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3D1A1CFC-FBD9-444D-9C33-9B56DFAEFDE1}" xr6:coauthVersionLast="47" xr6:coauthVersionMax="47" xr10:uidLastSave="{00000000-0000-0000-0000-000000000000}"/>
  <bookViews>
    <workbookView xWindow="630" yWindow="60" windowWidth="23355" windowHeight="15195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  <sheet name="FCC" sheetId="14" r:id="rId7"/>
    <sheet name="BCC" sheetId="15" r:id="rId8"/>
    <sheet name="HCP" sheetId="16" r:id="rId9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3" l="1"/>
  <c r="B6" i="5"/>
  <c r="B6" i="10"/>
  <c r="B6" i="11"/>
  <c r="D3" i="10"/>
  <c r="E3" i="10"/>
  <c r="R8" i="11"/>
  <c r="AD5" i="3"/>
  <c r="AC6" i="3"/>
  <c r="AB6" i="3"/>
  <c r="AD6" i="3" s="1"/>
  <c r="B9" i="3"/>
  <c r="B8" i="3"/>
  <c r="AC9" i="3"/>
  <c r="AB9" i="3" s="1"/>
  <c r="AD9" i="3" s="1"/>
  <c r="AD10" i="3"/>
  <c r="AD7" i="3"/>
  <c r="B487" i="12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J427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30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H265" i="12"/>
  <c r="E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H145" i="12"/>
  <c r="H139" i="12"/>
  <c r="B139" i="12"/>
  <c r="H133" i="12"/>
  <c r="E133" i="12"/>
  <c r="B133" i="12"/>
  <c r="H127" i="12"/>
  <c r="B127" i="12"/>
  <c r="H121" i="12"/>
  <c r="E121" i="12"/>
  <c r="B121" i="12"/>
  <c r="B115" i="12"/>
  <c r="E109" i="12"/>
  <c r="B109" i="12"/>
  <c r="E103" i="12"/>
  <c r="B103" i="12"/>
  <c r="H97" i="12"/>
  <c r="E97" i="12"/>
  <c r="B97" i="12"/>
  <c r="H96" i="12"/>
  <c r="H91" i="12"/>
  <c r="E91" i="12"/>
  <c r="B91" i="12"/>
  <c r="H90" i="12"/>
  <c r="H85" i="12"/>
  <c r="E85" i="12"/>
  <c r="B85" i="12"/>
  <c r="E79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H42" i="12"/>
  <c r="E32" i="12"/>
  <c r="H25" i="12"/>
  <c r="E25" i="12"/>
  <c r="H19" i="12"/>
  <c r="E19" i="12"/>
  <c r="H13" i="12"/>
  <c r="E13" i="12"/>
  <c r="B13" i="12"/>
  <c r="AI82" i="3"/>
  <c r="AH82" i="3"/>
  <c r="AC82" i="3"/>
  <c r="AB82" i="3"/>
  <c r="AD82" i="3" s="1"/>
  <c r="N82" i="3"/>
  <c r="L82" i="3"/>
  <c r="J82" i="3"/>
  <c r="H82" i="3"/>
  <c r="AI79" i="3"/>
  <c r="AH79" i="3"/>
  <c r="AC79" i="3"/>
  <c r="AB79" i="3"/>
  <c r="AD79" i="3" s="1"/>
  <c r="N79" i="3"/>
  <c r="L79" i="3"/>
  <c r="J79" i="3"/>
  <c r="H79" i="3"/>
  <c r="AI78" i="3"/>
  <c r="AH78" i="3"/>
  <c r="AC78" i="3"/>
  <c r="AB78" i="3"/>
  <c r="AD78" i="3" s="1"/>
  <c r="N78" i="3"/>
  <c r="L78" i="3"/>
  <c r="J78" i="3"/>
  <c r="H78" i="3"/>
  <c r="AI77" i="3"/>
  <c r="AH77" i="3" s="1"/>
  <c r="AB77" i="3"/>
  <c r="AD77" i="3" s="1"/>
  <c r="N77" i="3"/>
  <c r="M77" i="3"/>
  <c r="L77" i="3"/>
  <c r="J77" i="3"/>
  <c r="I77" i="3"/>
  <c r="H77" i="3"/>
  <c r="AI76" i="3"/>
  <c r="AH76" i="3"/>
  <c r="AD76" i="3"/>
  <c r="AC76" i="3"/>
  <c r="AB76" i="3"/>
  <c r="N76" i="3"/>
  <c r="L76" i="3"/>
  <c r="J76" i="3"/>
  <c r="H76" i="3"/>
  <c r="AI75" i="3"/>
  <c r="AH75" i="3"/>
  <c r="AC75" i="3"/>
  <c r="AB75" i="3"/>
  <c r="AD75" i="3" s="1"/>
  <c r="N75" i="3"/>
  <c r="L75" i="3"/>
  <c r="J75" i="3"/>
  <c r="H75" i="3"/>
  <c r="AI73" i="3"/>
  <c r="AH73" i="3"/>
  <c r="AC73" i="3"/>
  <c r="AB73" i="3"/>
  <c r="AD73" i="3" s="1"/>
  <c r="N73" i="3"/>
  <c r="L73" i="3"/>
  <c r="J73" i="3"/>
  <c r="H73" i="3"/>
  <c r="AI72" i="3"/>
  <c r="AH72" i="3"/>
  <c r="AC72" i="3"/>
  <c r="AB72" i="3" s="1"/>
  <c r="AD72" i="3" s="1"/>
  <c r="N72" i="3"/>
  <c r="L72" i="3"/>
  <c r="J72" i="3"/>
  <c r="H72" i="3"/>
  <c r="AI71" i="3"/>
  <c r="AH71" i="3"/>
  <c r="AC71" i="3"/>
  <c r="AB71" i="3"/>
  <c r="AD71" i="3" s="1"/>
  <c r="N71" i="3"/>
  <c r="J71" i="3" s="1"/>
  <c r="L71" i="3"/>
  <c r="H71" i="3" s="1"/>
  <c r="AI70" i="3"/>
  <c r="AH70" i="3"/>
  <c r="AC70" i="3"/>
  <c r="AB70" i="3"/>
  <c r="AD70" i="3" s="1"/>
  <c r="N70" i="3"/>
  <c r="L70" i="3"/>
  <c r="J70" i="3"/>
  <c r="H70" i="3"/>
  <c r="B69" i="3"/>
  <c r="AC69" i="3" s="1"/>
  <c r="AB69" i="3" s="1"/>
  <c r="AD69" i="3" s="1"/>
  <c r="N68" i="3"/>
  <c r="L68" i="3"/>
  <c r="J68" i="3"/>
  <c r="H68" i="3"/>
  <c r="AI66" i="3"/>
  <c r="AH66" i="3" s="1"/>
  <c r="L66" i="3"/>
  <c r="H66" i="3"/>
  <c r="B65" i="3"/>
  <c r="AC65" i="3" s="1"/>
  <c r="AB65" i="3" s="1"/>
  <c r="AD65" i="3" s="1"/>
  <c r="AC64" i="3"/>
  <c r="AB64" i="3"/>
  <c r="AD64" i="3" s="1"/>
  <c r="L64" i="3"/>
  <c r="H64" i="3"/>
  <c r="B63" i="3"/>
  <c r="AC63" i="3" s="1"/>
  <c r="AB63" i="3" s="1"/>
  <c r="AD63" i="3" s="1"/>
  <c r="AI62" i="3"/>
  <c r="AH62" i="3"/>
  <c r="AC62" i="3"/>
  <c r="AB62" i="3" s="1"/>
  <c r="AD62" i="3" s="1"/>
  <c r="L62" i="3"/>
  <c r="H62" i="3"/>
  <c r="AI61" i="3"/>
  <c r="AH61" i="3"/>
  <c r="AC61" i="3"/>
  <c r="AB61" i="3"/>
  <c r="AD61" i="3" s="1"/>
  <c r="L61" i="3"/>
  <c r="H61" i="3"/>
  <c r="B60" i="3"/>
  <c r="AC60" i="3" s="1"/>
  <c r="AB60" i="3" s="1"/>
  <c r="AD60" i="3" s="1"/>
  <c r="B59" i="3"/>
  <c r="AC59" i="3" s="1"/>
  <c r="AB59" i="3" s="1"/>
  <c r="AD59" i="3" s="1"/>
  <c r="AC58" i="3"/>
  <c r="AB58" i="3" s="1"/>
  <c r="AD58" i="3" s="1"/>
  <c r="B58" i="3"/>
  <c r="B57" i="3"/>
  <c r="AC57" i="3" s="1"/>
  <c r="AB57" i="3" s="1"/>
  <c r="AD57" i="3" s="1"/>
  <c r="AI56" i="3"/>
  <c r="AH56" i="3"/>
  <c r="AC56" i="3"/>
  <c r="AB56" i="3"/>
  <c r="AD56" i="3" s="1"/>
  <c r="L56" i="3"/>
  <c r="H56" i="3"/>
  <c r="B55" i="3"/>
  <c r="AC55" i="3" s="1"/>
  <c r="AB55" i="3" s="1"/>
  <c r="AD55" i="3" s="1"/>
  <c r="AI54" i="3"/>
  <c r="AH54" i="3"/>
  <c r="AD54" i="3"/>
  <c r="AC54" i="3"/>
  <c r="AB54" i="3"/>
  <c r="N54" i="3"/>
  <c r="L54" i="3"/>
  <c r="J54" i="3"/>
  <c r="H54" i="3"/>
  <c r="AI53" i="3"/>
  <c r="AH53" i="3"/>
  <c r="AD53" i="3"/>
  <c r="N53" i="3"/>
  <c r="M53" i="3"/>
  <c r="L53" i="3"/>
  <c r="J53" i="3"/>
  <c r="I53" i="3"/>
  <c r="H53" i="3"/>
  <c r="AI48" i="3"/>
  <c r="AH48" i="3"/>
  <c r="AC48" i="3"/>
  <c r="AB48" i="3"/>
  <c r="AD48" i="3" s="1"/>
  <c r="N48" i="3"/>
  <c r="L48" i="3"/>
  <c r="J48" i="3"/>
  <c r="H48" i="3"/>
  <c r="AI47" i="3"/>
  <c r="AH47" i="3"/>
  <c r="AC47" i="3"/>
  <c r="AB47" i="3"/>
  <c r="AD47" i="3" s="1"/>
  <c r="N47" i="3"/>
  <c r="L47" i="3"/>
  <c r="J47" i="3"/>
  <c r="H47" i="3"/>
  <c r="AI46" i="3"/>
  <c r="AH46" i="3"/>
  <c r="AB46" i="3"/>
  <c r="AD46" i="3" s="1"/>
  <c r="N46" i="3"/>
  <c r="J46" i="3" s="1"/>
  <c r="M46" i="3"/>
  <c r="I46" i="3" s="1"/>
  <c r="L46" i="3"/>
  <c r="H46" i="3" s="1"/>
  <c r="AI45" i="3"/>
  <c r="AH45" i="3"/>
  <c r="AC45" i="3"/>
  <c r="AB45" i="3"/>
  <c r="AD45" i="3" s="1"/>
  <c r="N45" i="3"/>
  <c r="L45" i="3"/>
  <c r="J45" i="3"/>
  <c r="H45" i="3"/>
  <c r="B44" i="3"/>
  <c r="AC44" i="3" s="1"/>
  <c r="AB44" i="3" s="1"/>
  <c r="AD44" i="3" s="1"/>
  <c r="AI43" i="3"/>
  <c r="AH43" i="3"/>
  <c r="AC43" i="3"/>
  <c r="AB43" i="3" s="1"/>
  <c r="AD43" i="3" s="1"/>
  <c r="L43" i="3"/>
  <c r="H43" i="3"/>
  <c r="B42" i="3"/>
  <c r="AC42" i="3" s="1"/>
  <c r="AB42" i="3" s="1"/>
  <c r="AD42" i="3" s="1"/>
  <c r="AI41" i="3"/>
  <c r="AH41" i="3"/>
  <c r="AC41" i="3"/>
  <c r="AB41" i="3"/>
  <c r="AD41" i="3" s="1"/>
  <c r="N41" i="3"/>
  <c r="L41" i="3"/>
  <c r="J41" i="3"/>
  <c r="H41" i="3"/>
  <c r="AI40" i="3"/>
  <c r="AH40" i="3"/>
  <c r="AC40" i="3"/>
  <c r="AB40" i="3" s="1"/>
  <c r="AD40" i="3" s="1"/>
  <c r="L40" i="3"/>
  <c r="H40" i="3"/>
  <c r="AI39" i="3"/>
  <c r="AH39" i="3"/>
  <c r="AC39" i="3"/>
  <c r="AB39" i="3"/>
  <c r="AD39" i="3" s="1"/>
  <c r="N39" i="3"/>
  <c r="L39" i="3"/>
  <c r="J39" i="3"/>
  <c r="H39" i="3"/>
  <c r="AI38" i="3"/>
  <c r="AH38" i="3"/>
  <c r="AC38" i="3"/>
  <c r="AB38" i="3"/>
  <c r="AD38" i="3" s="1"/>
  <c r="AC37" i="3"/>
  <c r="AB37" i="3"/>
  <c r="AD37" i="3" s="1"/>
  <c r="B37" i="3"/>
  <c r="AI36" i="3"/>
  <c r="AH36" i="3"/>
  <c r="AC36" i="3"/>
  <c r="AB36" i="3"/>
  <c r="AD36" i="3" s="1"/>
  <c r="N36" i="3"/>
  <c r="M36" i="3"/>
  <c r="L36" i="3"/>
  <c r="J36" i="3"/>
  <c r="I36" i="3"/>
  <c r="H36" i="3"/>
  <c r="AI32" i="3"/>
  <c r="AH32" i="3"/>
  <c r="AD32" i="3"/>
  <c r="L32" i="3"/>
  <c r="H32" i="3"/>
  <c r="AI30" i="3"/>
  <c r="AH30" i="3"/>
  <c r="AD30" i="3"/>
  <c r="AC30" i="3"/>
  <c r="AB30" i="3"/>
  <c r="N30" i="3"/>
  <c r="L30" i="3"/>
  <c r="J30" i="3"/>
  <c r="H30" i="3"/>
  <c r="AI29" i="3"/>
  <c r="AH29" i="3"/>
  <c r="AD29" i="3"/>
  <c r="N29" i="3"/>
  <c r="M29" i="3"/>
  <c r="L29" i="3"/>
  <c r="J29" i="3"/>
  <c r="I29" i="3"/>
  <c r="H29" i="3"/>
  <c r="AI28" i="3"/>
  <c r="AH28" i="3"/>
  <c r="AC28" i="3"/>
  <c r="AB28" i="3"/>
  <c r="AD28" i="3" s="1"/>
  <c r="L28" i="3"/>
  <c r="H28" i="3"/>
  <c r="AI27" i="3"/>
  <c r="AH27" i="3"/>
  <c r="AC27" i="3"/>
  <c r="AB27" i="3"/>
  <c r="AD27" i="3" s="1"/>
  <c r="N27" i="3"/>
  <c r="L27" i="3"/>
  <c r="J27" i="3"/>
  <c r="H27" i="3"/>
  <c r="AI26" i="3"/>
  <c r="AC26" i="3"/>
  <c r="AB26" i="3"/>
  <c r="AD26" i="3" s="1"/>
  <c r="L26" i="3"/>
  <c r="H26" i="3"/>
  <c r="AC25" i="3"/>
  <c r="AB25" i="3"/>
  <c r="AD25" i="3" s="1"/>
  <c r="B25" i="3"/>
  <c r="AI24" i="3"/>
  <c r="AH24" i="3"/>
  <c r="AC24" i="3"/>
  <c r="AB24" i="3"/>
  <c r="AD24" i="3" s="1"/>
  <c r="N24" i="3"/>
  <c r="L24" i="3"/>
  <c r="J24" i="3"/>
  <c r="H24" i="3"/>
  <c r="AI23" i="3"/>
  <c r="AH23" i="3"/>
  <c r="AC23" i="3"/>
  <c r="AB23" i="3"/>
  <c r="AD23" i="3" s="1"/>
  <c r="N23" i="3"/>
  <c r="L23" i="3"/>
  <c r="J23" i="3"/>
  <c r="H23" i="3"/>
  <c r="AI22" i="3"/>
  <c r="AH22" i="3" s="1"/>
  <c r="AC22" i="3"/>
  <c r="AB22" i="3"/>
  <c r="AD22" i="3" s="1"/>
  <c r="N22" i="3"/>
  <c r="L22" i="3"/>
  <c r="J22" i="3"/>
  <c r="H22" i="3"/>
  <c r="B21" i="3"/>
  <c r="AC21" i="3" s="1"/>
  <c r="AB21" i="3" s="1"/>
  <c r="AD21" i="3" s="1"/>
  <c r="AI20" i="3"/>
  <c r="AH20" i="3"/>
  <c r="AC20" i="3"/>
  <c r="AB20" i="3"/>
  <c r="AD20" i="3" s="1"/>
  <c r="N20" i="3"/>
  <c r="L20" i="3"/>
  <c r="H20" i="3" s="1"/>
  <c r="J20" i="3"/>
  <c r="AI19" i="3"/>
  <c r="AH19" i="3"/>
  <c r="AD19" i="3"/>
  <c r="N19" i="3"/>
  <c r="M19" i="3"/>
  <c r="L19" i="3"/>
  <c r="J19" i="3"/>
  <c r="I19" i="3"/>
  <c r="H19" i="3"/>
  <c r="AB17" i="3"/>
  <c r="AD17" i="3" s="1"/>
  <c r="B17" i="3"/>
  <c r="AI15" i="3"/>
  <c r="AH15" i="3"/>
  <c r="AD15" i="3"/>
  <c r="L15" i="3"/>
  <c r="H15" i="3"/>
  <c r="AI14" i="3"/>
  <c r="AH14" i="3"/>
  <c r="AD14" i="3"/>
  <c r="N14" i="3"/>
  <c r="M14" i="3"/>
  <c r="L14" i="3"/>
  <c r="J14" i="3"/>
  <c r="I14" i="3"/>
  <c r="H14" i="3"/>
  <c r="AI13" i="3"/>
  <c r="AH13" i="3"/>
  <c r="AC13" i="3"/>
  <c r="AB13" i="3"/>
  <c r="AD13" i="3" s="1"/>
  <c r="N13" i="3"/>
  <c r="L13" i="3"/>
  <c r="J13" i="3"/>
  <c r="H13" i="3"/>
  <c r="AI12" i="3"/>
  <c r="AH12" i="3"/>
  <c r="AD12" i="3"/>
  <c r="N12" i="3"/>
  <c r="J12" i="3" s="1"/>
  <c r="M12" i="3"/>
  <c r="L12" i="3"/>
  <c r="I12" i="3"/>
  <c r="H12" i="3"/>
  <c r="B10" i="3"/>
  <c r="AC10" i="3" s="1"/>
  <c r="AB10" i="3" s="1"/>
  <c r="AD8" i="3"/>
  <c r="AB7" i="3"/>
  <c r="C7" i="3"/>
  <c r="B7" i="3"/>
  <c r="AC7" i="3" s="1"/>
  <c r="AI6" i="3"/>
  <c r="AH6" i="3"/>
  <c r="N6" i="3"/>
  <c r="L6" i="3"/>
  <c r="J6" i="3"/>
  <c r="H6" i="3"/>
  <c r="AI5" i="3"/>
  <c r="AH5" i="3"/>
  <c r="N5" i="3"/>
  <c r="M5" i="3"/>
  <c r="L5" i="3"/>
  <c r="J5" i="3"/>
  <c r="I5" i="3"/>
  <c r="H5" i="3"/>
  <c r="AB4" i="3"/>
  <c r="AD4" i="3" s="1"/>
  <c r="L9" i="10" l="1"/>
  <c r="L9" i="5"/>
  <c r="L9" i="13"/>
  <c r="R4" i="13"/>
  <c r="R8" i="13"/>
  <c r="U5" i="13"/>
  <c r="U9" i="13"/>
  <c r="T9" i="13"/>
  <c r="R29" i="13"/>
  <c r="Y27" i="13"/>
  <c r="W25" i="13"/>
  <c r="W30" i="13" s="1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V24" i="13" s="1"/>
  <c r="O7" i="5"/>
  <c r="O7" i="10"/>
  <c r="U5" i="10"/>
  <c r="R4" i="10"/>
  <c r="R8" i="10"/>
  <c r="U9" i="10"/>
  <c r="R4" i="11"/>
  <c r="U5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M424" i="13" s="1"/>
  <c r="G404" i="13"/>
  <c r="K404" i="13" s="1"/>
  <c r="G384" i="13"/>
  <c r="M384" i="13" s="1"/>
  <c r="G364" i="13"/>
  <c r="K364" i="13" s="1"/>
  <c r="G344" i="13"/>
  <c r="K344" i="13" s="1"/>
  <c r="G324" i="13"/>
  <c r="M324" i="13" s="1"/>
  <c r="G304" i="13"/>
  <c r="M304" i="13" s="1"/>
  <c r="G284" i="13"/>
  <c r="K284" i="13" s="1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M238" i="13" s="1"/>
  <c r="G463" i="13"/>
  <c r="M463" i="13" s="1"/>
  <c r="G456" i="13"/>
  <c r="M456" i="13" s="1"/>
  <c r="G440" i="13"/>
  <c r="M440" i="13" s="1"/>
  <c r="G421" i="13"/>
  <c r="M421" i="13" s="1"/>
  <c r="G402" i="13"/>
  <c r="M402" i="13" s="1"/>
  <c r="G386" i="13"/>
  <c r="M386" i="13" s="1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K313" i="13" s="1"/>
  <c r="G297" i="13"/>
  <c r="K297" i="13" s="1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M289" i="13" s="1"/>
  <c r="G275" i="13"/>
  <c r="K275" i="13" s="1"/>
  <c r="G247" i="13"/>
  <c r="M247" i="13" s="1"/>
  <c r="G229" i="13"/>
  <c r="M229" i="13" s="1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K408" i="13" s="1"/>
  <c r="G382" i="13"/>
  <c r="K382" i="13" s="1"/>
  <c r="G352" i="13"/>
  <c r="M352" i="13" s="1"/>
  <c r="G306" i="13"/>
  <c r="M306" i="13" s="1"/>
  <c r="G292" i="13"/>
  <c r="M292" i="13" s="1"/>
  <c r="G250" i="13"/>
  <c r="M250" i="13" s="1"/>
  <c r="G246" i="13"/>
  <c r="M246" i="13" s="1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M281" i="13" s="1"/>
  <c r="G274" i="13"/>
  <c r="K274" i="13" s="1"/>
  <c r="G260" i="13"/>
  <c r="K260" i="13" s="1"/>
  <c r="G222" i="13"/>
  <c r="K222" i="13" s="1"/>
  <c r="G392" i="13"/>
  <c r="M392" i="13" s="1"/>
  <c r="G381" i="13"/>
  <c r="M381" i="13" s="1"/>
  <c r="G433" i="13"/>
  <c r="M433" i="13" s="1"/>
  <c r="G403" i="13"/>
  <c r="K403" i="13" s="1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M155" i="13" s="1"/>
  <c r="G98" i="13"/>
  <c r="M98" i="13" s="1"/>
  <c r="G78" i="13"/>
  <c r="M78" i="13" s="1"/>
  <c r="G453" i="13"/>
  <c r="M453" i="13" s="1"/>
  <c r="G373" i="13"/>
  <c r="K373" i="13" s="1"/>
  <c r="G350" i="13"/>
  <c r="K350" i="13" s="1"/>
  <c r="G328" i="13"/>
  <c r="M328" i="13" s="1"/>
  <c r="G288" i="13"/>
  <c r="K288" i="13" s="1"/>
  <c r="G266" i="13"/>
  <c r="K266" i="13" s="1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M239" i="13" s="1"/>
  <c r="G218" i="13"/>
  <c r="K218" i="13" s="1"/>
  <c r="G177" i="13"/>
  <c r="K177" i="13" s="1"/>
  <c r="G164" i="13"/>
  <c r="K164" i="13" s="1"/>
  <c r="G142" i="13"/>
  <c r="M142" i="13" s="1"/>
  <c r="G139" i="13"/>
  <c r="K139" i="13" s="1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M283" i="13" s="1"/>
  <c r="G279" i="13"/>
  <c r="M279" i="13" s="1"/>
  <c r="G211" i="13"/>
  <c r="M211" i="13" s="1"/>
  <c r="G197" i="13"/>
  <c r="M197" i="13" s="1"/>
  <c r="G145" i="13"/>
  <c r="M145" i="13" s="1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K207" i="13" s="1"/>
  <c r="G180" i="13"/>
  <c r="K180" i="13" s="1"/>
  <c r="G148" i="13"/>
  <c r="K148" i="13" s="1"/>
  <c r="G426" i="13"/>
  <c r="K426" i="13" s="1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M467" i="13" s="1"/>
  <c r="G361" i="13"/>
  <c r="K361" i="13" s="1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M323" i="13" s="1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M322" i="13" s="1"/>
  <c r="G276" i="13"/>
  <c r="K276" i="13" s="1"/>
  <c r="G234" i="13"/>
  <c r="K234" i="13" s="1"/>
  <c r="G123" i="13"/>
  <c r="K123" i="13" s="1"/>
  <c r="G116" i="13"/>
  <c r="K116" i="13" s="1"/>
  <c r="G92" i="13"/>
  <c r="M92" i="13" s="1"/>
  <c r="G82" i="13"/>
  <c r="K82" i="13" s="1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K179" i="13" s="1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M161" i="13" s="1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K315" i="13" s="1"/>
  <c r="G196" i="13"/>
  <c r="K196" i="13" s="1"/>
  <c r="G189" i="13"/>
  <c r="K189" i="13" s="1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M38" i="13" s="1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M176" i="13" s="1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K188" i="13" s="1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K249" i="13" s="1"/>
  <c r="G242" i="13"/>
  <c r="M242" i="13" s="1"/>
  <c r="G225" i="13"/>
  <c r="M225" i="13" s="1"/>
  <c r="G198" i="13"/>
  <c r="K198" i="13" s="1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M105" i="13" s="1"/>
  <c r="G182" i="13"/>
  <c r="M182" i="13" s="1"/>
  <c r="G134" i="13"/>
  <c r="K134" i="13" s="1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M376" i="13" s="1"/>
  <c r="G302" i="13"/>
  <c r="M302" i="13" s="1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73" i="13"/>
  <c r="B14" i="13"/>
  <c r="R21" i="13"/>
  <c r="R17" i="13"/>
  <c r="T21" i="13"/>
  <c r="O9" i="13"/>
  <c r="O10" i="13" s="1"/>
  <c r="E5" i="13" s="1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K384" i="13" l="1"/>
  <c r="K155" i="13"/>
  <c r="K302" i="13"/>
  <c r="M351" i="13"/>
  <c r="M134" i="13"/>
  <c r="K283" i="13"/>
  <c r="M355" i="13"/>
  <c r="M148" i="13"/>
  <c r="K467" i="13"/>
  <c r="K463" i="13"/>
  <c r="M320" i="13"/>
  <c r="M222" i="13"/>
  <c r="K281" i="13"/>
  <c r="K335" i="13"/>
  <c r="M249" i="13"/>
  <c r="M268" i="13"/>
  <c r="K306" i="13"/>
  <c r="M313" i="13"/>
  <c r="K424" i="13"/>
  <c r="K440" i="13"/>
  <c r="K105" i="13"/>
  <c r="M284" i="13"/>
  <c r="K176" i="13"/>
  <c r="M188" i="13"/>
  <c r="K29" i="13"/>
  <c r="M227" i="13"/>
  <c r="M207" i="13"/>
  <c r="K387" i="13"/>
  <c r="K145" i="13"/>
  <c r="M164" i="13"/>
  <c r="M27" i="13"/>
  <c r="K69" i="13"/>
  <c r="K270" i="13"/>
  <c r="K259" i="13"/>
  <c r="K87" i="13"/>
  <c r="K23" i="13"/>
  <c r="K339" i="13"/>
  <c r="M218" i="13"/>
  <c r="K323" i="13"/>
  <c r="K334" i="13"/>
  <c r="M179" i="13"/>
  <c r="M404" i="13"/>
  <c r="M82" i="13"/>
  <c r="M173" i="13"/>
  <c r="M408" i="13"/>
  <c r="K272" i="13"/>
  <c r="K161" i="13"/>
  <c r="M382" i="13"/>
  <c r="M262" i="13"/>
  <c r="M198" i="13"/>
  <c r="K454" i="13"/>
  <c r="M166" i="13"/>
  <c r="K46" i="13"/>
  <c r="K442" i="13"/>
  <c r="K322" i="13"/>
  <c r="E13" i="13"/>
  <c r="E15" i="13" s="1"/>
  <c r="E16" i="13" s="1"/>
  <c r="K376" i="13"/>
  <c r="M196" i="13"/>
  <c r="K232" i="13"/>
  <c r="K239" i="13"/>
  <c r="K78" i="13"/>
  <c r="M139" i="13"/>
  <c r="K246" i="13"/>
  <c r="M180" i="13"/>
  <c r="M260" i="13"/>
  <c r="K229" i="13"/>
  <c r="K70" i="13"/>
  <c r="M258" i="13"/>
  <c r="K211" i="13"/>
  <c r="M274" i="13"/>
  <c r="K439" i="13"/>
  <c r="M297" i="13"/>
  <c r="K279" i="13"/>
  <c r="M315" i="13"/>
  <c r="K128" i="13"/>
  <c r="M275" i="13"/>
  <c r="M317" i="13"/>
  <c r="K38" i="13"/>
  <c r="K278" i="13"/>
  <c r="K386" i="13"/>
  <c r="K247" i="13"/>
  <c r="M305" i="13"/>
  <c r="M345" i="13"/>
  <c r="M361" i="13"/>
  <c r="K140" i="13"/>
  <c r="K453" i="13"/>
  <c r="M276" i="13"/>
  <c r="M77" i="13"/>
  <c r="K347" i="13"/>
  <c r="K57" i="13"/>
  <c r="M411" i="13"/>
  <c r="M364" i="13"/>
  <c r="M365" i="13"/>
  <c r="K456" i="13"/>
  <c r="K310" i="13"/>
  <c r="M266" i="13"/>
  <c r="M264" i="13"/>
  <c r="M403" i="13"/>
  <c r="K294" i="13"/>
  <c r="M189" i="13"/>
  <c r="K324" i="13"/>
  <c r="K289" i="13"/>
  <c r="K273" i="13"/>
  <c r="K441" i="13"/>
  <c r="K76" i="13"/>
  <c r="K156" i="13"/>
  <c r="M60" i="13"/>
  <c r="M162" i="13"/>
  <c r="M48" i="13"/>
  <c r="K369" i="13"/>
  <c r="K367" i="13"/>
  <c r="M426" i="13"/>
  <c r="K421" i="13"/>
  <c r="K194" i="13"/>
  <c r="M299" i="13"/>
  <c r="M427" i="13"/>
  <c r="K42" i="13"/>
  <c r="M399" i="13"/>
  <c r="K248" i="13"/>
  <c r="M375" i="13"/>
  <c r="K242" i="13"/>
  <c r="V21" i="13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W24" i="10"/>
  <c r="E14" i="13" l="1"/>
  <c r="N205" i="13"/>
  <c r="N129" i="13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E4" i="10" s="1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P19" i="10" l="1"/>
  <c r="P19" i="11"/>
  <c r="R17" i="5"/>
  <c r="W24" i="5"/>
  <c r="H3" i="5"/>
  <c r="R25" i="5"/>
  <c r="R19" i="5"/>
  <c r="R24" i="5"/>
  <c r="W28" i="5"/>
  <c r="W29" i="5" s="1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<sst xmlns="http://schemas.openxmlformats.org/spreadsheetml/2006/main" count="2986" uniqueCount="451">
  <si>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</si>
  <si>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</si>
  <si>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</si>
  <si>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</si>
  <si>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</si>
  <si>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</si>
  <si>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</si>
  <si>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</si>
  <si>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</si>
  <si>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</si>
  <si>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</si>
  <si>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</si>
  <si>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</si>
  <si>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</si>
  <si>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</si>
  <si>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</si>
  <si>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</si>
  <si>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</si>
  <si>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</si>
  <si>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</si>
  <si>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</si>
  <si>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</si>
  <si>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</si>
  <si>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</si>
  <si>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</si>
  <si>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</si>
  <si>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</si>
  <si>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</si>
  <si>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</si>
  <si>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</si>
  <si>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</si>
  <si>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</si>
  <si>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</si>
  <si>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</si>
  <si>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</si>
  <si>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</si>
  <si>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</si>
  <si>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</si>
  <si>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</si>
  <si>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</si>
  <si>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</si>
  <si>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</si>
  <si>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</si>
  <si>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</si>
  <si>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</si>
  <si>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</si>
  <si>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</si>
  <si>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</si>
  <si>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</si>
  <si>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</si>
  <si>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</si>
  <si>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</si>
  <si>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</si>
  <si>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</si>
  <si>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</si>
  <si>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</si>
  <si>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</si>
  <si>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</si>
  <si>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</si>
  <si>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</si>
  <si>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</si>
  <si>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</si>
  <si>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</si>
  <si>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</si>
  <si>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</si>
  <si>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</si>
  <si>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</si>
  <si>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</si>
  <si>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</si>
  <si>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</si>
  <si>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</si>
  <si>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</si>
  <si>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</si>
  <si>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</si>
  <si>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</si>
  <si>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</si>
  <si>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</si>
  <si>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</si>
  <si>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</si>
  <si>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</si>
  <si>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</si>
  <si>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</si>
  <si>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</si>
  <si>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</si>
  <si>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</si>
  <si>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</si>
  <si>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</si>
  <si>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</si>
  <si>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</si>
  <si>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</si>
  <si>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</si>
  <si>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</si>
  <si>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</si>
  <si>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</si>
  <si>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</si>
  <si>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</si>
  <si>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</si>
  <si>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</si>
  <si>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</si>
  <si>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</si>
  <si>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</si>
  <si>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</si>
  <si>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</si>
  <si>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</si>
  <si>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</si>
  <si>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</si>
  <si>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</si>
  <si>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</si>
  <si>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</si>
  <si>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</si>
  <si>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</si>
  <si>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</si>
  <si>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</si>
  <si>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</si>
  <si>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</si>
  <si>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</si>
  <si>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</si>
  <si>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</si>
  <si>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</si>
  <si>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</si>
  <si>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</si>
  <si>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</si>
  <si>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</si>
  <si>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</si>
  <si>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</si>
  <si>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</si>
  <si>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</si>
  <si>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</si>
  <si>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</si>
  <si>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</si>
  <si>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</si>
  <si>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</si>
  <si>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</si>
  <si>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</si>
  <si>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</si>
  <si>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</si>
  <si>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</si>
  <si>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</si>
  <si>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</si>
  <si>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</si>
  <si>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</si>
  <si>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</si>
  <si>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</si>
  <si>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</si>
  <si>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</si>
  <si>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</si>
  <si>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</si>
  <si>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</si>
  <si>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</si>
  <si>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</si>
  <si>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</si>
  <si>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</si>
  <si>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</si>
  <si>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</si>
  <si>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</si>
  <si>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</si>
  <si>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</si>
  <si>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</si>
  <si>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</si>
  <si>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</si>
  <si>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</si>
  <si>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</si>
  <si>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</si>
  <si>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</si>
  <si>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</si>
  <si>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</si>
  <si>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</si>
  <si>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HCP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</si>
  <si>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</si>
  <si>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</si>
  <si>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</si>
  <si>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</si>
  <si>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</si>
  <si>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</si>
  <si>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</si>
  <si>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</si>
  <si>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</si>
  <si>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</si>
  <si>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C=B(V0)'</t>
    <phoneticPr fontId="1"/>
  </si>
  <si>
    <t>tait or murnaghan (e.g., material project)</t>
    <phoneticPr fontId="1"/>
  </si>
  <si>
    <t>&lt;- No user input is required here.</t>
    <phoneticPr fontId="1"/>
  </si>
  <si>
    <t>H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</si>
  <si>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</si>
  <si>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</si>
  <si>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</si>
  <si>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</si>
  <si>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</si>
  <si>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</si>
  <si>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</si>
  <si>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</si>
  <si>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</si>
  <si>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</si>
  <si>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Tc</t>
    <phoneticPr fontId="1"/>
  </si>
  <si>
    <t>Sn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</si>
  <si>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</si>
  <si>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</si>
  <si>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</si>
  <si>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</si>
  <si>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</si>
  <si>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</si>
  <si>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</si>
  <si>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</si>
  <si>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</si>
  <si>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</si>
  <si>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</si>
  <si>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</si>
  <si>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</si>
  <si>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</si>
  <si>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</si>
  <si>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</si>
  <si>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</si>
  <si>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</si>
  <si>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</si>
  <si>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</si>
  <si>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</si>
  <si>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</si>
  <si>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</si>
  <si>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</si>
  <si>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</si>
  <si>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</si>
  <si>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</si>
  <si>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</si>
  <si>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</si>
  <si>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</si>
  <si>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</si>
  <si>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</si>
  <si>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</si>
  <si>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</si>
  <si>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</si>
  <si>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</si>
  <si>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</si>
  <si>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</si>
  <si>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</si>
  <si>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</si>
  <si>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</si>
  <si>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</si>
  <si>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</si>
  <si>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</si>
  <si>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</si>
  <si>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</si>
  <si>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</si>
  <si>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</si>
  <si>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</si>
  <si>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</si>
  <si>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</si>
  <si>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</si>
  <si>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</si>
  <si>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</si>
  <si>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</si>
  <si>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</si>
  <si>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</si>
  <si>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</si>
  <si>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</si>
  <si>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</si>
  <si>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</si>
  <si>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</si>
  <si>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</si>
  <si>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</si>
  <si>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</si>
  <si>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</si>
  <si>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</si>
  <si>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</si>
  <si>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</si>
  <si>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</si>
  <si>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</si>
  <si>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</si>
  <si>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</si>
  <si>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</si>
  <si>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</si>
  <si>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</si>
  <si>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</si>
  <si>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</si>
  <si>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</si>
  <si>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</si>
  <si>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</si>
  <si>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</si>
  <si>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</si>
  <si>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</si>
  <si>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</si>
  <si>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</si>
  <si>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</si>
  <si>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</si>
  <si>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</si>
  <si>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</si>
  <si>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</si>
  <si>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</si>
  <si>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</si>
  <si>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</si>
  <si>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</si>
  <si>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</si>
  <si>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</si>
  <si>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</si>
  <si>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</si>
  <si>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</si>
  <si>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</si>
  <si>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</si>
  <si>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</si>
  <si>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</si>
  <si>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</si>
  <si>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</si>
  <si>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</si>
  <si>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</si>
  <si>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</si>
  <si>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</si>
  <si>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</si>
  <si>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</si>
  <si>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</si>
  <si>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</si>
  <si>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</si>
  <si>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</si>
  <si>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</si>
  <si>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</si>
  <si>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</si>
  <si>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</si>
  <si>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</si>
  <si>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</si>
  <si>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</si>
  <si>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</si>
  <si>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</si>
  <si>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</si>
  <si>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</si>
  <si>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</si>
  <si>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</si>
  <si>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</si>
  <si>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</si>
  <si>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</si>
  <si>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</si>
  <si>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</si>
  <si>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</si>
  <si>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</si>
  <si>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</si>
  <si>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</si>
  <si>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</si>
  <si>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</si>
  <si>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</si>
  <si>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</si>
  <si>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</si>
  <si>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</si>
  <si>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</si>
  <si>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</si>
  <si>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</si>
  <si>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</si>
  <si>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</si>
  <si>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</si>
  <si>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</si>
  <si>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</si>
  <si>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</si>
  <si>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</si>
  <si>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</si>
  <si>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</si>
  <si>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</si>
  <si>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</si>
  <si>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</si>
  <si>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</si>
  <si>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</si>
  <si>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</si>
  <si>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</si>
  <si>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</si>
  <si>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</si>
  <si>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</si>
  <si>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</si>
  <si>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</si>
  <si>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</si>
  <si>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</si>
  <si>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</si>
  <si>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</si>
  <si>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</si>
  <si>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</si>
  <si>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</si>
  <si>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</si>
  <si>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</si>
  <si>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</si>
  <si>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</si>
  <si>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</si>
  <si>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</si>
  <si>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</si>
  <si>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</si>
  <si>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</si>
  <si>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</si>
  <si>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</si>
  <si>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</si>
  <si>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</si>
  <si>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</si>
  <si>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</si>
  <si>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</si>
  <si>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</si>
  <si>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</si>
  <si>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</si>
  <si>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</si>
  <si>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</si>
  <si>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</si>
  <si>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</si>
  <si>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</si>
  <si>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</si>
  <si>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</si>
  <si>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</si>
  <si>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</si>
  <si>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</si>
  <si>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</si>
  <si>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</si>
  <si>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</si>
  <si>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</si>
  <si>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</si>
  <si>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</si>
  <si>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</si>
  <si>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</si>
  <si>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</si>
  <si>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</si>
  <si>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</si>
  <si>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</si>
  <si>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</si>
  <si>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</si>
  <si>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</si>
  <si>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</si>
  <si>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</si>
  <si>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</si>
  <si>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</si>
  <si>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</si>
  <si>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</si>
  <si>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</si>
  <si>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</si>
  <si>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</si>
  <si>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</si>
  <si>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B:0.394, C:2.739</t>
    <phoneticPr fontId="1"/>
  </si>
  <si>
    <t>C:3.139</t>
    <phoneticPr fontId="1"/>
  </si>
  <si>
    <t>B:0.206, C:2.899</t>
    <phoneticPr fontId="1"/>
  </si>
  <si>
    <t>B:0.022, C:2.667</t>
    <phoneticPr fontId="1"/>
  </si>
  <si>
    <t>C:2.524</t>
    <phoneticPr fontId="1"/>
  </si>
  <si>
    <t>B:1.551, C:3.122</t>
    <phoneticPr fontId="1"/>
  </si>
  <si>
    <t>B: 1.068, C:5.301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</si>
  <si>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</si>
  <si>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</si>
  <si>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</si>
  <si>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</si>
  <si>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</si>
  <si>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</si>
  <si>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</si>
  <si>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</si>
  <si>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</si>
  <si>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</si>
  <si>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</si>
  <si>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</si>
  <si>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</si>
  <si>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</si>
  <si>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</si>
  <si>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</si>
  <si>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</si>
  <si>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</si>
  <si>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</si>
  <si>
    <t>pair_style morse # D0[eV] a[1/A] r0[A] rc[A]</t>
    <phoneticPr fontId="1"/>
  </si>
  <si>
    <t>B: 0.217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</si>
</sst>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2.5586792093753741</c:v>
                </c:pt>
                <c:pt idx="1">
                  <c:v>2.5752246201530213</c:v>
                </c:pt>
                <c:pt idx="2">
                  <c:v>2.5917700309306682</c:v>
                </c:pt>
                <c:pt idx="3">
                  <c:v>2.6083154417083159</c:v>
                </c:pt>
                <c:pt idx="4">
                  <c:v>2.6248608524859627</c:v>
                </c:pt>
                <c:pt idx="5">
                  <c:v>2.6414062632636099</c:v>
                </c:pt>
                <c:pt idx="6">
                  <c:v>2.6579516740412572</c:v>
                </c:pt>
                <c:pt idx="7">
                  <c:v>2.6744970848189045</c:v>
                </c:pt>
                <c:pt idx="8">
                  <c:v>2.6910424955965517</c:v>
                </c:pt>
                <c:pt idx="9">
                  <c:v>2.707587906374199</c:v>
                </c:pt>
                <c:pt idx="10">
                  <c:v>2.7241333171518458</c:v>
                </c:pt>
                <c:pt idx="11">
                  <c:v>2.7406787279294931</c:v>
                </c:pt>
                <c:pt idx="12">
                  <c:v>2.7572241387071408</c:v>
                </c:pt>
                <c:pt idx="13">
                  <c:v>2.7737695494847876</c:v>
                </c:pt>
                <c:pt idx="14">
                  <c:v>2.7903149602624349</c:v>
                </c:pt>
                <c:pt idx="15">
                  <c:v>2.8068603710400826</c:v>
                </c:pt>
                <c:pt idx="16">
                  <c:v>2.8234057818177294</c:v>
                </c:pt>
                <c:pt idx="17">
                  <c:v>2.8399511925953767</c:v>
                </c:pt>
                <c:pt idx="18">
                  <c:v>2.8564966033730239</c:v>
                </c:pt>
                <c:pt idx="19">
                  <c:v>2.8730420141506712</c:v>
                </c:pt>
                <c:pt idx="20">
                  <c:v>2.889587424928318</c:v>
                </c:pt>
                <c:pt idx="21">
                  <c:v>2.9061328357059657</c:v>
                </c:pt>
                <c:pt idx="22">
                  <c:v>2.922678246483613</c:v>
                </c:pt>
                <c:pt idx="23">
                  <c:v>2.9392236572612598</c:v>
                </c:pt>
                <c:pt idx="24">
                  <c:v>2.9557690680389075</c:v>
                </c:pt>
                <c:pt idx="25">
                  <c:v>2.9723144788165543</c:v>
                </c:pt>
                <c:pt idx="26">
                  <c:v>2.9888598895942016</c:v>
                </c:pt>
                <c:pt idx="27">
                  <c:v>3.0054053003718488</c:v>
                </c:pt>
                <c:pt idx="28">
                  <c:v>3.0219507111494961</c:v>
                </c:pt>
                <c:pt idx="29">
                  <c:v>3.0384961219271442</c:v>
                </c:pt>
                <c:pt idx="30">
                  <c:v>3.0550415327047911</c:v>
                </c:pt>
                <c:pt idx="31">
                  <c:v>3.0715869434824388</c:v>
                </c:pt>
                <c:pt idx="32">
                  <c:v>3.088132354260086</c:v>
                </c:pt>
                <c:pt idx="33">
                  <c:v>3.1046777650377329</c:v>
                </c:pt>
                <c:pt idx="34">
                  <c:v>3.1212231758153801</c:v>
                </c:pt>
                <c:pt idx="35">
                  <c:v>3.1377685865930278</c:v>
                </c:pt>
                <c:pt idx="36">
                  <c:v>3.1543139973706746</c:v>
                </c:pt>
                <c:pt idx="37">
                  <c:v>3.1708594081483219</c:v>
                </c:pt>
                <c:pt idx="38">
                  <c:v>3.1874048189259692</c:v>
                </c:pt>
                <c:pt idx="39">
                  <c:v>3.2039502297036164</c:v>
                </c:pt>
                <c:pt idx="40">
                  <c:v>3.2204956404812632</c:v>
                </c:pt>
                <c:pt idx="41">
                  <c:v>3.237041051258911</c:v>
                </c:pt>
                <c:pt idx="42">
                  <c:v>3.2535864620365582</c:v>
                </c:pt>
                <c:pt idx="43">
                  <c:v>3.270131872814205</c:v>
                </c:pt>
                <c:pt idx="44">
                  <c:v>3.2866772835918527</c:v>
                </c:pt>
                <c:pt idx="45">
                  <c:v>3.3032226943694996</c:v>
                </c:pt>
                <c:pt idx="46">
                  <c:v>3.3197681051471468</c:v>
                </c:pt>
                <c:pt idx="47">
                  <c:v>3.3363135159247941</c:v>
                </c:pt>
                <c:pt idx="48">
                  <c:v>3.3528589267024413</c:v>
                </c:pt>
                <c:pt idx="49">
                  <c:v>3.3694043374800886</c:v>
                </c:pt>
                <c:pt idx="50">
                  <c:v>3.385949748257735</c:v>
                </c:pt>
                <c:pt idx="51">
                  <c:v>3.4024951590353818</c:v>
                </c:pt>
                <c:pt idx="52">
                  <c:v>3.41904056981303</c:v>
                </c:pt>
                <c:pt idx="53">
                  <c:v>3.4355859805906768</c:v>
                </c:pt>
                <c:pt idx="54">
                  <c:v>3.4521313913683236</c:v>
                </c:pt>
                <c:pt idx="55">
                  <c:v>3.4686768021459708</c:v>
                </c:pt>
                <c:pt idx="56">
                  <c:v>3.4852222129236186</c:v>
                </c:pt>
                <c:pt idx="57">
                  <c:v>3.5017676237012654</c:v>
                </c:pt>
                <c:pt idx="58">
                  <c:v>3.5183130344789126</c:v>
                </c:pt>
                <c:pt idx="59">
                  <c:v>3.5348584452565603</c:v>
                </c:pt>
                <c:pt idx="60">
                  <c:v>3.5514038560342072</c:v>
                </c:pt>
                <c:pt idx="61">
                  <c:v>3.5679492668118544</c:v>
                </c:pt>
                <c:pt idx="62">
                  <c:v>3.5844946775895021</c:v>
                </c:pt>
                <c:pt idx="63">
                  <c:v>3.601040088367149</c:v>
                </c:pt>
                <c:pt idx="64">
                  <c:v>3.6175854991447962</c:v>
                </c:pt>
                <c:pt idx="65">
                  <c:v>3.634130909922443</c:v>
                </c:pt>
                <c:pt idx="66">
                  <c:v>3.6506763207000907</c:v>
                </c:pt>
                <c:pt idx="67">
                  <c:v>3.667221731477738</c:v>
                </c:pt>
                <c:pt idx="68">
                  <c:v>3.6837671422553848</c:v>
                </c:pt>
                <c:pt idx="69">
                  <c:v>3.7003125530330325</c:v>
                </c:pt>
                <c:pt idx="70">
                  <c:v>3.7168579638106793</c:v>
                </c:pt>
                <c:pt idx="71">
                  <c:v>3.7334033745883266</c:v>
                </c:pt>
                <c:pt idx="72">
                  <c:v>3.7499487853659734</c:v>
                </c:pt>
                <c:pt idx="73">
                  <c:v>3.7664941961436211</c:v>
                </c:pt>
                <c:pt idx="74">
                  <c:v>3.7830396069212684</c:v>
                </c:pt>
                <c:pt idx="75">
                  <c:v>3.7995850176989152</c:v>
                </c:pt>
                <c:pt idx="76">
                  <c:v>3.8161304284765629</c:v>
                </c:pt>
                <c:pt idx="77">
                  <c:v>3.8326758392542102</c:v>
                </c:pt>
                <c:pt idx="78">
                  <c:v>3.849221250031857</c:v>
                </c:pt>
                <c:pt idx="79">
                  <c:v>3.8657666608095043</c:v>
                </c:pt>
                <c:pt idx="80">
                  <c:v>3.882312071587152</c:v>
                </c:pt>
                <c:pt idx="81">
                  <c:v>3.8988574823647988</c:v>
                </c:pt>
                <c:pt idx="82">
                  <c:v>3.9154028931424461</c:v>
                </c:pt>
                <c:pt idx="83">
                  <c:v>3.9319483039200938</c:v>
                </c:pt>
                <c:pt idx="84">
                  <c:v>3.9484937146977406</c:v>
                </c:pt>
                <c:pt idx="85">
                  <c:v>3.9650391254753874</c:v>
                </c:pt>
                <c:pt idx="86">
                  <c:v>3.9815845362530347</c:v>
                </c:pt>
                <c:pt idx="87">
                  <c:v>3.9981299470306824</c:v>
                </c:pt>
                <c:pt idx="88">
                  <c:v>4.0146753578083292</c:v>
                </c:pt>
                <c:pt idx="89">
                  <c:v>4.0312207685859764</c:v>
                </c:pt>
                <c:pt idx="90">
                  <c:v>4.0477661793636237</c:v>
                </c:pt>
                <c:pt idx="91">
                  <c:v>4.064311590141271</c:v>
                </c:pt>
                <c:pt idx="92">
                  <c:v>4.0808570009189182</c:v>
                </c:pt>
                <c:pt idx="93">
                  <c:v>4.0974024116965655</c:v>
                </c:pt>
                <c:pt idx="94">
                  <c:v>4.1139478224742128</c:v>
                </c:pt>
                <c:pt idx="95">
                  <c:v>4.13049323325186</c:v>
                </c:pt>
                <c:pt idx="96">
                  <c:v>4.1470386440295073</c:v>
                </c:pt>
                <c:pt idx="97">
                  <c:v>4.1635840548071545</c:v>
                </c:pt>
                <c:pt idx="98">
                  <c:v>4.1801294655848018</c:v>
                </c:pt>
                <c:pt idx="99">
                  <c:v>4.1966748763624491</c:v>
                </c:pt>
                <c:pt idx="100">
                  <c:v>4.2132202871400963</c:v>
                </c:pt>
                <c:pt idx="101">
                  <c:v>4.2297656979177436</c:v>
                </c:pt>
                <c:pt idx="102">
                  <c:v>4.24631110869539</c:v>
                </c:pt>
                <c:pt idx="103">
                  <c:v>4.2628565194730372</c:v>
                </c:pt>
                <c:pt idx="104">
                  <c:v>4.2794019302506854</c:v>
                </c:pt>
                <c:pt idx="105">
                  <c:v>4.2959473410283318</c:v>
                </c:pt>
                <c:pt idx="106">
                  <c:v>4.312492751805979</c:v>
                </c:pt>
                <c:pt idx="107">
                  <c:v>4.3290381625836272</c:v>
                </c:pt>
                <c:pt idx="108">
                  <c:v>4.3455835733612735</c:v>
                </c:pt>
                <c:pt idx="109">
                  <c:v>4.3621289841389208</c:v>
                </c:pt>
                <c:pt idx="110">
                  <c:v>4.378674394916569</c:v>
                </c:pt>
                <c:pt idx="111">
                  <c:v>4.3952198056942153</c:v>
                </c:pt>
                <c:pt idx="112">
                  <c:v>4.4117652164718626</c:v>
                </c:pt>
                <c:pt idx="113">
                  <c:v>4.4283106272495107</c:v>
                </c:pt>
                <c:pt idx="114">
                  <c:v>4.4448560380271571</c:v>
                </c:pt>
                <c:pt idx="115">
                  <c:v>4.4614014488048044</c:v>
                </c:pt>
                <c:pt idx="116">
                  <c:v>4.4779468595824516</c:v>
                </c:pt>
                <c:pt idx="117">
                  <c:v>4.494492270360098</c:v>
                </c:pt>
                <c:pt idx="118">
                  <c:v>4.5110376811377462</c:v>
                </c:pt>
                <c:pt idx="119">
                  <c:v>4.5275830919153934</c:v>
                </c:pt>
                <c:pt idx="120">
                  <c:v>4.5441285026930398</c:v>
                </c:pt>
                <c:pt idx="121">
                  <c:v>4.560673913470688</c:v>
                </c:pt>
                <c:pt idx="122">
                  <c:v>4.5772193242483352</c:v>
                </c:pt>
                <c:pt idx="123">
                  <c:v>4.5937647350259816</c:v>
                </c:pt>
                <c:pt idx="124">
                  <c:v>4.6103101458036297</c:v>
                </c:pt>
                <c:pt idx="125">
                  <c:v>4.626855556581277</c:v>
                </c:pt>
                <c:pt idx="126">
                  <c:v>4.6434009673589234</c:v>
                </c:pt>
                <c:pt idx="127">
                  <c:v>4.6599463781365715</c:v>
                </c:pt>
                <c:pt idx="128">
                  <c:v>4.6764917889142188</c:v>
                </c:pt>
                <c:pt idx="129">
                  <c:v>4.6930371996918652</c:v>
                </c:pt>
                <c:pt idx="130">
                  <c:v>4.7095826104695133</c:v>
                </c:pt>
                <c:pt idx="131">
                  <c:v>4.7261280212471606</c:v>
                </c:pt>
                <c:pt idx="132">
                  <c:v>4.742673432024807</c:v>
                </c:pt>
                <c:pt idx="133">
                  <c:v>4.7592188428024542</c:v>
                </c:pt>
                <c:pt idx="134">
                  <c:v>4.7757642535801015</c:v>
                </c:pt>
                <c:pt idx="135">
                  <c:v>4.7923096643577487</c:v>
                </c:pt>
                <c:pt idx="136">
                  <c:v>4.808855075135396</c:v>
                </c:pt>
                <c:pt idx="137">
                  <c:v>4.8254004859130433</c:v>
                </c:pt>
                <c:pt idx="138">
                  <c:v>4.8419458966906905</c:v>
                </c:pt>
                <c:pt idx="139">
                  <c:v>4.8584913074683378</c:v>
                </c:pt>
                <c:pt idx="140">
                  <c:v>4.8750367182459851</c:v>
                </c:pt>
                <c:pt idx="141">
                  <c:v>4.8915821290236323</c:v>
                </c:pt>
                <c:pt idx="142">
                  <c:v>4.9081275398012796</c:v>
                </c:pt>
                <c:pt idx="143">
                  <c:v>4.9246729505789268</c:v>
                </c:pt>
                <c:pt idx="144">
                  <c:v>4.9412183613565732</c:v>
                </c:pt>
                <c:pt idx="145">
                  <c:v>4.9577637721342205</c:v>
                </c:pt>
                <c:pt idx="146">
                  <c:v>4.9743091829118686</c:v>
                </c:pt>
                <c:pt idx="147">
                  <c:v>4.990854593689515</c:v>
                </c:pt>
                <c:pt idx="148">
                  <c:v>5.0074000044671623</c:v>
                </c:pt>
                <c:pt idx="149">
                  <c:v>5.0239454152448104</c:v>
                </c:pt>
                <c:pt idx="150">
                  <c:v>5.0404908260224568</c:v>
                </c:pt>
                <c:pt idx="151">
                  <c:v>5.0570362368001041</c:v>
                </c:pt>
                <c:pt idx="152">
                  <c:v>5.0735816475777522</c:v>
                </c:pt>
                <c:pt idx="153">
                  <c:v>5.0901270583553986</c:v>
                </c:pt>
                <c:pt idx="154">
                  <c:v>5.1066724691330458</c:v>
                </c:pt>
                <c:pt idx="155">
                  <c:v>5.123217879910694</c:v>
                </c:pt>
                <c:pt idx="156">
                  <c:v>5.1397632906883404</c:v>
                </c:pt>
                <c:pt idx="157">
                  <c:v>5.1563087014659876</c:v>
                </c:pt>
                <c:pt idx="158">
                  <c:v>5.1728541122436349</c:v>
                </c:pt>
                <c:pt idx="159">
                  <c:v>5.1893995230212822</c:v>
                </c:pt>
                <c:pt idx="160">
                  <c:v>5.2059449337989294</c:v>
                </c:pt>
                <c:pt idx="161">
                  <c:v>5.2224903445765767</c:v>
                </c:pt>
                <c:pt idx="162">
                  <c:v>5.2390357553542239</c:v>
                </c:pt>
                <c:pt idx="163">
                  <c:v>5.2555811661318712</c:v>
                </c:pt>
                <c:pt idx="164">
                  <c:v>5.2721265769095185</c:v>
                </c:pt>
                <c:pt idx="165">
                  <c:v>5.2886719876871648</c:v>
                </c:pt>
                <c:pt idx="166">
                  <c:v>5.305217398464813</c:v>
                </c:pt>
                <c:pt idx="167">
                  <c:v>5.3217628092424603</c:v>
                </c:pt>
                <c:pt idx="168">
                  <c:v>5.3383082200201066</c:v>
                </c:pt>
                <c:pt idx="169">
                  <c:v>5.3548536307977548</c:v>
                </c:pt>
                <c:pt idx="170">
                  <c:v>5.371399041575402</c:v>
                </c:pt>
                <c:pt idx="171">
                  <c:v>5.3879444523530484</c:v>
                </c:pt>
                <c:pt idx="172">
                  <c:v>5.4044898631306966</c:v>
                </c:pt>
                <c:pt idx="173">
                  <c:v>5.4210352739083429</c:v>
                </c:pt>
                <c:pt idx="174">
                  <c:v>5.4375806846859902</c:v>
                </c:pt>
                <c:pt idx="175">
                  <c:v>5.4541260954636384</c:v>
                </c:pt>
                <c:pt idx="176">
                  <c:v>5.4706715062412847</c:v>
                </c:pt>
                <c:pt idx="177">
                  <c:v>5.487216917018932</c:v>
                </c:pt>
                <c:pt idx="178">
                  <c:v>5.5037623277965801</c:v>
                </c:pt>
                <c:pt idx="179">
                  <c:v>5.5203077385742265</c:v>
                </c:pt>
                <c:pt idx="180">
                  <c:v>5.5368531493518738</c:v>
                </c:pt>
                <c:pt idx="181">
                  <c:v>5.5533985601295219</c:v>
                </c:pt>
                <c:pt idx="182">
                  <c:v>5.5699439709071683</c:v>
                </c:pt>
                <c:pt idx="183">
                  <c:v>5.5864893816848156</c:v>
                </c:pt>
                <c:pt idx="184">
                  <c:v>5.6030347924624628</c:v>
                </c:pt>
                <c:pt idx="185">
                  <c:v>5.6195802032401101</c:v>
                </c:pt>
                <c:pt idx="186">
                  <c:v>5.6361256140177574</c:v>
                </c:pt>
                <c:pt idx="187">
                  <c:v>5.6526710247954046</c:v>
                </c:pt>
                <c:pt idx="188">
                  <c:v>5.669216435573051</c:v>
                </c:pt>
                <c:pt idx="189">
                  <c:v>5.6857618463506991</c:v>
                </c:pt>
                <c:pt idx="190">
                  <c:v>5.7023072571283455</c:v>
                </c:pt>
                <c:pt idx="191">
                  <c:v>5.7188526679059928</c:v>
                </c:pt>
                <c:pt idx="192">
                  <c:v>5.73539807868364</c:v>
                </c:pt>
                <c:pt idx="193">
                  <c:v>5.7519434894612873</c:v>
                </c:pt>
                <c:pt idx="194">
                  <c:v>5.7684889002389346</c:v>
                </c:pt>
                <c:pt idx="195">
                  <c:v>5.7850343110165818</c:v>
                </c:pt>
                <c:pt idx="196">
                  <c:v>5.8015797217942291</c:v>
                </c:pt>
                <c:pt idx="197">
                  <c:v>5.8181251325718764</c:v>
                </c:pt>
                <c:pt idx="198">
                  <c:v>5.8346705433495236</c:v>
                </c:pt>
                <c:pt idx="199">
                  <c:v>5.8512159541271709</c:v>
                </c:pt>
                <c:pt idx="200">
                  <c:v>5.8677613649048181</c:v>
                </c:pt>
                <c:pt idx="201">
                  <c:v>5.8843067756824654</c:v>
                </c:pt>
                <c:pt idx="202">
                  <c:v>5.9008521864601127</c:v>
                </c:pt>
                <c:pt idx="203">
                  <c:v>5.9173975972377599</c:v>
                </c:pt>
                <c:pt idx="204">
                  <c:v>5.9339430080154072</c:v>
                </c:pt>
                <c:pt idx="205">
                  <c:v>5.9504884187930545</c:v>
                </c:pt>
                <c:pt idx="206">
                  <c:v>5.9670338295707017</c:v>
                </c:pt>
                <c:pt idx="207">
                  <c:v>5.983579240348349</c:v>
                </c:pt>
                <c:pt idx="208">
                  <c:v>6.0001246511259962</c:v>
                </c:pt>
                <c:pt idx="209">
                  <c:v>6.0166700619036435</c:v>
                </c:pt>
                <c:pt idx="210">
                  <c:v>6.0332154726812908</c:v>
                </c:pt>
                <c:pt idx="211">
                  <c:v>6.049760883458938</c:v>
                </c:pt>
                <c:pt idx="212">
                  <c:v>6.0663062942365853</c:v>
                </c:pt>
                <c:pt idx="213">
                  <c:v>6.0828517050142317</c:v>
                </c:pt>
                <c:pt idx="214">
                  <c:v>6.0993971157918798</c:v>
                </c:pt>
                <c:pt idx="215">
                  <c:v>6.1159425265695262</c:v>
                </c:pt>
                <c:pt idx="216">
                  <c:v>6.1324879373471735</c:v>
                </c:pt>
                <c:pt idx="217">
                  <c:v>6.1490333481248216</c:v>
                </c:pt>
                <c:pt idx="218">
                  <c:v>6.165578758902468</c:v>
                </c:pt>
                <c:pt idx="219">
                  <c:v>6.1821241696801152</c:v>
                </c:pt>
                <c:pt idx="220">
                  <c:v>6.1986695804577634</c:v>
                </c:pt>
                <c:pt idx="221">
                  <c:v>6.2152149912354098</c:v>
                </c:pt>
                <c:pt idx="222">
                  <c:v>6.231760402013057</c:v>
                </c:pt>
                <c:pt idx="223">
                  <c:v>6.2483058127907052</c:v>
                </c:pt>
                <c:pt idx="224">
                  <c:v>6.2648512235683507</c:v>
                </c:pt>
                <c:pt idx="225">
                  <c:v>6.2813966343459988</c:v>
                </c:pt>
                <c:pt idx="226">
                  <c:v>6.297942045123647</c:v>
                </c:pt>
                <c:pt idx="227">
                  <c:v>6.3144874559012925</c:v>
                </c:pt>
                <c:pt idx="228">
                  <c:v>6.3310328666789406</c:v>
                </c:pt>
                <c:pt idx="229">
                  <c:v>6.3475782774565879</c:v>
                </c:pt>
                <c:pt idx="230">
                  <c:v>6.3641236882342342</c:v>
                </c:pt>
                <c:pt idx="231">
                  <c:v>6.3806690990118824</c:v>
                </c:pt>
                <c:pt idx="232">
                  <c:v>6.3972145097895297</c:v>
                </c:pt>
                <c:pt idx="233">
                  <c:v>6.413759920567176</c:v>
                </c:pt>
                <c:pt idx="234">
                  <c:v>6.4303053313448242</c:v>
                </c:pt>
                <c:pt idx="235">
                  <c:v>6.4468507421224714</c:v>
                </c:pt>
                <c:pt idx="236">
                  <c:v>6.4633961529001178</c:v>
                </c:pt>
                <c:pt idx="237">
                  <c:v>6.479941563677766</c:v>
                </c:pt>
                <c:pt idx="238">
                  <c:v>6.4964869744554123</c:v>
                </c:pt>
                <c:pt idx="239">
                  <c:v>6.5130323852330596</c:v>
                </c:pt>
                <c:pt idx="240">
                  <c:v>6.5295777960107069</c:v>
                </c:pt>
                <c:pt idx="241">
                  <c:v>6.5461232067883541</c:v>
                </c:pt>
                <c:pt idx="242">
                  <c:v>6.5626686175660014</c:v>
                </c:pt>
                <c:pt idx="243">
                  <c:v>6.5792140283436487</c:v>
                </c:pt>
                <c:pt idx="244">
                  <c:v>6.5957594391212959</c:v>
                </c:pt>
                <c:pt idx="245">
                  <c:v>6.6123048498989432</c:v>
                </c:pt>
                <c:pt idx="246">
                  <c:v>6.6288502606765904</c:v>
                </c:pt>
                <c:pt idx="247">
                  <c:v>6.6453956714542377</c:v>
                </c:pt>
                <c:pt idx="248">
                  <c:v>6.661941082231885</c:v>
                </c:pt>
                <c:pt idx="249">
                  <c:v>6.6784864930095322</c:v>
                </c:pt>
                <c:pt idx="250">
                  <c:v>6.6950319037871795</c:v>
                </c:pt>
                <c:pt idx="251">
                  <c:v>6.7115773145648259</c:v>
                </c:pt>
                <c:pt idx="252">
                  <c:v>6.728122725342474</c:v>
                </c:pt>
                <c:pt idx="253">
                  <c:v>6.7446681361201213</c:v>
                </c:pt>
                <c:pt idx="254">
                  <c:v>6.7612135468977685</c:v>
                </c:pt>
                <c:pt idx="255">
                  <c:v>6.7777589576754149</c:v>
                </c:pt>
                <c:pt idx="256">
                  <c:v>6.7943043684530622</c:v>
                </c:pt>
                <c:pt idx="257">
                  <c:v>6.8108497792307086</c:v>
                </c:pt>
                <c:pt idx="258">
                  <c:v>6.8273951900083567</c:v>
                </c:pt>
                <c:pt idx="259">
                  <c:v>6.8439406007860137</c:v>
                </c:pt>
                <c:pt idx="260">
                  <c:v>6.8604860115636521</c:v>
                </c:pt>
                <c:pt idx="261">
                  <c:v>6.8770314223412985</c:v>
                </c:pt>
                <c:pt idx="262">
                  <c:v>6.8935768331189458</c:v>
                </c:pt>
                <c:pt idx="263">
                  <c:v>6.910122243896601</c:v>
                </c:pt>
                <c:pt idx="264">
                  <c:v>6.9266676546742403</c:v>
                </c:pt>
                <c:pt idx="265">
                  <c:v>6.9432130654518875</c:v>
                </c:pt>
                <c:pt idx="266">
                  <c:v>6.9597584762295357</c:v>
                </c:pt>
                <c:pt idx="267">
                  <c:v>6.9763038870071892</c:v>
                </c:pt>
                <c:pt idx="268">
                  <c:v>6.9928492977848293</c:v>
                </c:pt>
                <c:pt idx="269">
                  <c:v>7.0093947085624757</c:v>
                </c:pt>
                <c:pt idx="270">
                  <c:v>7.0259401193401239</c:v>
                </c:pt>
                <c:pt idx="271">
                  <c:v>7.0424855301177791</c:v>
                </c:pt>
                <c:pt idx="272">
                  <c:v>7.0590309408954193</c:v>
                </c:pt>
                <c:pt idx="273">
                  <c:v>7.0755763516730656</c:v>
                </c:pt>
                <c:pt idx="274">
                  <c:v>7.0921217624507129</c:v>
                </c:pt>
                <c:pt idx="275">
                  <c:v>7.1086671732283682</c:v>
                </c:pt>
                <c:pt idx="276">
                  <c:v>7.1252125840060074</c:v>
                </c:pt>
                <c:pt idx="277">
                  <c:v>7.1417579947836547</c:v>
                </c:pt>
                <c:pt idx="278">
                  <c:v>7.1583034055613011</c:v>
                </c:pt>
                <c:pt idx="279">
                  <c:v>7.1748488163389563</c:v>
                </c:pt>
                <c:pt idx="280">
                  <c:v>7.1913942271165956</c:v>
                </c:pt>
                <c:pt idx="281">
                  <c:v>7.2079396378942429</c:v>
                </c:pt>
                <c:pt idx="282">
                  <c:v>7.2244850486718999</c:v>
                </c:pt>
                <c:pt idx="283">
                  <c:v>7.2410304594495463</c:v>
                </c:pt>
                <c:pt idx="284">
                  <c:v>7.2575758702271935</c:v>
                </c:pt>
                <c:pt idx="285">
                  <c:v>7.2741212810048328</c:v>
                </c:pt>
                <c:pt idx="286">
                  <c:v>7.2906666917824881</c:v>
                </c:pt>
                <c:pt idx="287">
                  <c:v>7.3072121025601353</c:v>
                </c:pt>
                <c:pt idx="288">
                  <c:v>7.3237575133377817</c:v>
                </c:pt>
                <c:pt idx="289">
                  <c:v>7.3403029241154218</c:v>
                </c:pt>
                <c:pt idx="290">
                  <c:v>7.3568483348930753</c:v>
                </c:pt>
                <c:pt idx="291">
                  <c:v>7.3733937456707235</c:v>
                </c:pt>
                <c:pt idx="292">
                  <c:v>7.3899391564483716</c:v>
                </c:pt>
                <c:pt idx="293">
                  <c:v>7.40648456722601</c:v>
                </c:pt>
                <c:pt idx="294">
                  <c:v>7.4230299780036653</c:v>
                </c:pt>
                <c:pt idx="295">
                  <c:v>7.4395753887813134</c:v>
                </c:pt>
                <c:pt idx="296">
                  <c:v>7.4561207995589589</c:v>
                </c:pt>
                <c:pt idx="297">
                  <c:v>7.4726662103365982</c:v>
                </c:pt>
                <c:pt idx="298">
                  <c:v>7.4892116211142552</c:v>
                </c:pt>
                <c:pt idx="299">
                  <c:v>7.5057570318919025</c:v>
                </c:pt>
                <c:pt idx="300">
                  <c:v>7.5223024426695488</c:v>
                </c:pt>
                <c:pt idx="301">
                  <c:v>7.5388478534471872</c:v>
                </c:pt>
                <c:pt idx="302">
                  <c:v>7.5553932642248425</c:v>
                </c:pt>
                <c:pt idx="303">
                  <c:v>7.5719386750024906</c:v>
                </c:pt>
                <c:pt idx="304">
                  <c:v>7.5884840857801379</c:v>
                </c:pt>
                <c:pt idx="305">
                  <c:v>7.6050294965577772</c:v>
                </c:pt>
                <c:pt idx="306">
                  <c:v>7.6215749073354306</c:v>
                </c:pt>
                <c:pt idx="307">
                  <c:v>7.6381203181130788</c:v>
                </c:pt>
                <c:pt idx="308">
                  <c:v>7.6546657288907261</c:v>
                </c:pt>
                <c:pt idx="309">
                  <c:v>7.6712111396683742</c:v>
                </c:pt>
                <c:pt idx="310">
                  <c:v>7.6877565504460215</c:v>
                </c:pt>
                <c:pt idx="311">
                  <c:v>7.7043019612236696</c:v>
                </c:pt>
                <c:pt idx="312">
                  <c:v>7.7208473720013142</c:v>
                </c:pt>
                <c:pt idx="313">
                  <c:v>7.7373927827789624</c:v>
                </c:pt>
                <c:pt idx="314">
                  <c:v>7.7539381935566096</c:v>
                </c:pt>
                <c:pt idx="315">
                  <c:v>7.7704836043342578</c:v>
                </c:pt>
                <c:pt idx="316">
                  <c:v>7.787029015111905</c:v>
                </c:pt>
                <c:pt idx="317">
                  <c:v>7.8035744258895505</c:v>
                </c:pt>
                <c:pt idx="318">
                  <c:v>7.8201198366671978</c:v>
                </c:pt>
                <c:pt idx="319">
                  <c:v>7.8366652474448459</c:v>
                </c:pt>
                <c:pt idx="320">
                  <c:v>7.8532106582224932</c:v>
                </c:pt>
                <c:pt idx="321">
                  <c:v>7.8697560690001414</c:v>
                </c:pt>
                <c:pt idx="322">
                  <c:v>7.8863014797777877</c:v>
                </c:pt>
                <c:pt idx="323">
                  <c:v>7.9028468905554332</c:v>
                </c:pt>
                <c:pt idx="324">
                  <c:v>7.9193923013330814</c:v>
                </c:pt>
                <c:pt idx="325">
                  <c:v>7.9359377121107295</c:v>
                </c:pt>
                <c:pt idx="326">
                  <c:v>7.9524831228883768</c:v>
                </c:pt>
                <c:pt idx="327">
                  <c:v>7.9690285336660249</c:v>
                </c:pt>
                <c:pt idx="328">
                  <c:v>7.9855739444436713</c:v>
                </c:pt>
                <c:pt idx="329">
                  <c:v>8.0021193552213177</c:v>
                </c:pt>
                <c:pt idx="330">
                  <c:v>8.0186647659989649</c:v>
                </c:pt>
                <c:pt idx="331">
                  <c:v>8.0352101767766122</c:v>
                </c:pt>
                <c:pt idx="332">
                  <c:v>8.0517555875542612</c:v>
                </c:pt>
                <c:pt idx="333">
                  <c:v>8.0683009983319067</c:v>
                </c:pt>
                <c:pt idx="334">
                  <c:v>8.084846409109554</c:v>
                </c:pt>
                <c:pt idx="335">
                  <c:v>8.1013918198872013</c:v>
                </c:pt>
                <c:pt idx="336">
                  <c:v>8.1179372306648485</c:v>
                </c:pt>
                <c:pt idx="337">
                  <c:v>8.1344826414424958</c:v>
                </c:pt>
                <c:pt idx="338">
                  <c:v>8.151028052220143</c:v>
                </c:pt>
                <c:pt idx="339">
                  <c:v>8.1675734629977903</c:v>
                </c:pt>
                <c:pt idx="340">
                  <c:v>8.1841188737754358</c:v>
                </c:pt>
                <c:pt idx="341">
                  <c:v>8.2006642845530848</c:v>
                </c:pt>
                <c:pt idx="342">
                  <c:v>8.2172096953307321</c:v>
                </c:pt>
                <c:pt idx="343">
                  <c:v>8.2337551061083794</c:v>
                </c:pt>
                <c:pt idx="344">
                  <c:v>8.2503005168860266</c:v>
                </c:pt>
                <c:pt idx="345">
                  <c:v>8.2668459276636739</c:v>
                </c:pt>
                <c:pt idx="346">
                  <c:v>8.2833913384413194</c:v>
                </c:pt>
                <c:pt idx="347">
                  <c:v>8.2999367492189684</c:v>
                </c:pt>
                <c:pt idx="348">
                  <c:v>8.3164821599966157</c:v>
                </c:pt>
                <c:pt idx="349">
                  <c:v>8.3330275707742629</c:v>
                </c:pt>
                <c:pt idx="350">
                  <c:v>8.3495729815519102</c:v>
                </c:pt>
                <c:pt idx="351">
                  <c:v>8.3661183923295575</c:v>
                </c:pt>
                <c:pt idx="352">
                  <c:v>8.3826638031072029</c:v>
                </c:pt>
                <c:pt idx="353">
                  <c:v>8.399209213884852</c:v>
                </c:pt>
                <c:pt idx="354">
                  <c:v>8.4157546246624992</c:v>
                </c:pt>
                <c:pt idx="355">
                  <c:v>8.4323000354401465</c:v>
                </c:pt>
                <c:pt idx="356">
                  <c:v>8.4488454462177938</c:v>
                </c:pt>
                <c:pt idx="357">
                  <c:v>8.465390856995441</c:v>
                </c:pt>
                <c:pt idx="358">
                  <c:v>8.4819362677730865</c:v>
                </c:pt>
                <c:pt idx="359">
                  <c:v>8.4984816785507356</c:v>
                </c:pt>
                <c:pt idx="360">
                  <c:v>8.5150270893283828</c:v>
                </c:pt>
                <c:pt idx="361">
                  <c:v>8.5315725001060301</c:v>
                </c:pt>
                <c:pt idx="362">
                  <c:v>8.5481179108836773</c:v>
                </c:pt>
                <c:pt idx="363">
                  <c:v>8.5646633216613228</c:v>
                </c:pt>
                <c:pt idx="364">
                  <c:v>8.5812087324389701</c:v>
                </c:pt>
                <c:pt idx="365">
                  <c:v>8.5977541432166174</c:v>
                </c:pt>
                <c:pt idx="366">
                  <c:v>8.6142995539942664</c:v>
                </c:pt>
                <c:pt idx="367">
                  <c:v>8.6308449647719119</c:v>
                </c:pt>
                <c:pt idx="368">
                  <c:v>8.6473903755495591</c:v>
                </c:pt>
                <c:pt idx="369">
                  <c:v>8.6639357863272064</c:v>
                </c:pt>
                <c:pt idx="370">
                  <c:v>8.6804811971048537</c:v>
                </c:pt>
                <c:pt idx="371">
                  <c:v>8.6970266078825009</c:v>
                </c:pt>
                <c:pt idx="372">
                  <c:v>8.71357201866015</c:v>
                </c:pt>
                <c:pt idx="373">
                  <c:v>8.7301174294377955</c:v>
                </c:pt>
                <c:pt idx="374">
                  <c:v>8.7466628402154427</c:v>
                </c:pt>
                <c:pt idx="375">
                  <c:v>8.76320825099309</c:v>
                </c:pt>
                <c:pt idx="376">
                  <c:v>8.7797536617707372</c:v>
                </c:pt>
                <c:pt idx="377">
                  <c:v>8.7962990725483845</c:v>
                </c:pt>
                <c:pt idx="378">
                  <c:v>8.8128444833260335</c:v>
                </c:pt>
                <c:pt idx="379">
                  <c:v>8.829389894103679</c:v>
                </c:pt>
                <c:pt idx="380">
                  <c:v>8.8459353048813263</c:v>
                </c:pt>
                <c:pt idx="381">
                  <c:v>8.8624807156589736</c:v>
                </c:pt>
                <c:pt idx="382">
                  <c:v>8.8790261264366208</c:v>
                </c:pt>
                <c:pt idx="383">
                  <c:v>8.8955715372142681</c:v>
                </c:pt>
                <c:pt idx="384">
                  <c:v>8.9121169479919171</c:v>
                </c:pt>
                <c:pt idx="385">
                  <c:v>8.9286623587695626</c:v>
                </c:pt>
                <c:pt idx="386">
                  <c:v>8.9452077695472099</c:v>
                </c:pt>
                <c:pt idx="387">
                  <c:v>8.9617531803248571</c:v>
                </c:pt>
                <c:pt idx="388">
                  <c:v>8.9782985911025044</c:v>
                </c:pt>
                <c:pt idx="389">
                  <c:v>8.9948440018801517</c:v>
                </c:pt>
                <c:pt idx="390">
                  <c:v>9.0113894126577989</c:v>
                </c:pt>
                <c:pt idx="391">
                  <c:v>9.0279348234354444</c:v>
                </c:pt>
                <c:pt idx="392">
                  <c:v>9.0444802342130934</c:v>
                </c:pt>
                <c:pt idx="393">
                  <c:v>9.0610256449907407</c:v>
                </c:pt>
                <c:pt idx="394">
                  <c:v>9.077571055768388</c:v>
                </c:pt>
                <c:pt idx="395">
                  <c:v>9.0941164665460352</c:v>
                </c:pt>
                <c:pt idx="396">
                  <c:v>9.1106618773236825</c:v>
                </c:pt>
                <c:pt idx="397">
                  <c:v>9.127207288101328</c:v>
                </c:pt>
                <c:pt idx="398">
                  <c:v>9.1437526988789752</c:v>
                </c:pt>
                <c:pt idx="399">
                  <c:v>9.1602981096566243</c:v>
                </c:pt>
                <c:pt idx="400">
                  <c:v>9.1768435204342715</c:v>
                </c:pt>
                <c:pt idx="401">
                  <c:v>9.1933889312119188</c:v>
                </c:pt>
                <c:pt idx="402">
                  <c:v>9.2099343419895643</c:v>
                </c:pt>
                <c:pt idx="403">
                  <c:v>9.2264797527672116</c:v>
                </c:pt>
                <c:pt idx="404">
                  <c:v>9.2430251635448588</c:v>
                </c:pt>
                <c:pt idx="405">
                  <c:v>9.2595705743225079</c:v>
                </c:pt>
                <c:pt idx="406">
                  <c:v>9.2761159851001551</c:v>
                </c:pt>
                <c:pt idx="407">
                  <c:v>9.2926613958778006</c:v>
                </c:pt>
                <c:pt idx="408">
                  <c:v>9.3092068066554479</c:v>
                </c:pt>
                <c:pt idx="409">
                  <c:v>9.3257522174330951</c:v>
                </c:pt>
                <c:pt idx="410">
                  <c:v>9.3422976282107424</c:v>
                </c:pt>
                <c:pt idx="411">
                  <c:v>9.3588430389883914</c:v>
                </c:pt>
                <c:pt idx="412">
                  <c:v>9.3753884497660387</c:v>
                </c:pt>
                <c:pt idx="413">
                  <c:v>9.3919338605436842</c:v>
                </c:pt>
                <c:pt idx="414">
                  <c:v>9.4084792713213314</c:v>
                </c:pt>
                <c:pt idx="415">
                  <c:v>9.4250246820989787</c:v>
                </c:pt>
                <c:pt idx="416">
                  <c:v>9.441570092876626</c:v>
                </c:pt>
                <c:pt idx="417">
                  <c:v>9.458115503654275</c:v>
                </c:pt>
                <c:pt idx="418">
                  <c:v>9.4746609144319205</c:v>
                </c:pt>
                <c:pt idx="419">
                  <c:v>9.4912063252095678</c:v>
                </c:pt>
                <c:pt idx="420">
                  <c:v>9.507751735987215</c:v>
                </c:pt>
                <c:pt idx="421">
                  <c:v>9.5242971467648623</c:v>
                </c:pt>
                <c:pt idx="422">
                  <c:v>9.5408425575425095</c:v>
                </c:pt>
                <c:pt idx="423">
                  <c:v>9.5573879683201568</c:v>
                </c:pt>
                <c:pt idx="424">
                  <c:v>9.5739333790978041</c:v>
                </c:pt>
                <c:pt idx="425">
                  <c:v>9.5904787898754496</c:v>
                </c:pt>
                <c:pt idx="426">
                  <c:v>9.6070242006530986</c:v>
                </c:pt>
                <c:pt idx="427">
                  <c:v>9.6235696114307459</c:v>
                </c:pt>
                <c:pt idx="428">
                  <c:v>9.6401150222083931</c:v>
                </c:pt>
                <c:pt idx="429">
                  <c:v>9.6566604329860404</c:v>
                </c:pt>
                <c:pt idx="430">
                  <c:v>9.6732058437636876</c:v>
                </c:pt>
                <c:pt idx="431">
                  <c:v>9.6897512545413331</c:v>
                </c:pt>
                <c:pt idx="432">
                  <c:v>9.7062966653189822</c:v>
                </c:pt>
                <c:pt idx="433">
                  <c:v>9.7228420760966294</c:v>
                </c:pt>
                <c:pt idx="434">
                  <c:v>9.7393874868742767</c:v>
                </c:pt>
                <c:pt idx="435">
                  <c:v>9.755932897651924</c:v>
                </c:pt>
                <c:pt idx="436">
                  <c:v>9.7724783084295712</c:v>
                </c:pt>
                <c:pt idx="437">
                  <c:v>9.7890237192072167</c:v>
                </c:pt>
                <c:pt idx="438">
                  <c:v>9.8055691299848657</c:v>
                </c:pt>
                <c:pt idx="439">
                  <c:v>9.822114540762513</c:v>
                </c:pt>
                <c:pt idx="440">
                  <c:v>9.8386599515401585</c:v>
                </c:pt>
                <c:pt idx="441">
                  <c:v>9.8552053623178075</c:v>
                </c:pt>
                <c:pt idx="442">
                  <c:v>9.871750773095453</c:v>
                </c:pt>
                <c:pt idx="443">
                  <c:v>9.8882961838731003</c:v>
                </c:pt>
                <c:pt idx="444">
                  <c:v>9.9048415946507493</c:v>
                </c:pt>
                <c:pt idx="445">
                  <c:v>9.9213870054283966</c:v>
                </c:pt>
                <c:pt idx="446">
                  <c:v>9.9379324162060421</c:v>
                </c:pt>
                <c:pt idx="447">
                  <c:v>9.9544778269836911</c:v>
                </c:pt>
                <c:pt idx="448">
                  <c:v>9.9710232377613366</c:v>
                </c:pt>
                <c:pt idx="449">
                  <c:v>9.9875686485389839</c:v>
                </c:pt>
                <c:pt idx="450">
                  <c:v>10.004114059316633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2.5586792093753741</c:v>
                </c:pt>
                <c:pt idx="1">
                  <c:v>2.5752246201530213</c:v>
                </c:pt>
                <c:pt idx="2">
                  <c:v>2.5917700309306682</c:v>
                </c:pt>
                <c:pt idx="3">
                  <c:v>2.6083154417083159</c:v>
                </c:pt>
                <c:pt idx="4">
                  <c:v>2.6248608524859627</c:v>
                </c:pt>
                <c:pt idx="5">
                  <c:v>2.6414062632636099</c:v>
                </c:pt>
                <c:pt idx="6">
                  <c:v>2.6579516740412572</c:v>
                </c:pt>
                <c:pt idx="7">
                  <c:v>2.6744970848189045</c:v>
                </c:pt>
                <c:pt idx="8">
                  <c:v>2.6910424955965517</c:v>
                </c:pt>
                <c:pt idx="9">
                  <c:v>2.707587906374199</c:v>
                </c:pt>
                <c:pt idx="10">
                  <c:v>2.7241333171518458</c:v>
                </c:pt>
                <c:pt idx="11">
                  <c:v>2.7406787279294931</c:v>
                </c:pt>
                <c:pt idx="12">
                  <c:v>2.7572241387071408</c:v>
                </c:pt>
                <c:pt idx="13">
                  <c:v>2.7737695494847876</c:v>
                </c:pt>
                <c:pt idx="14">
                  <c:v>2.7903149602624349</c:v>
                </c:pt>
                <c:pt idx="15">
                  <c:v>2.8068603710400826</c:v>
                </c:pt>
                <c:pt idx="16">
                  <c:v>2.8234057818177294</c:v>
                </c:pt>
                <c:pt idx="17">
                  <c:v>2.8399511925953767</c:v>
                </c:pt>
                <c:pt idx="18">
                  <c:v>2.8564966033730239</c:v>
                </c:pt>
                <c:pt idx="19">
                  <c:v>2.8730420141506712</c:v>
                </c:pt>
                <c:pt idx="20">
                  <c:v>2.889587424928318</c:v>
                </c:pt>
                <c:pt idx="21">
                  <c:v>2.9061328357059657</c:v>
                </c:pt>
                <c:pt idx="22">
                  <c:v>2.922678246483613</c:v>
                </c:pt>
                <c:pt idx="23">
                  <c:v>2.9392236572612598</c:v>
                </c:pt>
                <c:pt idx="24">
                  <c:v>2.9557690680389075</c:v>
                </c:pt>
                <c:pt idx="25">
                  <c:v>2.9723144788165543</c:v>
                </c:pt>
                <c:pt idx="26">
                  <c:v>2.9888598895942016</c:v>
                </c:pt>
                <c:pt idx="27">
                  <c:v>3.0054053003718488</c:v>
                </c:pt>
                <c:pt idx="28">
                  <c:v>3.0219507111494961</c:v>
                </c:pt>
                <c:pt idx="29">
                  <c:v>3.0384961219271442</c:v>
                </c:pt>
                <c:pt idx="30">
                  <c:v>3.0550415327047911</c:v>
                </c:pt>
                <c:pt idx="31">
                  <c:v>3.0715869434824388</c:v>
                </c:pt>
                <c:pt idx="32">
                  <c:v>3.088132354260086</c:v>
                </c:pt>
                <c:pt idx="33">
                  <c:v>3.1046777650377329</c:v>
                </c:pt>
                <c:pt idx="34">
                  <c:v>3.1212231758153801</c:v>
                </c:pt>
                <c:pt idx="35">
                  <c:v>3.1377685865930278</c:v>
                </c:pt>
                <c:pt idx="36">
                  <c:v>3.1543139973706746</c:v>
                </c:pt>
                <c:pt idx="37">
                  <c:v>3.1708594081483219</c:v>
                </c:pt>
                <c:pt idx="38">
                  <c:v>3.1874048189259692</c:v>
                </c:pt>
                <c:pt idx="39">
                  <c:v>3.2039502297036164</c:v>
                </c:pt>
                <c:pt idx="40">
                  <c:v>3.2204956404812632</c:v>
                </c:pt>
                <c:pt idx="41">
                  <c:v>3.237041051258911</c:v>
                </c:pt>
                <c:pt idx="42">
                  <c:v>3.2535864620365582</c:v>
                </c:pt>
                <c:pt idx="43">
                  <c:v>3.270131872814205</c:v>
                </c:pt>
                <c:pt idx="44">
                  <c:v>3.2866772835918527</c:v>
                </c:pt>
                <c:pt idx="45">
                  <c:v>3.3032226943694996</c:v>
                </c:pt>
                <c:pt idx="46">
                  <c:v>3.3197681051471468</c:v>
                </c:pt>
                <c:pt idx="47">
                  <c:v>3.3363135159247941</c:v>
                </c:pt>
                <c:pt idx="48">
                  <c:v>3.3528589267024413</c:v>
                </c:pt>
                <c:pt idx="49">
                  <c:v>3.3694043374800886</c:v>
                </c:pt>
                <c:pt idx="50">
                  <c:v>3.385949748257735</c:v>
                </c:pt>
                <c:pt idx="51">
                  <c:v>3.4024951590353818</c:v>
                </c:pt>
                <c:pt idx="52">
                  <c:v>3.41904056981303</c:v>
                </c:pt>
                <c:pt idx="53">
                  <c:v>3.4355859805906768</c:v>
                </c:pt>
                <c:pt idx="54">
                  <c:v>3.4521313913683236</c:v>
                </c:pt>
                <c:pt idx="55">
                  <c:v>3.4686768021459708</c:v>
                </c:pt>
                <c:pt idx="56">
                  <c:v>3.4852222129236186</c:v>
                </c:pt>
                <c:pt idx="57">
                  <c:v>3.5017676237012654</c:v>
                </c:pt>
                <c:pt idx="58">
                  <c:v>3.5183130344789126</c:v>
                </c:pt>
                <c:pt idx="59">
                  <c:v>3.5348584452565603</c:v>
                </c:pt>
                <c:pt idx="60">
                  <c:v>3.5514038560342072</c:v>
                </c:pt>
                <c:pt idx="61">
                  <c:v>3.5679492668118544</c:v>
                </c:pt>
                <c:pt idx="62">
                  <c:v>3.5844946775895021</c:v>
                </c:pt>
                <c:pt idx="63">
                  <c:v>3.601040088367149</c:v>
                </c:pt>
                <c:pt idx="64">
                  <c:v>3.6175854991447962</c:v>
                </c:pt>
                <c:pt idx="65">
                  <c:v>3.634130909922443</c:v>
                </c:pt>
                <c:pt idx="66">
                  <c:v>3.6506763207000907</c:v>
                </c:pt>
                <c:pt idx="67">
                  <c:v>3.667221731477738</c:v>
                </c:pt>
                <c:pt idx="68">
                  <c:v>3.6837671422553848</c:v>
                </c:pt>
                <c:pt idx="69">
                  <c:v>3.7003125530330325</c:v>
                </c:pt>
                <c:pt idx="70">
                  <c:v>3.7168579638106793</c:v>
                </c:pt>
                <c:pt idx="71">
                  <c:v>3.7334033745883266</c:v>
                </c:pt>
                <c:pt idx="72">
                  <c:v>3.7499487853659734</c:v>
                </c:pt>
                <c:pt idx="73">
                  <c:v>3.7664941961436211</c:v>
                </c:pt>
                <c:pt idx="74">
                  <c:v>3.7830396069212684</c:v>
                </c:pt>
                <c:pt idx="75">
                  <c:v>3.7995850176989152</c:v>
                </c:pt>
                <c:pt idx="76">
                  <c:v>3.8161304284765629</c:v>
                </c:pt>
                <c:pt idx="77">
                  <c:v>3.8326758392542102</c:v>
                </c:pt>
                <c:pt idx="78">
                  <c:v>3.849221250031857</c:v>
                </c:pt>
                <c:pt idx="79">
                  <c:v>3.8657666608095043</c:v>
                </c:pt>
                <c:pt idx="80">
                  <c:v>3.882312071587152</c:v>
                </c:pt>
                <c:pt idx="81">
                  <c:v>3.8988574823647988</c:v>
                </c:pt>
                <c:pt idx="82">
                  <c:v>3.9154028931424461</c:v>
                </c:pt>
                <c:pt idx="83">
                  <c:v>3.9319483039200938</c:v>
                </c:pt>
                <c:pt idx="84">
                  <c:v>3.9484937146977406</c:v>
                </c:pt>
                <c:pt idx="85">
                  <c:v>3.9650391254753874</c:v>
                </c:pt>
                <c:pt idx="86">
                  <c:v>3.9815845362530347</c:v>
                </c:pt>
                <c:pt idx="87">
                  <c:v>3.9981299470306824</c:v>
                </c:pt>
                <c:pt idx="88">
                  <c:v>4.0146753578083292</c:v>
                </c:pt>
                <c:pt idx="89">
                  <c:v>4.0312207685859764</c:v>
                </c:pt>
                <c:pt idx="90">
                  <c:v>4.0477661793636237</c:v>
                </c:pt>
                <c:pt idx="91">
                  <c:v>4.064311590141271</c:v>
                </c:pt>
                <c:pt idx="92">
                  <c:v>4.0808570009189182</c:v>
                </c:pt>
                <c:pt idx="93">
                  <c:v>4.0974024116965655</c:v>
                </c:pt>
                <c:pt idx="94">
                  <c:v>4.1139478224742128</c:v>
                </c:pt>
                <c:pt idx="95">
                  <c:v>4.13049323325186</c:v>
                </c:pt>
                <c:pt idx="96">
                  <c:v>4.1470386440295073</c:v>
                </c:pt>
                <c:pt idx="97">
                  <c:v>4.1635840548071545</c:v>
                </c:pt>
                <c:pt idx="98">
                  <c:v>4.1801294655848018</c:v>
                </c:pt>
                <c:pt idx="99">
                  <c:v>4.1966748763624491</c:v>
                </c:pt>
                <c:pt idx="100">
                  <c:v>4.2132202871400963</c:v>
                </c:pt>
                <c:pt idx="101">
                  <c:v>4.2297656979177436</c:v>
                </c:pt>
                <c:pt idx="102">
                  <c:v>4.24631110869539</c:v>
                </c:pt>
                <c:pt idx="103">
                  <c:v>4.2628565194730372</c:v>
                </c:pt>
                <c:pt idx="104">
                  <c:v>4.2794019302506854</c:v>
                </c:pt>
                <c:pt idx="105">
                  <c:v>4.2959473410283318</c:v>
                </c:pt>
                <c:pt idx="106">
                  <c:v>4.312492751805979</c:v>
                </c:pt>
                <c:pt idx="107">
                  <c:v>4.3290381625836272</c:v>
                </c:pt>
                <c:pt idx="108">
                  <c:v>4.3455835733612735</c:v>
                </c:pt>
                <c:pt idx="109">
                  <c:v>4.3621289841389208</c:v>
                </c:pt>
                <c:pt idx="110">
                  <c:v>4.378674394916569</c:v>
                </c:pt>
                <c:pt idx="111">
                  <c:v>4.3952198056942153</c:v>
                </c:pt>
                <c:pt idx="112">
                  <c:v>4.4117652164718626</c:v>
                </c:pt>
                <c:pt idx="113">
                  <c:v>4.4283106272495107</c:v>
                </c:pt>
                <c:pt idx="114">
                  <c:v>4.4448560380271571</c:v>
                </c:pt>
                <c:pt idx="115">
                  <c:v>4.4614014488048044</c:v>
                </c:pt>
                <c:pt idx="116">
                  <c:v>4.4779468595824516</c:v>
                </c:pt>
                <c:pt idx="117">
                  <c:v>4.494492270360098</c:v>
                </c:pt>
                <c:pt idx="118">
                  <c:v>4.5110376811377462</c:v>
                </c:pt>
                <c:pt idx="119">
                  <c:v>4.5275830919153934</c:v>
                </c:pt>
                <c:pt idx="120">
                  <c:v>4.5441285026930398</c:v>
                </c:pt>
                <c:pt idx="121">
                  <c:v>4.560673913470688</c:v>
                </c:pt>
                <c:pt idx="122">
                  <c:v>4.5772193242483352</c:v>
                </c:pt>
                <c:pt idx="123">
                  <c:v>4.5937647350259816</c:v>
                </c:pt>
                <c:pt idx="124">
                  <c:v>4.6103101458036297</c:v>
                </c:pt>
                <c:pt idx="125">
                  <c:v>4.626855556581277</c:v>
                </c:pt>
                <c:pt idx="126">
                  <c:v>4.6434009673589234</c:v>
                </c:pt>
                <c:pt idx="127">
                  <c:v>4.6599463781365715</c:v>
                </c:pt>
                <c:pt idx="128">
                  <c:v>4.6764917889142188</c:v>
                </c:pt>
                <c:pt idx="129">
                  <c:v>4.6930371996918652</c:v>
                </c:pt>
                <c:pt idx="130">
                  <c:v>4.7095826104695133</c:v>
                </c:pt>
                <c:pt idx="131">
                  <c:v>4.7261280212471606</c:v>
                </c:pt>
                <c:pt idx="132">
                  <c:v>4.742673432024807</c:v>
                </c:pt>
                <c:pt idx="133">
                  <c:v>4.7592188428024542</c:v>
                </c:pt>
                <c:pt idx="134">
                  <c:v>4.7757642535801015</c:v>
                </c:pt>
                <c:pt idx="135">
                  <c:v>4.7923096643577487</c:v>
                </c:pt>
                <c:pt idx="136">
                  <c:v>4.808855075135396</c:v>
                </c:pt>
                <c:pt idx="137">
                  <c:v>4.8254004859130433</c:v>
                </c:pt>
                <c:pt idx="138">
                  <c:v>4.8419458966906905</c:v>
                </c:pt>
                <c:pt idx="139">
                  <c:v>4.8584913074683378</c:v>
                </c:pt>
                <c:pt idx="140">
                  <c:v>4.8750367182459851</c:v>
                </c:pt>
                <c:pt idx="141">
                  <c:v>4.8915821290236323</c:v>
                </c:pt>
                <c:pt idx="142">
                  <c:v>4.9081275398012796</c:v>
                </c:pt>
                <c:pt idx="143">
                  <c:v>4.9246729505789268</c:v>
                </c:pt>
                <c:pt idx="144">
                  <c:v>4.9412183613565732</c:v>
                </c:pt>
                <c:pt idx="145">
                  <c:v>4.9577637721342205</c:v>
                </c:pt>
                <c:pt idx="146">
                  <c:v>4.9743091829118686</c:v>
                </c:pt>
                <c:pt idx="147">
                  <c:v>4.990854593689515</c:v>
                </c:pt>
                <c:pt idx="148">
                  <c:v>5.0074000044671623</c:v>
                </c:pt>
                <c:pt idx="149">
                  <c:v>5.0239454152448104</c:v>
                </c:pt>
                <c:pt idx="150">
                  <c:v>5.0404908260224568</c:v>
                </c:pt>
                <c:pt idx="151">
                  <c:v>5.0570362368001041</c:v>
                </c:pt>
                <c:pt idx="152">
                  <c:v>5.0735816475777522</c:v>
                </c:pt>
                <c:pt idx="153">
                  <c:v>5.0901270583553986</c:v>
                </c:pt>
                <c:pt idx="154">
                  <c:v>5.1066724691330458</c:v>
                </c:pt>
                <c:pt idx="155">
                  <c:v>5.123217879910694</c:v>
                </c:pt>
                <c:pt idx="156">
                  <c:v>5.1397632906883404</c:v>
                </c:pt>
                <c:pt idx="157">
                  <c:v>5.1563087014659876</c:v>
                </c:pt>
                <c:pt idx="158">
                  <c:v>5.1728541122436349</c:v>
                </c:pt>
                <c:pt idx="159">
                  <c:v>5.1893995230212822</c:v>
                </c:pt>
                <c:pt idx="160">
                  <c:v>5.2059449337989294</c:v>
                </c:pt>
                <c:pt idx="161">
                  <c:v>5.2224903445765767</c:v>
                </c:pt>
                <c:pt idx="162">
                  <c:v>5.2390357553542239</c:v>
                </c:pt>
                <c:pt idx="163">
                  <c:v>5.2555811661318712</c:v>
                </c:pt>
                <c:pt idx="164">
                  <c:v>5.2721265769095185</c:v>
                </c:pt>
                <c:pt idx="165">
                  <c:v>5.2886719876871648</c:v>
                </c:pt>
                <c:pt idx="166">
                  <c:v>5.305217398464813</c:v>
                </c:pt>
                <c:pt idx="167">
                  <c:v>5.3217628092424603</c:v>
                </c:pt>
                <c:pt idx="168">
                  <c:v>5.3383082200201066</c:v>
                </c:pt>
                <c:pt idx="169">
                  <c:v>5.3548536307977548</c:v>
                </c:pt>
                <c:pt idx="170">
                  <c:v>5.371399041575402</c:v>
                </c:pt>
                <c:pt idx="171">
                  <c:v>5.3879444523530484</c:v>
                </c:pt>
                <c:pt idx="172">
                  <c:v>5.4044898631306966</c:v>
                </c:pt>
                <c:pt idx="173">
                  <c:v>5.4210352739083429</c:v>
                </c:pt>
                <c:pt idx="174">
                  <c:v>5.4375806846859902</c:v>
                </c:pt>
                <c:pt idx="175">
                  <c:v>5.4541260954636384</c:v>
                </c:pt>
                <c:pt idx="176">
                  <c:v>5.4706715062412847</c:v>
                </c:pt>
                <c:pt idx="177">
                  <c:v>5.487216917018932</c:v>
                </c:pt>
                <c:pt idx="178">
                  <c:v>5.5037623277965801</c:v>
                </c:pt>
                <c:pt idx="179">
                  <c:v>5.5203077385742265</c:v>
                </c:pt>
                <c:pt idx="180">
                  <c:v>5.5368531493518738</c:v>
                </c:pt>
                <c:pt idx="181">
                  <c:v>5.5533985601295219</c:v>
                </c:pt>
                <c:pt idx="182">
                  <c:v>5.5699439709071683</c:v>
                </c:pt>
                <c:pt idx="183">
                  <c:v>5.5864893816848156</c:v>
                </c:pt>
                <c:pt idx="184">
                  <c:v>5.6030347924624628</c:v>
                </c:pt>
                <c:pt idx="185">
                  <c:v>5.6195802032401101</c:v>
                </c:pt>
                <c:pt idx="186">
                  <c:v>5.6361256140177574</c:v>
                </c:pt>
                <c:pt idx="187">
                  <c:v>5.6526710247954046</c:v>
                </c:pt>
                <c:pt idx="188">
                  <c:v>5.669216435573051</c:v>
                </c:pt>
                <c:pt idx="189">
                  <c:v>5.6857618463506991</c:v>
                </c:pt>
                <c:pt idx="190">
                  <c:v>5.7023072571283455</c:v>
                </c:pt>
                <c:pt idx="191">
                  <c:v>5.7188526679059928</c:v>
                </c:pt>
                <c:pt idx="192">
                  <c:v>5.73539807868364</c:v>
                </c:pt>
                <c:pt idx="193">
                  <c:v>5.7519434894612873</c:v>
                </c:pt>
                <c:pt idx="194">
                  <c:v>5.7684889002389346</c:v>
                </c:pt>
                <c:pt idx="195">
                  <c:v>5.7850343110165818</c:v>
                </c:pt>
                <c:pt idx="196">
                  <c:v>5.8015797217942291</c:v>
                </c:pt>
                <c:pt idx="197">
                  <c:v>5.8181251325718764</c:v>
                </c:pt>
                <c:pt idx="198">
                  <c:v>5.8346705433495236</c:v>
                </c:pt>
                <c:pt idx="199">
                  <c:v>5.8512159541271709</c:v>
                </c:pt>
                <c:pt idx="200">
                  <c:v>5.8677613649048181</c:v>
                </c:pt>
                <c:pt idx="201">
                  <c:v>5.8843067756824654</c:v>
                </c:pt>
                <c:pt idx="202">
                  <c:v>5.9008521864601127</c:v>
                </c:pt>
                <c:pt idx="203">
                  <c:v>5.9173975972377599</c:v>
                </c:pt>
                <c:pt idx="204">
                  <c:v>5.9339430080154072</c:v>
                </c:pt>
                <c:pt idx="205">
                  <c:v>5.9504884187930545</c:v>
                </c:pt>
                <c:pt idx="206">
                  <c:v>5.9670338295707017</c:v>
                </c:pt>
                <c:pt idx="207">
                  <c:v>5.983579240348349</c:v>
                </c:pt>
                <c:pt idx="208">
                  <c:v>6.0001246511259962</c:v>
                </c:pt>
                <c:pt idx="209">
                  <c:v>6.0166700619036435</c:v>
                </c:pt>
                <c:pt idx="210">
                  <c:v>6.0332154726812908</c:v>
                </c:pt>
                <c:pt idx="211">
                  <c:v>6.049760883458938</c:v>
                </c:pt>
                <c:pt idx="212">
                  <c:v>6.0663062942365853</c:v>
                </c:pt>
                <c:pt idx="213">
                  <c:v>6.0828517050142317</c:v>
                </c:pt>
                <c:pt idx="214">
                  <c:v>6.0993971157918798</c:v>
                </c:pt>
                <c:pt idx="215">
                  <c:v>6.1159425265695262</c:v>
                </c:pt>
                <c:pt idx="216">
                  <c:v>6.1324879373471735</c:v>
                </c:pt>
                <c:pt idx="217">
                  <c:v>6.1490333481248216</c:v>
                </c:pt>
                <c:pt idx="218">
                  <c:v>6.165578758902468</c:v>
                </c:pt>
                <c:pt idx="219">
                  <c:v>6.1821241696801152</c:v>
                </c:pt>
                <c:pt idx="220">
                  <c:v>6.1986695804577634</c:v>
                </c:pt>
                <c:pt idx="221">
                  <c:v>6.2152149912354098</c:v>
                </c:pt>
                <c:pt idx="222">
                  <c:v>6.231760402013057</c:v>
                </c:pt>
                <c:pt idx="223">
                  <c:v>6.2483058127907052</c:v>
                </c:pt>
                <c:pt idx="224">
                  <c:v>6.2648512235683507</c:v>
                </c:pt>
                <c:pt idx="225">
                  <c:v>6.2813966343459988</c:v>
                </c:pt>
                <c:pt idx="226">
                  <c:v>6.297942045123647</c:v>
                </c:pt>
                <c:pt idx="227">
                  <c:v>6.3144874559012925</c:v>
                </c:pt>
                <c:pt idx="228">
                  <c:v>6.3310328666789406</c:v>
                </c:pt>
                <c:pt idx="229">
                  <c:v>6.3475782774565879</c:v>
                </c:pt>
                <c:pt idx="230">
                  <c:v>6.3641236882342342</c:v>
                </c:pt>
                <c:pt idx="231">
                  <c:v>6.3806690990118824</c:v>
                </c:pt>
                <c:pt idx="232">
                  <c:v>6.3972145097895297</c:v>
                </c:pt>
                <c:pt idx="233">
                  <c:v>6.413759920567176</c:v>
                </c:pt>
                <c:pt idx="234">
                  <c:v>6.4303053313448242</c:v>
                </c:pt>
                <c:pt idx="235">
                  <c:v>6.4468507421224714</c:v>
                </c:pt>
                <c:pt idx="236">
                  <c:v>6.4633961529001178</c:v>
                </c:pt>
                <c:pt idx="237">
                  <c:v>6.479941563677766</c:v>
                </c:pt>
                <c:pt idx="238">
                  <c:v>6.4964869744554123</c:v>
                </c:pt>
                <c:pt idx="239">
                  <c:v>6.5130323852330596</c:v>
                </c:pt>
                <c:pt idx="240">
                  <c:v>6.5295777960107069</c:v>
                </c:pt>
                <c:pt idx="241">
                  <c:v>6.5461232067883541</c:v>
                </c:pt>
                <c:pt idx="242">
                  <c:v>6.5626686175660014</c:v>
                </c:pt>
                <c:pt idx="243">
                  <c:v>6.5792140283436487</c:v>
                </c:pt>
                <c:pt idx="244">
                  <c:v>6.5957594391212959</c:v>
                </c:pt>
                <c:pt idx="245">
                  <c:v>6.6123048498989432</c:v>
                </c:pt>
                <c:pt idx="246">
                  <c:v>6.6288502606765904</c:v>
                </c:pt>
                <c:pt idx="247">
                  <c:v>6.6453956714542377</c:v>
                </c:pt>
                <c:pt idx="248">
                  <c:v>6.661941082231885</c:v>
                </c:pt>
                <c:pt idx="249">
                  <c:v>6.6784864930095322</c:v>
                </c:pt>
                <c:pt idx="250">
                  <c:v>6.6950319037871795</c:v>
                </c:pt>
                <c:pt idx="251">
                  <c:v>6.7115773145648259</c:v>
                </c:pt>
                <c:pt idx="252">
                  <c:v>6.728122725342474</c:v>
                </c:pt>
                <c:pt idx="253">
                  <c:v>6.7446681361201213</c:v>
                </c:pt>
                <c:pt idx="254">
                  <c:v>6.7612135468977685</c:v>
                </c:pt>
                <c:pt idx="255">
                  <c:v>6.7777589576754149</c:v>
                </c:pt>
                <c:pt idx="256">
                  <c:v>6.7943043684530622</c:v>
                </c:pt>
                <c:pt idx="257">
                  <c:v>6.8108497792307086</c:v>
                </c:pt>
                <c:pt idx="258">
                  <c:v>6.8273951900083567</c:v>
                </c:pt>
                <c:pt idx="259">
                  <c:v>6.8439406007860137</c:v>
                </c:pt>
                <c:pt idx="260">
                  <c:v>6.8604860115636521</c:v>
                </c:pt>
                <c:pt idx="261">
                  <c:v>6.8770314223412985</c:v>
                </c:pt>
                <c:pt idx="262">
                  <c:v>6.8935768331189458</c:v>
                </c:pt>
                <c:pt idx="263">
                  <c:v>6.910122243896601</c:v>
                </c:pt>
                <c:pt idx="264">
                  <c:v>6.9266676546742403</c:v>
                </c:pt>
                <c:pt idx="265">
                  <c:v>6.9432130654518875</c:v>
                </c:pt>
                <c:pt idx="266">
                  <c:v>6.9597584762295357</c:v>
                </c:pt>
                <c:pt idx="267">
                  <c:v>6.9763038870071892</c:v>
                </c:pt>
                <c:pt idx="268">
                  <c:v>6.9928492977848293</c:v>
                </c:pt>
                <c:pt idx="269">
                  <c:v>7.0093947085624757</c:v>
                </c:pt>
                <c:pt idx="270">
                  <c:v>7.0259401193401239</c:v>
                </c:pt>
                <c:pt idx="271">
                  <c:v>7.0424855301177791</c:v>
                </c:pt>
                <c:pt idx="272">
                  <c:v>7.0590309408954193</c:v>
                </c:pt>
                <c:pt idx="273">
                  <c:v>7.0755763516730656</c:v>
                </c:pt>
                <c:pt idx="274">
                  <c:v>7.0921217624507129</c:v>
                </c:pt>
                <c:pt idx="275">
                  <c:v>7.1086671732283682</c:v>
                </c:pt>
                <c:pt idx="276">
                  <c:v>7.1252125840060074</c:v>
                </c:pt>
                <c:pt idx="277">
                  <c:v>7.1417579947836547</c:v>
                </c:pt>
                <c:pt idx="278">
                  <c:v>7.1583034055613011</c:v>
                </c:pt>
                <c:pt idx="279">
                  <c:v>7.1748488163389563</c:v>
                </c:pt>
                <c:pt idx="280">
                  <c:v>7.1913942271165956</c:v>
                </c:pt>
                <c:pt idx="281">
                  <c:v>7.2079396378942429</c:v>
                </c:pt>
                <c:pt idx="282">
                  <c:v>7.2244850486718999</c:v>
                </c:pt>
                <c:pt idx="283">
                  <c:v>7.2410304594495463</c:v>
                </c:pt>
                <c:pt idx="284">
                  <c:v>7.2575758702271935</c:v>
                </c:pt>
                <c:pt idx="285">
                  <c:v>7.2741212810048328</c:v>
                </c:pt>
                <c:pt idx="286">
                  <c:v>7.2906666917824881</c:v>
                </c:pt>
                <c:pt idx="287">
                  <c:v>7.3072121025601353</c:v>
                </c:pt>
                <c:pt idx="288">
                  <c:v>7.3237575133377817</c:v>
                </c:pt>
                <c:pt idx="289">
                  <c:v>7.3403029241154218</c:v>
                </c:pt>
                <c:pt idx="290">
                  <c:v>7.3568483348930753</c:v>
                </c:pt>
                <c:pt idx="291">
                  <c:v>7.3733937456707235</c:v>
                </c:pt>
                <c:pt idx="292">
                  <c:v>7.3899391564483716</c:v>
                </c:pt>
                <c:pt idx="293">
                  <c:v>7.40648456722601</c:v>
                </c:pt>
                <c:pt idx="294">
                  <c:v>7.4230299780036653</c:v>
                </c:pt>
                <c:pt idx="295">
                  <c:v>7.4395753887813134</c:v>
                </c:pt>
                <c:pt idx="296">
                  <c:v>7.4561207995589589</c:v>
                </c:pt>
                <c:pt idx="297">
                  <c:v>7.4726662103365982</c:v>
                </c:pt>
                <c:pt idx="298">
                  <c:v>7.4892116211142552</c:v>
                </c:pt>
                <c:pt idx="299">
                  <c:v>7.5057570318919025</c:v>
                </c:pt>
                <c:pt idx="300">
                  <c:v>7.5223024426695488</c:v>
                </c:pt>
                <c:pt idx="301">
                  <c:v>7.5388478534471872</c:v>
                </c:pt>
                <c:pt idx="302">
                  <c:v>7.5553932642248425</c:v>
                </c:pt>
                <c:pt idx="303">
                  <c:v>7.5719386750024906</c:v>
                </c:pt>
                <c:pt idx="304">
                  <c:v>7.5884840857801379</c:v>
                </c:pt>
                <c:pt idx="305">
                  <c:v>7.6050294965577772</c:v>
                </c:pt>
                <c:pt idx="306">
                  <c:v>7.6215749073354306</c:v>
                </c:pt>
                <c:pt idx="307">
                  <c:v>7.6381203181130788</c:v>
                </c:pt>
                <c:pt idx="308">
                  <c:v>7.6546657288907261</c:v>
                </c:pt>
                <c:pt idx="309">
                  <c:v>7.6712111396683742</c:v>
                </c:pt>
                <c:pt idx="310">
                  <c:v>7.6877565504460215</c:v>
                </c:pt>
                <c:pt idx="311">
                  <c:v>7.7043019612236696</c:v>
                </c:pt>
                <c:pt idx="312">
                  <c:v>7.7208473720013142</c:v>
                </c:pt>
                <c:pt idx="313">
                  <c:v>7.7373927827789624</c:v>
                </c:pt>
                <c:pt idx="314">
                  <c:v>7.7539381935566096</c:v>
                </c:pt>
                <c:pt idx="315">
                  <c:v>7.7704836043342578</c:v>
                </c:pt>
                <c:pt idx="316">
                  <c:v>7.787029015111905</c:v>
                </c:pt>
                <c:pt idx="317">
                  <c:v>7.8035744258895505</c:v>
                </c:pt>
                <c:pt idx="318">
                  <c:v>7.8201198366671978</c:v>
                </c:pt>
                <c:pt idx="319">
                  <c:v>7.8366652474448459</c:v>
                </c:pt>
                <c:pt idx="320">
                  <c:v>7.8532106582224932</c:v>
                </c:pt>
                <c:pt idx="321">
                  <c:v>7.8697560690001414</c:v>
                </c:pt>
                <c:pt idx="322">
                  <c:v>7.8863014797777877</c:v>
                </c:pt>
                <c:pt idx="323">
                  <c:v>7.9028468905554332</c:v>
                </c:pt>
                <c:pt idx="324">
                  <c:v>7.9193923013330814</c:v>
                </c:pt>
                <c:pt idx="325">
                  <c:v>7.9359377121107295</c:v>
                </c:pt>
                <c:pt idx="326">
                  <c:v>7.9524831228883768</c:v>
                </c:pt>
                <c:pt idx="327">
                  <c:v>7.9690285336660249</c:v>
                </c:pt>
                <c:pt idx="328">
                  <c:v>7.9855739444436713</c:v>
                </c:pt>
                <c:pt idx="329">
                  <c:v>8.0021193552213177</c:v>
                </c:pt>
                <c:pt idx="330">
                  <c:v>8.0186647659989649</c:v>
                </c:pt>
                <c:pt idx="331">
                  <c:v>8.0352101767766122</c:v>
                </c:pt>
                <c:pt idx="332">
                  <c:v>8.0517555875542612</c:v>
                </c:pt>
                <c:pt idx="333">
                  <c:v>8.0683009983319067</c:v>
                </c:pt>
                <c:pt idx="334">
                  <c:v>8.084846409109554</c:v>
                </c:pt>
                <c:pt idx="335">
                  <c:v>8.1013918198872013</c:v>
                </c:pt>
                <c:pt idx="336">
                  <c:v>8.1179372306648485</c:v>
                </c:pt>
                <c:pt idx="337">
                  <c:v>8.1344826414424958</c:v>
                </c:pt>
                <c:pt idx="338">
                  <c:v>8.151028052220143</c:v>
                </c:pt>
                <c:pt idx="339">
                  <c:v>8.1675734629977903</c:v>
                </c:pt>
                <c:pt idx="340">
                  <c:v>8.1841188737754358</c:v>
                </c:pt>
                <c:pt idx="341">
                  <c:v>8.2006642845530848</c:v>
                </c:pt>
                <c:pt idx="342">
                  <c:v>8.2172096953307321</c:v>
                </c:pt>
                <c:pt idx="343">
                  <c:v>8.2337551061083794</c:v>
                </c:pt>
                <c:pt idx="344">
                  <c:v>8.2503005168860266</c:v>
                </c:pt>
                <c:pt idx="345">
                  <c:v>8.2668459276636739</c:v>
                </c:pt>
                <c:pt idx="346">
                  <c:v>8.2833913384413194</c:v>
                </c:pt>
                <c:pt idx="347">
                  <c:v>8.2999367492189684</c:v>
                </c:pt>
                <c:pt idx="348">
                  <c:v>8.3164821599966157</c:v>
                </c:pt>
                <c:pt idx="349">
                  <c:v>8.3330275707742629</c:v>
                </c:pt>
                <c:pt idx="350">
                  <c:v>8.3495729815519102</c:v>
                </c:pt>
                <c:pt idx="351">
                  <c:v>8.3661183923295575</c:v>
                </c:pt>
                <c:pt idx="352">
                  <c:v>8.3826638031072029</c:v>
                </c:pt>
                <c:pt idx="353">
                  <c:v>8.399209213884852</c:v>
                </c:pt>
                <c:pt idx="354">
                  <c:v>8.4157546246624992</c:v>
                </c:pt>
                <c:pt idx="355">
                  <c:v>8.4323000354401465</c:v>
                </c:pt>
                <c:pt idx="356">
                  <c:v>8.4488454462177938</c:v>
                </c:pt>
                <c:pt idx="357">
                  <c:v>8.465390856995441</c:v>
                </c:pt>
                <c:pt idx="358">
                  <c:v>8.4819362677730865</c:v>
                </c:pt>
                <c:pt idx="359">
                  <c:v>8.4984816785507356</c:v>
                </c:pt>
                <c:pt idx="360">
                  <c:v>8.5150270893283828</c:v>
                </c:pt>
                <c:pt idx="361">
                  <c:v>8.5315725001060301</c:v>
                </c:pt>
                <c:pt idx="362">
                  <c:v>8.5481179108836773</c:v>
                </c:pt>
                <c:pt idx="363">
                  <c:v>8.5646633216613228</c:v>
                </c:pt>
                <c:pt idx="364">
                  <c:v>8.5812087324389701</c:v>
                </c:pt>
                <c:pt idx="365">
                  <c:v>8.5977541432166174</c:v>
                </c:pt>
                <c:pt idx="366">
                  <c:v>8.6142995539942664</c:v>
                </c:pt>
                <c:pt idx="367">
                  <c:v>8.6308449647719119</c:v>
                </c:pt>
                <c:pt idx="368">
                  <c:v>8.6473903755495591</c:v>
                </c:pt>
                <c:pt idx="369">
                  <c:v>8.6639357863272064</c:v>
                </c:pt>
                <c:pt idx="370">
                  <c:v>8.6804811971048537</c:v>
                </c:pt>
                <c:pt idx="371">
                  <c:v>8.6970266078825009</c:v>
                </c:pt>
                <c:pt idx="372">
                  <c:v>8.71357201866015</c:v>
                </c:pt>
                <c:pt idx="373">
                  <c:v>8.7301174294377955</c:v>
                </c:pt>
                <c:pt idx="374">
                  <c:v>8.7466628402154427</c:v>
                </c:pt>
                <c:pt idx="375">
                  <c:v>8.76320825099309</c:v>
                </c:pt>
                <c:pt idx="376">
                  <c:v>8.7797536617707372</c:v>
                </c:pt>
                <c:pt idx="377">
                  <c:v>8.7962990725483845</c:v>
                </c:pt>
                <c:pt idx="378">
                  <c:v>8.8128444833260335</c:v>
                </c:pt>
                <c:pt idx="379">
                  <c:v>8.829389894103679</c:v>
                </c:pt>
                <c:pt idx="380">
                  <c:v>8.8459353048813263</c:v>
                </c:pt>
                <c:pt idx="381">
                  <c:v>8.8624807156589736</c:v>
                </c:pt>
                <c:pt idx="382">
                  <c:v>8.8790261264366208</c:v>
                </c:pt>
                <c:pt idx="383">
                  <c:v>8.8955715372142681</c:v>
                </c:pt>
                <c:pt idx="384">
                  <c:v>8.9121169479919171</c:v>
                </c:pt>
                <c:pt idx="385">
                  <c:v>8.9286623587695626</c:v>
                </c:pt>
                <c:pt idx="386">
                  <c:v>8.9452077695472099</c:v>
                </c:pt>
                <c:pt idx="387">
                  <c:v>8.9617531803248571</c:v>
                </c:pt>
                <c:pt idx="388">
                  <c:v>8.9782985911025044</c:v>
                </c:pt>
                <c:pt idx="389">
                  <c:v>8.9948440018801517</c:v>
                </c:pt>
                <c:pt idx="390">
                  <c:v>9.0113894126577989</c:v>
                </c:pt>
                <c:pt idx="391">
                  <c:v>9.0279348234354444</c:v>
                </c:pt>
                <c:pt idx="392">
                  <c:v>9.0444802342130934</c:v>
                </c:pt>
                <c:pt idx="393">
                  <c:v>9.0610256449907407</c:v>
                </c:pt>
                <c:pt idx="394">
                  <c:v>9.077571055768388</c:v>
                </c:pt>
                <c:pt idx="395">
                  <c:v>9.0941164665460352</c:v>
                </c:pt>
                <c:pt idx="396">
                  <c:v>9.1106618773236825</c:v>
                </c:pt>
                <c:pt idx="397">
                  <c:v>9.127207288101328</c:v>
                </c:pt>
                <c:pt idx="398">
                  <c:v>9.1437526988789752</c:v>
                </c:pt>
                <c:pt idx="399">
                  <c:v>9.1602981096566243</c:v>
                </c:pt>
                <c:pt idx="400">
                  <c:v>9.1768435204342715</c:v>
                </c:pt>
                <c:pt idx="401">
                  <c:v>9.1933889312119188</c:v>
                </c:pt>
                <c:pt idx="402">
                  <c:v>9.2099343419895643</c:v>
                </c:pt>
                <c:pt idx="403">
                  <c:v>9.2264797527672116</c:v>
                </c:pt>
                <c:pt idx="404">
                  <c:v>9.2430251635448588</c:v>
                </c:pt>
                <c:pt idx="405">
                  <c:v>9.2595705743225079</c:v>
                </c:pt>
                <c:pt idx="406">
                  <c:v>9.2761159851001551</c:v>
                </c:pt>
                <c:pt idx="407">
                  <c:v>9.2926613958778006</c:v>
                </c:pt>
                <c:pt idx="408">
                  <c:v>9.3092068066554479</c:v>
                </c:pt>
                <c:pt idx="409">
                  <c:v>9.3257522174330951</c:v>
                </c:pt>
                <c:pt idx="410">
                  <c:v>9.3422976282107424</c:v>
                </c:pt>
                <c:pt idx="411">
                  <c:v>9.3588430389883914</c:v>
                </c:pt>
                <c:pt idx="412">
                  <c:v>9.3753884497660387</c:v>
                </c:pt>
                <c:pt idx="413">
                  <c:v>9.3919338605436842</c:v>
                </c:pt>
                <c:pt idx="414">
                  <c:v>9.4084792713213314</c:v>
                </c:pt>
                <c:pt idx="415">
                  <c:v>9.4250246820989787</c:v>
                </c:pt>
                <c:pt idx="416">
                  <c:v>9.441570092876626</c:v>
                </c:pt>
                <c:pt idx="417">
                  <c:v>9.458115503654275</c:v>
                </c:pt>
                <c:pt idx="418">
                  <c:v>9.4746609144319205</c:v>
                </c:pt>
                <c:pt idx="419">
                  <c:v>9.4912063252095678</c:v>
                </c:pt>
                <c:pt idx="420">
                  <c:v>9.507751735987215</c:v>
                </c:pt>
                <c:pt idx="421">
                  <c:v>9.5242971467648623</c:v>
                </c:pt>
                <c:pt idx="422">
                  <c:v>9.5408425575425095</c:v>
                </c:pt>
                <c:pt idx="423">
                  <c:v>9.5573879683201568</c:v>
                </c:pt>
                <c:pt idx="424">
                  <c:v>9.5739333790978041</c:v>
                </c:pt>
                <c:pt idx="425">
                  <c:v>9.5904787898754496</c:v>
                </c:pt>
                <c:pt idx="426">
                  <c:v>9.6070242006530986</c:v>
                </c:pt>
                <c:pt idx="427">
                  <c:v>9.6235696114307459</c:v>
                </c:pt>
                <c:pt idx="428">
                  <c:v>9.6401150222083931</c:v>
                </c:pt>
                <c:pt idx="429">
                  <c:v>9.6566604329860404</c:v>
                </c:pt>
                <c:pt idx="430">
                  <c:v>9.6732058437636876</c:v>
                </c:pt>
                <c:pt idx="431">
                  <c:v>9.6897512545413331</c:v>
                </c:pt>
                <c:pt idx="432">
                  <c:v>9.7062966653189822</c:v>
                </c:pt>
                <c:pt idx="433">
                  <c:v>9.7228420760966294</c:v>
                </c:pt>
                <c:pt idx="434">
                  <c:v>9.7393874868742767</c:v>
                </c:pt>
                <c:pt idx="435">
                  <c:v>9.755932897651924</c:v>
                </c:pt>
                <c:pt idx="436">
                  <c:v>9.7724783084295712</c:v>
                </c:pt>
                <c:pt idx="437">
                  <c:v>9.7890237192072167</c:v>
                </c:pt>
                <c:pt idx="438">
                  <c:v>9.8055691299848657</c:v>
                </c:pt>
                <c:pt idx="439">
                  <c:v>9.822114540762513</c:v>
                </c:pt>
                <c:pt idx="440">
                  <c:v>9.8386599515401585</c:v>
                </c:pt>
                <c:pt idx="441">
                  <c:v>9.8552053623178075</c:v>
                </c:pt>
                <c:pt idx="442">
                  <c:v>9.871750773095453</c:v>
                </c:pt>
                <c:pt idx="443">
                  <c:v>9.8882961838731003</c:v>
                </c:pt>
                <c:pt idx="444">
                  <c:v>9.9048415946507493</c:v>
                </c:pt>
                <c:pt idx="445">
                  <c:v>9.9213870054283966</c:v>
                </c:pt>
                <c:pt idx="446">
                  <c:v>9.9379324162060421</c:v>
                </c:pt>
                <c:pt idx="447">
                  <c:v>9.9544778269836911</c:v>
                </c:pt>
                <c:pt idx="448">
                  <c:v>9.9710232377613366</c:v>
                </c:pt>
                <c:pt idx="449">
                  <c:v>9.9875686485389839</c:v>
                </c:pt>
                <c:pt idx="450">
                  <c:v>10.004114059316633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0.76487783788827812</c:v>
                </c:pt>
                <c:pt idx="1">
                  <c:v>-4.1214615369540297E-2</c:v>
                </c:pt>
                <c:pt idx="2">
                  <c:v>-0.81382777024157349</c:v>
                </c:pt>
                <c:pt idx="3">
                  <c:v>-1.5540492612859893</c:v>
                </c:pt>
                <c:pt idx="4">
                  <c:v>-2.2629342413586215</c:v>
                </c:pt>
                <c:pt idx="5">
                  <c:v>-2.941506317327395</c:v>
                </c:pt>
                <c:pt idx="6">
                  <c:v>-3.5907584592803019</c:v>
                </c:pt>
                <c:pt idx="7">
                  <c:v>-4.2116538839727298</c:v>
                </c:pt>
                <c:pt idx="8">
                  <c:v>-4.8051269132373875</c:v>
                </c:pt>
                <c:pt idx="9">
                  <c:v>-5.3720838080606157</c:v>
                </c:pt>
                <c:pt idx="10">
                  <c:v>-5.9134035790091488</c:v>
                </c:pt>
                <c:pt idx="11">
                  <c:v>-6.4299387736719709</c:v>
                </c:pt>
                <c:pt idx="12">
                  <c:v>-6.9225162417633683</c:v>
                </c:pt>
                <c:pt idx="13">
                  <c:v>-7.3919378785154919</c:v>
                </c:pt>
                <c:pt idx="14">
                  <c:v>-7.838981346970904</c:v>
                </c:pt>
                <c:pt idx="15">
                  <c:v>-8.2644007797682661</c:v>
                </c:pt>
                <c:pt idx="16">
                  <c:v>-8.668927460998276</c:v>
                </c:pt>
                <c:pt idx="17">
                  <c:v>-9.0532704886904867</c:v>
                </c:pt>
                <c:pt idx="18">
                  <c:v>-9.4181174184756813</c:v>
                </c:pt>
                <c:pt idx="19">
                  <c:v>-9.7641348889538548</c:v>
                </c:pt>
                <c:pt idx="20">
                  <c:v>-10.091969229282448</c:v>
                </c:pt>
                <c:pt idx="21">
                  <c:v>-10.402247049485368</c:v>
                </c:pt>
                <c:pt idx="22">
                  <c:v>-10.69557581396915</c:v>
                </c:pt>
                <c:pt idx="23">
                  <c:v>-10.97254439871914</c:v>
                </c:pt>
                <c:pt idx="24">
                  <c:v>-11.233723632635265</c:v>
                </c:pt>
                <c:pt idx="25">
                  <c:v>-11.479666823453911</c:v>
                </c:pt>
                <c:pt idx="26">
                  <c:v>-11.710910268690352</c:v>
                </c:pt>
                <c:pt idx="27">
                  <c:v>-11.927973752023455</c:v>
                </c:pt>
                <c:pt idx="28">
                  <c:v>-12.131361025533081</c:v>
                </c:pt>
                <c:pt idx="29">
                  <c:v>-12.32156027818866</c:v>
                </c:pt>
                <c:pt idx="30">
                  <c:v>-12.499044590976599</c:v>
                </c:pt>
                <c:pt idx="31">
                  <c:v>-12.664272379043155</c:v>
                </c:pt>
                <c:pt idx="32">
                  <c:v>-12.817687821218733</c:v>
                </c:pt>
                <c:pt idx="33">
                  <c:v>-12.959721277279709</c:v>
                </c:pt>
                <c:pt idx="34">
                  <c:v>-13.090789693293264</c:v>
                </c:pt>
                <c:pt idx="35">
                  <c:v>-13.211296995381836</c:v>
                </c:pt>
                <c:pt idx="36">
                  <c:v>-13.321634472233413</c:v>
                </c:pt>
                <c:pt idx="37">
                  <c:v>-13.422181146675804</c:v>
                </c:pt>
                <c:pt idx="38">
                  <c:v>-13.513304136623002</c:v>
                </c:pt>
                <c:pt idx="39">
                  <c:v>-13.595359005694064</c:v>
                </c:pt>
                <c:pt idx="40">
                  <c:v>-13.668690103795914</c:v>
                </c:pt>
                <c:pt idx="41">
                  <c:v>-13.73363089795351</c:v>
                </c:pt>
                <c:pt idx="42">
                  <c:v>-13.790504293662803</c:v>
                </c:pt>
                <c:pt idx="43">
                  <c:v>-13.83962294703435</c:v>
                </c:pt>
                <c:pt idx="44">
                  <c:v>-13.881289567987704</c:v>
                </c:pt>
                <c:pt idx="45">
                  <c:v>-13.915797214749428</c:v>
                </c:pt>
                <c:pt idx="46">
                  <c:v>-13.943429579900775</c:v>
                </c:pt>
                <c:pt idx="47">
                  <c:v>-13.964461268213764</c:v>
                </c:pt>
                <c:pt idx="48">
                  <c:v>-13.979158066507917</c:v>
                </c:pt>
                <c:pt idx="49">
                  <c:v>-13.987777205753439</c:v>
                </c:pt>
                <c:pt idx="50">
                  <c:v>-13.990567615640053</c:v>
                </c:pt>
                <c:pt idx="51">
                  <c:v>-13.987770171824838</c:v>
                </c:pt>
                <c:pt idx="52">
                  <c:v>-13.979617936066191</c:v>
                </c:pt>
                <c:pt idx="53">
                  <c:v>-13.966336389445321</c:v>
                </c:pt>
                <c:pt idx="54">
                  <c:v>-13.948143658871055</c:v>
                </c:pt>
                <c:pt idx="55">
                  <c:v>-13.925250737058166</c:v>
                </c:pt>
                <c:pt idx="56">
                  <c:v>-13.897861696164068</c:v>
                </c:pt>
                <c:pt idx="57">
                  <c:v>-13.866173895263703</c:v>
                </c:pt>
                <c:pt idx="58">
                  <c:v>-13.830378181837126</c:v>
                </c:pt>
                <c:pt idx="59">
                  <c:v>-13.790659087439645</c:v>
                </c:pt>
                <c:pt idx="60">
                  <c:v>-13.74719501771939</c:v>
                </c:pt>
                <c:pt idx="61">
                  <c:v>-13.70015843694274</c:v>
                </c:pt>
                <c:pt idx="62">
                  <c:v>-13.649716047183345</c:v>
                </c:pt>
                <c:pt idx="63">
                  <c:v>-13.596028962326219</c:v>
                </c:pt>
                <c:pt idx="64">
                  <c:v>-13.539252877034155</c:v>
                </c:pt>
                <c:pt idx="65">
                  <c:v>-13.47953823081934</c:v>
                </c:pt>
                <c:pt idx="66">
                  <c:v>-13.417030367359395</c:v>
                </c:pt>
                <c:pt idx="67">
                  <c:v>-13.351869689192796</c:v>
                </c:pt>
                <c:pt idx="68">
                  <c:v>-13.284191807925042</c:v>
                </c:pt>
                <c:pt idx="69">
                  <c:v>-13.214127690073168</c:v>
                </c:pt>
                <c:pt idx="70">
                  <c:v>-13.141803798672701</c:v>
                </c:pt>
                <c:pt idx="71">
                  <c:v>-13.067342230767409</c:v>
                </c:pt>
                <c:pt idx="72">
                  <c:v>-12.990860850899198</c:v>
                </c:pt>
                <c:pt idx="73">
                  <c:v>-12.912473420711834</c:v>
                </c:pt>
                <c:pt idx="74">
                  <c:v>-12.832289724779196</c:v>
                </c:pt>
                <c:pt idx="75">
                  <c:v>-12.750415692765571</c:v>
                </c:pt>
                <c:pt idx="76">
                  <c:v>-12.666953518022435</c:v>
                </c:pt>
                <c:pt idx="77">
                  <c:v>-12.582001772723348</c:v>
                </c:pt>
                <c:pt idx="78">
                  <c:v>-12.495655519635548</c:v>
                </c:pt>
                <c:pt idx="79">
                  <c:v>-12.408006420624226</c:v>
                </c:pt>
                <c:pt idx="80">
                  <c:v>-12.319142841982639</c:v>
                </c:pt>
                <c:pt idx="81">
                  <c:v>-12.229149956678665</c:v>
                </c:pt>
                <c:pt idx="82">
                  <c:v>-12.138109843605706</c:v>
                </c:pt>
                <c:pt idx="83">
                  <c:v>-12.046101583923704</c:v>
                </c:pt>
                <c:pt idx="84">
                  <c:v>-11.953201354573141</c:v>
                </c:pt>
                <c:pt idx="85">
                  <c:v>-11.859482519042924</c:v>
                </c:pt>
                <c:pt idx="86">
                  <c:v>-11.765015715470692</c:v>
                </c:pt>
                <c:pt idx="87">
                  <c:v>-11.669868942151746</c:v>
                </c:pt>
                <c:pt idx="88">
                  <c:v>-11.574107640530721</c:v>
                </c:pt>
                <c:pt idx="89">
                  <c:v>-11.477794775748151</c:v>
                </c:pt>
                <c:pt idx="90">
                  <c:v>-11.38099091481182</c:v>
                </c:pt>
                <c:pt idx="91">
                  <c:v>-11.283754302460929</c:v>
                </c:pt>
                <c:pt idx="92">
                  <c:v>-11.18614093478929</c:v>
                </c:pt>
                <c:pt idx="93">
                  <c:v>-11.088204630691617</c:v>
                </c:pt>
                <c:pt idx="94">
                  <c:v>-10.989997101195538</c:v>
                </c:pt>
                <c:pt idx="95">
                  <c:v>-10.891568016739763</c:v>
                </c:pt>
                <c:pt idx="96">
                  <c:v>-10.79296507245753</c:v>
                </c:pt>
                <c:pt idx="97">
                  <c:v>-10.694234051522512</c:v>
                </c:pt>
                <c:pt idx="98">
                  <c:v>-10.595418886612892</c:v>
                </c:pt>
                <c:pt idx="99">
                  <c:v>-10.496561719547609</c:v>
                </c:pt>
                <c:pt idx="100">
                  <c:v>-10.397702959147423</c:v>
                </c:pt>
                <c:pt idx="101">
                  <c:v>-10.298881337371817</c:v>
                </c:pt>
                <c:pt idx="102">
                  <c:v>-10.200133963781312</c:v>
                </c:pt>
                <c:pt idx="103">
                  <c:v>-10.101496378373483</c:v>
                </c:pt>
                <c:pt idx="104">
                  <c:v>-10.003002602839508</c:v>
                </c:pt>
                <c:pt idx="105">
                  <c:v>-9.9046851902867505</c:v>
                </c:pt>
                <c:pt idx="106">
                  <c:v>-9.8065752734715446</c:v>
                </c:pt>
                <c:pt idx="107">
                  <c:v>-9.7087026115853341</c:v>
                </c:pt>
                <c:pt idx="108">
                  <c:v>-9.6110956356357597</c:v>
                </c:pt>
                <c:pt idx="109">
                  <c:v>-9.5137814924633162</c:v>
                </c:pt>
                <c:pt idx="110">
                  <c:v>-9.4167860874330742</c:v>
                </c:pt>
                <c:pt idx="111">
                  <c:v>-9.3201341258396777</c:v>
                </c:pt>
                <c:pt idx="112">
                  <c:v>-9.2238491530628544</c:v>
                </c:pt>
                <c:pt idx="113">
                  <c:v>-9.1279535935096909</c:v>
                </c:pt>
                <c:pt idx="114">
                  <c:v>-9.0324687883787043</c:v>
                </c:pt>
                <c:pt idx="115">
                  <c:v>-8.9374150322798478</c:v>
                </c:pt>
                <c:pt idx="116">
                  <c:v>-8.8428116087437374</c:v>
                </c:pt>
                <c:pt idx="117">
                  <c:v>-8.7486768246522004</c:v>
                </c:pt>
                <c:pt idx="118">
                  <c:v>-8.6550280436214813</c:v>
                </c:pt>
                <c:pt idx="119">
                  <c:v>-8.5618817183686247</c:v>
                </c:pt>
                <c:pt idx="120">
                  <c:v>-8.4692534220904214</c:v>
                </c:pt>
                <c:pt idx="121">
                  <c:v>-8.3771578788837733</c:v>
                </c:pt>
                <c:pt idx="122">
                  <c:v>-8.2856089932353392</c:v>
                </c:pt>
                <c:pt idx="123">
                  <c:v>-8.194619878607508</c:v>
                </c:pt>
                <c:pt idx="124">
                  <c:v>-8.1042028851470818</c:v>
                </c:pt>
                <c:pt idx="125">
                  <c:v>-8.0143696265422886</c:v>
                </c:pt>
                <c:pt idx="126">
                  <c:v>-7.9251310060528706</c:v>
                </c:pt>
                <c:pt idx="127">
                  <c:v>-7.836497241737467</c:v>
                </c:pt>
                <c:pt idx="128">
                  <c:v>-7.7484778909017846</c:v>
                </c:pt>
                <c:pt idx="129">
                  <c:v>-7.66108187379022</c:v>
                </c:pt>
                <c:pt idx="130">
                  <c:v>-7.5743174965431663</c:v>
                </c:pt>
                <c:pt idx="131">
                  <c:v>-7.4881924734415364</c:v>
                </c:pt>
                <c:pt idx="132">
                  <c:v>-7.4027139484592652</c:v>
                </c:pt>
                <c:pt idx="133">
                  <c:v>-7.317888516144202</c:v>
                </c:pt>
                <c:pt idx="134">
                  <c:v>-7.2337222418470972</c:v>
                </c:pt>
                <c:pt idx="135">
                  <c:v>-7.1502206813177631</c:v>
                </c:pt>
                <c:pt idx="136">
                  <c:v>-7.06738889968707</c:v>
                </c:pt>
                <c:pt idx="137">
                  <c:v>-6.9852314898528558</c:v>
                </c:pt>
                <c:pt idx="138">
                  <c:v>-6.9037525902872634</c:v>
                </c:pt>
                <c:pt idx="139">
                  <c:v>-6.8229559022826063</c:v>
                </c:pt>
                <c:pt idx="140">
                  <c:v>-6.7428447066522574</c:v>
                </c:pt>
                <c:pt idx="141">
                  <c:v>-6.6634218799027467</c:v>
                </c:pt>
                <c:pt idx="142">
                  <c:v>-6.5846899098926084</c:v>
                </c:pt>
                <c:pt idx="143">
                  <c:v>-6.5066509109931996</c:v>
                </c:pt>
                <c:pt idx="144">
                  <c:v>-6.4293066387662439</c:v>
                </c:pt>
                <c:pt idx="145">
                  <c:v>-6.3526585041723749</c:v>
                </c:pt>
                <c:pt idx="146">
                  <c:v>-6.2767075873246689</c:v>
                </c:pt>
                <c:pt idx="147">
                  <c:v>-6.2014546508006037</c:v>
                </c:pt>
                <c:pt idx="148">
                  <c:v>-6.1269001525255788</c:v>
                </c:pt>
                <c:pt idx="149">
                  <c:v>-6.0530442582407984</c:v>
                </c:pt>
                <c:pt idx="150">
                  <c:v>-5.9798868535678453</c:v>
                </c:pt>
                <c:pt idx="151">
                  <c:v>-5.9074275556819504</c:v>
                </c:pt>
                <c:pt idx="152">
                  <c:v>-5.8356657246057058</c:v>
                </c:pt>
                <c:pt idx="153">
                  <c:v>-5.7646004741345287</c:v>
                </c:pt>
                <c:pt idx="154">
                  <c:v>-5.6942306824048128</c:v>
                </c:pt>
                <c:pt idx="155">
                  <c:v>-5.6245550021156259</c:v>
                </c:pt>
                <c:pt idx="156">
                  <c:v>-5.5555718704142096</c:v>
                </c:pt>
                <c:pt idx="157">
                  <c:v>-5.4872795184553764</c:v>
                </c:pt>
                <c:pt idx="158">
                  <c:v>-5.4196759806447163</c:v>
                </c:pt>
                <c:pt idx="159">
                  <c:v>-5.352759103574968</c:v>
                </c:pt>
                <c:pt idx="160">
                  <c:v>-5.286526554664924</c:v>
                </c:pt>
                <c:pt idx="161">
                  <c:v>-5.2209758305097651</c:v>
                </c:pt>
                <c:pt idx="162">
                  <c:v>-5.1561042649515629</c:v>
                </c:pt>
                <c:pt idx="163">
                  <c:v>-5.0919090368784259</c:v>
                </c:pt>
                <c:pt idx="164">
                  <c:v>-5.0283871777604663</c:v>
                </c:pt>
                <c:pt idx="165">
                  <c:v>-4.965535578930603</c:v>
                </c:pt>
                <c:pt idx="166">
                  <c:v>-4.9033509986179009</c:v>
                </c:pt>
                <c:pt idx="167">
                  <c:v>-4.8418300687410483</c:v>
                </c:pt>
                <c:pt idx="168">
                  <c:v>-4.7809693014691632</c:v>
                </c:pt>
                <c:pt idx="169">
                  <c:v>-4.7207650955570983</c:v>
                </c:pt>
                <c:pt idx="170">
                  <c:v>-4.6612137424621434</c:v>
                </c:pt>
                <c:pt idx="171">
                  <c:v>-4.6023114322487171</c:v>
                </c:pt>
                <c:pt idx="172">
                  <c:v>-4.5440542592876181</c:v>
                </c:pt>
                <c:pt idx="173">
                  <c:v>-4.4864382277561461</c:v>
                </c:pt>
                <c:pt idx="174">
                  <c:v>-4.4294592569450986</c:v>
                </c:pt>
                <c:pt idx="175">
                  <c:v>-4.3731131863787374</c:v>
                </c:pt>
                <c:pt idx="176">
                  <c:v>-4.3173957807533725</c:v>
                </c:pt>
                <c:pt idx="177">
                  <c:v>-4.262302734700179</c:v>
                </c:pt>
                <c:pt idx="178">
                  <c:v>-4.2078296773777435</c:v>
                </c:pt>
                <c:pt idx="179">
                  <c:v>-4.1539721768995532</c:v>
                </c:pt>
                <c:pt idx="180">
                  <c:v>-4.1007257446015277</c:v>
                </c:pt>
                <c:pt idx="181">
                  <c:v>-4.0480858391546626</c:v>
                </c:pt>
                <c:pt idx="182">
                  <c:v>-3.9960478705275042</c:v>
                </c:pt>
                <c:pt idx="183">
                  <c:v>-3.9446072038031672</c:v>
                </c:pt>
                <c:pt idx="184">
                  <c:v>-3.8937591628555008</c:v>
                </c:pt>
                <c:pt idx="185">
                  <c:v>-3.8434990338887229</c:v>
                </c:pt>
                <c:pt idx="186">
                  <c:v>-3.7938220688448618</c:v>
                </c:pt>
                <c:pt idx="187">
                  <c:v>-3.7447234886831446</c:v>
                </c:pt>
                <c:pt idx="188">
                  <c:v>-3.696198486535379</c:v>
                </c:pt>
                <c:pt idx="189">
                  <c:v>-3.6482422307411944</c:v>
                </c:pt>
                <c:pt idx="190">
                  <c:v>-3.6008498677670375</c:v>
                </c:pt>
                <c:pt idx="191">
                  <c:v>-3.55401652501248</c:v>
                </c:pt>
                <c:pt idx="192">
                  <c:v>-3.5077373135075409</c:v>
                </c:pt>
                <c:pt idx="193">
                  <c:v>-3.4620073305044032</c:v>
                </c:pt>
                <c:pt idx="194">
                  <c:v>-3.4168216619669507</c:v>
                </c:pt>
                <c:pt idx="195">
                  <c:v>-3.3721753849613587</c:v>
                </c:pt>
                <c:pt idx="196">
                  <c:v>-3.3280635699509289</c:v>
                </c:pt>
                <c:pt idx="197">
                  <c:v>-3.2844812829982493</c:v>
                </c:pt>
                <c:pt idx="198">
                  <c:v>-3.2414235878776405</c:v>
                </c:pt>
                <c:pt idx="199">
                  <c:v>-3.1988855481008236</c:v>
                </c:pt>
                <c:pt idx="200">
                  <c:v>-3.1568622288585861</c:v>
                </c:pt>
                <c:pt idx="201">
                  <c:v>-3.1153486988811858</c:v>
                </c:pt>
                <c:pt idx="202">
                  <c:v>-3.0743400322201522</c:v>
                </c:pt>
                <c:pt idx="203">
                  <c:v>-3.0338313099540235</c:v>
                </c:pt>
                <c:pt idx="204">
                  <c:v>-2.9938176218205408</c:v>
                </c:pt>
                <c:pt idx="205">
                  <c:v>-2.9542940677776857</c:v>
                </c:pt>
                <c:pt idx="206">
                  <c:v>-2.9152557594959214</c:v>
                </c:pt>
                <c:pt idx="207">
                  <c:v>-2.876697821783913</c:v>
                </c:pt>
                <c:pt idx="208">
                  <c:v>-2.8386153939499073</c:v>
                </c:pt>
                <c:pt idx="209">
                  <c:v>-2.8010036311009463</c:v>
                </c:pt>
                <c:pt idx="210">
                  <c:v>-2.7638577053819549</c:v>
                </c:pt>
                <c:pt idx="211">
                  <c:v>-2.7271728071567236</c:v>
                </c:pt>
                <c:pt idx="212">
                  <c:v>-2.6909441461327539</c:v>
                </c:pt>
                <c:pt idx="213">
                  <c:v>-2.655166952431828</c:v>
                </c:pt>
                <c:pt idx="214">
                  <c:v>-2.6198364776081586</c:v>
                </c:pt>
                <c:pt idx="215">
                  <c:v>-2.5849479956158965</c:v>
                </c:pt>
                <c:pt idx="216">
                  <c:v>-2.5504968037276896</c:v>
                </c:pt>
                <c:pt idx="217">
                  <c:v>-2.5164782234060175</c:v>
                </c:pt>
                <c:pt idx="218">
                  <c:v>-2.4828876011288821</c:v>
                </c:pt>
                <c:pt idx="219">
                  <c:v>-2.4497203091714264</c:v>
                </c:pt>
                <c:pt idx="220">
                  <c:v>-2.4169717463450331</c:v>
                </c:pt>
                <c:pt idx="221">
                  <c:v>-2.3846373386953594</c:v>
                </c:pt>
                <c:pt idx="222">
                  <c:v>-2.3527125401607254</c:v>
                </c:pt>
                <c:pt idx="223">
                  <c:v>-2.3211928331922853</c:v>
                </c:pt>
                <c:pt idx="224">
                  <c:v>-2.2900737293372968</c:v>
                </c:pt>
                <c:pt idx="225">
                  <c:v>-2.2593507697867623</c:v>
                </c:pt>
                <c:pt idx="226">
                  <c:v>-2.2290195258888064</c:v>
                </c:pt>
                <c:pt idx="227">
                  <c:v>-2.1990755996289004</c:v>
                </c:pt>
                <c:pt idx="228">
                  <c:v>-2.1695146240781491</c:v>
                </c:pt>
                <c:pt idx="229">
                  <c:v>-2.1403322638108859</c:v>
                </c:pt>
                <c:pt idx="230">
                  <c:v>-2.1115242152925329</c:v>
                </c:pt>
                <c:pt idx="231">
                  <c:v>-2.0830862072389227</c:v>
                </c:pt>
                <c:pt idx="232">
                  <c:v>-2.0550140009480966</c:v>
                </c:pt>
                <c:pt idx="233">
                  <c:v>-2.0273033906055611</c:v>
                </c:pt>
                <c:pt idx="234">
                  <c:v>-1.999950203564024</c:v>
                </c:pt>
                <c:pt idx="235">
                  <c:v>-1.9729503005985514</c:v>
                </c:pt>
                <c:pt idx="236">
                  <c:v>-1.9462995761380433</c:v>
                </c:pt>
                <c:pt idx="237">
                  <c:v>-1.9199939584739454</c:v>
                </c:pt>
                <c:pt idx="238">
                  <c:v>-1.8940294099470667</c:v>
                </c:pt>
                <c:pt idx="239">
                  <c:v>-1.8684019271132912</c:v>
                </c:pt>
                <c:pt idx="240">
                  <c:v>-1.8431075408890603</c:v>
                </c:pt>
                <c:pt idx="241">
                  <c:v>-1.8181423166773625</c:v>
                </c:pt>
                <c:pt idx="242">
                  <c:v>-1.7935023544749997</c:v>
                </c:pt>
                <c:pt idx="243">
                  <c:v>-1.7691837889618858</c:v>
                </c:pt>
                <c:pt idx="244">
                  <c:v>-1.7451827895730556</c:v>
                </c:pt>
                <c:pt idx="245">
                  <c:v>-1.7214955605541009</c:v>
                </c:pt>
                <c:pt idx="246">
                  <c:v>-1.6981183410006913</c:v>
                </c:pt>
                <c:pt idx="247">
                  <c:v>-1.6750474048828152</c:v>
                </c:pt>
                <c:pt idx="248">
                  <c:v>-1.6522790610543847</c:v>
                </c:pt>
                <c:pt idx="249">
                  <c:v>-1.6298096532487907</c:v>
                </c:pt>
                <c:pt idx="250">
                  <c:v>-1.6076355600610006</c:v>
                </c:pt>
                <c:pt idx="251">
                  <c:v>-1.5857531949167709</c:v>
                </c:pt>
                <c:pt idx="252">
                  <c:v>-1.564159006029503</c:v>
                </c:pt>
                <c:pt idx="253">
                  <c:v>-1.5428494763452998</c:v>
                </c:pt>
                <c:pt idx="254">
                  <c:v>-1.5218211234767021</c:v>
                </c:pt>
                <c:pt idx="255">
                  <c:v>-1.5010704996256277</c:v>
                </c:pt>
                <c:pt idx="256">
                  <c:v>-1.4805941914959717</c:v>
                </c:pt>
                <c:pt idx="257">
                  <c:v>-1.4603888201963593</c:v>
                </c:pt>
                <c:pt idx="258">
                  <c:v>-1.4404510411334499</c:v>
                </c:pt>
                <c:pt idx="259">
                  <c:v>-1.4207775438962746</c:v>
                </c:pt>
                <c:pt idx="260">
                  <c:v>-1.4013650521320526</c:v>
                </c:pt>
                <c:pt idx="261">
                  <c:v>-1.3822103234136782</c:v>
                </c:pt>
                <c:pt idx="262">
                  <c:v>-1.3633101490996704</c:v>
                </c:pt>
                <c:pt idx="263">
                  <c:v>-1.3446613541865409</c:v>
                </c:pt>
                <c:pt idx="264">
                  <c:v>-1.3262607971542506</c:v>
                </c:pt>
                <c:pt idx="265">
                  <c:v>-1.3081053698048497</c:v>
                </c:pt>
                <c:pt idx="266">
                  <c:v>-1.2901919970949496</c:v>
                </c:pt>
                <c:pt idx="267">
                  <c:v>-1.2725176369620577</c:v>
                </c:pt>
                <c:pt idx="268">
                  <c:v>-1.2550792801453001</c:v>
                </c:pt>
                <c:pt idx="269">
                  <c:v>-1.2378739500006555</c:v>
                </c:pt>
                <c:pt idx="270">
                  <c:v>-1.2208987023112319</c:v>
                </c:pt>
                <c:pt idx="271">
                  <c:v>-1.2041506250926381</c:v>
                </c:pt>
                <c:pt idx="272">
                  <c:v>-1.1876268383939026</c:v>
                </c:pt>
                <c:pt idx="273">
                  <c:v>-1.1713244940940089</c:v>
                </c:pt>
                <c:pt idx="274">
                  <c:v>-1.1552407756945831</c:v>
                </c:pt>
                <c:pt idx="275">
                  <c:v>-1.139372898108703</c:v>
                </c:pt>
                <c:pt idx="276">
                  <c:v>-1.1237181074462652</c:v>
                </c:pt>
                <c:pt idx="277">
                  <c:v>-1.1082736807959535</c:v>
                </c:pt>
                <c:pt idx="278">
                  <c:v>-1.0930369260042827</c:v>
                </c:pt>
                <c:pt idx="279">
                  <c:v>-1.0780051814516711</c:v>
                </c:pt>
                <c:pt idx="280">
                  <c:v>-1.0631758158259563</c:v>
                </c:pt>
                <c:pt idx="281">
                  <c:v>-1.0485462278933342</c:v>
                </c:pt>
                <c:pt idx="282">
                  <c:v>-1.0341138462671877</c:v>
                </c:pt>
                <c:pt idx="283">
                  <c:v>-1.019876129174768</c:v>
                </c:pt>
                <c:pt idx="284">
                  <c:v>-1.0058305642219327</c:v>
                </c:pt>
                <c:pt idx="285">
                  <c:v>-0.99197466815626112</c:v>
                </c:pt>
                <c:pt idx="286">
                  <c:v>-0.9783059866285021</c:v>
                </c:pt>
                <c:pt idx="287">
                  <c:v>-0.96482209395273955</c:v>
                </c:pt>
                <c:pt idx="288">
                  <c:v>-0.95152059286517032</c:v>
                </c:pt>
                <c:pt idx="289">
                  <c:v>-0.93839911428187972</c:v>
                </c:pt>
                <c:pt idx="290">
                  <c:v>-0.9254553170555847</c:v>
                </c:pt>
                <c:pt idx="291">
                  <c:v>-0.91268688773163031</c:v>
                </c:pt>
                <c:pt idx="292">
                  <c:v>-0.90009154030318073</c:v>
                </c:pt>
                <c:pt idx="293">
                  <c:v>-0.88766701596592357</c:v>
                </c:pt>
                <c:pt idx="294">
                  <c:v>-0.87541108287224167</c:v>
                </c:pt>
                <c:pt idx="295">
                  <c:v>-0.8633215358851567</c:v>
                </c:pt>
                <c:pt idx="296">
                  <c:v>-0.85139619633191055</c:v>
                </c:pt>
                <c:pt idx="297">
                  <c:v>-0.83963291175751886</c:v>
                </c:pt>
                <c:pt idx="298">
                  <c:v>-0.82802955567823622</c:v>
                </c:pt>
                <c:pt idx="299">
                  <c:v>-0.81658402733519309</c:v>
                </c:pt>
                <c:pt idx="300">
                  <c:v>-0.80529425144806988</c:v>
                </c:pt>
                <c:pt idx="301">
                  <c:v>-0.79415817796913679</c:v>
                </c:pt>
                <c:pt idx="302">
                  <c:v>-0.7831737818375637</c:v>
                </c:pt>
                <c:pt idx="303">
                  <c:v>-0.77233906273424013</c:v>
                </c:pt>
                <c:pt idx="304">
                  <c:v>-0.76165204483699489</c:v>
                </c:pt>
                <c:pt idx="305">
                  <c:v>-0.75111077657647174</c:v>
                </c:pt>
                <c:pt idx="306">
                  <c:v>-0.74071333039260345</c:v>
                </c:pt>
                <c:pt idx="307">
                  <c:v>-0.73045780249187375</c:v>
                </c:pt>
                <c:pt idx="308">
                  <c:v>-0.72034231260527115</c:v>
                </c:pt>
                <c:pt idx="309">
                  <c:v>-0.71036500374715505</c:v>
                </c:pt>
                <c:pt idx="310">
                  <c:v>-0.70052404197500306</c:v>
                </c:pt>
                <c:pt idx="311">
                  <c:v>-0.6908176161501155</c:v>
                </c:pt>
                <c:pt idx="312">
                  <c:v>-0.68124393769934821</c:v>
                </c:pt>
                <c:pt idx="313">
                  <c:v>-0.67180124037789168</c:v>
                </c:pt>
                <c:pt idx="314">
                  <c:v>-0.66248778003318665</c:v>
                </c:pt>
                <c:pt idx="315">
                  <c:v>-0.65330183436998179</c:v>
                </c:pt>
                <c:pt idx="316">
                  <c:v>-0.64424170271660397</c:v>
                </c:pt>
                <c:pt idx="317">
                  <c:v>-0.6353057057924727</c:v>
                </c:pt>
                <c:pt idx="318">
                  <c:v>-0.62649218547689345</c:v>
                </c:pt>
                <c:pt idx="319">
                  <c:v>-0.61779950457918742</c:v>
                </c:pt>
                <c:pt idx="320">
                  <c:v>-0.60922604661016189</c:v>
                </c:pt>
                <c:pt idx="321">
                  <c:v>-0.60077021555497601</c:v>
                </c:pt>
                <c:pt idx="322">
                  <c:v>-0.59243043564743725</c:v>
                </c:pt>
                <c:pt idx="323">
                  <c:v>-0.58420515114572558</c:v>
                </c:pt>
                <c:pt idx="324">
                  <c:v>-0.5760928261096212</c:v>
                </c:pt>
                <c:pt idx="325">
                  <c:v>-0.5680919441792196</c:v>
                </c:pt>
                <c:pt idx="326">
                  <c:v>-0.56020100835518005</c:v>
                </c:pt>
                <c:pt idx="327">
                  <c:v>-0.55241854078051789</c:v>
                </c:pt>
                <c:pt idx="328">
                  <c:v>-0.54474308252398318</c:v>
                </c:pt>
                <c:pt idx="329">
                  <c:v>-0.53717319336500702</c:v>
                </c:pt>
                <c:pt idx="330">
                  <c:v>-0.52970745158027954</c:v>
                </c:pt>
                <c:pt idx="331">
                  <c:v>-0.52234445373194149</c:v>
                </c:pt>
                <c:pt idx="332">
                  <c:v>-0.51508281445741377</c:v>
                </c:pt>
                <c:pt idx="333">
                  <c:v>-0.50792116626089612</c:v>
                </c:pt>
                <c:pt idx="334">
                  <c:v>-0.50085815930651156</c:v>
                </c:pt>
                <c:pt idx="335">
                  <c:v>-0.49389246121315578</c:v>
                </c:pt>
                <c:pt idx="336">
                  <c:v>-0.48702275685101337</c:v>
                </c:pt>
                <c:pt idx="337">
                  <c:v>-0.48024774813979154</c:v>
                </c:pt>
                <c:pt idx="338">
                  <c:v>-0.47356615384864797</c:v>
                </c:pt>
                <c:pt idx="339">
                  <c:v>-0.46697670939784408</c:v>
                </c:pt>
                <c:pt idx="340">
                  <c:v>-0.4604781666621125</c:v>
                </c:pt>
                <c:pt idx="341">
                  <c:v>-0.45406929377575395</c:v>
                </c:pt>
                <c:pt idx="342">
                  <c:v>-0.4477488749394698</c:v>
                </c:pt>
                <c:pt idx="343">
                  <c:v>-0.44151571022892283</c:v>
                </c:pt>
                <c:pt idx="344">
                  <c:v>-0.43536861540503874</c:v>
                </c:pt>
                <c:pt idx="345">
                  <c:v>-0.4293064217260516</c:v>
                </c:pt>
                <c:pt idx="346">
                  <c:v>-0.42332797576128245</c:v>
                </c:pt>
                <c:pt idx="347">
                  <c:v>-0.41743213920666833</c:v>
                </c:pt>
                <c:pt idx="348">
                  <c:v>-0.41161778870202848</c:v>
                </c:pt>
                <c:pt idx="349">
                  <c:v>-0.40588381565007126</c:v>
                </c:pt>
                <c:pt idx="350">
                  <c:v>-0.40022912603714106</c:v>
                </c:pt>
                <c:pt idx="351">
                  <c:v>-0.39465264025570529</c:v>
                </c:pt>
                <c:pt idx="352">
                  <c:v>-0.38915329292857032</c:v>
                </c:pt>
                <c:pt idx="353">
                  <c:v>-0.38373003273483208</c:v>
                </c:pt>
                <c:pt idx="354">
                  <c:v>-0.37838182223756006</c:v>
                </c:pt>
                <c:pt idx="355">
                  <c:v>-0.37310763771319161</c:v>
                </c:pt>
                <c:pt idx="356">
                  <c:v>-0.36790646898265339</c:v>
                </c:pt>
                <c:pt idx="357">
                  <c:v>-0.36277731924419737</c:v>
                </c:pt>
                <c:pt idx="358">
                  <c:v>-0.35771920490793851</c:v>
                </c:pt>
                <c:pt idx="359">
                  <c:v>-0.35273115543209438</c:v>
                </c:pt>
                <c:pt idx="360">
                  <c:v>-0.34781221316092858</c:v>
                </c:pt>
                <c:pt idx="361">
                  <c:v>-0.34296143316436772</c:v>
                </c:pt>
                <c:pt idx="362">
                  <c:v>-0.33817788307930713</c:v>
                </c:pt>
                <c:pt idx="363">
                  <c:v>-0.33346064295259165</c:v>
                </c:pt>
                <c:pt idx="364">
                  <c:v>-0.32880880508565191</c:v>
                </c:pt>
                <c:pt idx="365">
                  <c:v>-0.32422147388080685</c:v>
                </c:pt>
                <c:pt idx="366">
                  <c:v>-0.31969776568920738</c:v>
                </c:pt>
                <c:pt idx="367">
                  <c:v>-0.3152368086604227</c:v>
                </c:pt>
                <c:pt idx="368">
                  <c:v>-0.31083774259365005</c:v>
                </c:pt>
                <c:pt idx="369">
                  <c:v>-0.30649971879055327</c:v>
                </c:pt>
                <c:pt idx="370">
                  <c:v>-0.30222189990970638</c:v>
                </c:pt>
                <c:pt idx="371">
                  <c:v>-0.29800345982263682</c:v>
                </c:pt>
                <c:pt idx="372">
                  <c:v>-0.2938435834714625</c:v>
                </c:pt>
                <c:pt idx="373">
                  <c:v>-0.28974146672810785</c:v>
                </c:pt>
                <c:pt idx="374">
                  <c:v>-0.28569631625508513</c:v>
                </c:pt>
                <c:pt idx="375">
                  <c:v>-0.28170734936784186</c:v>
                </c:pt>
                <c:pt idx="376">
                  <c:v>-0.27777379389865181</c:v>
                </c:pt>
                <c:pt idx="377">
                  <c:v>-0.27389488806204071</c:v>
                </c:pt>
                <c:pt idx="378">
                  <c:v>-0.27006988032174395</c:v>
                </c:pt>
                <c:pt idx="379">
                  <c:v>-0.26629802925917323</c:v>
                </c:pt>
                <c:pt idx="380">
                  <c:v>-0.26257860344338796</c:v>
                </c:pt>
                <c:pt idx="381">
                  <c:v>-0.25891088130255913</c:v>
                </c:pt>
                <c:pt idx="382">
                  <c:v>-0.25529415099691244</c:v>
                </c:pt>
                <c:pt idx="383">
                  <c:v>-0.25172771029313723</c:v>
                </c:pt>
                <c:pt idx="384">
                  <c:v>-0.24821086644025653</c:v>
                </c:pt>
                <c:pt idx="385">
                  <c:v>-0.24474293604693692</c:v>
                </c:pt>
                <c:pt idx="386">
                  <c:v>-0.24132324496023258</c:v>
                </c:pt>
                <c:pt idx="387">
                  <c:v>-0.23795112814574912</c:v>
                </c:pt>
                <c:pt idx="388">
                  <c:v>-0.23462592956921813</c:v>
                </c:pt>
                <c:pt idx="389">
                  <c:v>-0.23134700207946346</c:v>
                </c:pt>
                <c:pt idx="390">
                  <c:v>-0.22811370729275554</c:v>
                </c:pt>
                <c:pt idx="391">
                  <c:v>-0.22492541547853476</c:v>
                </c:pt>
                <c:pt idx="392">
                  <c:v>-0.22178150544649475</c:v>
                </c:pt>
                <c:pt idx="393">
                  <c:v>-0.21868136443501518</c:v>
                </c:pt>
                <c:pt idx="394">
                  <c:v>-0.2156243880009262</c:v>
                </c:pt>
                <c:pt idx="395">
                  <c:v>-0.21260997991059666</c:v>
                </c:pt>
                <c:pt idx="396">
                  <c:v>-0.20963755203233445</c:v>
                </c:pt>
                <c:pt idx="397">
                  <c:v>-0.20670652423008123</c:v>
                </c:pt>
                <c:pt idx="398">
                  <c:v>-0.20381632425839591</c:v>
                </c:pt>
                <c:pt idx="399">
                  <c:v>-0.20096638765871097</c:v>
                </c:pt>
                <c:pt idx="400">
                  <c:v>-0.19815615765684921</c:v>
                </c:pt>
                <c:pt idx="401">
                  <c:v>-0.19538508506178798</c:v>
                </c:pt>
                <c:pt idx="402">
                  <c:v>-0.19265262816566392</c:v>
                </c:pt>
                <c:pt idx="403">
                  <c:v>-0.18995825264499699</c:v>
                </c:pt>
                <c:pt idx="404">
                  <c:v>-0.18730143146313127</c:v>
                </c:pt>
                <c:pt idx="405">
                  <c:v>-0.18468164477387339</c:v>
                </c:pt>
                <c:pt idx="406">
                  <c:v>-0.1820983798263201</c:v>
                </c:pt>
                <c:pt idx="407">
                  <c:v>-0.17955113087085825</c:v>
                </c:pt>
                <c:pt idx="408">
                  <c:v>-0.17703939906633295</c:v>
                </c:pt>
                <c:pt idx="409">
                  <c:v>-0.17456269238836616</c:v>
                </c:pt>
                <c:pt idx="410">
                  <c:v>-0.17212052553881249</c:v>
                </c:pt>
                <c:pt idx="411">
                  <c:v>-0.16971241985634652</c:v>
                </c:pt>
                <c:pt idx="412">
                  <c:v>-0.16733790322816483</c:v>
                </c:pt>
                <c:pt idx="413">
                  <c:v>-0.16499651000279</c:v>
                </c:pt>
                <c:pt idx="414">
                  <c:v>-0.16268778090396988</c:v>
                </c:pt>
                <c:pt idx="415">
                  <c:v>-0.16041126294565844</c:v>
                </c:pt>
                <c:pt idx="416">
                  <c:v>-0.15816650934806228</c:v>
                </c:pt>
                <c:pt idx="417">
                  <c:v>-0.15595307945474782</c:v>
                </c:pt>
                <c:pt idx="418">
                  <c:v>-0.1537705386507939</c:v>
                </c:pt>
                <c:pt idx="419">
                  <c:v>-0.15161845828197759</c:v>
                </c:pt>
                <c:pt idx="420">
                  <c:v>-0.14949641557498564</c:v>
                </c:pt>
                <c:pt idx="421">
                  <c:v>-0.14740399355863759</c:v>
                </c:pt>
                <c:pt idx="422">
                  <c:v>-0.14534078098610839</c:v>
                </c:pt>
                <c:pt idx="423">
                  <c:v>-0.14330637225814261</c:v>
                </c:pt>
                <c:pt idx="424">
                  <c:v>-0.14130036734724544</c:v>
                </c:pt>
                <c:pt idx="425">
                  <c:v>-0.13932237172284437</c:v>
                </c:pt>
                <c:pt idx="426">
                  <c:v>-0.13737199627740335</c:v>
                </c:pt>
                <c:pt idx="427">
                  <c:v>-0.13544885725348899</c:v>
                </c:pt>
                <c:pt idx="428">
                  <c:v>-0.13355257617176536</c:v>
                </c:pt>
                <c:pt idx="429">
                  <c:v>-0.13168277975991885</c:v>
                </c:pt>
                <c:pt idx="430">
                  <c:v>-0.1298390998824934</c:v>
                </c:pt>
                <c:pt idx="431">
                  <c:v>-0.12802117347163261</c:v>
                </c:pt>
                <c:pt idx="432">
                  <c:v>-0.12622864245871041</c:v>
                </c:pt>
                <c:pt idx="433">
                  <c:v>-0.1244611537068509</c:v>
                </c:pt>
                <c:pt idx="434">
                  <c:v>-0.12271835894431339</c:v>
                </c:pt>
                <c:pt idx="435">
                  <c:v>-0.12099991469874602</c:v>
                </c:pt>
                <c:pt idx="436">
                  <c:v>-0.11930548223228776</c:v>
                </c:pt>
                <c:pt idx="437">
                  <c:v>-0.11763472747751506</c:v>
                </c:pt>
                <c:pt idx="438">
                  <c:v>-0.11598732097421807</c:v>
                </c:pt>
                <c:pt idx="439">
                  <c:v>-0.11436293780700413</c:v>
                </c:pt>
                <c:pt idx="440">
                  <c:v>-0.11276125754370815</c:v>
                </c:pt>
                <c:pt idx="441">
                  <c:v>-0.11118196417460997</c:v>
                </c:pt>
                <c:pt idx="442">
                  <c:v>-0.10962474605244653</c:v>
                </c:pt>
                <c:pt idx="443">
                  <c:v>-0.10808929583320234</c:v>
                </c:pt>
                <c:pt idx="444">
                  <c:v>-0.10657531041768145</c:v>
                </c:pt>
                <c:pt idx="445">
                  <c:v>-0.1050824908938406</c:v>
                </c:pt>
                <c:pt idx="446">
                  <c:v>-0.10361054247987939</c:v>
                </c:pt>
                <c:pt idx="447">
                  <c:v>-0.10215917446807748</c:v>
                </c:pt>
                <c:pt idx="448">
                  <c:v>-0.10072810016937225</c:v>
                </c:pt>
                <c:pt idx="449">
                  <c:v>-9.9317036858660085E-2</c:v>
                </c:pt>
                <c:pt idx="450">
                  <c:v>-9.7925705720823805E-2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2.5586792093753741</c:v>
                </c:pt>
                <c:pt idx="1">
                  <c:v>2.5752246201530213</c:v>
                </c:pt>
                <c:pt idx="2">
                  <c:v>2.5917700309306682</c:v>
                </c:pt>
                <c:pt idx="3">
                  <c:v>2.6083154417083159</c:v>
                </c:pt>
                <c:pt idx="4">
                  <c:v>2.6248608524859627</c:v>
                </c:pt>
                <c:pt idx="5">
                  <c:v>2.6414062632636099</c:v>
                </c:pt>
                <c:pt idx="6">
                  <c:v>2.6579516740412572</c:v>
                </c:pt>
                <c:pt idx="7">
                  <c:v>2.6744970848189045</c:v>
                </c:pt>
                <c:pt idx="8">
                  <c:v>2.6910424955965517</c:v>
                </c:pt>
                <c:pt idx="9">
                  <c:v>2.707587906374199</c:v>
                </c:pt>
                <c:pt idx="10">
                  <c:v>2.7241333171518458</c:v>
                </c:pt>
                <c:pt idx="11">
                  <c:v>2.7406787279294931</c:v>
                </c:pt>
                <c:pt idx="12">
                  <c:v>2.7572241387071408</c:v>
                </c:pt>
                <c:pt idx="13">
                  <c:v>2.7737695494847876</c:v>
                </c:pt>
                <c:pt idx="14">
                  <c:v>2.7903149602624349</c:v>
                </c:pt>
                <c:pt idx="15">
                  <c:v>2.8068603710400826</c:v>
                </c:pt>
                <c:pt idx="16">
                  <c:v>2.8234057818177294</c:v>
                </c:pt>
                <c:pt idx="17">
                  <c:v>2.8399511925953767</c:v>
                </c:pt>
                <c:pt idx="18">
                  <c:v>2.8564966033730239</c:v>
                </c:pt>
                <c:pt idx="19">
                  <c:v>2.8730420141506712</c:v>
                </c:pt>
                <c:pt idx="20">
                  <c:v>2.889587424928318</c:v>
                </c:pt>
                <c:pt idx="21">
                  <c:v>2.9061328357059657</c:v>
                </c:pt>
                <c:pt idx="22">
                  <c:v>2.922678246483613</c:v>
                </c:pt>
                <c:pt idx="23">
                  <c:v>2.9392236572612598</c:v>
                </c:pt>
                <c:pt idx="24">
                  <c:v>2.9557690680389075</c:v>
                </c:pt>
                <c:pt idx="25">
                  <c:v>2.9723144788165543</c:v>
                </c:pt>
                <c:pt idx="26">
                  <c:v>2.9888598895942016</c:v>
                </c:pt>
                <c:pt idx="27">
                  <c:v>3.0054053003718488</c:v>
                </c:pt>
                <c:pt idx="28">
                  <c:v>3.0219507111494961</c:v>
                </c:pt>
                <c:pt idx="29">
                  <c:v>3.0384961219271442</c:v>
                </c:pt>
                <c:pt idx="30">
                  <c:v>3.0550415327047911</c:v>
                </c:pt>
                <c:pt idx="31">
                  <c:v>3.0715869434824388</c:v>
                </c:pt>
                <c:pt idx="32">
                  <c:v>3.088132354260086</c:v>
                </c:pt>
                <c:pt idx="33">
                  <c:v>3.1046777650377329</c:v>
                </c:pt>
                <c:pt idx="34">
                  <c:v>3.1212231758153801</c:v>
                </c:pt>
                <c:pt idx="35">
                  <c:v>3.1377685865930278</c:v>
                </c:pt>
                <c:pt idx="36">
                  <c:v>3.1543139973706746</c:v>
                </c:pt>
                <c:pt idx="37">
                  <c:v>3.1708594081483219</c:v>
                </c:pt>
                <c:pt idx="38">
                  <c:v>3.1874048189259692</c:v>
                </c:pt>
                <c:pt idx="39">
                  <c:v>3.2039502297036164</c:v>
                </c:pt>
                <c:pt idx="40">
                  <c:v>3.2204956404812632</c:v>
                </c:pt>
                <c:pt idx="41">
                  <c:v>3.237041051258911</c:v>
                </c:pt>
                <c:pt idx="42">
                  <c:v>3.2535864620365582</c:v>
                </c:pt>
                <c:pt idx="43">
                  <c:v>3.270131872814205</c:v>
                </c:pt>
                <c:pt idx="44">
                  <c:v>3.2866772835918527</c:v>
                </c:pt>
                <c:pt idx="45">
                  <c:v>3.3032226943694996</c:v>
                </c:pt>
                <c:pt idx="46">
                  <c:v>3.3197681051471468</c:v>
                </c:pt>
                <c:pt idx="47">
                  <c:v>3.3363135159247941</c:v>
                </c:pt>
                <c:pt idx="48">
                  <c:v>3.3528589267024413</c:v>
                </c:pt>
                <c:pt idx="49">
                  <c:v>3.3694043374800886</c:v>
                </c:pt>
                <c:pt idx="50">
                  <c:v>3.385949748257735</c:v>
                </c:pt>
                <c:pt idx="51">
                  <c:v>3.4024951590353818</c:v>
                </c:pt>
                <c:pt idx="52">
                  <c:v>3.41904056981303</c:v>
                </c:pt>
                <c:pt idx="53">
                  <c:v>3.4355859805906768</c:v>
                </c:pt>
                <c:pt idx="54">
                  <c:v>3.4521313913683236</c:v>
                </c:pt>
                <c:pt idx="55">
                  <c:v>3.4686768021459708</c:v>
                </c:pt>
                <c:pt idx="56">
                  <c:v>3.4852222129236186</c:v>
                </c:pt>
                <c:pt idx="57">
                  <c:v>3.5017676237012654</c:v>
                </c:pt>
                <c:pt idx="58">
                  <c:v>3.5183130344789126</c:v>
                </c:pt>
                <c:pt idx="59">
                  <c:v>3.5348584452565603</c:v>
                </c:pt>
                <c:pt idx="60">
                  <c:v>3.5514038560342072</c:v>
                </c:pt>
                <c:pt idx="61">
                  <c:v>3.5679492668118544</c:v>
                </c:pt>
                <c:pt idx="62">
                  <c:v>3.5844946775895021</c:v>
                </c:pt>
                <c:pt idx="63">
                  <c:v>3.601040088367149</c:v>
                </c:pt>
                <c:pt idx="64">
                  <c:v>3.6175854991447962</c:v>
                </c:pt>
                <c:pt idx="65">
                  <c:v>3.634130909922443</c:v>
                </c:pt>
                <c:pt idx="66">
                  <c:v>3.6506763207000907</c:v>
                </c:pt>
                <c:pt idx="67">
                  <c:v>3.667221731477738</c:v>
                </c:pt>
                <c:pt idx="68">
                  <c:v>3.6837671422553848</c:v>
                </c:pt>
                <c:pt idx="69">
                  <c:v>3.7003125530330325</c:v>
                </c:pt>
                <c:pt idx="70">
                  <c:v>3.7168579638106793</c:v>
                </c:pt>
                <c:pt idx="71">
                  <c:v>3.7334033745883266</c:v>
                </c:pt>
                <c:pt idx="72">
                  <c:v>3.7499487853659734</c:v>
                </c:pt>
                <c:pt idx="73">
                  <c:v>3.7664941961436211</c:v>
                </c:pt>
                <c:pt idx="74">
                  <c:v>3.7830396069212684</c:v>
                </c:pt>
                <c:pt idx="75">
                  <c:v>3.7995850176989152</c:v>
                </c:pt>
                <c:pt idx="76">
                  <c:v>3.8161304284765629</c:v>
                </c:pt>
                <c:pt idx="77">
                  <c:v>3.8326758392542102</c:v>
                </c:pt>
                <c:pt idx="78">
                  <c:v>3.849221250031857</c:v>
                </c:pt>
                <c:pt idx="79">
                  <c:v>3.8657666608095043</c:v>
                </c:pt>
                <c:pt idx="80">
                  <c:v>3.882312071587152</c:v>
                </c:pt>
                <c:pt idx="81">
                  <c:v>3.8988574823647988</c:v>
                </c:pt>
                <c:pt idx="82">
                  <c:v>3.9154028931424461</c:v>
                </c:pt>
                <c:pt idx="83">
                  <c:v>3.9319483039200938</c:v>
                </c:pt>
                <c:pt idx="84">
                  <c:v>3.9484937146977406</c:v>
                </c:pt>
                <c:pt idx="85">
                  <c:v>3.9650391254753874</c:v>
                </c:pt>
                <c:pt idx="86">
                  <c:v>3.9815845362530347</c:v>
                </c:pt>
                <c:pt idx="87">
                  <c:v>3.9981299470306824</c:v>
                </c:pt>
                <c:pt idx="88">
                  <c:v>4.0146753578083292</c:v>
                </c:pt>
                <c:pt idx="89">
                  <c:v>4.0312207685859764</c:v>
                </c:pt>
                <c:pt idx="90">
                  <c:v>4.0477661793636237</c:v>
                </c:pt>
                <c:pt idx="91">
                  <c:v>4.064311590141271</c:v>
                </c:pt>
                <c:pt idx="92">
                  <c:v>4.0808570009189182</c:v>
                </c:pt>
                <c:pt idx="93">
                  <c:v>4.0974024116965655</c:v>
                </c:pt>
                <c:pt idx="94">
                  <c:v>4.1139478224742128</c:v>
                </c:pt>
                <c:pt idx="95">
                  <c:v>4.13049323325186</c:v>
                </c:pt>
                <c:pt idx="96">
                  <c:v>4.1470386440295073</c:v>
                </c:pt>
                <c:pt idx="97">
                  <c:v>4.1635840548071545</c:v>
                </c:pt>
                <c:pt idx="98">
                  <c:v>4.1801294655848018</c:v>
                </c:pt>
                <c:pt idx="99">
                  <c:v>4.1966748763624491</c:v>
                </c:pt>
                <c:pt idx="100">
                  <c:v>4.2132202871400963</c:v>
                </c:pt>
                <c:pt idx="101">
                  <c:v>4.2297656979177436</c:v>
                </c:pt>
                <c:pt idx="102">
                  <c:v>4.24631110869539</c:v>
                </c:pt>
                <c:pt idx="103">
                  <c:v>4.2628565194730372</c:v>
                </c:pt>
                <c:pt idx="104">
                  <c:v>4.2794019302506854</c:v>
                </c:pt>
                <c:pt idx="105">
                  <c:v>4.2959473410283318</c:v>
                </c:pt>
                <c:pt idx="106">
                  <c:v>4.312492751805979</c:v>
                </c:pt>
                <c:pt idx="107">
                  <c:v>4.3290381625836272</c:v>
                </c:pt>
                <c:pt idx="108">
                  <c:v>4.3455835733612735</c:v>
                </c:pt>
                <c:pt idx="109">
                  <c:v>4.3621289841389208</c:v>
                </c:pt>
                <c:pt idx="110">
                  <c:v>4.378674394916569</c:v>
                </c:pt>
                <c:pt idx="111">
                  <c:v>4.3952198056942153</c:v>
                </c:pt>
                <c:pt idx="112">
                  <c:v>4.4117652164718626</c:v>
                </c:pt>
                <c:pt idx="113">
                  <c:v>4.4283106272495107</c:v>
                </c:pt>
                <c:pt idx="114">
                  <c:v>4.4448560380271571</c:v>
                </c:pt>
                <c:pt idx="115">
                  <c:v>4.4614014488048044</c:v>
                </c:pt>
                <c:pt idx="116">
                  <c:v>4.4779468595824516</c:v>
                </c:pt>
                <c:pt idx="117">
                  <c:v>4.494492270360098</c:v>
                </c:pt>
                <c:pt idx="118">
                  <c:v>4.5110376811377462</c:v>
                </c:pt>
                <c:pt idx="119">
                  <c:v>4.5275830919153934</c:v>
                </c:pt>
                <c:pt idx="120">
                  <c:v>4.5441285026930398</c:v>
                </c:pt>
                <c:pt idx="121">
                  <c:v>4.560673913470688</c:v>
                </c:pt>
                <c:pt idx="122">
                  <c:v>4.5772193242483352</c:v>
                </c:pt>
                <c:pt idx="123">
                  <c:v>4.5937647350259816</c:v>
                </c:pt>
                <c:pt idx="124">
                  <c:v>4.6103101458036297</c:v>
                </c:pt>
                <c:pt idx="125">
                  <c:v>4.626855556581277</c:v>
                </c:pt>
                <c:pt idx="126">
                  <c:v>4.6434009673589234</c:v>
                </c:pt>
                <c:pt idx="127">
                  <c:v>4.6599463781365715</c:v>
                </c:pt>
                <c:pt idx="128">
                  <c:v>4.6764917889142188</c:v>
                </c:pt>
                <c:pt idx="129">
                  <c:v>4.6930371996918652</c:v>
                </c:pt>
                <c:pt idx="130">
                  <c:v>4.7095826104695133</c:v>
                </c:pt>
                <c:pt idx="131">
                  <c:v>4.7261280212471606</c:v>
                </c:pt>
                <c:pt idx="132">
                  <c:v>4.742673432024807</c:v>
                </c:pt>
                <c:pt idx="133">
                  <c:v>4.7592188428024542</c:v>
                </c:pt>
                <c:pt idx="134">
                  <c:v>4.7757642535801015</c:v>
                </c:pt>
                <c:pt idx="135">
                  <c:v>4.7923096643577487</c:v>
                </c:pt>
                <c:pt idx="136">
                  <c:v>4.808855075135396</c:v>
                </c:pt>
                <c:pt idx="137">
                  <c:v>4.8254004859130433</c:v>
                </c:pt>
                <c:pt idx="138">
                  <c:v>4.8419458966906905</c:v>
                </c:pt>
                <c:pt idx="139">
                  <c:v>4.8584913074683378</c:v>
                </c:pt>
                <c:pt idx="140">
                  <c:v>4.8750367182459851</c:v>
                </c:pt>
                <c:pt idx="141">
                  <c:v>4.8915821290236323</c:v>
                </c:pt>
                <c:pt idx="142">
                  <c:v>4.9081275398012796</c:v>
                </c:pt>
                <c:pt idx="143">
                  <c:v>4.9246729505789268</c:v>
                </c:pt>
                <c:pt idx="144">
                  <c:v>4.9412183613565732</c:v>
                </c:pt>
                <c:pt idx="145">
                  <c:v>4.9577637721342205</c:v>
                </c:pt>
                <c:pt idx="146">
                  <c:v>4.9743091829118686</c:v>
                </c:pt>
                <c:pt idx="147">
                  <c:v>4.990854593689515</c:v>
                </c:pt>
                <c:pt idx="148">
                  <c:v>5.0074000044671623</c:v>
                </c:pt>
                <c:pt idx="149">
                  <c:v>5.0239454152448104</c:v>
                </c:pt>
                <c:pt idx="150">
                  <c:v>5.0404908260224568</c:v>
                </c:pt>
                <c:pt idx="151">
                  <c:v>5.0570362368001041</c:v>
                </c:pt>
                <c:pt idx="152">
                  <c:v>5.0735816475777522</c:v>
                </c:pt>
                <c:pt idx="153">
                  <c:v>5.0901270583553986</c:v>
                </c:pt>
                <c:pt idx="154">
                  <c:v>5.1066724691330458</c:v>
                </c:pt>
                <c:pt idx="155">
                  <c:v>5.123217879910694</c:v>
                </c:pt>
                <c:pt idx="156">
                  <c:v>5.1397632906883404</c:v>
                </c:pt>
                <c:pt idx="157">
                  <c:v>5.1563087014659876</c:v>
                </c:pt>
                <c:pt idx="158">
                  <c:v>5.1728541122436349</c:v>
                </c:pt>
                <c:pt idx="159">
                  <c:v>5.1893995230212822</c:v>
                </c:pt>
                <c:pt idx="160">
                  <c:v>5.2059449337989294</c:v>
                </c:pt>
                <c:pt idx="161">
                  <c:v>5.2224903445765767</c:v>
                </c:pt>
                <c:pt idx="162">
                  <c:v>5.2390357553542239</c:v>
                </c:pt>
                <c:pt idx="163">
                  <c:v>5.2555811661318712</c:v>
                </c:pt>
                <c:pt idx="164">
                  <c:v>5.2721265769095185</c:v>
                </c:pt>
                <c:pt idx="165">
                  <c:v>5.2886719876871648</c:v>
                </c:pt>
                <c:pt idx="166">
                  <c:v>5.305217398464813</c:v>
                </c:pt>
                <c:pt idx="167">
                  <c:v>5.3217628092424603</c:v>
                </c:pt>
                <c:pt idx="168">
                  <c:v>5.3383082200201066</c:v>
                </c:pt>
                <c:pt idx="169">
                  <c:v>5.3548536307977548</c:v>
                </c:pt>
                <c:pt idx="170">
                  <c:v>5.371399041575402</c:v>
                </c:pt>
                <c:pt idx="171">
                  <c:v>5.3879444523530484</c:v>
                </c:pt>
                <c:pt idx="172">
                  <c:v>5.4044898631306966</c:v>
                </c:pt>
                <c:pt idx="173">
                  <c:v>5.4210352739083429</c:v>
                </c:pt>
                <c:pt idx="174">
                  <c:v>5.4375806846859902</c:v>
                </c:pt>
                <c:pt idx="175">
                  <c:v>5.4541260954636384</c:v>
                </c:pt>
                <c:pt idx="176">
                  <c:v>5.4706715062412847</c:v>
                </c:pt>
                <c:pt idx="177">
                  <c:v>5.487216917018932</c:v>
                </c:pt>
                <c:pt idx="178">
                  <c:v>5.5037623277965801</c:v>
                </c:pt>
                <c:pt idx="179">
                  <c:v>5.5203077385742265</c:v>
                </c:pt>
                <c:pt idx="180">
                  <c:v>5.5368531493518738</c:v>
                </c:pt>
                <c:pt idx="181">
                  <c:v>5.5533985601295219</c:v>
                </c:pt>
                <c:pt idx="182">
                  <c:v>5.5699439709071683</c:v>
                </c:pt>
                <c:pt idx="183">
                  <c:v>5.5864893816848156</c:v>
                </c:pt>
                <c:pt idx="184">
                  <c:v>5.6030347924624628</c:v>
                </c:pt>
                <c:pt idx="185">
                  <c:v>5.6195802032401101</c:v>
                </c:pt>
                <c:pt idx="186">
                  <c:v>5.6361256140177574</c:v>
                </c:pt>
                <c:pt idx="187">
                  <c:v>5.6526710247954046</c:v>
                </c:pt>
                <c:pt idx="188">
                  <c:v>5.669216435573051</c:v>
                </c:pt>
                <c:pt idx="189">
                  <c:v>5.6857618463506991</c:v>
                </c:pt>
                <c:pt idx="190">
                  <c:v>5.7023072571283455</c:v>
                </c:pt>
                <c:pt idx="191">
                  <c:v>5.7188526679059928</c:v>
                </c:pt>
                <c:pt idx="192">
                  <c:v>5.73539807868364</c:v>
                </c:pt>
                <c:pt idx="193">
                  <c:v>5.7519434894612873</c:v>
                </c:pt>
                <c:pt idx="194">
                  <c:v>5.7684889002389346</c:v>
                </c:pt>
                <c:pt idx="195">
                  <c:v>5.7850343110165818</c:v>
                </c:pt>
                <c:pt idx="196">
                  <c:v>5.8015797217942291</c:v>
                </c:pt>
                <c:pt idx="197">
                  <c:v>5.8181251325718764</c:v>
                </c:pt>
                <c:pt idx="198">
                  <c:v>5.8346705433495236</c:v>
                </c:pt>
                <c:pt idx="199">
                  <c:v>5.8512159541271709</c:v>
                </c:pt>
                <c:pt idx="200">
                  <c:v>5.8677613649048181</c:v>
                </c:pt>
                <c:pt idx="201">
                  <c:v>5.8843067756824654</c:v>
                </c:pt>
                <c:pt idx="202">
                  <c:v>5.9008521864601127</c:v>
                </c:pt>
                <c:pt idx="203">
                  <c:v>5.9173975972377599</c:v>
                </c:pt>
                <c:pt idx="204">
                  <c:v>5.9339430080154072</c:v>
                </c:pt>
                <c:pt idx="205">
                  <c:v>5.9504884187930545</c:v>
                </c:pt>
                <c:pt idx="206">
                  <c:v>5.9670338295707017</c:v>
                </c:pt>
                <c:pt idx="207">
                  <c:v>5.983579240348349</c:v>
                </c:pt>
                <c:pt idx="208">
                  <c:v>6.0001246511259962</c:v>
                </c:pt>
                <c:pt idx="209">
                  <c:v>6.0166700619036435</c:v>
                </c:pt>
                <c:pt idx="210">
                  <c:v>6.0332154726812908</c:v>
                </c:pt>
                <c:pt idx="211">
                  <c:v>6.049760883458938</c:v>
                </c:pt>
                <c:pt idx="212">
                  <c:v>6.0663062942365853</c:v>
                </c:pt>
                <c:pt idx="213">
                  <c:v>6.0828517050142317</c:v>
                </c:pt>
                <c:pt idx="214">
                  <c:v>6.0993971157918798</c:v>
                </c:pt>
                <c:pt idx="215">
                  <c:v>6.1159425265695262</c:v>
                </c:pt>
                <c:pt idx="216">
                  <c:v>6.1324879373471735</c:v>
                </c:pt>
                <c:pt idx="217">
                  <c:v>6.1490333481248216</c:v>
                </c:pt>
                <c:pt idx="218">
                  <c:v>6.165578758902468</c:v>
                </c:pt>
                <c:pt idx="219">
                  <c:v>6.1821241696801152</c:v>
                </c:pt>
                <c:pt idx="220">
                  <c:v>6.1986695804577634</c:v>
                </c:pt>
                <c:pt idx="221">
                  <c:v>6.2152149912354098</c:v>
                </c:pt>
                <c:pt idx="222">
                  <c:v>6.231760402013057</c:v>
                </c:pt>
                <c:pt idx="223">
                  <c:v>6.2483058127907052</c:v>
                </c:pt>
                <c:pt idx="224">
                  <c:v>6.2648512235683507</c:v>
                </c:pt>
                <c:pt idx="225">
                  <c:v>6.2813966343459988</c:v>
                </c:pt>
                <c:pt idx="226">
                  <c:v>6.297942045123647</c:v>
                </c:pt>
                <c:pt idx="227">
                  <c:v>6.3144874559012925</c:v>
                </c:pt>
                <c:pt idx="228">
                  <c:v>6.3310328666789406</c:v>
                </c:pt>
                <c:pt idx="229">
                  <c:v>6.3475782774565879</c:v>
                </c:pt>
                <c:pt idx="230">
                  <c:v>6.3641236882342342</c:v>
                </c:pt>
                <c:pt idx="231">
                  <c:v>6.3806690990118824</c:v>
                </c:pt>
                <c:pt idx="232">
                  <c:v>6.3972145097895297</c:v>
                </c:pt>
                <c:pt idx="233">
                  <c:v>6.413759920567176</c:v>
                </c:pt>
                <c:pt idx="234">
                  <c:v>6.4303053313448242</c:v>
                </c:pt>
                <c:pt idx="235">
                  <c:v>6.4468507421224714</c:v>
                </c:pt>
                <c:pt idx="236">
                  <c:v>6.4633961529001178</c:v>
                </c:pt>
                <c:pt idx="237">
                  <c:v>6.479941563677766</c:v>
                </c:pt>
                <c:pt idx="238">
                  <c:v>6.4964869744554123</c:v>
                </c:pt>
                <c:pt idx="239">
                  <c:v>6.5130323852330596</c:v>
                </c:pt>
                <c:pt idx="240">
                  <c:v>6.5295777960107069</c:v>
                </c:pt>
                <c:pt idx="241">
                  <c:v>6.5461232067883541</c:v>
                </c:pt>
                <c:pt idx="242">
                  <c:v>6.5626686175660014</c:v>
                </c:pt>
                <c:pt idx="243">
                  <c:v>6.5792140283436487</c:v>
                </c:pt>
                <c:pt idx="244">
                  <c:v>6.5957594391212959</c:v>
                </c:pt>
                <c:pt idx="245">
                  <c:v>6.6123048498989432</c:v>
                </c:pt>
                <c:pt idx="246">
                  <c:v>6.6288502606765904</c:v>
                </c:pt>
                <c:pt idx="247">
                  <c:v>6.6453956714542377</c:v>
                </c:pt>
                <c:pt idx="248">
                  <c:v>6.661941082231885</c:v>
                </c:pt>
                <c:pt idx="249">
                  <c:v>6.6784864930095322</c:v>
                </c:pt>
                <c:pt idx="250">
                  <c:v>6.6950319037871795</c:v>
                </c:pt>
                <c:pt idx="251">
                  <c:v>6.7115773145648259</c:v>
                </c:pt>
                <c:pt idx="252">
                  <c:v>6.728122725342474</c:v>
                </c:pt>
                <c:pt idx="253">
                  <c:v>6.7446681361201213</c:v>
                </c:pt>
                <c:pt idx="254">
                  <c:v>6.7612135468977685</c:v>
                </c:pt>
                <c:pt idx="255">
                  <c:v>6.7777589576754149</c:v>
                </c:pt>
                <c:pt idx="256">
                  <c:v>6.7943043684530622</c:v>
                </c:pt>
                <c:pt idx="257">
                  <c:v>6.8108497792307086</c:v>
                </c:pt>
                <c:pt idx="258">
                  <c:v>6.8273951900083567</c:v>
                </c:pt>
                <c:pt idx="259">
                  <c:v>6.8439406007860137</c:v>
                </c:pt>
                <c:pt idx="260">
                  <c:v>6.8604860115636521</c:v>
                </c:pt>
                <c:pt idx="261">
                  <c:v>6.8770314223412985</c:v>
                </c:pt>
                <c:pt idx="262">
                  <c:v>6.8935768331189458</c:v>
                </c:pt>
                <c:pt idx="263">
                  <c:v>6.910122243896601</c:v>
                </c:pt>
                <c:pt idx="264">
                  <c:v>6.9266676546742403</c:v>
                </c:pt>
                <c:pt idx="265">
                  <c:v>6.9432130654518875</c:v>
                </c:pt>
                <c:pt idx="266">
                  <c:v>6.9597584762295357</c:v>
                </c:pt>
                <c:pt idx="267">
                  <c:v>6.9763038870071892</c:v>
                </c:pt>
                <c:pt idx="268">
                  <c:v>6.9928492977848293</c:v>
                </c:pt>
                <c:pt idx="269">
                  <c:v>7.0093947085624757</c:v>
                </c:pt>
                <c:pt idx="270">
                  <c:v>7.0259401193401239</c:v>
                </c:pt>
                <c:pt idx="271">
                  <c:v>7.0424855301177791</c:v>
                </c:pt>
                <c:pt idx="272">
                  <c:v>7.0590309408954193</c:v>
                </c:pt>
                <c:pt idx="273">
                  <c:v>7.0755763516730656</c:v>
                </c:pt>
                <c:pt idx="274">
                  <c:v>7.0921217624507129</c:v>
                </c:pt>
                <c:pt idx="275">
                  <c:v>7.1086671732283682</c:v>
                </c:pt>
                <c:pt idx="276">
                  <c:v>7.1252125840060074</c:v>
                </c:pt>
                <c:pt idx="277">
                  <c:v>7.1417579947836547</c:v>
                </c:pt>
                <c:pt idx="278">
                  <c:v>7.1583034055613011</c:v>
                </c:pt>
                <c:pt idx="279">
                  <c:v>7.1748488163389563</c:v>
                </c:pt>
                <c:pt idx="280">
                  <c:v>7.1913942271165956</c:v>
                </c:pt>
                <c:pt idx="281">
                  <c:v>7.2079396378942429</c:v>
                </c:pt>
                <c:pt idx="282">
                  <c:v>7.2244850486718999</c:v>
                </c:pt>
                <c:pt idx="283">
                  <c:v>7.2410304594495463</c:v>
                </c:pt>
                <c:pt idx="284">
                  <c:v>7.2575758702271935</c:v>
                </c:pt>
                <c:pt idx="285">
                  <c:v>7.2741212810048328</c:v>
                </c:pt>
                <c:pt idx="286">
                  <c:v>7.2906666917824881</c:v>
                </c:pt>
                <c:pt idx="287">
                  <c:v>7.3072121025601353</c:v>
                </c:pt>
                <c:pt idx="288">
                  <c:v>7.3237575133377817</c:v>
                </c:pt>
                <c:pt idx="289">
                  <c:v>7.3403029241154218</c:v>
                </c:pt>
                <c:pt idx="290">
                  <c:v>7.3568483348930753</c:v>
                </c:pt>
                <c:pt idx="291">
                  <c:v>7.3733937456707235</c:v>
                </c:pt>
                <c:pt idx="292">
                  <c:v>7.3899391564483716</c:v>
                </c:pt>
                <c:pt idx="293">
                  <c:v>7.40648456722601</c:v>
                </c:pt>
                <c:pt idx="294">
                  <c:v>7.4230299780036653</c:v>
                </c:pt>
                <c:pt idx="295">
                  <c:v>7.4395753887813134</c:v>
                </c:pt>
                <c:pt idx="296">
                  <c:v>7.4561207995589589</c:v>
                </c:pt>
                <c:pt idx="297">
                  <c:v>7.4726662103365982</c:v>
                </c:pt>
                <c:pt idx="298">
                  <c:v>7.4892116211142552</c:v>
                </c:pt>
                <c:pt idx="299">
                  <c:v>7.5057570318919025</c:v>
                </c:pt>
                <c:pt idx="300">
                  <c:v>7.5223024426695488</c:v>
                </c:pt>
                <c:pt idx="301">
                  <c:v>7.5388478534471872</c:v>
                </c:pt>
                <c:pt idx="302">
                  <c:v>7.5553932642248425</c:v>
                </c:pt>
                <c:pt idx="303">
                  <c:v>7.5719386750024906</c:v>
                </c:pt>
                <c:pt idx="304">
                  <c:v>7.5884840857801379</c:v>
                </c:pt>
                <c:pt idx="305">
                  <c:v>7.6050294965577772</c:v>
                </c:pt>
                <c:pt idx="306">
                  <c:v>7.6215749073354306</c:v>
                </c:pt>
                <c:pt idx="307">
                  <c:v>7.6381203181130788</c:v>
                </c:pt>
                <c:pt idx="308">
                  <c:v>7.6546657288907261</c:v>
                </c:pt>
                <c:pt idx="309">
                  <c:v>7.6712111396683742</c:v>
                </c:pt>
                <c:pt idx="310">
                  <c:v>7.6877565504460215</c:v>
                </c:pt>
                <c:pt idx="311">
                  <c:v>7.7043019612236696</c:v>
                </c:pt>
                <c:pt idx="312">
                  <c:v>7.7208473720013142</c:v>
                </c:pt>
                <c:pt idx="313">
                  <c:v>7.7373927827789624</c:v>
                </c:pt>
                <c:pt idx="314">
                  <c:v>7.7539381935566096</c:v>
                </c:pt>
                <c:pt idx="315">
                  <c:v>7.7704836043342578</c:v>
                </c:pt>
                <c:pt idx="316">
                  <c:v>7.787029015111905</c:v>
                </c:pt>
                <c:pt idx="317">
                  <c:v>7.8035744258895505</c:v>
                </c:pt>
                <c:pt idx="318">
                  <c:v>7.8201198366671978</c:v>
                </c:pt>
                <c:pt idx="319">
                  <c:v>7.8366652474448459</c:v>
                </c:pt>
                <c:pt idx="320">
                  <c:v>7.8532106582224932</c:v>
                </c:pt>
                <c:pt idx="321">
                  <c:v>7.8697560690001414</c:v>
                </c:pt>
                <c:pt idx="322">
                  <c:v>7.8863014797777877</c:v>
                </c:pt>
                <c:pt idx="323">
                  <c:v>7.9028468905554332</c:v>
                </c:pt>
                <c:pt idx="324">
                  <c:v>7.9193923013330814</c:v>
                </c:pt>
                <c:pt idx="325">
                  <c:v>7.9359377121107295</c:v>
                </c:pt>
                <c:pt idx="326">
                  <c:v>7.9524831228883768</c:v>
                </c:pt>
                <c:pt idx="327">
                  <c:v>7.9690285336660249</c:v>
                </c:pt>
                <c:pt idx="328">
                  <c:v>7.9855739444436713</c:v>
                </c:pt>
                <c:pt idx="329">
                  <c:v>8.0021193552213177</c:v>
                </c:pt>
                <c:pt idx="330">
                  <c:v>8.0186647659989649</c:v>
                </c:pt>
                <c:pt idx="331">
                  <c:v>8.0352101767766122</c:v>
                </c:pt>
                <c:pt idx="332">
                  <c:v>8.0517555875542612</c:v>
                </c:pt>
                <c:pt idx="333">
                  <c:v>8.0683009983319067</c:v>
                </c:pt>
                <c:pt idx="334">
                  <c:v>8.084846409109554</c:v>
                </c:pt>
                <c:pt idx="335">
                  <c:v>8.1013918198872013</c:v>
                </c:pt>
                <c:pt idx="336">
                  <c:v>8.1179372306648485</c:v>
                </c:pt>
                <c:pt idx="337">
                  <c:v>8.1344826414424958</c:v>
                </c:pt>
                <c:pt idx="338">
                  <c:v>8.151028052220143</c:v>
                </c:pt>
                <c:pt idx="339">
                  <c:v>8.1675734629977903</c:v>
                </c:pt>
                <c:pt idx="340">
                  <c:v>8.1841188737754358</c:v>
                </c:pt>
                <c:pt idx="341">
                  <c:v>8.2006642845530848</c:v>
                </c:pt>
                <c:pt idx="342">
                  <c:v>8.2172096953307321</c:v>
                </c:pt>
                <c:pt idx="343">
                  <c:v>8.2337551061083794</c:v>
                </c:pt>
                <c:pt idx="344">
                  <c:v>8.2503005168860266</c:v>
                </c:pt>
                <c:pt idx="345">
                  <c:v>8.2668459276636739</c:v>
                </c:pt>
                <c:pt idx="346">
                  <c:v>8.2833913384413194</c:v>
                </c:pt>
                <c:pt idx="347">
                  <c:v>8.2999367492189684</c:v>
                </c:pt>
                <c:pt idx="348">
                  <c:v>8.3164821599966157</c:v>
                </c:pt>
                <c:pt idx="349">
                  <c:v>8.3330275707742629</c:v>
                </c:pt>
                <c:pt idx="350">
                  <c:v>8.3495729815519102</c:v>
                </c:pt>
                <c:pt idx="351">
                  <c:v>8.3661183923295575</c:v>
                </c:pt>
                <c:pt idx="352">
                  <c:v>8.3826638031072029</c:v>
                </c:pt>
                <c:pt idx="353">
                  <c:v>8.399209213884852</c:v>
                </c:pt>
                <c:pt idx="354">
                  <c:v>8.4157546246624992</c:v>
                </c:pt>
                <c:pt idx="355">
                  <c:v>8.4323000354401465</c:v>
                </c:pt>
                <c:pt idx="356">
                  <c:v>8.4488454462177938</c:v>
                </c:pt>
                <c:pt idx="357">
                  <c:v>8.465390856995441</c:v>
                </c:pt>
                <c:pt idx="358">
                  <c:v>8.4819362677730865</c:v>
                </c:pt>
                <c:pt idx="359">
                  <c:v>8.4984816785507356</c:v>
                </c:pt>
                <c:pt idx="360">
                  <c:v>8.5150270893283828</c:v>
                </c:pt>
                <c:pt idx="361">
                  <c:v>8.5315725001060301</c:v>
                </c:pt>
                <c:pt idx="362">
                  <c:v>8.5481179108836773</c:v>
                </c:pt>
                <c:pt idx="363">
                  <c:v>8.5646633216613228</c:v>
                </c:pt>
                <c:pt idx="364">
                  <c:v>8.5812087324389701</c:v>
                </c:pt>
                <c:pt idx="365">
                  <c:v>8.5977541432166174</c:v>
                </c:pt>
                <c:pt idx="366">
                  <c:v>8.6142995539942664</c:v>
                </c:pt>
                <c:pt idx="367">
                  <c:v>8.6308449647719119</c:v>
                </c:pt>
                <c:pt idx="368">
                  <c:v>8.6473903755495591</c:v>
                </c:pt>
                <c:pt idx="369">
                  <c:v>8.6639357863272064</c:v>
                </c:pt>
                <c:pt idx="370">
                  <c:v>8.6804811971048537</c:v>
                </c:pt>
                <c:pt idx="371">
                  <c:v>8.6970266078825009</c:v>
                </c:pt>
                <c:pt idx="372">
                  <c:v>8.71357201866015</c:v>
                </c:pt>
                <c:pt idx="373">
                  <c:v>8.7301174294377955</c:v>
                </c:pt>
                <c:pt idx="374">
                  <c:v>8.7466628402154427</c:v>
                </c:pt>
                <c:pt idx="375">
                  <c:v>8.76320825099309</c:v>
                </c:pt>
                <c:pt idx="376">
                  <c:v>8.7797536617707372</c:v>
                </c:pt>
                <c:pt idx="377">
                  <c:v>8.7962990725483845</c:v>
                </c:pt>
                <c:pt idx="378">
                  <c:v>8.8128444833260335</c:v>
                </c:pt>
                <c:pt idx="379">
                  <c:v>8.829389894103679</c:v>
                </c:pt>
                <c:pt idx="380">
                  <c:v>8.8459353048813263</c:v>
                </c:pt>
                <c:pt idx="381">
                  <c:v>8.8624807156589736</c:v>
                </c:pt>
                <c:pt idx="382">
                  <c:v>8.8790261264366208</c:v>
                </c:pt>
                <c:pt idx="383">
                  <c:v>8.8955715372142681</c:v>
                </c:pt>
                <c:pt idx="384">
                  <c:v>8.9121169479919171</c:v>
                </c:pt>
                <c:pt idx="385">
                  <c:v>8.9286623587695626</c:v>
                </c:pt>
                <c:pt idx="386">
                  <c:v>8.9452077695472099</c:v>
                </c:pt>
                <c:pt idx="387">
                  <c:v>8.9617531803248571</c:v>
                </c:pt>
                <c:pt idx="388">
                  <c:v>8.9782985911025044</c:v>
                </c:pt>
                <c:pt idx="389">
                  <c:v>8.9948440018801517</c:v>
                </c:pt>
                <c:pt idx="390">
                  <c:v>9.0113894126577989</c:v>
                </c:pt>
                <c:pt idx="391">
                  <c:v>9.0279348234354444</c:v>
                </c:pt>
                <c:pt idx="392">
                  <c:v>9.0444802342130934</c:v>
                </c:pt>
                <c:pt idx="393">
                  <c:v>9.0610256449907407</c:v>
                </c:pt>
                <c:pt idx="394">
                  <c:v>9.077571055768388</c:v>
                </c:pt>
                <c:pt idx="395">
                  <c:v>9.0941164665460352</c:v>
                </c:pt>
                <c:pt idx="396">
                  <c:v>9.1106618773236825</c:v>
                </c:pt>
                <c:pt idx="397">
                  <c:v>9.127207288101328</c:v>
                </c:pt>
                <c:pt idx="398">
                  <c:v>9.1437526988789752</c:v>
                </c:pt>
                <c:pt idx="399">
                  <c:v>9.1602981096566243</c:v>
                </c:pt>
                <c:pt idx="400">
                  <c:v>9.1768435204342715</c:v>
                </c:pt>
                <c:pt idx="401">
                  <c:v>9.1933889312119188</c:v>
                </c:pt>
                <c:pt idx="402">
                  <c:v>9.2099343419895643</c:v>
                </c:pt>
                <c:pt idx="403">
                  <c:v>9.2264797527672116</c:v>
                </c:pt>
                <c:pt idx="404">
                  <c:v>9.2430251635448588</c:v>
                </c:pt>
                <c:pt idx="405">
                  <c:v>9.2595705743225079</c:v>
                </c:pt>
                <c:pt idx="406">
                  <c:v>9.2761159851001551</c:v>
                </c:pt>
                <c:pt idx="407">
                  <c:v>9.2926613958778006</c:v>
                </c:pt>
                <c:pt idx="408">
                  <c:v>9.3092068066554479</c:v>
                </c:pt>
                <c:pt idx="409">
                  <c:v>9.3257522174330951</c:v>
                </c:pt>
                <c:pt idx="410">
                  <c:v>9.3422976282107424</c:v>
                </c:pt>
                <c:pt idx="411">
                  <c:v>9.3588430389883914</c:v>
                </c:pt>
                <c:pt idx="412">
                  <c:v>9.3753884497660387</c:v>
                </c:pt>
                <c:pt idx="413">
                  <c:v>9.3919338605436842</c:v>
                </c:pt>
                <c:pt idx="414">
                  <c:v>9.4084792713213314</c:v>
                </c:pt>
                <c:pt idx="415">
                  <c:v>9.4250246820989787</c:v>
                </c:pt>
                <c:pt idx="416">
                  <c:v>9.441570092876626</c:v>
                </c:pt>
                <c:pt idx="417">
                  <c:v>9.458115503654275</c:v>
                </c:pt>
                <c:pt idx="418">
                  <c:v>9.4746609144319205</c:v>
                </c:pt>
                <c:pt idx="419">
                  <c:v>9.4912063252095678</c:v>
                </c:pt>
                <c:pt idx="420">
                  <c:v>9.507751735987215</c:v>
                </c:pt>
                <c:pt idx="421">
                  <c:v>9.5242971467648623</c:v>
                </c:pt>
                <c:pt idx="422">
                  <c:v>9.5408425575425095</c:v>
                </c:pt>
                <c:pt idx="423">
                  <c:v>9.5573879683201568</c:v>
                </c:pt>
                <c:pt idx="424">
                  <c:v>9.5739333790978041</c:v>
                </c:pt>
                <c:pt idx="425">
                  <c:v>9.5904787898754496</c:v>
                </c:pt>
                <c:pt idx="426">
                  <c:v>9.6070242006530986</c:v>
                </c:pt>
                <c:pt idx="427">
                  <c:v>9.6235696114307459</c:v>
                </c:pt>
                <c:pt idx="428">
                  <c:v>9.6401150222083931</c:v>
                </c:pt>
                <c:pt idx="429">
                  <c:v>9.6566604329860404</c:v>
                </c:pt>
                <c:pt idx="430">
                  <c:v>9.6732058437636876</c:v>
                </c:pt>
                <c:pt idx="431">
                  <c:v>9.6897512545413331</c:v>
                </c:pt>
                <c:pt idx="432">
                  <c:v>9.7062966653189822</c:v>
                </c:pt>
                <c:pt idx="433">
                  <c:v>9.7228420760966294</c:v>
                </c:pt>
                <c:pt idx="434">
                  <c:v>9.7393874868742767</c:v>
                </c:pt>
                <c:pt idx="435">
                  <c:v>9.755932897651924</c:v>
                </c:pt>
                <c:pt idx="436">
                  <c:v>9.7724783084295712</c:v>
                </c:pt>
                <c:pt idx="437">
                  <c:v>9.7890237192072167</c:v>
                </c:pt>
                <c:pt idx="438">
                  <c:v>9.8055691299848657</c:v>
                </c:pt>
                <c:pt idx="439">
                  <c:v>9.822114540762513</c:v>
                </c:pt>
                <c:pt idx="440">
                  <c:v>9.8386599515401585</c:v>
                </c:pt>
                <c:pt idx="441">
                  <c:v>9.8552053623178075</c:v>
                </c:pt>
                <c:pt idx="442">
                  <c:v>9.871750773095453</c:v>
                </c:pt>
                <c:pt idx="443">
                  <c:v>9.8882961838731003</c:v>
                </c:pt>
                <c:pt idx="444">
                  <c:v>9.9048415946507493</c:v>
                </c:pt>
                <c:pt idx="445">
                  <c:v>9.9213870054283966</c:v>
                </c:pt>
                <c:pt idx="446">
                  <c:v>9.9379324162060421</c:v>
                </c:pt>
                <c:pt idx="447">
                  <c:v>9.9544778269836911</c:v>
                </c:pt>
                <c:pt idx="448">
                  <c:v>9.9710232377613366</c:v>
                </c:pt>
                <c:pt idx="449">
                  <c:v>9.9875686485389839</c:v>
                </c:pt>
                <c:pt idx="450">
                  <c:v>10.004114059316633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0.76487783788827812</c:v>
                </c:pt>
                <c:pt idx="1">
                  <c:v>-4.1214615369540297E-2</c:v>
                </c:pt>
                <c:pt idx="2">
                  <c:v>-0.81382777024157349</c:v>
                </c:pt>
                <c:pt idx="3">
                  <c:v>-1.5540492612859893</c:v>
                </c:pt>
                <c:pt idx="4">
                  <c:v>-2.2629342413586215</c:v>
                </c:pt>
                <c:pt idx="5">
                  <c:v>-2.941506317327395</c:v>
                </c:pt>
                <c:pt idx="6">
                  <c:v>-3.5907584592803019</c:v>
                </c:pt>
                <c:pt idx="7">
                  <c:v>-4.2116538839727298</c:v>
                </c:pt>
                <c:pt idx="8">
                  <c:v>-4.8051269132373875</c:v>
                </c:pt>
                <c:pt idx="9">
                  <c:v>-5.3720838080606157</c:v>
                </c:pt>
                <c:pt idx="10">
                  <c:v>-5.9134035790091488</c:v>
                </c:pt>
                <c:pt idx="11">
                  <c:v>-6.4299387736719709</c:v>
                </c:pt>
                <c:pt idx="12">
                  <c:v>-6.9225162417633683</c:v>
                </c:pt>
                <c:pt idx="13">
                  <c:v>-7.3919378785154919</c:v>
                </c:pt>
                <c:pt idx="14">
                  <c:v>-7.838981346970904</c:v>
                </c:pt>
                <c:pt idx="15">
                  <c:v>-8.2644007797682661</c:v>
                </c:pt>
                <c:pt idx="16">
                  <c:v>-8.668927460998276</c:v>
                </c:pt>
                <c:pt idx="17">
                  <c:v>-9.0532704886904867</c:v>
                </c:pt>
                <c:pt idx="18">
                  <c:v>-9.4181174184756813</c:v>
                </c:pt>
                <c:pt idx="19">
                  <c:v>-9.7641348889538548</c:v>
                </c:pt>
                <c:pt idx="20">
                  <c:v>-10.091969229282448</c:v>
                </c:pt>
                <c:pt idx="21">
                  <c:v>-10.402247049485368</c:v>
                </c:pt>
                <c:pt idx="22">
                  <c:v>-10.69557581396915</c:v>
                </c:pt>
                <c:pt idx="23">
                  <c:v>-10.97254439871914</c:v>
                </c:pt>
                <c:pt idx="24">
                  <c:v>-11.233723632635265</c:v>
                </c:pt>
                <c:pt idx="25">
                  <c:v>-11.479666823453911</c:v>
                </c:pt>
                <c:pt idx="26">
                  <c:v>-11.710910268690352</c:v>
                </c:pt>
                <c:pt idx="27">
                  <c:v>-11.927973752023455</c:v>
                </c:pt>
                <c:pt idx="28">
                  <c:v>-12.131361025533081</c:v>
                </c:pt>
                <c:pt idx="29">
                  <c:v>-12.32156027818866</c:v>
                </c:pt>
                <c:pt idx="30">
                  <c:v>-12.499044590976599</c:v>
                </c:pt>
                <c:pt idx="31">
                  <c:v>-12.664272379043155</c:v>
                </c:pt>
                <c:pt idx="32">
                  <c:v>-12.817687821218733</c:v>
                </c:pt>
                <c:pt idx="33">
                  <c:v>-12.959721277279709</c:v>
                </c:pt>
                <c:pt idx="34">
                  <c:v>-13.090789693293264</c:v>
                </c:pt>
                <c:pt idx="35">
                  <c:v>-13.211296995381836</c:v>
                </c:pt>
                <c:pt idx="36">
                  <c:v>-13.321634472233413</c:v>
                </c:pt>
                <c:pt idx="37">
                  <c:v>-13.422181146675804</c:v>
                </c:pt>
                <c:pt idx="38">
                  <c:v>-13.513304136623002</c:v>
                </c:pt>
                <c:pt idx="39">
                  <c:v>-13.595359005694064</c:v>
                </c:pt>
                <c:pt idx="40">
                  <c:v>-13.668690103795914</c:v>
                </c:pt>
                <c:pt idx="41">
                  <c:v>-13.73363089795351</c:v>
                </c:pt>
                <c:pt idx="42">
                  <c:v>-13.790504293662803</c:v>
                </c:pt>
                <c:pt idx="43">
                  <c:v>-13.83962294703435</c:v>
                </c:pt>
                <c:pt idx="44">
                  <c:v>-13.881289567987704</c:v>
                </c:pt>
                <c:pt idx="45">
                  <c:v>-13.915797214749428</c:v>
                </c:pt>
                <c:pt idx="46">
                  <c:v>-13.943429579900775</c:v>
                </c:pt>
                <c:pt idx="47">
                  <c:v>-13.964461268213764</c:v>
                </c:pt>
                <c:pt idx="48">
                  <c:v>-13.979158066507917</c:v>
                </c:pt>
                <c:pt idx="49">
                  <c:v>-13.987777205753439</c:v>
                </c:pt>
                <c:pt idx="50">
                  <c:v>-13.990567615640053</c:v>
                </c:pt>
                <c:pt idx="51">
                  <c:v>-13.987770171824838</c:v>
                </c:pt>
                <c:pt idx="52">
                  <c:v>-13.979617936066191</c:v>
                </c:pt>
                <c:pt idx="53">
                  <c:v>-13.966336389445321</c:v>
                </c:pt>
                <c:pt idx="54">
                  <c:v>-13.948143658871055</c:v>
                </c:pt>
                <c:pt idx="55">
                  <c:v>-13.925250737058166</c:v>
                </c:pt>
                <c:pt idx="56">
                  <c:v>-13.897861696164068</c:v>
                </c:pt>
                <c:pt idx="57">
                  <c:v>-13.866173895263703</c:v>
                </c:pt>
                <c:pt idx="58">
                  <c:v>-13.830378181837126</c:v>
                </c:pt>
                <c:pt idx="59">
                  <c:v>-13.790659087439645</c:v>
                </c:pt>
                <c:pt idx="60">
                  <c:v>-13.74719501771939</c:v>
                </c:pt>
                <c:pt idx="61">
                  <c:v>-13.70015843694274</c:v>
                </c:pt>
                <c:pt idx="62">
                  <c:v>-13.649716047183345</c:v>
                </c:pt>
                <c:pt idx="63">
                  <c:v>-13.596028962326219</c:v>
                </c:pt>
                <c:pt idx="64">
                  <c:v>-13.539252877034155</c:v>
                </c:pt>
                <c:pt idx="65">
                  <c:v>-13.47953823081934</c:v>
                </c:pt>
                <c:pt idx="66">
                  <c:v>-13.417030367359395</c:v>
                </c:pt>
                <c:pt idx="67">
                  <c:v>-13.351869689192796</c:v>
                </c:pt>
                <c:pt idx="68">
                  <c:v>-13.284191807925042</c:v>
                </c:pt>
                <c:pt idx="69">
                  <c:v>-13.214127690073168</c:v>
                </c:pt>
                <c:pt idx="70">
                  <c:v>-13.141803798672701</c:v>
                </c:pt>
                <c:pt idx="71">
                  <c:v>-13.067342230767409</c:v>
                </c:pt>
                <c:pt idx="72">
                  <c:v>-12.990860850899198</c:v>
                </c:pt>
                <c:pt idx="73">
                  <c:v>-12.912473420711834</c:v>
                </c:pt>
                <c:pt idx="74">
                  <c:v>-12.832289724779196</c:v>
                </c:pt>
                <c:pt idx="75">
                  <c:v>-12.750415692765571</c:v>
                </c:pt>
                <c:pt idx="76">
                  <c:v>-12.666953518022435</c:v>
                </c:pt>
                <c:pt idx="77">
                  <c:v>-12.582001772723348</c:v>
                </c:pt>
                <c:pt idx="78">
                  <c:v>-12.495655519635548</c:v>
                </c:pt>
                <c:pt idx="79">
                  <c:v>-12.408006420624226</c:v>
                </c:pt>
                <c:pt idx="80">
                  <c:v>-12.319142841982639</c:v>
                </c:pt>
                <c:pt idx="81">
                  <c:v>-12.229149956678665</c:v>
                </c:pt>
                <c:pt idx="82">
                  <c:v>-12.138109843605706</c:v>
                </c:pt>
                <c:pt idx="83">
                  <c:v>-12.046101583923704</c:v>
                </c:pt>
                <c:pt idx="84">
                  <c:v>-11.953201354573141</c:v>
                </c:pt>
                <c:pt idx="85">
                  <c:v>-11.859482519042924</c:v>
                </c:pt>
                <c:pt idx="86">
                  <c:v>-11.765015715470692</c:v>
                </c:pt>
                <c:pt idx="87">
                  <c:v>-11.669868942151746</c:v>
                </c:pt>
                <c:pt idx="88">
                  <c:v>-11.574107640530721</c:v>
                </c:pt>
                <c:pt idx="89">
                  <c:v>-11.477794775748151</c:v>
                </c:pt>
                <c:pt idx="90">
                  <c:v>-11.38099091481182</c:v>
                </c:pt>
                <c:pt idx="91">
                  <c:v>-11.283754302460929</c:v>
                </c:pt>
                <c:pt idx="92">
                  <c:v>-11.18614093478929</c:v>
                </c:pt>
                <c:pt idx="93">
                  <c:v>-11.088204630691617</c:v>
                </c:pt>
                <c:pt idx="94">
                  <c:v>-10.989997101195538</c:v>
                </c:pt>
                <c:pt idx="95">
                  <c:v>-10.891568016739763</c:v>
                </c:pt>
                <c:pt idx="96">
                  <c:v>-10.79296507245753</c:v>
                </c:pt>
                <c:pt idx="97">
                  <c:v>-10.694234051522512</c:v>
                </c:pt>
                <c:pt idx="98">
                  <c:v>-10.595418886612892</c:v>
                </c:pt>
                <c:pt idx="99">
                  <c:v>-10.496561719547609</c:v>
                </c:pt>
                <c:pt idx="100">
                  <c:v>-10.397702959147423</c:v>
                </c:pt>
                <c:pt idx="101">
                  <c:v>-10.298881337371817</c:v>
                </c:pt>
                <c:pt idx="102">
                  <c:v>-10.200133963781312</c:v>
                </c:pt>
                <c:pt idx="103">
                  <c:v>-10.101496378373483</c:v>
                </c:pt>
                <c:pt idx="104">
                  <c:v>-10.003002602839508</c:v>
                </c:pt>
                <c:pt idx="105">
                  <c:v>-9.9046851902867505</c:v>
                </c:pt>
                <c:pt idx="106">
                  <c:v>-9.8065752734715446</c:v>
                </c:pt>
                <c:pt idx="107">
                  <c:v>-9.7087026115853341</c:v>
                </c:pt>
                <c:pt idx="108">
                  <c:v>-9.6110956356357597</c:v>
                </c:pt>
                <c:pt idx="109">
                  <c:v>-9.5137814924633162</c:v>
                </c:pt>
                <c:pt idx="110">
                  <c:v>-9.4167860874330742</c:v>
                </c:pt>
                <c:pt idx="111">
                  <c:v>-9.3201341258396777</c:v>
                </c:pt>
                <c:pt idx="112">
                  <c:v>-9.2238491530628544</c:v>
                </c:pt>
                <c:pt idx="113">
                  <c:v>-9.1279535935096909</c:v>
                </c:pt>
                <c:pt idx="114">
                  <c:v>-9.0324687883787043</c:v>
                </c:pt>
                <c:pt idx="115">
                  <c:v>-8.9374150322798478</c:v>
                </c:pt>
                <c:pt idx="116">
                  <c:v>-8.8428116087437374</c:v>
                </c:pt>
                <c:pt idx="117">
                  <c:v>-8.7486768246522004</c:v>
                </c:pt>
                <c:pt idx="118">
                  <c:v>-8.6550280436214813</c:v>
                </c:pt>
                <c:pt idx="119">
                  <c:v>-8.5618817183686247</c:v>
                </c:pt>
                <c:pt idx="120">
                  <c:v>-8.4692534220904214</c:v>
                </c:pt>
                <c:pt idx="121">
                  <c:v>-8.3771578788837733</c:v>
                </c:pt>
                <c:pt idx="122">
                  <c:v>-8.2856089932353392</c:v>
                </c:pt>
                <c:pt idx="123">
                  <c:v>-8.194619878607508</c:v>
                </c:pt>
                <c:pt idx="124">
                  <c:v>-8.1042028851470818</c:v>
                </c:pt>
                <c:pt idx="125">
                  <c:v>-8.0143696265422886</c:v>
                </c:pt>
                <c:pt idx="126">
                  <c:v>-7.9251310060528706</c:v>
                </c:pt>
                <c:pt idx="127">
                  <c:v>-7.836497241737467</c:v>
                </c:pt>
                <c:pt idx="128">
                  <c:v>-7.7484778909017846</c:v>
                </c:pt>
                <c:pt idx="129">
                  <c:v>-7.66108187379022</c:v>
                </c:pt>
                <c:pt idx="130">
                  <c:v>-7.5743174965431663</c:v>
                </c:pt>
                <c:pt idx="131">
                  <c:v>-7.4881924734415364</c:v>
                </c:pt>
                <c:pt idx="132">
                  <c:v>-7.4027139484592652</c:v>
                </c:pt>
                <c:pt idx="133">
                  <c:v>-7.317888516144202</c:v>
                </c:pt>
                <c:pt idx="134">
                  <c:v>-7.2337222418470972</c:v>
                </c:pt>
                <c:pt idx="135">
                  <c:v>-7.1502206813177631</c:v>
                </c:pt>
                <c:pt idx="136">
                  <c:v>-7.06738889968707</c:v>
                </c:pt>
                <c:pt idx="137">
                  <c:v>-6.9852314898528558</c:v>
                </c:pt>
                <c:pt idx="138">
                  <c:v>-6.9037525902872634</c:v>
                </c:pt>
                <c:pt idx="139">
                  <c:v>-6.8229559022826063</c:v>
                </c:pt>
                <c:pt idx="140">
                  <c:v>-6.7428447066522574</c:v>
                </c:pt>
                <c:pt idx="141">
                  <c:v>-6.6634218799027467</c:v>
                </c:pt>
                <c:pt idx="142">
                  <c:v>-6.5846899098926084</c:v>
                </c:pt>
                <c:pt idx="143">
                  <c:v>-6.5066509109931996</c:v>
                </c:pt>
                <c:pt idx="144">
                  <c:v>-6.4293066387662439</c:v>
                </c:pt>
                <c:pt idx="145">
                  <c:v>-6.3526585041723749</c:v>
                </c:pt>
                <c:pt idx="146">
                  <c:v>-6.2767075873246689</c:v>
                </c:pt>
                <c:pt idx="147">
                  <c:v>-6.2014546508006037</c:v>
                </c:pt>
                <c:pt idx="148">
                  <c:v>-6.1269001525255788</c:v>
                </c:pt>
                <c:pt idx="149">
                  <c:v>-6.0530442582407984</c:v>
                </c:pt>
                <c:pt idx="150">
                  <c:v>-5.9798868535678453</c:v>
                </c:pt>
                <c:pt idx="151">
                  <c:v>-5.9074275556819504</c:v>
                </c:pt>
                <c:pt idx="152">
                  <c:v>-5.8356657246057058</c:v>
                </c:pt>
                <c:pt idx="153">
                  <c:v>-5.7646004741345287</c:v>
                </c:pt>
                <c:pt idx="154">
                  <c:v>-5.6942306824048128</c:v>
                </c:pt>
                <c:pt idx="155">
                  <c:v>-5.6245550021156259</c:v>
                </c:pt>
                <c:pt idx="156">
                  <c:v>-5.5555718704142096</c:v>
                </c:pt>
                <c:pt idx="157">
                  <c:v>-5.4872795184553764</c:v>
                </c:pt>
                <c:pt idx="158">
                  <c:v>-5.4196759806447163</c:v>
                </c:pt>
                <c:pt idx="159">
                  <c:v>-5.352759103574968</c:v>
                </c:pt>
                <c:pt idx="160">
                  <c:v>-5.286526554664924</c:v>
                </c:pt>
                <c:pt idx="161">
                  <c:v>-5.2209758305097651</c:v>
                </c:pt>
                <c:pt idx="162">
                  <c:v>-5.1561042649515629</c:v>
                </c:pt>
                <c:pt idx="163">
                  <c:v>-5.0919090368784259</c:v>
                </c:pt>
                <c:pt idx="164">
                  <c:v>-5.0283871777604663</c:v>
                </c:pt>
                <c:pt idx="165">
                  <c:v>-4.965535578930603</c:v>
                </c:pt>
                <c:pt idx="166">
                  <c:v>-4.9033509986179009</c:v>
                </c:pt>
                <c:pt idx="167">
                  <c:v>-4.8418300687410483</c:v>
                </c:pt>
                <c:pt idx="168">
                  <c:v>-4.7809693014691632</c:v>
                </c:pt>
                <c:pt idx="169">
                  <c:v>-4.7207650955570983</c:v>
                </c:pt>
                <c:pt idx="170">
                  <c:v>-4.6612137424621434</c:v>
                </c:pt>
                <c:pt idx="171">
                  <c:v>-4.6023114322487171</c:v>
                </c:pt>
                <c:pt idx="172">
                  <c:v>-4.5440542592876181</c:v>
                </c:pt>
                <c:pt idx="173">
                  <c:v>-4.4864382277561461</c:v>
                </c:pt>
                <c:pt idx="174">
                  <c:v>-4.4294592569450986</c:v>
                </c:pt>
                <c:pt idx="175">
                  <c:v>-4.3731131863787374</c:v>
                </c:pt>
                <c:pt idx="176">
                  <c:v>-4.3173957807533725</c:v>
                </c:pt>
                <c:pt idx="177">
                  <c:v>-4.262302734700179</c:v>
                </c:pt>
                <c:pt idx="178">
                  <c:v>-4.2078296773777435</c:v>
                </c:pt>
                <c:pt idx="179">
                  <c:v>-4.1539721768995532</c:v>
                </c:pt>
                <c:pt idx="180">
                  <c:v>-4.1007257446015277</c:v>
                </c:pt>
                <c:pt idx="181">
                  <c:v>-4.0480858391546626</c:v>
                </c:pt>
                <c:pt idx="182">
                  <c:v>-3.9960478705275042</c:v>
                </c:pt>
                <c:pt idx="183">
                  <c:v>-3.9446072038031672</c:v>
                </c:pt>
                <c:pt idx="184">
                  <c:v>-3.8937591628555008</c:v>
                </c:pt>
                <c:pt idx="185">
                  <c:v>-3.8434990338887229</c:v>
                </c:pt>
                <c:pt idx="186">
                  <c:v>-3.7938220688448618</c:v>
                </c:pt>
                <c:pt idx="187">
                  <c:v>-3.7447234886831446</c:v>
                </c:pt>
                <c:pt idx="188">
                  <c:v>-3.696198486535379</c:v>
                </c:pt>
                <c:pt idx="189">
                  <c:v>-3.6482422307411944</c:v>
                </c:pt>
                <c:pt idx="190">
                  <c:v>-3.6008498677670375</c:v>
                </c:pt>
                <c:pt idx="191">
                  <c:v>-3.55401652501248</c:v>
                </c:pt>
                <c:pt idx="192">
                  <c:v>-3.5077373135075409</c:v>
                </c:pt>
                <c:pt idx="193">
                  <c:v>-3.4620073305044032</c:v>
                </c:pt>
                <c:pt idx="194">
                  <c:v>-3.4168216619669507</c:v>
                </c:pt>
                <c:pt idx="195">
                  <c:v>-3.3721753849613587</c:v>
                </c:pt>
                <c:pt idx="196">
                  <c:v>-3.3280635699509289</c:v>
                </c:pt>
                <c:pt idx="197">
                  <c:v>-3.2844812829982493</c:v>
                </c:pt>
                <c:pt idx="198">
                  <c:v>-3.2414235878776405</c:v>
                </c:pt>
                <c:pt idx="199">
                  <c:v>-3.1988855481008236</c:v>
                </c:pt>
                <c:pt idx="200">
                  <c:v>-3.1568622288585861</c:v>
                </c:pt>
                <c:pt idx="201">
                  <c:v>-3.1153486988811858</c:v>
                </c:pt>
                <c:pt idx="202">
                  <c:v>-3.0743400322201522</c:v>
                </c:pt>
                <c:pt idx="203">
                  <c:v>-3.0338313099540235</c:v>
                </c:pt>
                <c:pt idx="204">
                  <c:v>-2.9938176218205408</c:v>
                </c:pt>
                <c:pt idx="205">
                  <c:v>-2.9542940677776857</c:v>
                </c:pt>
                <c:pt idx="206">
                  <c:v>-2.9152557594959214</c:v>
                </c:pt>
                <c:pt idx="207">
                  <c:v>-2.876697821783913</c:v>
                </c:pt>
                <c:pt idx="208">
                  <c:v>-2.8386153939499073</c:v>
                </c:pt>
                <c:pt idx="209">
                  <c:v>-2.8010036311009463</c:v>
                </c:pt>
                <c:pt idx="210">
                  <c:v>-2.7638577053819549</c:v>
                </c:pt>
                <c:pt idx="211">
                  <c:v>-2.7271728071567236</c:v>
                </c:pt>
                <c:pt idx="212">
                  <c:v>-2.6909441461327539</c:v>
                </c:pt>
                <c:pt idx="213">
                  <c:v>-2.655166952431828</c:v>
                </c:pt>
                <c:pt idx="214">
                  <c:v>-2.6198364776081586</c:v>
                </c:pt>
                <c:pt idx="215">
                  <c:v>-2.5849479956158965</c:v>
                </c:pt>
                <c:pt idx="216">
                  <c:v>-2.5504968037276896</c:v>
                </c:pt>
                <c:pt idx="217">
                  <c:v>-2.5164782234060175</c:v>
                </c:pt>
                <c:pt idx="218">
                  <c:v>-2.4828876011288821</c:v>
                </c:pt>
                <c:pt idx="219">
                  <c:v>-2.4497203091714264</c:v>
                </c:pt>
                <c:pt idx="220">
                  <c:v>-2.4169717463450331</c:v>
                </c:pt>
                <c:pt idx="221">
                  <c:v>-2.3846373386953594</c:v>
                </c:pt>
                <c:pt idx="222">
                  <c:v>-2.3527125401607254</c:v>
                </c:pt>
                <c:pt idx="223">
                  <c:v>-2.3211928331922853</c:v>
                </c:pt>
                <c:pt idx="224">
                  <c:v>-2.2900737293372968</c:v>
                </c:pt>
                <c:pt idx="225">
                  <c:v>-2.2593507697867623</c:v>
                </c:pt>
                <c:pt idx="226">
                  <c:v>-2.2290195258888064</c:v>
                </c:pt>
                <c:pt idx="227">
                  <c:v>-2.1990755996289004</c:v>
                </c:pt>
                <c:pt idx="228">
                  <c:v>-2.1695146240781491</c:v>
                </c:pt>
                <c:pt idx="229">
                  <c:v>-2.1403322638108859</c:v>
                </c:pt>
                <c:pt idx="230">
                  <c:v>-2.1115242152925329</c:v>
                </c:pt>
                <c:pt idx="231">
                  <c:v>-2.0830862072389227</c:v>
                </c:pt>
                <c:pt idx="232">
                  <c:v>-2.0550140009480966</c:v>
                </c:pt>
                <c:pt idx="233">
                  <c:v>-2.0273033906055611</c:v>
                </c:pt>
                <c:pt idx="234">
                  <c:v>-1.999950203564024</c:v>
                </c:pt>
                <c:pt idx="235">
                  <c:v>-1.9729503005985514</c:v>
                </c:pt>
                <c:pt idx="236">
                  <c:v>-1.9462995761380433</c:v>
                </c:pt>
                <c:pt idx="237">
                  <c:v>-1.9199939584739454</c:v>
                </c:pt>
                <c:pt idx="238">
                  <c:v>-1.8940294099470667</c:v>
                </c:pt>
                <c:pt idx="239">
                  <c:v>-1.8684019271132912</c:v>
                </c:pt>
                <c:pt idx="240">
                  <c:v>-1.8431075408890603</c:v>
                </c:pt>
                <c:pt idx="241">
                  <c:v>-1.8181423166773625</c:v>
                </c:pt>
                <c:pt idx="242">
                  <c:v>-1.7935023544749997</c:v>
                </c:pt>
                <c:pt idx="243">
                  <c:v>-1.7691837889618858</c:v>
                </c:pt>
                <c:pt idx="244">
                  <c:v>-1.7451827895730556</c:v>
                </c:pt>
                <c:pt idx="245">
                  <c:v>-1.7214955605541009</c:v>
                </c:pt>
                <c:pt idx="246">
                  <c:v>-1.6981183410006913</c:v>
                </c:pt>
                <c:pt idx="247">
                  <c:v>-1.6750474048828152</c:v>
                </c:pt>
                <c:pt idx="248">
                  <c:v>-1.6522790610543847</c:v>
                </c:pt>
                <c:pt idx="249">
                  <c:v>-1.6298096532487907</c:v>
                </c:pt>
                <c:pt idx="250">
                  <c:v>-1.6076355600610006</c:v>
                </c:pt>
                <c:pt idx="251">
                  <c:v>-1.5857531949167709</c:v>
                </c:pt>
                <c:pt idx="252">
                  <c:v>-1.564159006029503</c:v>
                </c:pt>
                <c:pt idx="253">
                  <c:v>-1.5428494763452998</c:v>
                </c:pt>
                <c:pt idx="254">
                  <c:v>-1.5218211234767021</c:v>
                </c:pt>
                <c:pt idx="255">
                  <c:v>-1.5010704996256277</c:v>
                </c:pt>
                <c:pt idx="256">
                  <c:v>-1.4805941914959717</c:v>
                </c:pt>
                <c:pt idx="257">
                  <c:v>-1.4603888201963593</c:v>
                </c:pt>
                <c:pt idx="258">
                  <c:v>-1.4404510411334499</c:v>
                </c:pt>
                <c:pt idx="259">
                  <c:v>-1.4207775438962746</c:v>
                </c:pt>
                <c:pt idx="260">
                  <c:v>-1.4013650521320526</c:v>
                </c:pt>
                <c:pt idx="261">
                  <c:v>-1.3822103234136782</c:v>
                </c:pt>
                <c:pt idx="262">
                  <c:v>-1.3633101490996704</c:v>
                </c:pt>
                <c:pt idx="263">
                  <c:v>-1.3446613541865409</c:v>
                </c:pt>
                <c:pt idx="264">
                  <c:v>-1.3262607971542506</c:v>
                </c:pt>
                <c:pt idx="265">
                  <c:v>-1.3081053698048497</c:v>
                </c:pt>
                <c:pt idx="266">
                  <c:v>-1.2901919970949496</c:v>
                </c:pt>
                <c:pt idx="267">
                  <c:v>-1.2725176369620577</c:v>
                </c:pt>
                <c:pt idx="268">
                  <c:v>-1.2550792801453001</c:v>
                </c:pt>
                <c:pt idx="269">
                  <c:v>-1.2378739500006555</c:v>
                </c:pt>
                <c:pt idx="270">
                  <c:v>-1.2208987023112319</c:v>
                </c:pt>
                <c:pt idx="271">
                  <c:v>-1.2041506250926381</c:v>
                </c:pt>
                <c:pt idx="272">
                  <c:v>-1.1876268383939026</c:v>
                </c:pt>
                <c:pt idx="273">
                  <c:v>-1.1713244940940089</c:v>
                </c:pt>
                <c:pt idx="274">
                  <c:v>-1.1552407756945831</c:v>
                </c:pt>
                <c:pt idx="275">
                  <c:v>-1.139372898108703</c:v>
                </c:pt>
                <c:pt idx="276">
                  <c:v>-1.1237181074462652</c:v>
                </c:pt>
                <c:pt idx="277">
                  <c:v>-1.1082736807959535</c:v>
                </c:pt>
                <c:pt idx="278">
                  <c:v>-1.0930369260042827</c:v>
                </c:pt>
                <c:pt idx="279">
                  <c:v>-1.0780051814516711</c:v>
                </c:pt>
                <c:pt idx="280">
                  <c:v>-1.0631758158259563</c:v>
                </c:pt>
                <c:pt idx="281">
                  <c:v>-1.0485462278933342</c:v>
                </c:pt>
                <c:pt idx="282">
                  <c:v>-1.0341138462671877</c:v>
                </c:pt>
                <c:pt idx="283">
                  <c:v>-1.019876129174768</c:v>
                </c:pt>
                <c:pt idx="284">
                  <c:v>-1.0058305642219327</c:v>
                </c:pt>
                <c:pt idx="285">
                  <c:v>-0.99197466815626112</c:v>
                </c:pt>
                <c:pt idx="286">
                  <c:v>-0.9783059866285021</c:v>
                </c:pt>
                <c:pt idx="287">
                  <c:v>-0.96482209395273955</c:v>
                </c:pt>
                <c:pt idx="288">
                  <c:v>-0.95152059286517032</c:v>
                </c:pt>
                <c:pt idx="289">
                  <c:v>-0.93839911428187972</c:v>
                </c:pt>
                <c:pt idx="290">
                  <c:v>-0.9254553170555847</c:v>
                </c:pt>
                <c:pt idx="291">
                  <c:v>-0.91268688773163031</c:v>
                </c:pt>
                <c:pt idx="292">
                  <c:v>-0.90009154030318073</c:v>
                </c:pt>
                <c:pt idx="293">
                  <c:v>-0.88766701596592357</c:v>
                </c:pt>
                <c:pt idx="294">
                  <c:v>-0.87541108287224167</c:v>
                </c:pt>
                <c:pt idx="295">
                  <c:v>-0.8633215358851567</c:v>
                </c:pt>
                <c:pt idx="296">
                  <c:v>-0.85139619633191055</c:v>
                </c:pt>
                <c:pt idx="297">
                  <c:v>-0.83963291175751886</c:v>
                </c:pt>
                <c:pt idx="298">
                  <c:v>-0.82802955567823622</c:v>
                </c:pt>
                <c:pt idx="299">
                  <c:v>-0.81658402733519309</c:v>
                </c:pt>
                <c:pt idx="300">
                  <c:v>-0.80529425144806988</c:v>
                </c:pt>
                <c:pt idx="301">
                  <c:v>-0.79415817796913679</c:v>
                </c:pt>
                <c:pt idx="302">
                  <c:v>-0.7831737818375637</c:v>
                </c:pt>
                <c:pt idx="303">
                  <c:v>-0.77233906273424013</c:v>
                </c:pt>
                <c:pt idx="304">
                  <c:v>-0.76165204483699489</c:v>
                </c:pt>
                <c:pt idx="305">
                  <c:v>-0.75111077657647174</c:v>
                </c:pt>
                <c:pt idx="306">
                  <c:v>-0.74071333039260345</c:v>
                </c:pt>
                <c:pt idx="307">
                  <c:v>-0.73045780249187375</c:v>
                </c:pt>
                <c:pt idx="308">
                  <c:v>-0.72034231260527115</c:v>
                </c:pt>
                <c:pt idx="309">
                  <c:v>-0.71036500374715505</c:v>
                </c:pt>
                <c:pt idx="310">
                  <c:v>-0.70052404197500306</c:v>
                </c:pt>
                <c:pt idx="311">
                  <c:v>-0.6908176161501155</c:v>
                </c:pt>
                <c:pt idx="312">
                  <c:v>-0.68124393769934821</c:v>
                </c:pt>
                <c:pt idx="313">
                  <c:v>-0.67180124037789168</c:v>
                </c:pt>
                <c:pt idx="314">
                  <c:v>-0.66248778003318665</c:v>
                </c:pt>
                <c:pt idx="315">
                  <c:v>-0.65330183436998179</c:v>
                </c:pt>
                <c:pt idx="316">
                  <c:v>-0.64424170271660397</c:v>
                </c:pt>
                <c:pt idx="317">
                  <c:v>-0.6353057057924727</c:v>
                </c:pt>
                <c:pt idx="318">
                  <c:v>-0.62649218547689345</c:v>
                </c:pt>
                <c:pt idx="319">
                  <c:v>-0.61779950457918742</c:v>
                </c:pt>
                <c:pt idx="320">
                  <c:v>-0.60922604661016189</c:v>
                </c:pt>
                <c:pt idx="321">
                  <c:v>-0.60077021555497601</c:v>
                </c:pt>
                <c:pt idx="322">
                  <c:v>-0.59243043564743725</c:v>
                </c:pt>
                <c:pt idx="323">
                  <c:v>-0.58420515114572558</c:v>
                </c:pt>
                <c:pt idx="324">
                  <c:v>-0.5760928261096212</c:v>
                </c:pt>
                <c:pt idx="325">
                  <c:v>-0.5680919441792196</c:v>
                </c:pt>
                <c:pt idx="326">
                  <c:v>-0.56020100835518005</c:v>
                </c:pt>
                <c:pt idx="327">
                  <c:v>-0.55241854078051789</c:v>
                </c:pt>
                <c:pt idx="328">
                  <c:v>-0.54474308252398318</c:v>
                </c:pt>
                <c:pt idx="329">
                  <c:v>-0.53717319336500702</c:v>
                </c:pt>
                <c:pt idx="330">
                  <c:v>-0.52970745158027954</c:v>
                </c:pt>
                <c:pt idx="331">
                  <c:v>-0.52234445373194149</c:v>
                </c:pt>
                <c:pt idx="332">
                  <c:v>-0.51508281445741377</c:v>
                </c:pt>
                <c:pt idx="333">
                  <c:v>-0.50792116626089612</c:v>
                </c:pt>
                <c:pt idx="334">
                  <c:v>-0.50085815930651156</c:v>
                </c:pt>
                <c:pt idx="335">
                  <c:v>-0.49389246121315578</c:v>
                </c:pt>
                <c:pt idx="336">
                  <c:v>-0.48702275685101337</c:v>
                </c:pt>
                <c:pt idx="337">
                  <c:v>-0.48024774813979154</c:v>
                </c:pt>
                <c:pt idx="338">
                  <c:v>-0.47356615384864797</c:v>
                </c:pt>
                <c:pt idx="339">
                  <c:v>-0.46697670939784408</c:v>
                </c:pt>
                <c:pt idx="340">
                  <c:v>-0.4604781666621125</c:v>
                </c:pt>
                <c:pt idx="341">
                  <c:v>-0.45406929377575395</c:v>
                </c:pt>
                <c:pt idx="342">
                  <c:v>-0.4477488749394698</c:v>
                </c:pt>
                <c:pt idx="343">
                  <c:v>-0.44151571022892283</c:v>
                </c:pt>
                <c:pt idx="344">
                  <c:v>-0.43536861540503874</c:v>
                </c:pt>
                <c:pt idx="345">
                  <c:v>-0.4293064217260516</c:v>
                </c:pt>
                <c:pt idx="346">
                  <c:v>-0.42332797576128245</c:v>
                </c:pt>
                <c:pt idx="347">
                  <c:v>-0.41743213920666833</c:v>
                </c:pt>
                <c:pt idx="348">
                  <c:v>-0.41161778870202848</c:v>
                </c:pt>
                <c:pt idx="349">
                  <c:v>-0.40588381565007126</c:v>
                </c:pt>
                <c:pt idx="350">
                  <c:v>-0.40022912603714106</c:v>
                </c:pt>
                <c:pt idx="351">
                  <c:v>-0.39465264025570529</c:v>
                </c:pt>
                <c:pt idx="352">
                  <c:v>-0.38915329292857032</c:v>
                </c:pt>
                <c:pt idx="353">
                  <c:v>-0.38373003273483208</c:v>
                </c:pt>
                <c:pt idx="354">
                  <c:v>-0.37838182223756006</c:v>
                </c:pt>
                <c:pt idx="355">
                  <c:v>-0.37310763771319161</c:v>
                </c:pt>
                <c:pt idx="356">
                  <c:v>-0.36790646898265339</c:v>
                </c:pt>
                <c:pt idx="357">
                  <c:v>-0.36277731924419737</c:v>
                </c:pt>
                <c:pt idx="358">
                  <c:v>-0.35771920490793851</c:v>
                </c:pt>
                <c:pt idx="359">
                  <c:v>-0.35273115543209438</c:v>
                </c:pt>
                <c:pt idx="360">
                  <c:v>-0.34781221316092858</c:v>
                </c:pt>
                <c:pt idx="361">
                  <c:v>-0.34296143316436772</c:v>
                </c:pt>
                <c:pt idx="362">
                  <c:v>-0.33817788307930713</c:v>
                </c:pt>
                <c:pt idx="363">
                  <c:v>-0.33346064295259165</c:v>
                </c:pt>
                <c:pt idx="364">
                  <c:v>-0.32880880508565191</c:v>
                </c:pt>
                <c:pt idx="365">
                  <c:v>-0.32422147388080685</c:v>
                </c:pt>
                <c:pt idx="366">
                  <c:v>-0.31969776568920738</c:v>
                </c:pt>
                <c:pt idx="367">
                  <c:v>-0.3152368086604227</c:v>
                </c:pt>
                <c:pt idx="368">
                  <c:v>-0.31083774259365005</c:v>
                </c:pt>
                <c:pt idx="369">
                  <c:v>-0.30649971879055327</c:v>
                </c:pt>
                <c:pt idx="370">
                  <c:v>-0.30222189990970638</c:v>
                </c:pt>
                <c:pt idx="371">
                  <c:v>-0.29800345982263682</c:v>
                </c:pt>
                <c:pt idx="372">
                  <c:v>-0.2938435834714625</c:v>
                </c:pt>
                <c:pt idx="373">
                  <c:v>-0.28974146672810785</c:v>
                </c:pt>
                <c:pt idx="374">
                  <c:v>-0.28569631625508513</c:v>
                </c:pt>
                <c:pt idx="375">
                  <c:v>-0.28170734936784186</c:v>
                </c:pt>
                <c:pt idx="376">
                  <c:v>-0.27777379389865181</c:v>
                </c:pt>
                <c:pt idx="377">
                  <c:v>-0.27389488806204071</c:v>
                </c:pt>
                <c:pt idx="378">
                  <c:v>-0.27006988032174395</c:v>
                </c:pt>
                <c:pt idx="379">
                  <c:v>-0.26629802925917323</c:v>
                </c:pt>
                <c:pt idx="380">
                  <c:v>-0.26257860344338796</c:v>
                </c:pt>
                <c:pt idx="381">
                  <c:v>-0.25891088130255913</c:v>
                </c:pt>
                <c:pt idx="382">
                  <c:v>-0.25529415099691244</c:v>
                </c:pt>
                <c:pt idx="383">
                  <c:v>-0.25172771029313723</c:v>
                </c:pt>
                <c:pt idx="384">
                  <c:v>-0.24821086644025653</c:v>
                </c:pt>
                <c:pt idx="385">
                  <c:v>-0.24474293604693692</c:v>
                </c:pt>
                <c:pt idx="386">
                  <c:v>-0.24132324496023258</c:v>
                </c:pt>
                <c:pt idx="387">
                  <c:v>-0.23795112814574912</c:v>
                </c:pt>
                <c:pt idx="388">
                  <c:v>-0.23462592956921813</c:v>
                </c:pt>
                <c:pt idx="389">
                  <c:v>-0.23134700207946346</c:v>
                </c:pt>
                <c:pt idx="390">
                  <c:v>-0.22811370729275554</c:v>
                </c:pt>
                <c:pt idx="391">
                  <c:v>-0.22492541547853476</c:v>
                </c:pt>
                <c:pt idx="392">
                  <c:v>-0.22178150544649475</c:v>
                </c:pt>
                <c:pt idx="393">
                  <c:v>-0.21868136443501518</c:v>
                </c:pt>
                <c:pt idx="394">
                  <c:v>-0.2156243880009262</c:v>
                </c:pt>
                <c:pt idx="395">
                  <c:v>-0.21260997991059666</c:v>
                </c:pt>
                <c:pt idx="396">
                  <c:v>-0.20963755203233445</c:v>
                </c:pt>
                <c:pt idx="397">
                  <c:v>-0.20670652423008123</c:v>
                </c:pt>
                <c:pt idx="398">
                  <c:v>-0.20381632425839591</c:v>
                </c:pt>
                <c:pt idx="399">
                  <c:v>-0.20096638765871097</c:v>
                </c:pt>
                <c:pt idx="400">
                  <c:v>-0.19815615765684921</c:v>
                </c:pt>
                <c:pt idx="401">
                  <c:v>-0.19538508506178798</c:v>
                </c:pt>
                <c:pt idx="402">
                  <c:v>-0.19265262816566392</c:v>
                </c:pt>
                <c:pt idx="403">
                  <c:v>-0.18995825264499699</c:v>
                </c:pt>
                <c:pt idx="404">
                  <c:v>-0.18730143146313127</c:v>
                </c:pt>
                <c:pt idx="405">
                  <c:v>-0.18468164477387339</c:v>
                </c:pt>
                <c:pt idx="406">
                  <c:v>-0.1820983798263201</c:v>
                </c:pt>
                <c:pt idx="407">
                  <c:v>-0.17955113087085825</c:v>
                </c:pt>
                <c:pt idx="408">
                  <c:v>-0.17703939906633295</c:v>
                </c:pt>
                <c:pt idx="409">
                  <c:v>-0.17456269238836616</c:v>
                </c:pt>
                <c:pt idx="410">
                  <c:v>-0.17212052553881249</c:v>
                </c:pt>
                <c:pt idx="411">
                  <c:v>-0.16971241985634652</c:v>
                </c:pt>
                <c:pt idx="412">
                  <c:v>-0.16733790322816483</c:v>
                </c:pt>
                <c:pt idx="413">
                  <c:v>-0.16499651000279</c:v>
                </c:pt>
                <c:pt idx="414">
                  <c:v>-0.16268778090396988</c:v>
                </c:pt>
                <c:pt idx="415">
                  <c:v>-0.16041126294565844</c:v>
                </c:pt>
                <c:pt idx="416">
                  <c:v>-0.15816650934806228</c:v>
                </c:pt>
                <c:pt idx="417">
                  <c:v>-0.15595307945474782</c:v>
                </c:pt>
                <c:pt idx="418">
                  <c:v>-0.1537705386507939</c:v>
                </c:pt>
                <c:pt idx="419">
                  <c:v>-0.15161845828197759</c:v>
                </c:pt>
                <c:pt idx="420">
                  <c:v>-0.14949641557498564</c:v>
                </c:pt>
                <c:pt idx="421">
                  <c:v>-0.14740399355863759</c:v>
                </c:pt>
                <c:pt idx="422">
                  <c:v>-0.14534078098610839</c:v>
                </c:pt>
                <c:pt idx="423">
                  <c:v>-0.14330637225814261</c:v>
                </c:pt>
                <c:pt idx="424">
                  <c:v>-0.14130036734724544</c:v>
                </c:pt>
                <c:pt idx="425">
                  <c:v>-0.13932237172284437</c:v>
                </c:pt>
                <c:pt idx="426">
                  <c:v>-0.13737199627740335</c:v>
                </c:pt>
                <c:pt idx="427">
                  <c:v>-0.13544885725348899</c:v>
                </c:pt>
                <c:pt idx="428">
                  <c:v>-0.13355257617176536</c:v>
                </c:pt>
                <c:pt idx="429">
                  <c:v>-0.13168277975991885</c:v>
                </c:pt>
                <c:pt idx="430">
                  <c:v>-0.1298390998824934</c:v>
                </c:pt>
                <c:pt idx="431">
                  <c:v>-0.12802117347163261</c:v>
                </c:pt>
                <c:pt idx="432">
                  <c:v>-0.12622864245871041</c:v>
                </c:pt>
                <c:pt idx="433">
                  <c:v>-0.1244611537068509</c:v>
                </c:pt>
                <c:pt idx="434">
                  <c:v>-0.12271835894431339</c:v>
                </c:pt>
                <c:pt idx="435">
                  <c:v>-0.12099991469874602</c:v>
                </c:pt>
                <c:pt idx="436">
                  <c:v>-0.11930548223228776</c:v>
                </c:pt>
                <c:pt idx="437">
                  <c:v>-0.11763472747751506</c:v>
                </c:pt>
                <c:pt idx="438">
                  <c:v>-0.11598732097421807</c:v>
                </c:pt>
                <c:pt idx="439">
                  <c:v>-0.11436293780700413</c:v>
                </c:pt>
                <c:pt idx="440">
                  <c:v>-0.11276125754370815</c:v>
                </c:pt>
                <c:pt idx="441">
                  <c:v>-0.11118196417460997</c:v>
                </c:pt>
                <c:pt idx="442">
                  <c:v>-0.10962474605244653</c:v>
                </c:pt>
                <c:pt idx="443">
                  <c:v>-0.10808929583320234</c:v>
                </c:pt>
                <c:pt idx="444">
                  <c:v>-0.10657531041768145</c:v>
                </c:pt>
                <c:pt idx="445">
                  <c:v>-0.1050824908938406</c:v>
                </c:pt>
                <c:pt idx="446">
                  <c:v>-0.10361054247987939</c:v>
                </c:pt>
                <c:pt idx="447">
                  <c:v>-0.10215917446807748</c:v>
                </c:pt>
                <c:pt idx="448">
                  <c:v>-0.10072810016937225</c:v>
                </c:pt>
                <c:pt idx="449">
                  <c:v>-9.9317036858660085E-2</c:v>
                </c:pt>
                <c:pt idx="450">
                  <c:v>-9.7925705720823805E-2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2.4872425454596949</c:v>
                </c:pt>
                <c:pt idx="1">
                  <c:v>2.5033260191001121</c:v>
                </c:pt>
                <c:pt idx="2">
                  <c:v>2.5194094927405288</c:v>
                </c:pt>
                <c:pt idx="3">
                  <c:v>2.5354929663809456</c:v>
                </c:pt>
                <c:pt idx="4">
                  <c:v>2.5515764400213623</c:v>
                </c:pt>
                <c:pt idx="5">
                  <c:v>2.5676599136617795</c:v>
                </c:pt>
                <c:pt idx="6">
                  <c:v>2.5837433873021962</c:v>
                </c:pt>
                <c:pt idx="7">
                  <c:v>2.5998268609426129</c:v>
                </c:pt>
                <c:pt idx="8">
                  <c:v>2.6159103345830301</c:v>
                </c:pt>
                <c:pt idx="9">
                  <c:v>2.6319938082234469</c:v>
                </c:pt>
                <c:pt idx="10">
                  <c:v>2.6480772818638636</c:v>
                </c:pt>
                <c:pt idx="11">
                  <c:v>2.6641607555042803</c:v>
                </c:pt>
                <c:pt idx="12">
                  <c:v>2.6802442291446975</c:v>
                </c:pt>
                <c:pt idx="13">
                  <c:v>2.6963277027851142</c:v>
                </c:pt>
                <c:pt idx="14">
                  <c:v>2.7124111764255314</c:v>
                </c:pt>
                <c:pt idx="15">
                  <c:v>2.7284946500659482</c:v>
                </c:pt>
                <c:pt idx="16">
                  <c:v>2.7445781237063649</c:v>
                </c:pt>
                <c:pt idx="17">
                  <c:v>2.7606615973467821</c:v>
                </c:pt>
                <c:pt idx="18">
                  <c:v>2.7767450709871988</c:v>
                </c:pt>
                <c:pt idx="19">
                  <c:v>2.7928285446276155</c:v>
                </c:pt>
                <c:pt idx="20">
                  <c:v>2.8089120182680323</c:v>
                </c:pt>
                <c:pt idx="21">
                  <c:v>2.8249954919084495</c:v>
                </c:pt>
                <c:pt idx="22">
                  <c:v>2.8410789655488666</c:v>
                </c:pt>
                <c:pt idx="23">
                  <c:v>2.8571624391892834</c:v>
                </c:pt>
                <c:pt idx="24">
                  <c:v>2.8732459128297001</c:v>
                </c:pt>
                <c:pt idx="25">
                  <c:v>2.8893293864701168</c:v>
                </c:pt>
                <c:pt idx="26">
                  <c:v>2.905412860110534</c:v>
                </c:pt>
                <c:pt idx="27">
                  <c:v>2.9214963337509507</c:v>
                </c:pt>
                <c:pt idx="28">
                  <c:v>2.9375798073913675</c:v>
                </c:pt>
                <c:pt idx="29">
                  <c:v>2.9536632810317855</c:v>
                </c:pt>
                <c:pt idx="30">
                  <c:v>2.9697467546722023</c:v>
                </c:pt>
                <c:pt idx="31">
                  <c:v>2.985830228312619</c:v>
                </c:pt>
                <c:pt idx="32">
                  <c:v>3.0019137019530362</c:v>
                </c:pt>
                <c:pt idx="33">
                  <c:v>3.0179971755934529</c:v>
                </c:pt>
                <c:pt idx="34">
                  <c:v>3.0340806492338697</c:v>
                </c:pt>
                <c:pt idx="35">
                  <c:v>3.0501641228742868</c:v>
                </c:pt>
                <c:pt idx="36">
                  <c:v>3.0662475965147036</c:v>
                </c:pt>
                <c:pt idx="37">
                  <c:v>3.0823310701551208</c:v>
                </c:pt>
                <c:pt idx="38">
                  <c:v>3.0984145437955375</c:v>
                </c:pt>
                <c:pt idx="39">
                  <c:v>3.1144980174359542</c:v>
                </c:pt>
                <c:pt idx="40">
                  <c:v>3.130581491076371</c:v>
                </c:pt>
                <c:pt idx="41">
                  <c:v>3.1466649647167881</c:v>
                </c:pt>
                <c:pt idx="42">
                  <c:v>3.1627484383572049</c:v>
                </c:pt>
                <c:pt idx="43">
                  <c:v>3.1788319119976216</c:v>
                </c:pt>
                <c:pt idx="44">
                  <c:v>3.1949153856380388</c:v>
                </c:pt>
                <c:pt idx="45">
                  <c:v>3.2109988592784555</c:v>
                </c:pt>
                <c:pt idx="46">
                  <c:v>3.2270823329188727</c:v>
                </c:pt>
                <c:pt idx="47">
                  <c:v>3.243165806559289</c:v>
                </c:pt>
                <c:pt idx="48">
                  <c:v>3.2592492801997062</c:v>
                </c:pt>
                <c:pt idx="49">
                  <c:v>3.2753327538401233</c:v>
                </c:pt>
                <c:pt idx="50">
                  <c:v>3.2914162274805392</c:v>
                </c:pt>
                <c:pt idx="51">
                  <c:v>3.3074997011209559</c:v>
                </c:pt>
                <c:pt idx="52">
                  <c:v>3.3235831747613731</c:v>
                </c:pt>
                <c:pt idx="53">
                  <c:v>3.3396666484017898</c:v>
                </c:pt>
                <c:pt idx="54">
                  <c:v>3.3557501220422066</c:v>
                </c:pt>
                <c:pt idx="55">
                  <c:v>3.3718335956826233</c:v>
                </c:pt>
                <c:pt idx="56">
                  <c:v>3.3879170693230405</c:v>
                </c:pt>
                <c:pt idx="57">
                  <c:v>3.4040005429634572</c:v>
                </c:pt>
                <c:pt idx="58">
                  <c:v>3.420084016603874</c:v>
                </c:pt>
                <c:pt idx="59">
                  <c:v>3.4361674902442916</c:v>
                </c:pt>
                <c:pt idx="60">
                  <c:v>3.4522509638847083</c:v>
                </c:pt>
                <c:pt idx="61">
                  <c:v>3.4683344375251246</c:v>
                </c:pt>
                <c:pt idx="62">
                  <c:v>3.4844179111655422</c:v>
                </c:pt>
                <c:pt idx="63">
                  <c:v>3.500501384805959</c:v>
                </c:pt>
                <c:pt idx="64">
                  <c:v>3.5165848584463757</c:v>
                </c:pt>
                <c:pt idx="65">
                  <c:v>3.5326683320867924</c:v>
                </c:pt>
                <c:pt idx="66">
                  <c:v>3.5487518057272096</c:v>
                </c:pt>
                <c:pt idx="67">
                  <c:v>3.5648352793676263</c:v>
                </c:pt>
                <c:pt idx="68">
                  <c:v>3.5809187530080431</c:v>
                </c:pt>
                <c:pt idx="69">
                  <c:v>3.5970022266484603</c:v>
                </c:pt>
                <c:pt idx="70">
                  <c:v>3.613085700288877</c:v>
                </c:pt>
                <c:pt idx="71">
                  <c:v>3.6291691739292937</c:v>
                </c:pt>
                <c:pt idx="72">
                  <c:v>3.6452526475697105</c:v>
                </c:pt>
                <c:pt idx="73">
                  <c:v>3.6613361212101276</c:v>
                </c:pt>
                <c:pt idx="74">
                  <c:v>3.6774195948505444</c:v>
                </c:pt>
                <c:pt idx="75">
                  <c:v>3.6935030684909611</c:v>
                </c:pt>
                <c:pt idx="76">
                  <c:v>3.7095865421313787</c:v>
                </c:pt>
                <c:pt idx="77">
                  <c:v>3.725670015771795</c:v>
                </c:pt>
                <c:pt idx="78">
                  <c:v>3.7417534894122118</c:v>
                </c:pt>
                <c:pt idx="79">
                  <c:v>3.7578369630526285</c:v>
                </c:pt>
                <c:pt idx="80">
                  <c:v>3.7739204366930461</c:v>
                </c:pt>
                <c:pt idx="81">
                  <c:v>3.7900039103334628</c:v>
                </c:pt>
                <c:pt idx="82">
                  <c:v>3.8060873839738791</c:v>
                </c:pt>
                <c:pt idx="83">
                  <c:v>3.8221708576142968</c:v>
                </c:pt>
                <c:pt idx="84">
                  <c:v>3.8382543312547135</c:v>
                </c:pt>
                <c:pt idx="85">
                  <c:v>3.8543378048951302</c:v>
                </c:pt>
                <c:pt idx="86">
                  <c:v>3.870421278535547</c:v>
                </c:pt>
                <c:pt idx="87">
                  <c:v>3.8865047521759641</c:v>
                </c:pt>
                <c:pt idx="88">
                  <c:v>3.9025882258163809</c:v>
                </c:pt>
                <c:pt idx="89">
                  <c:v>3.9186716994567976</c:v>
                </c:pt>
                <c:pt idx="90">
                  <c:v>3.9347551730972148</c:v>
                </c:pt>
                <c:pt idx="91">
                  <c:v>3.9508386467376315</c:v>
                </c:pt>
                <c:pt idx="92">
                  <c:v>3.9669221203780483</c:v>
                </c:pt>
                <c:pt idx="93">
                  <c:v>3.9830055940184654</c:v>
                </c:pt>
                <c:pt idx="94">
                  <c:v>3.9990890676588822</c:v>
                </c:pt>
                <c:pt idx="95">
                  <c:v>4.0151725412992993</c:v>
                </c:pt>
                <c:pt idx="96">
                  <c:v>4.0312560149397161</c:v>
                </c:pt>
                <c:pt idx="97">
                  <c:v>4.0473394885801328</c:v>
                </c:pt>
                <c:pt idx="98">
                  <c:v>4.0634229622205496</c:v>
                </c:pt>
                <c:pt idx="99">
                  <c:v>4.0795064358609663</c:v>
                </c:pt>
                <c:pt idx="100">
                  <c:v>4.0955899095013839</c:v>
                </c:pt>
                <c:pt idx="101">
                  <c:v>4.1116733831418006</c:v>
                </c:pt>
                <c:pt idx="102">
                  <c:v>4.1277568567822174</c:v>
                </c:pt>
                <c:pt idx="103">
                  <c:v>4.1438403304226341</c:v>
                </c:pt>
                <c:pt idx="104">
                  <c:v>4.1599238040630508</c:v>
                </c:pt>
                <c:pt idx="105">
                  <c:v>4.1760072777034676</c:v>
                </c:pt>
                <c:pt idx="106">
                  <c:v>4.1920907513438843</c:v>
                </c:pt>
                <c:pt idx="107">
                  <c:v>4.2081742249843019</c:v>
                </c:pt>
                <c:pt idx="108">
                  <c:v>4.2242576986247187</c:v>
                </c:pt>
                <c:pt idx="109">
                  <c:v>4.2403411722651354</c:v>
                </c:pt>
                <c:pt idx="110">
                  <c:v>4.256424645905553</c:v>
                </c:pt>
                <c:pt idx="111">
                  <c:v>4.2725081195459698</c:v>
                </c:pt>
                <c:pt idx="112">
                  <c:v>4.2885915931863865</c:v>
                </c:pt>
                <c:pt idx="113">
                  <c:v>4.3046750668268032</c:v>
                </c:pt>
                <c:pt idx="114">
                  <c:v>4.32075854046722</c:v>
                </c:pt>
                <c:pt idx="115">
                  <c:v>4.3368420141076367</c:v>
                </c:pt>
                <c:pt idx="116">
                  <c:v>4.3529254877480534</c:v>
                </c:pt>
                <c:pt idx="117">
                  <c:v>4.3690089613884702</c:v>
                </c:pt>
                <c:pt idx="118">
                  <c:v>4.3850924350288878</c:v>
                </c:pt>
                <c:pt idx="119">
                  <c:v>4.4011759086693045</c:v>
                </c:pt>
                <c:pt idx="120">
                  <c:v>4.4172593823097213</c:v>
                </c:pt>
                <c:pt idx="121">
                  <c:v>4.433342855950138</c:v>
                </c:pt>
                <c:pt idx="122">
                  <c:v>4.4494263295905547</c:v>
                </c:pt>
                <c:pt idx="123">
                  <c:v>4.4655098032309715</c:v>
                </c:pt>
                <c:pt idx="124">
                  <c:v>4.4815932768713891</c:v>
                </c:pt>
                <c:pt idx="125">
                  <c:v>4.4976767505118058</c:v>
                </c:pt>
                <c:pt idx="126">
                  <c:v>4.5137602241522226</c:v>
                </c:pt>
                <c:pt idx="127">
                  <c:v>4.5298436977926402</c:v>
                </c:pt>
                <c:pt idx="128">
                  <c:v>4.5459271714330569</c:v>
                </c:pt>
                <c:pt idx="129">
                  <c:v>4.5620106450734728</c:v>
                </c:pt>
                <c:pt idx="130">
                  <c:v>4.5780941187138904</c:v>
                </c:pt>
                <c:pt idx="131">
                  <c:v>4.5941775923543071</c:v>
                </c:pt>
                <c:pt idx="132">
                  <c:v>4.6102610659947239</c:v>
                </c:pt>
                <c:pt idx="133">
                  <c:v>4.6263445396351406</c:v>
                </c:pt>
                <c:pt idx="134">
                  <c:v>4.6424280132755573</c:v>
                </c:pt>
                <c:pt idx="135">
                  <c:v>4.6585114869159749</c:v>
                </c:pt>
                <c:pt idx="136">
                  <c:v>4.6745949605563917</c:v>
                </c:pt>
                <c:pt idx="137">
                  <c:v>4.6906784341968084</c:v>
                </c:pt>
                <c:pt idx="138">
                  <c:v>4.7067619078372251</c:v>
                </c:pt>
                <c:pt idx="139">
                  <c:v>4.7228453814776419</c:v>
                </c:pt>
                <c:pt idx="140">
                  <c:v>4.7389288551180586</c:v>
                </c:pt>
                <c:pt idx="141">
                  <c:v>4.7550123287584762</c:v>
                </c:pt>
                <c:pt idx="142">
                  <c:v>4.771095802398893</c:v>
                </c:pt>
                <c:pt idx="143">
                  <c:v>4.7871792760393097</c:v>
                </c:pt>
                <c:pt idx="144">
                  <c:v>4.8032627496797264</c:v>
                </c:pt>
                <c:pt idx="145">
                  <c:v>4.8193462233201432</c:v>
                </c:pt>
                <c:pt idx="146">
                  <c:v>4.8354296969605599</c:v>
                </c:pt>
                <c:pt idx="147">
                  <c:v>4.8515131706009766</c:v>
                </c:pt>
                <c:pt idx="148">
                  <c:v>4.8675966442413934</c:v>
                </c:pt>
                <c:pt idx="149">
                  <c:v>4.883680117881811</c:v>
                </c:pt>
                <c:pt idx="150">
                  <c:v>4.8997635915222277</c:v>
                </c:pt>
                <c:pt idx="151">
                  <c:v>4.9158470651626445</c:v>
                </c:pt>
                <c:pt idx="152">
                  <c:v>4.9319305388030621</c:v>
                </c:pt>
                <c:pt idx="153">
                  <c:v>4.9480140124434788</c:v>
                </c:pt>
                <c:pt idx="154">
                  <c:v>4.9640974860838956</c:v>
                </c:pt>
                <c:pt idx="155">
                  <c:v>4.9801809597243123</c:v>
                </c:pt>
                <c:pt idx="156">
                  <c:v>4.996264433364729</c:v>
                </c:pt>
                <c:pt idx="157">
                  <c:v>5.0123479070051458</c:v>
                </c:pt>
                <c:pt idx="158">
                  <c:v>5.0284313806455634</c:v>
                </c:pt>
                <c:pt idx="159">
                  <c:v>5.0445148542859801</c:v>
                </c:pt>
                <c:pt idx="160">
                  <c:v>5.0605983279263969</c:v>
                </c:pt>
                <c:pt idx="161">
                  <c:v>5.0766818015668145</c:v>
                </c:pt>
                <c:pt idx="162">
                  <c:v>5.0927652752072303</c:v>
                </c:pt>
                <c:pt idx="163">
                  <c:v>5.1088487488476471</c:v>
                </c:pt>
                <c:pt idx="164">
                  <c:v>5.1249322224880638</c:v>
                </c:pt>
                <c:pt idx="165">
                  <c:v>5.1410156961284805</c:v>
                </c:pt>
                <c:pt idx="166">
                  <c:v>5.1570991697688982</c:v>
                </c:pt>
                <c:pt idx="167">
                  <c:v>5.1731826434093149</c:v>
                </c:pt>
                <c:pt idx="168">
                  <c:v>5.1892661170497316</c:v>
                </c:pt>
                <c:pt idx="169">
                  <c:v>5.2053495906901492</c:v>
                </c:pt>
                <c:pt idx="170">
                  <c:v>5.221433064330566</c:v>
                </c:pt>
                <c:pt idx="171">
                  <c:v>5.2375165379709818</c:v>
                </c:pt>
                <c:pt idx="172">
                  <c:v>5.2536000116113994</c:v>
                </c:pt>
                <c:pt idx="173">
                  <c:v>5.2696834852518162</c:v>
                </c:pt>
                <c:pt idx="174">
                  <c:v>5.2857669588922329</c:v>
                </c:pt>
                <c:pt idx="175">
                  <c:v>5.3018504325326505</c:v>
                </c:pt>
                <c:pt idx="176">
                  <c:v>5.3179339061730673</c:v>
                </c:pt>
                <c:pt idx="177">
                  <c:v>5.334017379813484</c:v>
                </c:pt>
                <c:pt idx="178">
                  <c:v>5.3501008534539007</c:v>
                </c:pt>
                <c:pt idx="179">
                  <c:v>5.3661843270943175</c:v>
                </c:pt>
                <c:pt idx="180">
                  <c:v>5.3822678007347342</c:v>
                </c:pt>
                <c:pt idx="181">
                  <c:v>5.3983512743751518</c:v>
                </c:pt>
                <c:pt idx="182">
                  <c:v>5.4144347480155677</c:v>
                </c:pt>
                <c:pt idx="183">
                  <c:v>5.4305182216559853</c:v>
                </c:pt>
                <c:pt idx="184">
                  <c:v>5.446601695296402</c:v>
                </c:pt>
                <c:pt idx="185">
                  <c:v>5.4626851689368188</c:v>
                </c:pt>
                <c:pt idx="186">
                  <c:v>5.4787686425772364</c:v>
                </c:pt>
                <c:pt idx="187">
                  <c:v>5.4948521162176522</c:v>
                </c:pt>
                <c:pt idx="188">
                  <c:v>5.510935589858069</c:v>
                </c:pt>
                <c:pt idx="189">
                  <c:v>5.5270190634984866</c:v>
                </c:pt>
                <c:pt idx="190">
                  <c:v>5.5431025371389024</c:v>
                </c:pt>
                <c:pt idx="191">
                  <c:v>5.5591860107793201</c:v>
                </c:pt>
                <c:pt idx="192">
                  <c:v>5.5752694844197368</c:v>
                </c:pt>
                <c:pt idx="193">
                  <c:v>5.5913529580601535</c:v>
                </c:pt>
                <c:pt idx="194">
                  <c:v>5.6074364317005712</c:v>
                </c:pt>
                <c:pt idx="195">
                  <c:v>5.6235199053409879</c:v>
                </c:pt>
                <c:pt idx="196">
                  <c:v>5.6396033789814046</c:v>
                </c:pt>
                <c:pt idx="197">
                  <c:v>5.6556868526218214</c:v>
                </c:pt>
                <c:pt idx="198">
                  <c:v>5.6717703262622381</c:v>
                </c:pt>
                <c:pt idx="199">
                  <c:v>5.6878537999026548</c:v>
                </c:pt>
                <c:pt idx="200">
                  <c:v>5.7039372735430725</c:v>
                </c:pt>
                <c:pt idx="201">
                  <c:v>5.7200207471834892</c:v>
                </c:pt>
                <c:pt idx="202">
                  <c:v>5.7361042208239059</c:v>
                </c:pt>
                <c:pt idx="203">
                  <c:v>5.7521876944643235</c:v>
                </c:pt>
                <c:pt idx="204">
                  <c:v>5.7682711681047394</c:v>
                </c:pt>
                <c:pt idx="205">
                  <c:v>5.7843546417451561</c:v>
                </c:pt>
                <c:pt idx="206">
                  <c:v>5.8004381153855737</c:v>
                </c:pt>
                <c:pt idx="207">
                  <c:v>5.8165215890259905</c:v>
                </c:pt>
                <c:pt idx="208">
                  <c:v>5.8326050626664072</c:v>
                </c:pt>
                <c:pt idx="209">
                  <c:v>5.8486885363068248</c:v>
                </c:pt>
                <c:pt idx="210">
                  <c:v>5.8647720099472416</c:v>
                </c:pt>
                <c:pt idx="211">
                  <c:v>5.8808554835876583</c:v>
                </c:pt>
                <c:pt idx="212">
                  <c:v>5.896938957228075</c:v>
                </c:pt>
                <c:pt idx="213">
                  <c:v>5.9130224308684909</c:v>
                </c:pt>
                <c:pt idx="214">
                  <c:v>5.9291059045089085</c:v>
                </c:pt>
                <c:pt idx="215">
                  <c:v>5.9451893781493252</c:v>
                </c:pt>
                <c:pt idx="216">
                  <c:v>5.961272851789742</c:v>
                </c:pt>
                <c:pt idx="217">
                  <c:v>5.9773563254301596</c:v>
                </c:pt>
                <c:pt idx="218">
                  <c:v>5.9934397990705763</c:v>
                </c:pt>
                <c:pt idx="219">
                  <c:v>6.0095232727109931</c:v>
                </c:pt>
                <c:pt idx="220">
                  <c:v>6.0256067463514098</c:v>
                </c:pt>
                <c:pt idx="221">
                  <c:v>6.0416902199918265</c:v>
                </c:pt>
                <c:pt idx="222">
                  <c:v>6.0577736936322433</c:v>
                </c:pt>
                <c:pt idx="223">
                  <c:v>6.0738571672726609</c:v>
                </c:pt>
                <c:pt idx="224">
                  <c:v>6.0899406409130767</c:v>
                </c:pt>
                <c:pt idx="225">
                  <c:v>6.1060241145534944</c:v>
                </c:pt>
                <c:pt idx="226">
                  <c:v>6.122107588193912</c:v>
                </c:pt>
                <c:pt idx="227">
                  <c:v>6.1381910618343278</c:v>
                </c:pt>
                <c:pt idx="228">
                  <c:v>6.1542745354747455</c:v>
                </c:pt>
                <c:pt idx="229">
                  <c:v>6.1703580091151622</c:v>
                </c:pt>
                <c:pt idx="230">
                  <c:v>6.186441482755578</c:v>
                </c:pt>
                <c:pt idx="231">
                  <c:v>6.2025249563959957</c:v>
                </c:pt>
                <c:pt idx="232">
                  <c:v>6.2186084300364124</c:v>
                </c:pt>
                <c:pt idx="233">
                  <c:v>6.2346919036768291</c:v>
                </c:pt>
                <c:pt idx="234">
                  <c:v>6.2507753773172468</c:v>
                </c:pt>
                <c:pt idx="235">
                  <c:v>6.2668588509576635</c:v>
                </c:pt>
                <c:pt idx="236">
                  <c:v>6.2829423245980802</c:v>
                </c:pt>
                <c:pt idx="237">
                  <c:v>6.299025798238497</c:v>
                </c:pt>
                <c:pt idx="238">
                  <c:v>6.3151092718789137</c:v>
                </c:pt>
                <c:pt idx="239">
                  <c:v>6.3311927455193304</c:v>
                </c:pt>
                <c:pt idx="240">
                  <c:v>6.3472762191597472</c:v>
                </c:pt>
                <c:pt idx="241">
                  <c:v>6.3633596928001639</c:v>
                </c:pt>
                <c:pt idx="242">
                  <c:v>6.3794431664405815</c:v>
                </c:pt>
                <c:pt idx="243">
                  <c:v>6.3955266400809982</c:v>
                </c:pt>
                <c:pt idx="244">
                  <c:v>6.411610113721415</c:v>
                </c:pt>
                <c:pt idx="245">
                  <c:v>6.4276935873618317</c:v>
                </c:pt>
                <c:pt idx="246">
                  <c:v>6.4437770610022485</c:v>
                </c:pt>
                <c:pt idx="247">
                  <c:v>6.4598605346426652</c:v>
                </c:pt>
                <c:pt idx="248">
                  <c:v>6.4759440082830828</c:v>
                </c:pt>
                <c:pt idx="249">
                  <c:v>6.4920274819234995</c:v>
                </c:pt>
                <c:pt idx="250">
                  <c:v>6.5081109555639163</c:v>
                </c:pt>
                <c:pt idx="251">
                  <c:v>6.524194429204333</c:v>
                </c:pt>
                <c:pt idx="252">
                  <c:v>6.5402779028447506</c:v>
                </c:pt>
                <c:pt idx="253">
                  <c:v>6.5563613764851674</c:v>
                </c:pt>
                <c:pt idx="254">
                  <c:v>6.5724448501255841</c:v>
                </c:pt>
                <c:pt idx="255">
                  <c:v>6.588528323766</c:v>
                </c:pt>
                <c:pt idx="256">
                  <c:v>6.6046117974064176</c:v>
                </c:pt>
                <c:pt idx="257">
                  <c:v>6.6206952710468334</c:v>
                </c:pt>
                <c:pt idx="258">
                  <c:v>6.636778744687251</c:v>
                </c:pt>
                <c:pt idx="259">
                  <c:v>6.6528622183276775</c:v>
                </c:pt>
                <c:pt idx="260">
                  <c:v>6.6689456919680863</c:v>
                </c:pt>
                <c:pt idx="261">
                  <c:v>6.6850291656085021</c:v>
                </c:pt>
                <c:pt idx="262">
                  <c:v>6.7011126392489189</c:v>
                </c:pt>
                <c:pt idx="263">
                  <c:v>6.7171961128893436</c:v>
                </c:pt>
                <c:pt idx="264">
                  <c:v>6.7332795865297523</c:v>
                </c:pt>
                <c:pt idx="265">
                  <c:v>6.74936306017017</c:v>
                </c:pt>
                <c:pt idx="266">
                  <c:v>6.7654465338105876</c:v>
                </c:pt>
                <c:pt idx="267">
                  <c:v>6.7815300074510105</c:v>
                </c:pt>
                <c:pt idx="268">
                  <c:v>6.7976134810914211</c:v>
                </c:pt>
                <c:pt idx="269">
                  <c:v>6.8136969547318369</c:v>
                </c:pt>
                <c:pt idx="270">
                  <c:v>6.8297804283722545</c:v>
                </c:pt>
                <c:pt idx="271">
                  <c:v>6.8458639020126792</c:v>
                </c:pt>
                <c:pt idx="272">
                  <c:v>6.8619473756530889</c:v>
                </c:pt>
                <c:pt idx="273">
                  <c:v>6.8780308492935047</c:v>
                </c:pt>
                <c:pt idx="274">
                  <c:v>6.8941143229339223</c:v>
                </c:pt>
                <c:pt idx="275">
                  <c:v>6.9101977965743471</c:v>
                </c:pt>
                <c:pt idx="276">
                  <c:v>6.9262812702147558</c:v>
                </c:pt>
                <c:pt idx="277">
                  <c:v>6.9423647438551734</c:v>
                </c:pt>
                <c:pt idx="278">
                  <c:v>6.9584482174955893</c:v>
                </c:pt>
                <c:pt idx="279">
                  <c:v>6.974531691136014</c:v>
                </c:pt>
                <c:pt idx="280">
                  <c:v>6.9906151647764219</c:v>
                </c:pt>
                <c:pt idx="281">
                  <c:v>7.0066986384168395</c:v>
                </c:pt>
                <c:pt idx="282">
                  <c:v>7.022782112057266</c:v>
                </c:pt>
                <c:pt idx="283">
                  <c:v>7.0388655856976818</c:v>
                </c:pt>
                <c:pt idx="284">
                  <c:v>7.0549490593380995</c:v>
                </c:pt>
                <c:pt idx="285">
                  <c:v>7.0710325329785082</c:v>
                </c:pt>
                <c:pt idx="286">
                  <c:v>7.0871160066189329</c:v>
                </c:pt>
                <c:pt idx="287">
                  <c:v>7.1031994802593497</c:v>
                </c:pt>
                <c:pt idx="288">
                  <c:v>7.1192829538997655</c:v>
                </c:pt>
                <c:pt idx="289">
                  <c:v>7.135366427540176</c:v>
                </c:pt>
                <c:pt idx="290">
                  <c:v>7.151449901180599</c:v>
                </c:pt>
                <c:pt idx="291">
                  <c:v>7.1675333748210166</c:v>
                </c:pt>
                <c:pt idx="292">
                  <c:v>7.1836168484614342</c:v>
                </c:pt>
                <c:pt idx="293">
                  <c:v>7.199700322101843</c:v>
                </c:pt>
                <c:pt idx="294">
                  <c:v>7.2157837957422677</c:v>
                </c:pt>
                <c:pt idx="295">
                  <c:v>7.2318672693826844</c:v>
                </c:pt>
                <c:pt idx="296">
                  <c:v>7.2479507430231012</c:v>
                </c:pt>
                <c:pt idx="297">
                  <c:v>7.264034216663509</c:v>
                </c:pt>
                <c:pt idx="298">
                  <c:v>7.2801176903039355</c:v>
                </c:pt>
                <c:pt idx="299">
                  <c:v>7.2962011639443531</c:v>
                </c:pt>
                <c:pt idx="300">
                  <c:v>7.312284637584769</c:v>
                </c:pt>
                <c:pt idx="301">
                  <c:v>7.3283681112251777</c:v>
                </c:pt>
                <c:pt idx="302">
                  <c:v>7.3444515848656025</c:v>
                </c:pt>
                <c:pt idx="303">
                  <c:v>7.3605350585060201</c:v>
                </c:pt>
                <c:pt idx="304">
                  <c:v>7.3766185321464368</c:v>
                </c:pt>
                <c:pt idx="305">
                  <c:v>7.3927020057868456</c:v>
                </c:pt>
                <c:pt idx="306">
                  <c:v>7.4087854794272694</c:v>
                </c:pt>
                <c:pt idx="307">
                  <c:v>7.4248689530676861</c:v>
                </c:pt>
                <c:pt idx="308">
                  <c:v>7.4409524267081038</c:v>
                </c:pt>
                <c:pt idx="309">
                  <c:v>7.4570359003485214</c:v>
                </c:pt>
                <c:pt idx="310">
                  <c:v>7.473119373988939</c:v>
                </c:pt>
                <c:pt idx="311">
                  <c:v>7.4892028476293557</c:v>
                </c:pt>
                <c:pt idx="312">
                  <c:v>7.5052863212697707</c:v>
                </c:pt>
                <c:pt idx="313">
                  <c:v>7.5213697949101874</c:v>
                </c:pt>
                <c:pt idx="314">
                  <c:v>7.537453268550605</c:v>
                </c:pt>
                <c:pt idx="315">
                  <c:v>7.5535367421910227</c:v>
                </c:pt>
                <c:pt idx="316">
                  <c:v>7.5696202158314403</c:v>
                </c:pt>
                <c:pt idx="317">
                  <c:v>7.5857036894718544</c:v>
                </c:pt>
                <c:pt idx="318">
                  <c:v>7.601787163112272</c:v>
                </c:pt>
                <c:pt idx="319">
                  <c:v>7.6178706367526896</c:v>
                </c:pt>
                <c:pt idx="320">
                  <c:v>7.6339541103931063</c:v>
                </c:pt>
                <c:pt idx="321">
                  <c:v>7.650037584033524</c:v>
                </c:pt>
                <c:pt idx="322">
                  <c:v>7.6661210576739398</c:v>
                </c:pt>
                <c:pt idx="323">
                  <c:v>7.6822045313143557</c:v>
                </c:pt>
                <c:pt idx="324">
                  <c:v>7.6982880049547733</c:v>
                </c:pt>
                <c:pt idx="325">
                  <c:v>7.7143714785951909</c:v>
                </c:pt>
                <c:pt idx="326">
                  <c:v>7.7304549522356085</c:v>
                </c:pt>
                <c:pt idx="327">
                  <c:v>7.7465384258760253</c:v>
                </c:pt>
                <c:pt idx="328">
                  <c:v>7.762621899516442</c:v>
                </c:pt>
                <c:pt idx="329">
                  <c:v>7.7787053731568578</c:v>
                </c:pt>
                <c:pt idx="330">
                  <c:v>7.7947888467972746</c:v>
                </c:pt>
                <c:pt idx="331">
                  <c:v>7.8108723204376922</c:v>
                </c:pt>
                <c:pt idx="332">
                  <c:v>7.8269557940781098</c:v>
                </c:pt>
                <c:pt idx="333">
                  <c:v>7.8430392677185257</c:v>
                </c:pt>
                <c:pt idx="334">
                  <c:v>7.8591227413589433</c:v>
                </c:pt>
                <c:pt idx="335">
                  <c:v>7.8752062149993591</c:v>
                </c:pt>
                <c:pt idx="336">
                  <c:v>7.8912896886397768</c:v>
                </c:pt>
                <c:pt idx="337">
                  <c:v>7.9073731622801935</c:v>
                </c:pt>
                <c:pt idx="338">
                  <c:v>7.9234566359206102</c:v>
                </c:pt>
                <c:pt idx="339">
                  <c:v>7.939540109561027</c:v>
                </c:pt>
                <c:pt idx="340">
                  <c:v>7.9556235832014428</c:v>
                </c:pt>
                <c:pt idx="341">
                  <c:v>7.9717070568418604</c:v>
                </c:pt>
                <c:pt idx="342">
                  <c:v>7.9877905304822781</c:v>
                </c:pt>
                <c:pt idx="343">
                  <c:v>8.0038740041226948</c:v>
                </c:pt>
                <c:pt idx="344">
                  <c:v>8.0199574777631106</c:v>
                </c:pt>
                <c:pt idx="345">
                  <c:v>8.0360409514035283</c:v>
                </c:pt>
                <c:pt idx="346">
                  <c:v>8.0521244250439441</c:v>
                </c:pt>
                <c:pt idx="347">
                  <c:v>8.0682078986843617</c:v>
                </c:pt>
                <c:pt idx="348">
                  <c:v>8.0842913723247793</c:v>
                </c:pt>
                <c:pt idx="349">
                  <c:v>8.100374845965197</c:v>
                </c:pt>
                <c:pt idx="350">
                  <c:v>8.1164583196056128</c:v>
                </c:pt>
                <c:pt idx="351">
                  <c:v>8.1325417932460304</c:v>
                </c:pt>
                <c:pt idx="352">
                  <c:v>8.1486252668864463</c:v>
                </c:pt>
                <c:pt idx="353">
                  <c:v>8.1647087405268639</c:v>
                </c:pt>
                <c:pt idx="354">
                  <c:v>8.1807922141672815</c:v>
                </c:pt>
                <c:pt idx="355">
                  <c:v>8.1968756878076992</c:v>
                </c:pt>
                <c:pt idx="356">
                  <c:v>8.212959161448115</c:v>
                </c:pt>
                <c:pt idx="357">
                  <c:v>8.2290426350885308</c:v>
                </c:pt>
                <c:pt idx="358">
                  <c:v>8.2451261087289485</c:v>
                </c:pt>
                <c:pt idx="359">
                  <c:v>8.2612095823693643</c:v>
                </c:pt>
                <c:pt idx="360">
                  <c:v>8.2772930560097819</c:v>
                </c:pt>
                <c:pt idx="361">
                  <c:v>8.2933765296501996</c:v>
                </c:pt>
                <c:pt idx="362">
                  <c:v>8.3094600032906154</c:v>
                </c:pt>
                <c:pt idx="363">
                  <c:v>8.3255434769310313</c:v>
                </c:pt>
                <c:pt idx="364">
                  <c:v>8.3416269505714489</c:v>
                </c:pt>
                <c:pt idx="365">
                  <c:v>8.3577104242118665</c:v>
                </c:pt>
                <c:pt idx="366">
                  <c:v>8.3737938978522841</c:v>
                </c:pt>
                <c:pt idx="367">
                  <c:v>8.3898773714927</c:v>
                </c:pt>
                <c:pt idx="368">
                  <c:v>8.4059608451331176</c:v>
                </c:pt>
                <c:pt idx="369">
                  <c:v>8.4220443187735334</c:v>
                </c:pt>
                <c:pt idx="370">
                  <c:v>8.4381277924139511</c:v>
                </c:pt>
                <c:pt idx="371">
                  <c:v>8.4542112660543687</c:v>
                </c:pt>
                <c:pt idx="372">
                  <c:v>8.4702947396947863</c:v>
                </c:pt>
                <c:pt idx="373">
                  <c:v>8.4863782133352021</c:v>
                </c:pt>
                <c:pt idx="374">
                  <c:v>8.502461686975618</c:v>
                </c:pt>
                <c:pt idx="375">
                  <c:v>8.5185451606160356</c:v>
                </c:pt>
                <c:pt idx="376">
                  <c:v>8.5346286342564515</c:v>
                </c:pt>
                <c:pt idx="377">
                  <c:v>8.5507121078968691</c:v>
                </c:pt>
                <c:pt idx="378">
                  <c:v>8.5667955815372867</c:v>
                </c:pt>
                <c:pt idx="379">
                  <c:v>8.5828790551777026</c:v>
                </c:pt>
                <c:pt idx="380">
                  <c:v>8.5989625288181202</c:v>
                </c:pt>
                <c:pt idx="381">
                  <c:v>8.615046002458536</c:v>
                </c:pt>
                <c:pt idx="382">
                  <c:v>8.6311294760989536</c:v>
                </c:pt>
                <c:pt idx="383">
                  <c:v>8.6472129497393713</c:v>
                </c:pt>
                <c:pt idx="384">
                  <c:v>8.6632964233797889</c:v>
                </c:pt>
                <c:pt idx="385">
                  <c:v>8.6793798970202047</c:v>
                </c:pt>
                <c:pt idx="386">
                  <c:v>8.6954633706606206</c:v>
                </c:pt>
                <c:pt idx="387">
                  <c:v>8.7115468443010382</c:v>
                </c:pt>
                <c:pt idx="388">
                  <c:v>8.7276303179414558</c:v>
                </c:pt>
                <c:pt idx="389">
                  <c:v>8.7437137915818735</c:v>
                </c:pt>
                <c:pt idx="390">
                  <c:v>8.7597972652222893</c:v>
                </c:pt>
                <c:pt idx="391">
                  <c:v>8.7758807388627051</c:v>
                </c:pt>
                <c:pt idx="392">
                  <c:v>8.791964212503121</c:v>
                </c:pt>
                <c:pt idx="393">
                  <c:v>8.8080476861435386</c:v>
                </c:pt>
                <c:pt idx="394">
                  <c:v>8.8241311597839562</c:v>
                </c:pt>
                <c:pt idx="395">
                  <c:v>8.8402146334243739</c:v>
                </c:pt>
                <c:pt idx="396">
                  <c:v>8.8562981070647897</c:v>
                </c:pt>
                <c:pt idx="397">
                  <c:v>8.8723815807052056</c:v>
                </c:pt>
                <c:pt idx="398">
                  <c:v>8.8884650543456232</c:v>
                </c:pt>
                <c:pt idx="399">
                  <c:v>8.9045485279860408</c:v>
                </c:pt>
                <c:pt idx="400">
                  <c:v>8.9206320016264584</c:v>
                </c:pt>
                <c:pt idx="401">
                  <c:v>8.936715475266876</c:v>
                </c:pt>
                <c:pt idx="402">
                  <c:v>8.9527989489072901</c:v>
                </c:pt>
                <c:pt idx="403">
                  <c:v>8.9688824225477077</c:v>
                </c:pt>
                <c:pt idx="404">
                  <c:v>8.9849658961881254</c:v>
                </c:pt>
                <c:pt idx="405">
                  <c:v>9.001049369828543</c:v>
                </c:pt>
                <c:pt idx="406">
                  <c:v>9.0171328434689588</c:v>
                </c:pt>
                <c:pt idx="407">
                  <c:v>9.0332163171093764</c:v>
                </c:pt>
                <c:pt idx="408">
                  <c:v>9.0492997907497923</c:v>
                </c:pt>
                <c:pt idx="409">
                  <c:v>9.0653832643902081</c:v>
                </c:pt>
                <c:pt idx="410">
                  <c:v>9.0814667380306258</c:v>
                </c:pt>
                <c:pt idx="411">
                  <c:v>9.0975502116710434</c:v>
                </c:pt>
                <c:pt idx="412">
                  <c:v>9.113633685311461</c:v>
                </c:pt>
                <c:pt idx="413">
                  <c:v>9.1297171589518751</c:v>
                </c:pt>
                <c:pt idx="414">
                  <c:v>9.1458006325922927</c:v>
                </c:pt>
                <c:pt idx="415">
                  <c:v>9.1618841062327103</c:v>
                </c:pt>
                <c:pt idx="416">
                  <c:v>9.1779675798731279</c:v>
                </c:pt>
                <c:pt idx="417">
                  <c:v>9.1940510535135456</c:v>
                </c:pt>
                <c:pt idx="418">
                  <c:v>9.2101345271539614</c:v>
                </c:pt>
                <c:pt idx="419">
                  <c:v>9.2262180007943773</c:v>
                </c:pt>
                <c:pt idx="420">
                  <c:v>9.2423014744347949</c:v>
                </c:pt>
                <c:pt idx="421">
                  <c:v>9.2583849480752125</c:v>
                </c:pt>
                <c:pt idx="422">
                  <c:v>9.2744684217156301</c:v>
                </c:pt>
                <c:pt idx="423">
                  <c:v>9.290551895356046</c:v>
                </c:pt>
                <c:pt idx="424">
                  <c:v>9.3066353689964636</c:v>
                </c:pt>
                <c:pt idx="425">
                  <c:v>9.3227188426368794</c:v>
                </c:pt>
                <c:pt idx="426">
                  <c:v>9.3388023162772953</c:v>
                </c:pt>
                <c:pt idx="427">
                  <c:v>9.3548857899177129</c:v>
                </c:pt>
                <c:pt idx="428">
                  <c:v>9.3709692635581305</c:v>
                </c:pt>
                <c:pt idx="429">
                  <c:v>9.3870527371985464</c:v>
                </c:pt>
                <c:pt idx="430">
                  <c:v>9.403136210838964</c:v>
                </c:pt>
                <c:pt idx="431">
                  <c:v>9.4192196844793799</c:v>
                </c:pt>
                <c:pt idx="432">
                  <c:v>9.4353031581197975</c:v>
                </c:pt>
                <c:pt idx="433">
                  <c:v>9.4513866317602151</c:v>
                </c:pt>
                <c:pt idx="434">
                  <c:v>9.4674701054006327</c:v>
                </c:pt>
                <c:pt idx="435">
                  <c:v>9.4835535790410486</c:v>
                </c:pt>
                <c:pt idx="436">
                  <c:v>9.4996370526814662</c:v>
                </c:pt>
                <c:pt idx="437">
                  <c:v>9.515720526321882</c:v>
                </c:pt>
                <c:pt idx="438">
                  <c:v>9.5318039999622997</c:v>
                </c:pt>
                <c:pt idx="439">
                  <c:v>9.5478874736027173</c:v>
                </c:pt>
                <c:pt idx="440">
                  <c:v>9.5639709472431331</c:v>
                </c:pt>
                <c:pt idx="441">
                  <c:v>9.580054420883549</c:v>
                </c:pt>
                <c:pt idx="442">
                  <c:v>9.5961378945239666</c:v>
                </c:pt>
                <c:pt idx="443">
                  <c:v>9.6122213681643824</c:v>
                </c:pt>
                <c:pt idx="444">
                  <c:v>9.6283048418048001</c:v>
                </c:pt>
                <c:pt idx="445">
                  <c:v>9.6443883154452177</c:v>
                </c:pt>
                <c:pt idx="446">
                  <c:v>9.6604717890856335</c:v>
                </c:pt>
                <c:pt idx="447">
                  <c:v>9.6765552627260512</c:v>
                </c:pt>
                <c:pt idx="448">
                  <c:v>9.692638736366467</c:v>
                </c:pt>
                <c:pt idx="449">
                  <c:v>9.7087222100068846</c:v>
                </c:pt>
                <c:pt idx="450">
                  <c:v>9.7248056836473022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2.4872425454596949</c:v>
                </c:pt>
                <c:pt idx="1">
                  <c:v>2.5033260191001121</c:v>
                </c:pt>
                <c:pt idx="2">
                  <c:v>2.5194094927405288</c:v>
                </c:pt>
                <c:pt idx="3">
                  <c:v>2.5354929663809456</c:v>
                </c:pt>
                <c:pt idx="4">
                  <c:v>2.5515764400213623</c:v>
                </c:pt>
                <c:pt idx="5">
                  <c:v>2.5676599136617795</c:v>
                </c:pt>
                <c:pt idx="6">
                  <c:v>2.5837433873021962</c:v>
                </c:pt>
                <c:pt idx="7">
                  <c:v>2.5998268609426129</c:v>
                </c:pt>
                <c:pt idx="8">
                  <c:v>2.6159103345830301</c:v>
                </c:pt>
                <c:pt idx="9">
                  <c:v>2.6319938082234469</c:v>
                </c:pt>
                <c:pt idx="10">
                  <c:v>2.6480772818638636</c:v>
                </c:pt>
                <c:pt idx="11">
                  <c:v>2.6641607555042803</c:v>
                </c:pt>
                <c:pt idx="12">
                  <c:v>2.6802442291446975</c:v>
                </c:pt>
                <c:pt idx="13">
                  <c:v>2.6963277027851142</c:v>
                </c:pt>
                <c:pt idx="14">
                  <c:v>2.7124111764255314</c:v>
                </c:pt>
                <c:pt idx="15">
                  <c:v>2.7284946500659482</c:v>
                </c:pt>
                <c:pt idx="16">
                  <c:v>2.7445781237063649</c:v>
                </c:pt>
                <c:pt idx="17">
                  <c:v>2.7606615973467821</c:v>
                </c:pt>
                <c:pt idx="18">
                  <c:v>2.7767450709871988</c:v>
                </c:pt>
                <c:pt idx="19">
                  <c:v>2.7928285446276155</c:v>
                </c:pt>
                <c:pt idx="20">
                  <c:v>2.8089120182680323</c:v>
                </c:pt>
                <c:pt idx="21">
                  <c:v>2.8249954919084495</c:v>
                </c:pt>
                <c:pt idx="22">
                  <c:v>2.8410789655488666</c:v>
                </c:pt>
                <c:pt idx="23">
                  <c:v>2.8571624391892834</c:v>
                </c:pt>
                <c:pt idx="24">
                  <c:v>2.8732459128297001</c:v>
                </c:pt>
                <c:pt idx="25">
                  <c:v>2.8893293864701168</c:v>
                </c:pt>
                <c:pt idx="26">
                  <c:v>2.905412860110534</c:v>
                </c:pt>
                <c:pt idx="27">
                  <c:v>2.9214963337509507</c:v>
                </c:pt>
                <c:pt idx="28">
                  <c:v>2.9375798073913675</c:v>
                </c:pt>
                <c:pt idx="29">
                  <c:v>2.9536632810317855</c:v>
                </c:pt>
                <c:pt idx="30">
                  <c:v>2.9697467546722023</c:v>
                </c:pt>
                <c:pt idx="31">
                  <c:v>2.985830228312619</c:v>
                </c:pt>
                <c:pt idx="32">
                  <c:v>3.0019137019530362</c:v>
                </c:pt>
                <c:pt idx="33">
                  <c:v>3.0179971755934529</c:v>
                </c:pt>
                <c:pt idx="34">
                  <c:v>3.0340806492338697</c:v>
                </c:pt>
                <c:pt idx="35">
                  <c:v>3.0501641228742868</c:v>
                </c:pt>
                <c:pt idx="36">
                  <c:v>3.0662475965147036</c:v>
                </c:pt>
                <c:pt idx="37">
                  <c:v>3.0823310701551208</c:v>
                </c:pt>
                <c:pt idx="38">
                  <c:v>3.0984145437955375</c:v>
                </c:pt>
                <c:pt idx="39">
                  <c:v>3.1144980174359542</c:v>
                </c:pt>
                <c:pt idx="40">
                  <c:v>3.130581491076371</c:v>
                </c:pt>
                <c:pt idx="41">
                  <c:v>3.1466649647167881</c:v>
                </c:pt>
                <c:pt idx="42">
                  <c:v>3.1627484383572049</c:v>
                </c:pt>
                <c:pt idx="43">
                  <c:v>3.1788319119976216</c:v>
                </c:pt>
                <c:pt idx="44">
                  <c:v>3.1949153856380388</c:v>
                </c:pt>
                <c:pt idx="45">
                  <c:v>3.2109988592784555</c:v>
                </c:pt>
                <c:pt idx="46">
                  <c:v>3.2270823329188727</c:v>
                </c:pt>
                <c:pt idx="47">
                  <c:v>3.243165806559289</c:v>
                </c:pt>
                <c:pt idx="48">
                  <c:v>3.2592492801997062</c:v>
                </c:pt>
                <c:pt idx="49">
                  <c:v>3.2753327538401233</c:v>
                </c:pt>
                <c:pt idx="50">
                  <c:v>3.2914162274805392</c:v>
                </c:pt>
                <c:pt idx="51">
                  <c:v>3.3074997011209559</c:v>
                </c:pt>
                <c:pt idx="52">
                  <c:v>3.3235831747613731</c:v>
                </c:pt>
                <c:pt idx="53">
                  <c:v>3.3396666484017898</c:v>
                </c:pt>
                <c:pt idx="54">
                  <c:v>3.3557501220422066</c:v>
                </c:pt>
                <c:pt idx="55">
                  <c:v>3.3718335956826233</c:v>
                </c:pt>
                <c:pt idx="56">
                  <c:v>3.3879170693230405</c:v>
                </c:pt>
                <c:pt idx="57">
                  <c:v>3.4040005429634572</c:v>
                </c:pt>
                <c:pt idx="58">
                  <c:v>3.420084016603874</c:v>
                </c:pt>
                <c:pt idx="59">
                  <c:v>3.4361674902442916</c:v>
                </c:pt>
                <c:pt idx="60">
                  <c:v>3.4522509638847083</c:v>
                </c:pt>
                <c:pt idx="61">
                  <c:v>3.4683344375251246</c:v>
                </c:pt>
                <c:pt idx="62">
                  <c:v>3.4844179111655422</c:v>
                </c:pt>
                <c:pt idx="63">
                  <c:v>3.500501384805959</c:v>
                </c:pt>
                <c:pt idx="64">
                  <c:v>3.5165848584463757</c:v>
                </c:pt>
                <c:pt idx="65">
                  <c:v>3.5326683320867924</c:v>
                </c:pt>
                <c:pt idx="66">
                  <c:v>3.5487518057272096</c:v>
                </c:pt>
                <c:pt idx="67">
                  <c:v>3.5648352793676263</c:v>
                </c:pt>
                <c:pt idx="68">
                  <c:v>3.5809187530080431</c:v>
                </c:pt>
                <c:pt idx="69">
                  <c:v>3.5970022266484603</c:v>
                </c:pt>
                <c:pt idx="70">
                  <c:v>3.613085700288877</c:v>
                </c:pt>
                <c:pt idx="71">
                  <c:v>3.6291691739292937</c:v>
                </c:pt>
                <c:pt idx="72">
                  <c:v>3.6452526475697105</c:v>
                </c:pt>
                <c:pt idx="73">
                  <c:v>3.6613361212101276</c:v>
                </c:pt>
                <c:pt idx="74">
                  <c:v>3.6774195948505444</c:v>
                </c:pt>
                <c:pt idx="75">
                  <c:v>3.6935030684909611</c:v>
                </c:pt>
                <c:pt idx="76">
                  <c:v>3.7095865421313787</c:v>
                </c:pt>
                <c:pt idx="77">
                  <c:v>3.725670015771795</c:v>
                </c:pt>
                <c:pt idx="78">
                  <c:v>3.7417534894122118</c:v>
                </c:pt>
                <c:pt idx="79">
                  <c:v>3.7578369630526285</c:v>
                </c:pt>
                <c:pt idx="80">
                  <c:v>3.7739204366930461</c:v>
                </c:pt>
                <c:pt idx="81">
                  <c:v>3.7900039103334628</c:v>
                </c:pt>
                <c:pt idx="82">
                  <c:v>3.8060873839738791</c:v>
                </c:pt>
                <c:pt idx="83">
                  <c:v>3.8221708576142968</c:v>
                </c:pt>
                <c:pt idx="84">
                  <c:v>3.8382543312547135</c:v>
                </c:pt>
                <c:pt idx="85">
                  <c:v>3.8543378048951302</c:v>
                </c:pt>
                <c:pt idx="86">
                  <c:v>3.870421278535547</c:v>
                </c:pt>
                <c:pt idx="87">
                  <c:v>3.8865047521759641</c:v>
                </c:pt>
                <c:pt idx="88">
                  <c:v>3.9025882258163809</c:v>
                </c:pt>
                <c:pt idx="89">
                  <c:v>3.9186716994567976</c:v>
                </c:pt>
                <c:pt idx="90">
                  <c:v>3.9347551730972148</c:v>
                </c:pt>
                <c:pt idx="91">
                  <c:v>3.9508386467376315</c:v>
                </c:pt>
                <c:pt idx="92">
                  <c:v>3.9669221203780483</c:v>
                </c:pt>
                <c:pt idx="93">
                  <c:v>3.9830055940184654</c:v>
                </c:pt>
                <c:pt idx="94">
                  <c:v>3.9990890676588822</c:v>
                </c:pt>
                <c:pt idx="95">
                  <c:v>4.0151725412992993</c:v>
                </c:pt>
                <c:pt idx="96">
                  <c:v>4.0312560149397161</c:v>
                </c:pt>
                <c:pt idx="97">
                  <c:v>4.0473394885801328</c:v>
                </c:pt>
                <c:pt idx="98">
                  <c:v>4.0634229622205496</c:v>
                </c:pt>
                <c:pt idx="99">
                  <c:v>4.0795064358609663</c:v>
                </c:pt>
                <c:pt idx="100">
                  <c:v>4.0955899095013839</c:v>
                </c:pt>
                <c:pt idx="101">
                  <c:v>4.1116733831418006</c:v>
                </c:pt>
                <c:pt idx="102">
                  <c:v>4.1277568567822174</c:v>
                </c:pt>
                <c:pt idx="103">
                  <c:v>4.1438403304226341</c:v>
                </c:pt>
                <c:pt idx="104">
                  <c:v>4.1599238040630508</c:v>
                </c:pt>
                <c:pt idx="105">
                  <c:v>4.1760072777034676</c:v>
                </c:pt>
                <c:pt idx="106">
                  <c:v>4.1920907513438843</c:v>
                </c:pt>
                <c:pt idx="107">
                  <c:v>4.2081742249843019</c:v>
                </c:pt>
                <c:pt idx="108">
                  <c:v>4.2242576986247187</c:v>
                </c:pt>
                <c:pt idx="109">
                  <c:v>4.2403411722651354</c:v>
                </c:pt>
                <c:pt idx="110">
                  <c:v>4.256424645905553</c:v>
                </c:pt>
                <c:pt idx="111">
                  <c:v>4.2725081195459698</c:v>
                </c:pt>
                <c:pt idx="112">
                  <c:v>4.2885915931863865</c:v>
                </c:pt>
                <c:pt idx="113">
                  <c:v>4.3046750668268032</c:v>
                </c:pt>
                <c:pt idx="114">
                  <c:v>4.32075854046722</c:v>
                </c:pt>
                <c:pt idx="115">
                  <c:v>4.3368420141076367</c:v>
                </c:pt>
                <c:pt idx="116">
                  <c:v>4.3529254877480534</c:v>
                </c:pt>
                <c:pt idx="117">
                  <c:v>4.3690089613884702</c:v>
                </c:pt>
                <c:pt idx="118">
                  <c:v>4.3850924350288878</c:v>
                </c:pt>
                <c:pt idx="119">
                  <c:v>4.4011759086693045</c:v>
                </c:pt>
                <c:pt idx="120">
                  <c:v>4.4172593823097213</c:v>
                </c:pt>
                <c:pt idx="121">
                  <c:v>4.433342855950138</c:v>
                </c:pt>
                <c:pt idx="122">
                  <c:v>4.4494263295905547</c:v>
                </c:pt>
                <c:pt idx="123">
                  <c:v>4.4655098032309715</c:v>
                </c:pt>
                <c:pt idx="124">
                  <c:v>4.4815932768713891</c:v>
                </c:pt>
                <c:pt idx="125">
                  <c:v>4.4976767505118058</c:v>
                </c:pt>
                <c:pt idx="126">
                  <c:v>4.5137602241522226</c:v>
                </c:pt>
                <c:pt idx="127">
                  <c:v>4.5298436977926402</c:v>
                </c:pt>
                <c:pt idx="128">
                  <c:v>4.5459271714330569</c:v>
                </c:pt>
                <c:pt idx="129">
                  <c:v>4.5620106450734728</c:v>
                </c:pt>
                <c:pt idx="130">
                  <c:v>4.5780941187138904</c:v>
                </c:pt>
                <c:pt idx="131">
                  <c:v>4.5941775923543071</c:v>
                </c:pt>
                <c:pt idx="132">
                  <c:v>4.6102610659947239</c:v>
                </c:pt>
                <c:pt idx="133">
                  <c:v>4.6263445396351406</c:v>
                </c:pt>
                <c:pt idx="134">
                  <c:v>4.6424280132755573</c:v>
                </c:pt>
                <c:pt idx="135">
                  <c:v>4.6585114869159749</c:v>
                </c:pt>
                <c:pt idx="136">
                  <c:v>4.6745949605563917</c:v>
                </c:pt>
                <c:pt idx="137">
                  <c:v>4.6906784341968084</c:v>
                </c:pt>
                <c:pt idx="138">
                  <c:v>4.7067619078372251</c:v>
                </c:pt>
                <c:pt idx="139">
                  <c:v>4.7228453814776419</c:v>
                </c:pt>
                <c:pt idx="140">
                  <c:v>4.7389288551180586</c:v>
                </c:pt>
                <c:pt idx="141">
                  <c:v>4.7550123287584762</c:v>
                </c:pt>
                <c:pt idx="142">
                  <c:v>4.771095802398893</c:v>
                </c:pt>
                <c:pt idx="143">
                  <c:v>4.7871792760393097</c:v>
                </c:pt>
                <c:pt idx="144">
                  <c:v>4.8032627496797264</c:v>
                </c:pt>
                <c:pt idx="145">
                  <c:v>4.8193462233201432</c:v>
                </c:pt>
                <c:pt idx="146">
                  <c:v>4.8354296969605599</c:v>
                </c:pt>
                <c:pt idx="147">
                  <c:v>4.8515131706009766</c:v>
                </c:pt>
                <c:pt idx="148">
                  <c:v>4.8675966442413934</c:v>
                </c:pt>
                <c:pt idx="149">
                  <c:v>4.883680117881811</c:v>
                </c:pt>
                <c:pt idx="150">
                  <c:v>4.8997635915222277</c:v>
                </c:pt>
                <c:pt idx="151">
                  <c:v>4.9158470651626445</c:v>
                </c:pt>
                <c:pt idx="152">
                  <c:v>4.9319305388030621</c:v>
                </c:pt>
                <c:pt idx="153">
                  <c:v>4.9480140124434788</c:v>
                </c:pt>
                <c:pt idx="154">
                  <c:v>4.9640974860838956</c:v>
                </c:pt>
                <c:pt idx="155">
                  <c:v>4.9801809597243123</c:v>
                </c:pt>
                <c:pt idx="156">
                  <c:v>4.996264433364729</c:v>
                </c:pt>
                <c:pt idx="157">
                  <c:v>5.0123479070051458</c:v>
                </c:pt>
                <c:pt idx="158">
                  <c:v>5.0284313806455634</c:v>
                </c:pt>
                <c:pt idx="159">
                  <c:v>5.0445148542859801</c:v>
                </c:pt>
                <c:pt idx="160">
                  <c:v>5.0605983279263969</c:v>
                </c:pt>
                <c:pt idx="161">
                  <c:v>5.0766818015668145</c:v>
                </c:pt>
                <c:pt idx="162">
                  <c:v>5.0927652752072303</c:v>
                </c:pt>
                <c:pt idx="163">
                  <c:v>5.1088487488476471</c:v>
                </c:pt>
                <c:pt idx="164">
                  <c:v>5.1249322224880638</c:v>
                </c:pt>
                <c:pt idx="165">
                  <c:v>5.1410156961284805</c:v>
                </c:pt>
                <c:pt idx="166">
                  <c:v>5.1570991697688982</c:v>
                </c:pt>
                <c:pt idx="167">
                  <c:v>5.1731826434093149</c:v>
                </c:pt>
                <c:pt idx="168">
                  <c:v>5.1892661170497316</c:v>
                </c:pt>
                <c:pt idx="169">
                  <c:v>5.2053495906901492</c:v>
                </c:pt>
                <c:pt idx="170">
                  <c:v>5.221433064330566</c:v>
                </c:pt>
                <c:pt idx="171">
                  <c:v>5.2375165379709818</c:v>
                </c:pt>
                <c:pt idx="172">
                  <c:v>5.2536000116113994</c:v>
                </c:pt>
                <c:pt idx="173">
                  <c:v>5.2696834852518162</c:v>
                </c:pt>
                <c:pt idx="174">
                  <c:v>5.2857669588922329</c:v>
                </c:pt>
                <c:pt idx="175">
                  <c:v>5.3018504325326505</c:v>
                </c:pt>
                <c:pt idx="176">
                  <c:v>5.3179339061730673</c:v>
                </c:pt>
                <c:pt idx="177">
                  <c:v>5.334017379813484</c:v>
                </c:pt>
                <c:pt idx="178">
                  <c:v>5.3501008534539007</c:v>
                </c:pt>
                <c:pt idx="179">
                  <c:v>5.3661843270943175</c:v>
                </c:pt>
                <c:pt idx="180">
                  <c:v>5.3822678007347342</c:v>
                </c:pt>
                <c:pt idx="181">
                  <c:v>5.3983512743751518</c:v>
                </c:pt>
                <c:pt idx="182">
                  <c:v>5.4144347480155677</c:v>
                </c:pt>
                <c:pt idx="183">
                  <c:v>5.4305182216559853</c:v>
                </c:pt>
                <c:pt idx="184">
                  <c:v>5.446601695296402</c:v>
                </c:pt>
                <c:pt idx="185">
                  <c:v>5.4626851689368188</c:v>
                </c:pt>
                <c:pt idx="186">
                  <c:v>5.4787686425772364</c:v>
                </c:pt>
                <c:pt idx="187">
                  <c:v>5.4948521162176522</c:v>
                </c:pt>
                <c:pt idx="188">
                  <c:v>5.510935589858069</c:v>
                </c:pt>
                <c:pt idx="189">
                  <c:v>5.5270190634984866</c:v>
                </c:pt>
                <c:pt idx="190">
                  <c:v>5.5431025371389024</c:v>
                </c:pt>
                <c:pt idx="191">
                  <c:v>5.5591860107793201</c:v>
                </c:pt>
                <c:pt idx="192">
                  <c:v>5.5752694844197368</c:v>
                </c:pt>
                <c:pt idx="193">
                  <c:v>5.5913529580601535</c:v>
                </c:pt>
                <c:pt idx="194">
                  <c:v>5.6074364317005712</c:v>
                </c:pt>
                <c:pt idx="195">
                  <c:v>5.6235199053409879</c:v>
                </c:pt>
                <c:pt idx="196">
                  <c:v>5.6396033789814046</c:v>
                </c:pt>
                <c:pt idx="197">
                  <c:v>5.6556868526218214</c:v>
                </c:pt>
                <c:pt idx="198">
                  <c:v>5.6717703262622381</c:v>
                </c:pt>
                <c:pt idx="199">
                  <c:v>5.6878537999026548</c:v>
                </c:pt>
                <c:pt idx="200">
                  <c:v>5.7039372735430725</c:v>
                </c:pt>
                <c:pt idx="201">
                  <c:v>5.7200207471834892</c:v>
                </c:pt>
                <c:pt idx="202">
                  <c:v>5.7361042208239059</c:v>
                </c:pt>
                <c:pt idx="203">
                  <c:v>5.7521876944643235</c:v>
                </c:pt>
                <c:pt idx="204">
                  <c:v>5.7682711681047394</c:v>
                </c:pt>
                <c:pt idx="205">
                  <c:v>5.7843546417451561</c:v>
                </c:pt>
                <c:pt idx="206">
                  <c:v>5.8004381153855737</c:v>
                </c:pt>
                <c:pt idx="207">
                  <c:v>5.8165215890259905</c:v>
                </c:pt>
                <c:pt idx="208">
                  <c:v>5.8326050626664072</c:v>
                </c:pt>
                <c:pt idx="209">
                  <c:v>5.8486885363068248</c:v>
                </c:pt>
                <c:pt idx="210">
                  <c:v>5.8647720099472416</c:v>
                </c:pt>
                <c:pt idx="211">
                  <c:v>5.8808554835876583</c:v>
                </c:pt>
                <c:pt idx="212">
                  <c:v>5.896938957228075</c:v>
                </c:pt>
                <c:pt idx="213">
                  <c:v>5.9130224308684909</c:v>
                </c:pt>
                <c:pt idx="214">
                  <c:v>5.9291059045089085</c:v>
                </c:pt>
                <c:pt idx="215">
                  <c:v>5.9451893781493252</c:v>
                </c:pt>
                <c:pt idx="216">
                  <c:v>5.961272851789742</c:v>
                </c:pt>
                <c:pt idx="217">
                  <c:v>5.9773563254301596</c:v>
                </c:pt>
                <c:pt idx="218">
                  <c:v>5.9934397990705763</c:v>
                </c:pt>
                <c:pt idx="219">
                  <c:v>6.0095232727109931</c:v>
                </c:pt>
                <c:pt idx="220">
                  <c:v>6.0256067463514098</c:v>
                </c:pt>
                <c:pt idx="221">
                  <c:v>6.0416902199918265</c:v>
                </c:pt>
                <c:pt idx="222">
                  <c:v>6.0577736936322433</c:v>
                </c:pt>
                <c:pt idx="223">
                  <c:v>6.0738571672726609</c:v>
                </c:pt>
                <c:pt idx="224">
                  <c:v>6.0899406409130767</c:v>
                </c:pt>
                <c:pt idx="225">
                  <c:v>6.1060241145534944</c:v>
                </c:pt>
                <c:pt idx="226">
                  <c:v>6.122107588193912</c:v>
                </c:pt>
                <c:pt idx="227">
                  <c:v>6.1381910618343278</c:v>
                </c:pt>
                <c:pt idx="228">
                  <c:v>6.1542745354747455</c:v>
                </c:pt>
                <c:pt idx="229">
                  <c:v>6.1703580091151622</c:v>
                </c:pt>
                <c:pt idx="230">
                  <c:v>6.186441482755578</c:v>
                </c:pt>
                <c:pt idx="231">
                  <c:v>6.2025249563959957</c:v>
                </c:pt>
                <c:pt idx="232">
                  <c:v>6.2186084300364124</c:v>
                </c:pt>
                <c:pt idx="233">
                  <c:v>6.2346919036768291</c:v>
                </c:pt>
                <c:pt idx="234">
                  <c:v>6.2507753773172468</c:v>
                </c:pt>
                <c:pt idx="235">
                  <c:v>6.2668588509576635</c:v>
                </c:pt>
                <c:pt idx="236">
                  <c:v>6.2829423245980802</c:v>
                </c:pt>
                <c:pt idx="237">
                  <c:v>6.299025798238497</c:v>
                </c:pt>
                <c:pt idx="238">
                  <c:v>6.3151092718789137</c:v>
                </c:pt>
                <c:pt idx="239">
                  <c:v>6.3311927455193304</c:v>
                </c:pt>
                <c:pt idx="240">
                  <c:v>6.3472762191597472</c:v>
                </c:pt>
                <c:pt idx="241">
                  <c:v>6.3633596928001639</c:v>
                </c:pt>
                <c:pt idx="242">
                  <c:v>6.3794431664405815</c:v>
                </c:pt>
                <c:pt idx="243">
                  <c:v>6.3955266400809982</c:v>
                </c:pt>
                <c:pt idx="244">
                  <c:v>6.411610113721415</c:v>
                </c:pt>
                <c:pt idx="245">
                  <c:v>6.4276935873618317</c:v>
                </c:pt>
                <c:pt idx="246">
                  <c:v>6.4437770610022485</c:v>
                </c:pt>
                <c:pt idx="247">
                  <c:v>6.4598605346426652</c:v>
                </c:pt>
                <c:pt idx="248">
                  <c:v>6.4759440082830828</c:v>
                </c:pt>
                <c:pt idx="249">
                  <c:v>6.4920274819234995</c:v>
                </c:pt>
                <c:pt idx="250">
                  <c:v>6.5081109555639163</c:v>
                </c:pt>
                <c:pt idx="251">
                  <c:v>6.524194429204333</c:v>
                </c:pt>
                <c:pt idx="252">
                  <c:v>6.5402779028447506</c:v>
                </c:pt>
                <c:pt idx="253">
                  <c:v>6.5563613764851674</c:v>
                </c:pt>
                <c:pt idx="254">
                  <c:v>6.5724448501255841</c:v>
                </c:pt>
                <c:pt idx="255">
                  <c:v>6.588528323766</c:v>
                </c:pt>
                <c:pt idx="256">
                  <c:v>6.6046117974064176</c:v>
                </c:pt>
                <c:pt idx="257">
                  <c:v>6.6206952710468334</c:v>
                </c:pt>
                <c:pt idx="258">
                  <c:v>6.636778744687251</c:v>
                </c:pt>
                <c:pt idx="259">
                  <c:v>6.6528622183276775</c:v>
                </c:pt>
                <c:pt idx="260">
                  <c:v>6.6689456919680863</c:v>
                </c:pt>
                <c:pt idx="261">
                  <c:v>6.6850291656085021</c:v>
                </c:pt>
                <c:pt idx="262">
                  <c:v>6.7011126392489189</c:v>
                </c:pt>
                <c:pt idx="263">
                  <c:v>6.7171961128893436</c:v>
                </c:pt>
                <c:pt idx="264">
                  <c:v>6.7332795865297523</c:v>
                </c:pt>
                <c:pt idx="265">
                  <c:v>6.74936306017017</c:v>
                </c:pt>
                <c:pt idx="266">
                  <c:v>6.7654465338105876</c:v>
                </c:pt>
                <c:pt idx="267">
                  <c:v>6.7815300074510105</c:v>
                </c:pt>
                <c:pt idx="268">
                  <c:v>6.7976134810914211</c:v>
                </c:pt>
                <c:pt idx="269">
                  <c:v>6.8136969547318369</c:v>
                </c:pt>
                <c:pt idx="270">
                  <c:v>6.8297804283722545</c:v>
                </c:pt>
                <c:pt idx="271">
                  <c:v>6.8458639020126792</c:v>
                </c:pt>
                <c:pt idx="272">
                  <c:v>6.8619473756530889</c:v>
                </c:pt>
                <c:pt idx="273">
                  <c:v>6.8780308492935047</c:v>
                </c:pt>
                <c:pt idx="274">
                  <c:v>6.8941143229339223</c:v>
                </c:pt>
                <c:pt idx="275">
                  <c:v>6.9101977965743471</c:v>
                </c:pt>
                <c:pt idx="276">
                  <c:v>6.9262812702147558</c:v>
                </c:pt>
                <c:pt idx="277">
                  <c:v>6.9423647438551734</c:v>
                </c:pt>
                <c:pt idx="278">
                  <c:v>6.9584482174955893</c:v>
                </c:pt>
                <c:pt idx="279">
                  <c:v>6.974531691136014</c:v>
                </c:pt>
                <c:pt idx="280">
                  <c:v>6.9906151647764219</c:v>
                </c:pt>
                <c:pt idx="281">
                  <c:v>7.0066986384168395</c:v>
                </c:pt>
                <c:pt idx="282">
                  <c:v>7.022782112057266</c:v>
                </c:pt>
                <c:pt idx="283">
                  <c:v>7.0388655856976818</c:v>
                </c:pt>
                <c:pt idx="284">
                  <c:v>7.0549490593380995</c:v>
                </c:pt>
                <c:pt idx="285">
                  <c:v>7.0710325329785082</c:v>
                </c:pt>
                <c:pt idx="286">
                  <c:v>7.0871160066189329</c:v>
                </c:pt>
                <c:pt idx="287">
                  <c:v>7.1031994802593497</c:v>
                </c:pt>
                <c:pt idx="288">
                  <c:v>7.1192829538997655</c:v>
                </c:pt>
                <c:pt idx="289">
                  <c:v>7.135366427540176</c:v>
                </c:pt>
                <c:pt idx="290">
                  <c:v>7.151449901180599</c:v>
                </c:pt>
                <c:pt idx="291">
                  <c:v>7.1675333748210166</c:v>
                </c:pt>
                <c:pt idx="292">
                  <c:v>7.1836168484614342</c:v>
                </c:pt>
                <c:pt idx="293">
                  <c:v>7.199700322101843</c:v>
                </c:pt>
                <c:pt idx="294">
                  <c:v>7.2157837957422677</c:v>
                </c:pt>
                <c:pt idx="295">
                  <c:v>7.2318672693826844</c:v>
                </c:pt>
                <c:pt idx="296">
                  <c:v>7.2479507430231012</c:v>
                </c:pt>
                <c:pt idx="297">
                  <c:v>7.264034216663509</c:v>
                </c:pt>
                <c:pt idx="298">
                  <c:v>7.2801176903039355</c:v>
                </c:pt>
                <c:pt idx="299">
                  <c:v>7.2962011639443531</c:v>
                </c:pt>
                <c:pt idx="300">
                  <c:v>7.312284637584769</c:v>
                </c:pt>
                <c:pt idx="301">
                  <c:v>7.3283681112251777</c:v>
                </c:pt>
                <c:pt idx="302">
                  <c:v>7.3444515848656025</c:v>
                </c:pt>
                <c:pt idx="303">
                  <c:v>7.3605350585060201</c:v>
                </c:pt>
                <c:pt idx="304">
                  <c:v>7.3766185321464368</c:v>
                </c:pt>
                <c:pt idx="305">
                  <c:v>7.3927020057868456</c:v>
                </c:pt>
                <c:pt idx="306">
                  <c:v>7.4087854794272694</c:v>
                </c:pt>
                <c:pt idx="307">
                  <c:v>7.4248689530676861</c:v>
                </c:pt>
                <c:pt idx="308">
                  <c:v>7.4409524267081038</c:v>
                </c:pt>
                <c:pt idx="309">
                  <c:v>7.4570359003485214</c:v>
                </c:pt>
                <c:pt idx="310">
                  <c:v>7.473119373988939</c:v>
                </c:pt>
                <c:pt idx="311">
                  <c:v>7.4892028476293557</c:v>
                </c:pt>
                <c:pt idx="312">
                  <c:v>7.5052863212697707</c:v>
                </c:pt>
                <c:pt idx="313">
                  <c:v>7.5213697949101874</c:v>
                </c:pt>
                <c:pt idx="314">
                  <c:v>7.537453268550605</c:v>
                </c:pt>
                <c:pt idx="315">
                  <c:v>7.5535367421910227</c:v>
                </c:pt>
                <c:pt idx="316">
                  <c:v>7.5696202158314403</c:v>
                </c:pt>
                <c:pt idx="317">
                  <c:v>7.5857036894718544</c:v>
                </c:pt>
                <c:pt idx="318">
                  <c:v>7.601787163112272</c:v>
                </c:pt>
                <c:pt idx="319">
                  <c:v>7.6178706367526896</c:v>
                </c:pt>
                <c:pt idx="320">
                  <c:v>7.6339541103931063</c:v>
                </c:pt>
                <c:pt idx="321">
                  <c:v>7.650037584033524</c:v>
                </c:pt>
                <c:pt idx="322">
                  <c:v>7.6661210576739398</c:v>
                </c:pt>
                <c:pt idx="323">
                  <c:v>7.6822045313143557</c:v>
                </c:pt>
                <c:pt idx="324">
                  <c:v>7.6982880049547733</c:v>
                </c:pt>
                <c:pt idx="325">
                  <c:v>7.7143714785951909</c:v>
                </c:pt>
                <c:pt idx="326">
                  <c:v>7.7304549522356085</c:v>
                </c:pt>
                <c:pt idx="327">
                  <c:v>7.7465384258760253</c:v>
                </c:pt>
                <c:pt idx="328">
                  <c:v>7.762621899516442</c:v>
                </c:pt>
                <c:pt idx="329">
                  <c:v>7.7787053731568578</c:v>
                </c:pt>
                <c:pt idx="330">
                  <c:v>7.7947888467972746</c:v>
                </c:pt>
                <c:pt idx="331">
                  <c:v>7.8108723204376922</c:v>
                </c:pt>
                <c:pt idx="332">
                  <c:v>7.8269557940781098</c:v>
                </c:pt>
                <c:pt idx="333">
                  <c:v>7.8430392677185257</c:v>
                </c:pt>
                <c:pt idx="334">
                  <c:v>7.8591227413589433</c:v>
                </c:pt>
                <c:pt idx="335">
                  <c:v>7.8752062149993591</c:v>
                </c:pt>
                <c:pt idx="336">
                  <c:v>7.8912896886397768</c:v>
                </c:pt>
                <c:pt idx="337">
                  <c:v>7.9073731622801935</c:v>
                </c:pt>
                <c:pt idx="338">
                  <c:v>7.9234566359206102</c:v>
                </c:pt>
                <c:pt idx="339">
                  <c:v>7.939540109561027</c:v>
                </c:pt>
                <c:pt idx="340">
                  <c:v>7.9556235832014428</c:v>
                </c:pt>
                <c:pt idx="341">
                  <c:v>7.9717070568418604</c:v>
                </c:pt>
                <c:pt idx="342">
                  <c:v>7.9877905304822781</c:v>
                </c:pt>
                <c:pt idx="343">
                  <c:v>8.0038740041226948</c:v>
                </c:pt>
                <c:pt idx="344">
                  <c:v>8.0199574777631106</c:v>
                </c:pt>
                <c:pt idx="345">
                  <c:v>8.0360409514035283</c:v>
                </c:pt>
                <c:pt idx="346">
                  <c:v>8.0521244250439441</c:v>
                </c:pt>
                <c:pt idx="347">
                  <c:v>8.0682078986843617</c:v>
                </c:pt>
                <c:pt idx="348">
                  <c:v>8.0842913723247793</c:v>
                </c:pt>
                <c:pt idx="349">
                  <c:v>8.100374845965197</c:v>
                </c:pt>
                <c:pt idx="350">
                  <c:v>8.1164583196056128</c:v>
                </c:pt>
                <c:pt idx="351">
                  <c:v>8.1325417932460304</c:v>
                </c:pt>
                <c:pt idx="352">
                  <c:v>8.1486252668864463</c:v>
                </c:pt>
                <c:pt idx="353">
                  <c:v>8.1647087405268639</c:v>
                </c:pt>
                <c:pt idx="354">
                  <c:v>8.1807922141672815</c:v>
                </c:pt>
                <c:pt idx="355">
                  <c:v>8.1968756878076992</c:v>
                </c:pt>
                <c:pt idx="356">
                  <c:v>8.212959161448115</c:v>
                </c:pt>
                <c:pt idx="357">
                  <c:v>8.2290426350885308</c:v>
                </c:pt>
                <c:pt idx="358">
                  <c:v>8.2451261087289485</c:v>
                </c:pt>
                <c:pt idx="359">
                  <c:v>8.2612095823693643</c:v>
                </c:pt>
                <c:pt idx="360">
                  <c:v>8.2772930560097819</c:v>
                </c:pt>
                <c:pt idx="361">
                  <c:v>8.2933765296501996</c:v>
                </c:pt>
                <c:pt idx="362">
                  <c:v>8.3094600032906154</c:v>
                </c:pt>
                <c:pt idx="363">
                  <c:v>8.3255434769310313</c:v>
                </c:pt>
                <c:pt idx="364">
                  <c:v>8.3416269505714489</c:v>
                </c:pt>
                <c:pt idx="365">
                  <c:v>8.3577104242118665</c:v>
                </c:pt>
                <c:pt idx="366">
                  <c:v>8.3737938978522841</c:v>
                </c:pt>
                <c:pt idx="367">
                  <c:v>8.3898773714927</c:v>
                </c:pt>
                <c:pt idx="368">
                  <c:v>8.4059608451331176</c:v>
                </c:pt>
                <c:pt idx="369">
                  <c:v>8.4220443187735334</c:v>
                </c:pt>
                <c:pt idx="370">
                  <c:v>8.4381277924139511</c:v>
                </c:pt>
                <c:pt idx="371">
                  <c:v>8.4542112660543687</c:v>
                </c:pt>
                <c:pt idx="372">
                  <c:v>8.4702947396947863</c:v>
                </c:pt>
                <c:pt idx="373">
                  <c:v>8.4863782133352021</c:v>
                </c:pt>
                <c:pt idx="374">
                  <c:v>8.502461686975618</c:v>
                </c:pt>
                <c:pt idx="375">
                  <c:v>8.5185451606160356</c:v>
                </c:pt>
                <c:pt idx="376">
                  <c:v>8.5346286342564515</c:v>
                </c:pt>
                <c:pt idx="377">
                  <c:v>8.5507121078968691</c:v>
                </c:pt>
                <c:pt idx="378">
                  <c:v>8.5667955815372867</c:v>
                </c:pt>
                <c:pt idx="379">
                  <c:v>8.5828790551777026</c:v>
                </c:pt>
                <c:pt idx="380">
                  <c:v>8.5989625288181202</c:v>
                </c:pt>
                <c:pt idx="381">
                  <c:v>8.615046002458536</c:v>
                </c:pt>
                <c:pt idx="382">
                  <c:v>8.6311294760989536</c:v>
                </c:pt>
                <c:pt idx="383">
                  <c:v>8.6472129497393713</c:v>
                </c:pt>
                <c:pt idx="384">
                  <c:v>8.6632964233797889</c:v>
                </c:pt>
                <c:pt idx="385">
                  <c:v>8.6793798970202047</c:v>
                </c:pt>
                <c:pt idx="386">
                  <c:v>8.6954633706606206</c:v>
                </c:pt>
                <c:pt idx="387">
                  <c:v>8.7115468443010382</c:v>
                </c:pt>
                <c:pt idx="388">
                  <c:v>8.7276303179414558</c:v>
                </c:pt>
                <c:pt idx="389">
                  <c:v>8.7437137915818735</c:v>
                </c:pt>
                <c:pt idx="390">
                  <c:v>8.7597972652222893</c:v>
                </c:pt>
                <c:pt idx="391">
                  <c:v>8.7758807388627051</c:v>
                </c:pt>
                <c:pt idx="392">
                  <c:v>8.791964212503121</c:v>
                </c:pt>
                <c:pt idx="393">
                  <c:v>8.8080476861435386</c:v>
                </c:pt>
                <c:pt idx="394">
                  <c:v>8.8241311597839562</c:v>
                </c:pt>
                <c:pt idx="395">
                  <c:v>8.8402146334243739</c:v>
                </c:pt>
                <c:pt idx="396">
                  <c:v>8.8562981070647897</c:v>
                </c:pt>
                <c:pt idx="397">
                  <c:v>8.8723815807052056</c:v>
                </c:pt>
                <c:pt idx="398">
                  <c:v>8.8884650543456232</c:v>
                </c:pt>
                <c:pt idx="399">
                  <c:v>8.9045485279860408</c:v>
                </c:pt>
                <c:pt idx="400">
                  <c:v>8.9206320016264584</c:v>
                </c:pt>
                <c:pt idx="401">
                  <c:v>8.936715475266876</c:v>
                </c:pt>
                <c:pt idx="402">
                  <c:v>8.9527989489072901</c:v>
                </c:pt>
                <c:pt idx="403">
                  <c:v>8.9688824225477077</c:v>
                </c:pt>
                <c:pt idx="404">
                  <c:v>8.9849658961881254</c:v>
                </c:pt>
                <c:pt idx="405">
                  <c:v>9.001049369828543</c:v>
                </c:pt>
                <c:pt idx="406">
                  <c:v>9.0171328434689588</c:v>
                </c:pt>
                <c:pt idx="407">
                  <c:v>9.0332163171093764</c:v>
                </c:pt>
                <c:pt idx="408">
                  <c:v>9.0492997907497923</c:v>
                </c:pt>
                <c:pt idx="409">
                  <c:v>9.0653832643902081</c:v>
                </c:pt>
                <c:pt idx="410">
                  <c:v>9.0814667380306258</c:v>
                </c:pt>
                <c:pt idx="411">
                  <c:v>9.0975502116710434</c:v>
                </c:pt>
                <c:pt idx="412">
                  <c:v>9.113633685311461</c:v>
                </c:pt>
                <c:pt idx="413">
                  <c:v>9.1297171589518751</c:v>
                </c:pt>
                <c:pt idx="414">
                  <c:v>9.1458006325922927</c:v>
                </c:pt>
                <c:pt idx="415">
                  <c:v>9.1618841062327103</c:v>
                </c:pt>
                <c:pt idx="416">
                  <c:v>9.1779675798731279</c:v>
                </c:pt>
                <c:pt idx="417">
                  <c:v>9.1940510535135456</c:v>
                </c:pt>
                <c:pt idx="418">
                  <c:v>9.2101345271539614</c:v>
                </c:pt>
                <c:pt idx="419">
                  <c:v>9.2262180007943773</c:v>
                </c:pt>
                <c:pt idx="420">
                  <c:v>9.2423014744347949</c:v>
                </c:pt>
                <c:pt idx="421">
                  <c:v>9.2583849480752125</c:v>
                </c:pt>
                <c:pt idx="422">
                  <c:v>9.2744684217156301</c:v>
                </c:pt>
                <c:pt idx="423">
                  <c:v>9.290551895356046</c:v>
                </c:pt>
                <c:pt idx="424">
                  <c:v>9.3066353689964636</c:v>
                </c:pt>
                <c:pt idx="425">
                  <c:v>9.3227188426368794</c:v>
                </c:pt>
                <c:pt idx="426">
                  <c:v>9.3388023162772953</c:v>
                </c:pt>
                <c:pt idx="427">
                  <c:v>9.3548857899177129</c:v>
                </c:pt>
                <c:pt idx="428">
                  <c:v>9.3709692635581305</c:v>
                </c:pt>
                <c:pt idx="429">
                  <c:v>9.3870527371985464</c:v>
                </c:pt>
                <c:pt idx="430">
                  <c:v>9.403136210838964</c:v>
                </c:pt>
                <c:pt idx="431">
                  <c:v>9.4192196844793799</c:v>
                </c:pt>
                <c:pt idx="432">
                  <c:v>9.4353031581197975</c:v>
                </c:pt>
                <c:pt idx="433">
                  <c:v>9.4513866317602151</c:v>
                </c:pt>
                <c:pt idx="434">
                  <c:v>9.4674701054006327</c:v>
                </c:pt>
                <c:pt idx="435">
                  <c:v>9.4835535790410486</c:v>
                </c:pt>
                <c:pt idx="436">
                  <c:v>9.4996370526814662</c:v>
                </c:pt>
                <c:pt idx="437">
                  <c:v>9.515720526321882</c:v>
                </c:pt>
                <c:pt idx="438">
                  <c:v>9.5318039999622997</c:v>
                </c:pt>
                <c:pt idx="439">
                  <c:v>9.5478874736027173</c:v>
                </c:pt>
                <c:pt idx="440">
                  <c:v>9.5639709472431331</c:v>
                </c:pt>
                <c:pt idx="441">
                  <c:v>9.580054420883549</c:v>
                </c:pt>
                <c:pt idx="442">
                  <c:v>9.5961378945239666</c:v>
                </c:pt>
                <c:pt idx="443">
                  <c:v>9.6122213681643824</c:v>
                </c:pt>
                <c:pt idx="444">
                  <c:v>9.6283048418048001</c:v>
                </c:pt>
                <c:pt idx="445">
                  <c:v>9.6443883154452177</c:v>
                </c:pt>
                <c:pt idx="446">
                  <c:v>9.6604717890856335</c:v>
                </c:pt>
                <c:pt idx="447">
                  <c:v>9.6765552627260512</c:v>
                </c:pt>
                <c:pt idx="448">
                  <c:v>9.692638736366467</c:v>
                </c:pt>
                <c:pt idx="449">
                  <c:v>9.7087222100068846</c:v>
                </c:pt>
                <c:pt idx="450">
                  <c:v>9.7248056836473022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0.7648816538597103</c:v>
                </c:pt>
                <c:pt idx="1">
                  <c:v>-4.1210746514309449E-2</c:v>
                </c:pt>
                <c:pt idx="2">
                  <c:v>-0.81382385860863593</c:v>
                </c:pt>
                <c:pt idx="3">
                  <c:v>-1.5540453164298498</c:v>
                </c:pt>
                <c:pt idx="4">
                  <c:v>-2.2629302723051694</c:v>
                </c:pt>
                <c:pt idx="5">
                  <c:v>-2.9415023325958245</c:v>
                </c:pt>
                <c:pt idx="6">
                  <c:v>-3.5907544669044142</c:v>
                </c:pt>
                <c:pt idx="7">
                  <c:v>-4.2116498915213825</c:v>
                </c:pt>
                <c:pt idx="8">
                  <c:v>-4.8051229278341978</c:v>
                </c:pt>
                <c:pt idx="9">
                  <c:v>-5.3720798364029037</c:v>
                </c:pt>
                <c:pt idx="10">
                  <c:v>-5.9133996273862266</c:v>
                </c:pt>
                <c:pt idx="11">
                  <c:v>-6.4299348479826719</c:v>
                </c:pt>
                <c:pt idx="12">
                  <c:v>-6.9225123475330079</c:v>
                </c:pt>
                <c:pt idx="13">
                  <c:v>-7.3919340209121387</c:v>
                </c:pt>
                <c:pt idx="14">
                  <c:v>-7.8389775308210474</c:v>
                </c:pt>
                <c:pt idx="15">
                  <c:v>-8.2643970095718657</c:v>
                </c:pt>
                <c:pt idx="16">
                  <c:v>-8.6689237409433488</c:v>
                </c:pt>
                <c:pt idx="17">
                  <c:v>-9.0532668226669912</c:v>
                </c:pt>
                <c:pt idx="18">
                  <c:v>-9.4181138100889612</c:v>
                </c:pt>
                <c:pt idx="19">
                  <c:v>-9.7641313415375564</c:v>
                </c:pt>
                <c:pt idx="20">
                  <c:v>-10.091965745910947</c:v>
                </c:pt>
                <c:pt idx="21">
                  <c:v>-10.402243632985698</c:v>
                </c:pt>
                <c:pt idx="22">
                  <c:v>-10.695572466932489</c:v>
                </c:pt>
                <c:pt idx="23">
                  <c:v>-10.972541123511828</c:v>
                </c:pt>
                <c:pt idx="24">
                  <c:v>-11.233720431409417</c:v>
                </c:pt>
                <c:pt idx="25">
                  <c:v>-11.479663698157623</c:v>
                </c:pt>
                <c:pt idx="26">
                  <c:v>-11.710907221077495</c:v>
                </c:pt>
                <c:pt idx="27">
                  <c:v>-11.927970783663064</c:v>
                </c:pt>
                <c:pt idx="28">
                  <c:v>-12.13135813781841</c:v>
                </c:pt>
                <c:pt idx="29">
                  <c:v>-12.321557472345873</c:v>
                </c:pt>
                <c:pt idx="30">
                  <c:v>-12.499041868073064</c:v>
                </c:pt>
                <c:pt idx="31">
                  <c:v>-12.664269739995504</c:v>
                </c:pt>
                <c:pt idx="32">
                  <c:v>-12.817685266800517</c:v>
                </c:pt>
                <c:pt idx="33">
                  <c:v>-12.959718808128748</c:v>
                </c:pt>
                <c:pt idx="34">
                  <c:v>-13.090787309918795</c:v>
                </c:pt>
                <c:pt idx="35">
                  <c:v>-13.21129469817123</c:v>
                </c:pt>
                <c:pt idx="36">
                  <c:v>-13.321632261458738</c:v>
                </c:pt>
                <c:pt idx="37">
                  <c:v>-13.422179022500039</c:v>
                </c:pt>
                <c:pt idx="38">
                  <c:v>-13.513302099106038</c:v>
                </c:pt>
                <c:pt idx="39">
                  <c:v>-13.595357054798477</c:v>
                </c:pt>
                <c:pt idx="40">
                  <c:v>-13.668688239392427</c:v>
                </c:pt>
                <c:pt idx="41">
                  <c:v>-13.733629119826297</c:v>
                </c:pt>
                <c:pt idx="42">
                  <c:v>-13.790502601514529</c:v>
                </c:pt>
                <c:pt idx="43">
                  <c:v>-13.839621340491028</c:v>
                </c:pt>
                <c:pt idx="44">
                  <c:v>-13.881288046603306</c:v>
                </c:pt>
                <c:pt idx="45">
                  <c:v>-13.915795778010349</c:v>
                </c:pt>
                <c:pt idx="46">
                  <c:v>-13.943428227230084</c:v>
                </c:pt>
                <c:pt idx="47">
                  <c:v>-13.964459998975242</c:v>
                </c:pt>
                <c:pt idx="48">
                  <c:v>-13.979156880009979</c:v>
                </c:pt>
                <c:pt idx="49">
                  <c:v>-13.987776101252825</c:v>
                </c:pt>
                <c:pt idx="50">
                  <c:v>-13.990566592345406</c:v>
                </c:pt>
                <c:pt idx="51">
                  <c:v>-13.987769228900101</c:v>
                </c:pt>
                <c:pt idx="52">
                  <c:v>-13.97961707263385</c:v>
                </c:pt>
                <c:pt idx="53">
                  <c:v>-13.966335604589506</c:v>
                </c:pt>
                <c:pt idx="54">
                  <c:v>-13.948142951640518</c:v>
                </c:pt>
                <c:pt idx="55">
                  <c:v>-13.925250106469091</c:v>
                </c:pt>
                <c:pt idx="56">
                  <c:v>-13.897861141202789</c:v>
                </c:pt>
                <c:pt idx="57">
                  <c:v>-13.866173414889262</c:v>
                </c:pt>
                <c:pt idx="58">
                  <c:v>-13.830377774983736</c:v>
                </c:pt>
                <c:pt idx="59">
                  <c:v>-13.790658753019036</c:v>
                </c:pt>
                <c:pt idx="60">
                  <c:v>-13.747194754623038</c:v>
                </c:pt>
                <c:pt idx="61">
                  <c:v>-13.700158244043976</c:v>
                </c:pt>
                <c:pt idx="62">
                  <c:v>-13.649715923339381</c:v>
                </c:pt>
                <c:pt idx="63">
                  <c:v>-13.596028906380102</c:v>
                </c:pt>
                <c:pt idx="64">
                  <c:v>-13.539252887816541</c:v>
                </c:pt>
                <c:pt idx="65">
                  <c:v>-13.479538307150285</c:v>
                </c:pt>
                <c:pt idx="66">
                  <c:v>-13.417030508049978</c:v>
                </c:pt>
                <c:pt idx="67">
                  <c:v>-13.35186989304669</c:v>
                </c:pt>
                <c:pt idx="68">
                  <c:v>-13.284192073740005</c:v>
                </c:pt>
                <c:pt idx="69">
                  <c:v>-13.214128016642457</c:v>
                </c:pt>
                <c:pt idx="70">
                  <c:v>-13.141804184786395</c:v>
                </c:pt>
                <c:pt idx="71">
                  <c:v>-13.067342675213705</c:v>
                </c:pt>
                <c:pt idx="72">
                  <c:v>-12.990861352465574</c:v>
                </c:pt>
                <c:pt idx="73">
                  <c:v>-12.91247397818621</c:v>
                </c:pt>
                <c:pt idx="74">
                  <c:v>-12.83229033695099</c:v>
                </c:pt>
                <c:pt idx="75">
                  <c:v>-12.750416358426705</c:v>
                </c:pt>
                <c:pt idx="76">
                  <c:v>-12.666954235968291</c:v>
                </c:pt>
                <c:pt idx="77">
                  <c:v>-12.582002541753685</c:v>
                </c:pt>
                <c:pt idx="78">
                  <c:v>-12.495656338555325</c:v>
                </c:pt>
                <c:pt idx="79">
                  <c:v>-12.408007288244402</c:v>
                </c:pt>
                <c:pt idx="80">
                  <c:v>-12.319143757120923</c:v>
                </c:pt>
                <c:pt idx="81">
                  <c:v>-12.229150918160197</c:v>
                </c:pt>
                <c:pt idx="82">
                  <c:v>-12.138110850263756</c:v>
                </c:pt>
                <c:pt idx="83">
                  <c:v>-12.046102634600231</c:v>
                </c:pt>
                <c:pt idx="84">
                  <c:v>-11.953202448119402</c:v>
                </c:pt>
                <c:pt idx="85">
                  <c:v>-11.859483654319995</c:v>
                </c:pt>
                <c:pt idx="86">
                  <c:v>-11.765016891349969</c:v>
                </c:pt>
                <c:pt idx="87">
                  <c:v>-11.669870157515387</c:v>
                </c:pt>
                <c:pt idx="88">
                  <c:v>-11.574108894272097</c:v>
                </c:pt>
                <c:pt idx="89">
                  <c:v>-11.477796066772232</c:v>
                </c:pt>
                <c:pt idx="90">
                  <c:v>-11.380992242035523</c:v>
                </c:pt>
                <c:pt idx="91">
                  <c:v>-11.283755664813469</c:v>
                </c:pt>
                <c:pt idx="92">
                  <c:v>-11.186142331212476</c:v>
                </c:pt>
                <c:pt idx="93">
                  <c:v>-11.088206060140143</c:v>
                </c:pt>
                <c:pt idx="94">
                  <c:v>-10.989998562637219</c:v>
                </c:pt>
                <c:pt idx="95">
                  <c:v>-10.891569509155762</c:v>
                </c:pt>
                <c:pt idx="96">
                  <c:v>-10.792966594842575</c:v>
                </c:pt>
                <c:pt idx="97">
                  <c:v>-10.694235602885083</c:v>
                </c:pt>
                <c:pt idx="98">
                  <c:v>-10.595420465975359</c:v>
                </c:pt>
                <c:pt idx="99">
                  <c:v>-10.496563325946395</c:v>
                </c:pt>
                <c:pt idx="100">
                  <c:v>-10.397704591633103</c:v>
                </c:pt>
                <c:pt idx="101">
                  <c:v>-10.298882995009247</c:v>
                </c:pt>
                <c:pt idx="102">
                  <c:v>-10.200135645649693</c:v>
                </c:pt>
                <c:pt idx="103">
                  <c:v>-10.101498083566455</c:v>
                </c:pt>
                <c:pt idx="104">
                  <c:v>-10.003004330465185</c:v>
                </c:pt>
                <c:pt idx="105">
                  <c:v>-9.904686939467755</c:v>
                </c:pt>
                <c:pt idx="106">
                  <c:v>-9.8065770433450474</c:v>
                </c:pt>
                <c:pt idx="107">
                  <c:v>-9.7087044013030592</c:v>
                </c:pt>
                <c:pt idx="108">
                  <c:v>-9.6110974443639918</c:v>
                </c:pt>
                <c:pt idx="109">
                  <c:v>-9.5137833193828758</c:v>
                </c:pt>
                <c:pt idx="110">
                  <c:v>-9.4167879317393073</c:v>
                </c:pt>
                <c:pt idx="111">
                  <c:v>-9.3201359867424003</c:v>
                </c:pt>
                <c:pt idx="112">
                  <c:v>-9.2238510297863385</c:v>
                </c:pt>
                <c:pt idx="113">
                  <c:v>-9.1279554852925884</c:v>
                </c:pt>
                <c:pt idx="114">
                  <c:v>-9.0324706944739788</c:v>
                </c:pt>
                <c:pt idx="115">
                  <c:v>-8.937416951954722</c:v>
                </c:pt>
                <c:pt idx="116">
                  <c:v>-8.8428135412796127</c:v>
                </c:pt>
                <c:pt idx="117">
                  <c:v>-8.7486787693445471</c:v>
                </c:pt>
                <c:pt idx="118">
                  <c:v>-8.6550299997797762</c:v>
                </c:pt>
                <c:pt idx="119">
                  <c:v>-8.5618836853162392</c:v>
                </c:pt>
                <c:pt idx="120">
                  <c:v>-8.4692553991645045</c:v>
                </c:pt>
                <c:pt idx="121">
                  <c:v>-8.3771598654351642</c:v>
                </c:pt>
                <c:pt idx="122">
                  <c:v>-8.2856109886284184</c:v>
                </c:pt>
                <c:pt idx="123">
                  <c:v>-8.1946218822201011</c:v>
                </c:pt>
                <c:pt idx="124">
                  <c:v>-8.1042048963703248</c:v>
                </c:pt>
                <c:pt idx="125">
                  <c:v>-8.0143716447805051</c:v>
                </c:pt>
                <c:pt idx="126">
                  <c:v>-7.9251330307234271</c:v>
                </c:pt>
                <c:pt idx="127">
                  <c:v>-7.8364992722706397</c:v>
                </c:pt>
                <c:pt idx="128">
                  <c:v>-7.7484799267406235</c:v>
                </c:pt>
                <c:pt idx="129">
                  <c:v>-7.6610839143903942</c:v>
                </c:pt>
                <c:pt idx="130">
                  <c:v>-7.574319541372831</c:v>
                </c:pt>
                <c:pt idx="131">
                  <c:v>-7.4881945219811676</c:v>
                </c:pt>
                <c:pt idx="132">
                  <c:v>-7.4027160002015231</c:v>
                </c:pt>
                <c:pt idx="133">
                  <c:v>-7.3178905705937751</c:v>
                </c:pt>
                <c:pt idx="134">
                  <c:v>-7.2337242985205528</c:v>
                </c:pt>
                <c:pt idx="135">
                  <c:v>-7.1502227397433646</c:v>
                </c:pt>
                <c:pt idx="136">
                  <c:v>-7.0673909594046558</c:v>
                </c:pt>
                <c:pt idx="137">
                  <c:v>-6.9852335504136622</c:v>
                </c:pt>
                <c:pt idx="138">
                  <c:v>-6.9037546512537649</c:v>
                </c:pt>
                <c:pt idx="139">
                  <c:v>-6.8229579632283537</c:v>
                </c:pt>
                <c:pt idx="140">
                  <c:v>-6.7428467671617236</c:v>
                </c:pt>
                <c:pt idx="141">
                  <c:v>-6.6634239395711656</c:v>
                </c:pt>
                <c:pt idx="142">
                  <c:v>-6.5846919683258074</c:v>
                </c:pt>
                <c:pt idx="143">
                  <c:v>-6.5066529678074456</c:v>
                </c:pt>
                <c:pt idx="144">
                  <c:v>-6.429308693588065</c:v>
                </c:pt>
                <c:pt idx="145">
                  <c:v>-6.3526605566384271</c:v>
                </c:pt>
                <c:pt idx="146">
                  <c:v>-6.2767096370815505</c:v>
                </c:pt>
                <c:pt idx="147">
                  <c:v>-6.2014566975046987</c:v>
                </c:pt>
                <c:pt idx="148">
                  <c:v>-6.126902195842904</c:v>
                </c:pt>
                <c:pt idx="149">
                  <c:v>-6.0530462978468371</c:v>
                </c:pt>
                <c:pt idx="150">
                  <c:v>-5.9798888891473929</c:v>
                </c:pt>
                <c:pt idx="151">
                  <c:v>-5.9074295869289513</c:v>
                </c:pt>
                <c:pt idx="152">
                  <c:v>-5.835667751223105</c:v>
                </c:pt>
                <c:pt idx="153">
                  <c:v>-5.764602495834092</c:v>
                </c:pt>
                <c:pt idx="154">
                  <c:v>-5.6942326989070011</c:v>
                </c:pt>
                <c:pt idx="155">
                  <c:v>-5.6245570131494196</c:v>
                </c:pt>
                <c:pt idx="156">
                  <c:v>-5.5555738757169557</c:v>
                </c:pt>
                <c:pt idx="157">
                  <c:v>-5.4872815177726499</c:v>
                </c:pt>
                <c:pt idx="158">
                  <c:v>-5.419677973730149</c:v>
                </c:pt>
                <c:pt idx="159">
                  <c:v>-5.352761090190123</c:v>
                </c:pt>
                <c:pt idx="160">
                  <c:v>-5.2865285345791238</c:v>
                </c:pt>
                <c:pt idx="161">
                  <c:v>-5.2209778034999523</c:v>
                </c:pt>
                <c:pt idx="162">
                  <c:v>-5.1561062308021617</c:v>
                </c:pt>
                <c:pt idx="163">
                  <c:v>-5.0919109953811894</c:v>
                </c:pt>
                <c:pt idx="164">
                  <c:v>-5.0283891287143305</c:v>
                </c:pt>
                <c:pt idx="165">
                  <c:v>-4.9655375221415508</c:v>
                </c:pt>
                <c:pt idx="166">
                  <c:v>-4.903352933898824</c:v>
                </c:pt>
                <c:pt idx="167">
                  <c:v>-4.8418319959116074</c:v>
                </c:pt>
                <c:pt idx="168">
                  <c:v>-4.7809712203556414</c:v>
                </c:pt>
                <c:pt idx="169">
                  <c:v>-4.7207670059922826</c:v>
                </c:pt>
                <c:pt idx="170">
                  <c:v>-4.661215644285182</c:v>
                </c:pt>
                <c:pt idx="171">
                  <c:v>-4.6023133253049835</c:v>
                </c:pt>
                <c:pt idx="172">
                  <c:v>-4.5440561434285858</c:v>
                </c:pt>
                <c:pt idx="173">
                  <c:v>-4.4864401028392553</c:v>
                </c:pt>
                <c:pt idx="174">
                  <c:v>-4.4294611228336445</c:v>
                </c:pt>
                <c:pt idx="175">
                  <c:v>-4.3731150429417243</c:v>
                </c:pt>
                <c:pt idx="176">
                  <c:v>-4.3173976278654029</c:v>
                </c:pt>
                <c:pt idx="177">
                  <c:v>-4.2623045722413258</c:v>
                </c:pt>
                <c:pt idx="178">
                  <c:v>-4.2078315052334405</c:v>
                </c:pt>
                <c:pt idx="179">
                  <c:v>-4.1539739949604524</c:v>
                </c:pt>
                <c:pt idx="180">
                  <c:v>-4.1007275527634164</c:v>
                </c:pt>
                <c:pt idx="181">
                  <c:v>-4.0480876373183197</c:v>
                </c:pt>
                <c:pt idx="182">
                  <c:v>-3.9960496585986025</c:v>
                </c:pt>
                <c:pt idx="183">
                  <c:v>-3.9446089816921521</c:v>
                </c:pt>
                <c:pt idx="184">
                  <c:v>-3.8937609304774927</c:v>
                </c:pt>
                <c:pt idx="185">
                  <c:v>-3.8435007911634003</c:v>
                </c:pt>
                <c:pt idx="186">
                  <c:v>-3.7938238156963515</c:v>
                </c:pt>
                <c:pt idx="187">
                  <c:v>-3.7447252250399323</c:v>
                </c:pt>
                <c:pt idx="188">
                  <c:v>-3.6962002123301811</c:v>
                </c:pt>
                <c:pt idx="189">
                  <c:v>-3.6482439459108846</c:v>
                </c:pt>
                <c:pt idx="190">
                  <c:v>-3.6008515722525267</c:v>
                </c:pt>
                <c:pt idx="191">
                  <c:v>-3.554018218758626</c:v>
                </c:pt>
                <c:pt idx="192">
                  <c:v>-3.5077389964630523</c:v>
                </c:pt>
                <c:pt idx="193">
                  <c:v>-3.4620090026217447</c:v>
                </c:pt>
                <c:pt idx="194">
                  <c:v>-3.4168233232022454</c:v>
                </c:pt>
                <c:pt idx="195">
                  <c:v>-3.3721770352743015</c:v>
                </c:pt>
                <c:pt idx="196">
                  <c:v>-3.3280652093046967</c:v>
                </c:pt>
                <c:pt idx="197">
                  <c:v>-3.2844829113594063</c:v>
                </c:pt>
                <c:pt idx="198">
                  <c:v>-3.241425205216061</c:v>
                </c:pt>
                <c:pt idx="199">
                  <c:v>-3.1988871543895954</c:v>
                </c:pt>
                <c:pt idx="200">
                  <c:v>-3.1568638240739317</c:v>
                </c:pt>
                <c:pt idx="201">
                  <c:v>-3.1153502830023903</c:v>
                </c:pt>
                <c:pt idx="202">
                  <c:v>-3.074341605229463</c:v>
                </c:pt>
                <c:pt idx="203">
                  <c:v>-3.0338328718365886</c:v>
                </c:pt>
                <c:pt idx="204">
                  <c:v>-2.9938191725643208</c:v>
                </c:pt>
                <c:pt idx="205">
                  <c:v>-2.9542956073733788</c:v>
                </c:pt>
                <c:pt idx="206">
                  <c:v>-2.9152572879368899</c:v>
                </c:pt>
                <c:pt idx="207">
                  <c:v>-2.8766993390661129</c:v>
                </c:pt>
                <c:pt idx="208">
                  <c:v>-2.8386169000718127</c:v>
                </c:pt>
                <c:pt idx="209">
                  <c:v>-2.8010051260634761</c:v>
                </c:pt>
                <c:pt idx="210">
                  <c:v>-2.7638591891884099</c:v>
                </c:pt>
                <c:pt idx="211">
                  <c:v>-2.7271742798127128</c:v>
                </c:pt>
                <c:pt idx="212">
                  <c:v>-2.6909456076461336</c:v>
                </c:pt>
                <c:pt idx="213">
                  <c:v>-2.6551684028126319</c:v>
                </c:pt>
                <c:pt idx="214">
                  <c:v>-2.6198379168685317</c:v>
                </c:pt>
                <c:pt idx="215">
                  <c:v>-2.5849494237700386</c:v>
                </c:pt>
                <c:pt idx="216">
                  <c:v>-2.5504982207917908</c:v>
                </c:pt>
                <c:pt idx="217">
                  <c:v>-2.5164796293981984</c:v>
                </c:pt>
                <c:pt idx="218">
                  <c:v>-2.4828889960691347</c:v>
                </c:pt>
                <c:pt idx="219">
                  <c:v>-2.4497216930815564</c:v>
                </c:pt>
                <c:pt idx="220">
                  <c:v>-2.4169731192486048</c:v>
                </c:pt>
                <c:pt idx="221">
                  <c:v>-2.3846387006176317</c:v>
                </c:pt>
                <c:pt idx="222">
                  <c:v>-2.3527138911286123</c:v>
                </c:pt>
                <c:pt idx="223">
                  <c:v>-2.3211941732342916</c:v>
                </c:pt>
                <c:pt idx="224">
                  <c:v>-2.2900750584834673</c:v>
                </c:pt>
                <c:pt idx="225">
                  <c:v>-2.2593520880686375</c:v>
                </c:pt>
                <c:pt idx="226">
                  <c:v>-2.229020833339368</c:v>
                </c:pt>
                <c:pt idx="227">
                  <c:v>-2.1990768962825187</c:v>
                </c:pt>
                <c:pt idx="228">
                  <c:v>-2.1695159099705439</c:v>
                </c:pt>
                <c:pt idx="229">
                  <c:v>-2.1403335389790752</c:v>
                </c:pt>
                <c:pt idx="230">
                  <c:v>-2.1115254797747856</c:v>
                </c:pt>
                <c:pt idx="231">
                  <c:v>-2.0830874610747192</c:v>
                </c:pt>
                <c:pt idx="232">
                  <c:v>-2.0550152441780773</c:v>
                </c:pt>
                <c:pt idx="233">
                  <c:v>-2.0273046232714935</c:v>
                </c:pt>
                <c:pt idx="234">
                  <c:v>-1.9999514257087523</c:v>
                </c:pt>
                <c:pt idx="235">
                  <c:v>-1.9729515122659615</c:v>
                </c:pt>
                <c:pt idx="236">
                  <c:v>-1.9463007773730219</c:v>
                </c:pt>
                <c:pt idx="237">
                  <c:v>-1.9199951493223419</c:v>
                </c:pt>
                <c:pt idx="238">
                  <c:v>-1.8940305904556489</c:v>
                </c:pt>
                <c:pt idx="239">
                  <c:v>-1.8684030973297143</c:v>
                </c:pt>
                <c:pt idx="240">
                  <c:v>-1.8431087008618323</c:v>
                </c:pt>
                <c:pt idx="241">
                  <c:v>-1.8181434664558012</c:v>
                </c:pt>
                <c:pt idx="242">
                  <c:v>-1.7935034941092076</c:v>
                </c:pt>
                <c:pt idx="243">
                  <c:v>-1.7691849185027075</c:v>
                </c:pt>
                <c:pt idx="244">
                  <c:v>-1.7451839090720507</c:v>
                </c:pt>
                <c:pt idx="245">
                  <c:v>-1.7214966700635084</c:v>
                </c:pt>
                <c:pt idx="246">
                  <c:v>-1.698119440573401</c:v>
                </c:pt>
                <c:pt idx="247">
                  <c:v>-1.6750484945723356</c:v>
                </c:pt>
                <c:pt idx="248">
                  <c:v>-1.6522801409148107</c:v>
                </c:pt>
                <c:pt idx="249">
                  <c:v>-1.6298107233347805</c:v>
                </c:pt>
                <c:pt idx="250">
                  <c:v>-1.607636620427741</c:v>
                </c:pt>
                <c:pt idx="251">
                  <c:v>-1.5857542456199532</c:v>
                </c:pt>
                <c:pt idx="252">
                  <c:v>-1.5641600471252948</c:v>
                </c:pt>
                <c:pt idx="253">
                  <c:v>-1.5428505078903196</c:v>
                </c:pt>
                <c:pt idx="254">
                  <c:v>-1.5218221455279903</c:v>
                </c:pt>
                <c:pt idx="255">
                  <c:v>-1.5010715122406262</c:v>
                </c:pt>
                <c:pt idx="256">
                  <c:v>-1.4805951947324958</c:v>
                </c:pt>
                <c:pt idx="257">
                  <c:v>-1.4603898141125751</c:v>
                </c:pt>
                <c:pt idx="258">
                  <c:v>-1.4404520257878544</c:v>
                </c:pt>
                <c:pt idx="259">
                  <c:v>-1.4207785193476665</c:v>
                </c:pt>
                <c:pt idx="260">
                  <c:v>-1.4013660184395111</c:v>
                </c:pt>
                <c:pt idx="261">
                  <c:v>-1.3822112806365519</c:v>
                </c:pt>
                <c:pt idx="262">
                  <c:v>-1.3633110972975451</c:v>
                </c:pt>
                <c:pt idx="263">
                  <c:v>-1.3446622934192205</c:v>
                </c:pt>
                <c:pt idx="264">
                  <c:v>-1.3262617274817434</c:v>
                </c:pt>
                <c:pt idx="265">
                  <c:v>-1.3081062912873433</c:v>
                </c:pt>
                <c:pt idx="266">
                  <c:v>-1.2901929097927949</c:v>
                </c:pt>
                <c:pt idx="267">
                  <c:v>-1.2725185409357511</c:v>
                </c:pt>
                <c:pt idx="268">
                  <c:v>-1.2550801754554648</c:v>
                </c:pt>
                <c:pt idx="269">
                  <c:v>-1.2378748367080232</c:v>
                </c:pt>
                <c:pt idx="270">
                  <c:v>-1.2208995804766305</c:v>
                </c:pt>
                <c:pt idx="271">
                  <c:v>-1.2041514947769694</c:v>
                </c:pt>
                <c:pt idx="272">
                  <c:v>-1.1876276996581294</c:v>
                </c:pt>
                <c:pt idx="273">
                  <c:v>-1.1713253469991405</c:v>
                </c:pt>
                <c:pt idx="274">
                  <c:v>-1.1552416203016593</c:v>
                </c:pt>
                <c:pt idx="275">
                  <c:v>-1.1393737344787804</c:v>
                </c:pt>
                <c:pt idx="276">
                  <c:v>-1.1237189356404025</c:v>
                </c:pt>
                <c:pt idx="277">
                  <c:v>-1.1082745008751973</c:v>
                </c:pt>
                <c:pt idx="278">
                  <c:v>-1.0930377380296559</c:v>
                </c:pt>
                <c:pt idx="279">
                  <c:v>-1.0780059854841588</c:v>
                </c:pt>
                <c:pt idx="280">
                  <c:v>-1.0631766119264952</c:v>
                </c:pt>
                <c:pt idx="281">
                  <c:v>-1.0485470161227954</c:v>
                </c:pt>
                <c:pt idx="282">
                  <c:v>-1.0341146266863717</c:v>
                </c:pt>
                <c:pt idx="283">
                  <c:v>-1.0198769018443894</c:v>
                </c:pt>
                <c:pt idx="284">
                  <c:v>-1.00583132920261</c:v>
                </c:pt>
                <c:pt idx="285">
                  <c:v>-0.99197542550850659</c:v>
                </c:pt>
                <c:pt idx="286">
                  <c:v>-0.97830673641271093</c:v>
                </c:pt>
                <c:pt idx="287">
                  <c:v>-0.96482283622918008</c:v>
                </c:pt>
                <c:pt idx="288">
                  <c:v>-0.95152132769397446</c:v>
                </c:pt>
                <c:pt idx="289">
                  <c:v>-0.9383998417230337</c:v>
                </c:pt>
                <c:pt idx="290">
                  <c:v>-0.92545603716892122</c:v>
                </c:pt>
                <c:pt idx="291">
                  <c:v>-0.91268760057681575</c:v>
                </c:pt>
                <c:pt idx="292">
                  <c:v>-0.90009224593971138</c:v>
                </c:pt>
                <c:pt idx="293">
                  <c:v>-0.88766771445311377</c:v>
                </c:pt>
                <c:pt idx="294">
                  <c:v>-0.8754117742692219</c:v>
                </c:pt>
                <c:pt idx="295">
                  <c:v>-0.86332222025085859</c:v>
                </c:pt>
                <c:pt idx="296">
                  <c:v>-0.85139687372506412</c:v>
                </c:pt>
                <c:pt idx="297">
                  <c:v>-0.83963358223664475</c:v>
                </c:pt>
                <c:pt idx="298">
                  <c:v>-0.82803021930163734</c:v>
                </c:pt>
                <c:pt idx="299">
                  <c:v>-0.81658468416094832</c:v>
                </c:pt>
                <c:pt idx="300">
                  <c:v>-0.80529490153403183</c:v>
                </c:pt>
                <c:pt idx="301">
                  <c:v>-0.79415882137292249</c:v>
                </c:pt>
                <c:pt idx="302">
                  <c:v>-0.78317441861654591</c:v>
                </c:pt>
                <c:pt idx="303">
                  <c:v>-0.77233969294554716</c:v>
                </c:pt>
                <c:pt idx="304">
                  <c:v>-0.76165266853750213</c:v>
                </c:pt>
                <c:pt idx="305">
                  <c:v>-0.75111139382279779</c:v>
                </c:pt>
                <c:pt idx="306">
                  <c:v>-0.74071394124110468</c:v>
                </c:pt>
                <c:pt idx="307">
                  <c:v>-0.73045840699864006</c:v>
                </c:pt>
                <c:pt idx="308">
                  <c:v>-0.72034291082611934</c:v>
                </c:pt>
                <c:pt idx="309">
                  <c:v>-0.71036559573762725</c:v>
                </c:pt>
                <c:pt idx="310">
                  <c:v>-0.70052462779036051</c:v>
                </c:pt>
                <c:pt idx="311">
                  <c:v>-0.69081819584533777</c:v>
                </c:pt>
                <c:pt idx="312">
                  <c:v>-0.68124451132912545</c:v>
                </c:pt>
                <c:pt idx="313">
                  <c:v>-0.67180180799662426</c:v>
                </c:pt>
                <c:pt idx="314">
                  <c:v>-0.6624883416949785</c:v>
                </c:pt>
                <c:pt idx="315">
                  <c:v>-0.65330239012863978</c:v>
                </c:pt>
                <c:pt idx="316">
                  <c:v>-0.64424225262563384</c:v>
                </c:pt>
                <c:pt idx="317">
                  <c:v>-0.63530624990507778</c:v>
                </c:pt>
                <c:pt idx="318">
                  <c:v>-0.62649272384596844</c:v>
                </c:pt>
                <c:pt idx="319">
                  <c:v>-0.6178000372573188</c:v>
                </c:pt>
                <c:pt idx="320">
                  <c:v>-0.60922657364962407</c:v>
                </c:pt>
                <c:pt idx="321">
                  <c:v>-0.60077073700773076</c:v>
                </c:pt>
                <c:pt idx="322">
                  <c:v>-0.59243095156512693</c:v>
                </c:pt>
                <c:pt idx="323">
                  <c:v>-0.58420566157967746</c:v>
                </c:pt>
                <c:pt idx="324">
                  <c:v>-0.57609333111084204</c:v>
                </c:pt>
                <c:pt idx="325">
                  <c:v>-0.56809244379839308</c:v>
                </c:pt>
                <c:pt idx="326">
                  <c:v>-0.56020150264266566</c:v>
                </c:pt>
                <c:pt idx="327">
                  <c:v>-0.55241902978635304</c:v>
                </c:pt>
                <c:pt idx="328">
                  <c:v>-0.5447435662978739</c:v>
                </c:pt>
                <c:pt idx="329">
                  <c:v>-0.5371736719563367</c:v>
                </c:pt>
                <c:pt idx="330">
                  <c:v>-0.52970792503809938</c:v>
                </c:pt>
                <c:pt idx="331">
                  <c:v>-0.52234492210497341</c:v>
                </c:pt>
                <c:pt idx="332">
                  <c:v>-0.51508327779404939</c:v>
                </c:pt>
                <c:pt idx="333">
                  <c:v>-0.5079216246091931</c:v>
                </c:pt>
                <c:pt idx="334">
                  <c:v>-0.5008586127141974</c:v>
                </c:pt>
                <c:pt idx="335">
                  <c:v>-0.49389290972762356</c:v>
                </c:pt>
                <c:pt idx="336">
                  <c:v>-0.4870232005193218</c:v>
                </c:pt>
                <c:pt idx="337">
                  <c:v>-0.48024818700866478</c:v>
                </c:pt>
                <c:pt idx="338">
                  <c:v>-0.47356658796447693</c:v>
                </c:pt>
                <c:pt idx="339">
                  <c:v>-0.46697713880668335</c:v>
                </c:pt>
                <c:pt idx="340">
                  <c:v>-0.46047859140968161</c:v>
                </c:pt>
                <c:pt idx="341">
                  <c:v>-0.45406971390743728</c:v>
                </c:pt>
                <c:pt idx="342">
                  <c:v>-0.44774929050031642</c:v>
                </c:pt>
                <c:pt idx="343">
                  <c:v>-0.44151612126364514</c:v>
                </c:pt>
                <c:pt idx="344">
                  <c:v>-0.43536902195801652</c:v>
                </c:pt>
                <c:pt idx="345">
                  <c:v>-0.42930682384132557</c:v>
                </c:pt>
                <c:pt idx="346">
                  <c:v>-0.42332837348256175</c:v>
                </c:pt>
                <c:pt idx="347">
                  <c:v>-0.41743253257732582</c:v>
                </c:pt>
                <c:pt idx="348">
                  <c:v>-0.41161817776510307</c:v>
                </c:pt>
                <c:pt idx="349">
                  <c:v>-0.40588420044826828</c:v>
                </c:pt>
                <c:pt idx="350">
                  <c:v>-0.40022950661283274</c:v>
                </c:pt>
                <c:pt idx="351">
                  <c:v>-0.39465301665092978</c:v>
                </c:pt>
                <c:pt idx="352">
                  <c:v>-0.38915366518503514</c:v>
                </c:pt>
                <c:pt idx="353">
                  <c:v>-0.38373040089391408</c:v>
                </c:pt>
                <c:pt idx="354">
                  <c:v>-0.37838218634030313</c:v>
                </c:pt>
                <c:pt idx="355">
                  <c:v>-0.37310799780031018</c:v>
                </c:pt>
                <c:pt idx="356">
                  <c:v>-0.36790682509453448</c:v>
                </c:pt>
                <c:pt idx="357">
                  <c:v>-0.36277767142089873</c:v>
                </c:pt>
                <c:pt idx="358">
                  <c:v>-0.35771955318918897</c:v>
                </c:pt>
                <c:pt idx="359">
                  <c:v>-0.35273149985729985</c:v>
                </c:pt>
                <c:pt idx="360">
                  <c:v>-0.34781255376916687</c:v>
                </c:pt>
                <c:pt idx="361">
                  <c:v>-0.34296176999439282</c:v>
                </c:pt>
                <c:pt idx="362">
                  <c:v>-0.3381782161695519</c:v>
                </c:pt>
                <c:pt idx="363">
                  <c:v>-0.33346097234116417</c:v>
                </c:pt>
                <c:pt idx="364">
                  <c:v>-0.32880913081034097</c:v>
                </c:pt>
                <c:pt idx="365">
                  <c:v>-0.32422179597908185</c:v>
                </c:pt>
                <c:pt idx="366">
                  <c:v>-0.31969808419821927</c:v>
                </c:pt>
                <c:pt idx="367">
                  <c:v>-0.31523712361700496</c:v>
                </c:pt>
                <c:pt idx="368">
                  <c:v>-0.31083805403432024</c:v>
                </c:pt>
                <c:pt idx="369">
                  <c:v>-0.30650002675151589</c:v>
                </c:pt>
                <c:pt idx="370">
                  <c:v>-0.3022222044268511</c:v>
                </c:pt>
                <c:pt idx="371">
                  <c:v>-0.29800376093154307</c:v>
                </c:pt>
                <c:pt idx="372">
                  <c:v>-0.29384388120739913</c:v>
                </c:pt>
                <c:pt idx="373">
                  <c:v>-0.28974176112603423</c:v>
                </c:pt>
                <c:pt idx="374">
                  <c:v>-0.28569660734965485</c:v>
                </c:pt>
                <c:pt idx="375">
                  <c:v>-0.28170763719340192</c:v>
                </c:pt>
                <c:pt idx="376">
                  <c:v>-0.27777407848924546</c:v>
                </c:pt>
                <c:pt idx="377">
                  <c:v>-0.27389516945140813</c:v>
                </c:pt>
                <c:pt idx="378">
                  <c:v>-0.27007015854332456</c:v>
                </c:pt>
                <c:pt idx="379">
                  <c:v>-0.26629830434610691</c:v>
                </c:pt>
                <c:pt idx="380">
                  <c:v>-0.26257887542851727</c:v>
                </c:pt>
                <c:pt idx="381">
                  <c:v>-0.25891115021842998</c:v>
                </c:pt>
                <c:pt idx="382">
                  <c:v>-0.25529441687577553</c:v>
                </c:pt>
                <c:pt idx="383">
                  <c:v>-0.25172797316695172</c:v>
                </c:pt>
                <c:pt idx="384">
                  <c:v>-0.24821112634068984</c:v>
                </c:pt>
                <c:pt idx="385">
                  <c:v>-0.2447431930053674</c:v>
                </c:pt>
                <c:pt idx="386">
                  <c:v>-0.24132349900774974</c:v>
                </c:pt>
                <c:pt idx="387">
                  <c:v>-0.23795137931315741</c:v>
                </c:pt>
                <c:pt idx="388">
                  <c:v>-0.23462617788703716</c:v>
                </c:pt>
                <c:pt idx="389">
                  <c:v>-0.23134724757793071</c:v>
                </c:pt>
                <c:pt idx="390">
                  <c:v>-0.22811395000182802</c:v>
                </c:pt>
                <c:pt idx="391">
                  <c:v>-0.22492565542788948</c:v>
                </c:pt>
                <c:pt idx="392">
                  <c:v>-0.22178174266553255</c:v>
                </c:pt>
                <c:pt idx="393">
                  <c:v>-0.21868159895286027</c:v>
                </c:pt>
                <c:pt idx="394">
                  <c:v>-0.21562461984642944</c:v>
                </c:pt>
                <c:pt idx="395">
                  <c:v>-0.21261020911233755</c:v>
                </c:pt>
                <c:pt idx="396">
                  <c:v>-0.20963777861862201</c:v>
                </c:pt>
                <c:pt idx="397">
                  <c:v>-0.20670674822895677</c:v>
                </c:pt>
                <c:pt idx="398">
                  <c:v>-0.20381654569763383</c:v>
                </c:pt>
                <c:pt idx="399">
                  <c:v>-0.20096660656582138</c:v>
                </c:pt>
                <c:pt idx="400">
                  <c:v>-0.19815637405907893</c:v>
                </c:pt>
                <c:pt idx="401">
                  <c:v>-0.19538529898612342</c:v>
                </c:pt>
                <c:pt idx="402">
                  <c:v>-0.19265283963883245</c:v>
                </c:pt>
                <c:pt idx="403">
                  <c:v>-0.189958461693468</c:v>
                </c:pt>
                <c:pt idx="404">
                  <c:v>-0.18730163811311956</c:v>
                </c:pt>
                <c:pt idx="405">
                  <c:v>-0.18468184905134022</c:v>
                </c:pt>
                <c:pt idx="406">
                  <c:v>-0.18209858175697444</c:v>
                </c:pt>
                <c:pt idx="407">
                  <c:v>-0.17955133048015889</c:v>
                </c:pt>
                <c:pt idx="408">
                  <c:v>-0.1770395963794916</c:v>
                </c:pt>
                <c:pt idx="409">
                  <c:v>-0.17456288743034776</c:v>
                </c:pt>
                <c:pt idx="410">
                  <c:v>-0.17212071833433784</c:v>
                </c:pt>
                <c:pt idx="411">
                  <c:v>-0.16971261042989388</c:v>
                </c:pt>
                <c:pt idx="412">
                  <c:v>-0.1673380916039712</c:v>
                </c:pt>
                <c:pt idx="413">
                  <c:v>-0.1649966962048543</c:v>
                </c:pt>
                <c:pt idx="414">
                  <c:v>-0.16268796495605406</c:v>
                </c:pt>
                <c:pt idx="415">
                  <c:v>-0.16041144487128864</c:v>
                </c:pt>
                <c:pt idx="416">
                  <c:v>-0.15816668917053181</c:v>
                </c:pt>
                <c:pt idx="417">
                  <c:v>-0.1559532571971185</c:v>
                </c:pt>
                <c:pt idx="418">
                  <c:v>-0.15377071433589753</c:v>
                </c:pt>
                <c:pt idx="419">
                  <c:v>-0.15161863193241865</c:v>
                </c:pt>
                <c:pt idx="420">
                  <c:v>-0.14949658721314205</c:v>
                </c:pt>
                <c:pt idx="421">
                  <c:v>-0.14740416320666327</c:v>
                </c:pt>
                <c:pt idx="422">
                  <c:v>-0.14534094866593497</c:v>
                </c:pt>
                <c:pt idx="423">
                  <c:v>-0.14330653799148094</c:v>
                </c:pt>
                <c:pt idx="424">
                  <c:v>-0.14130053115558799</c:v>
                </c:pt>
                <c:pt idx="425">
                  <c:v>-0.13932253362746586</c:v>
                </c:pt>
                <c:pt idx="426">
                  <c:v>-0.13737215629936439</c:v>
                </c:pt>
                <c:pt idx="427">
                  <c:v>-0.13544901541363544</c:v>
                </c:pt>
                <c:pt idx="428">
                  <c:v>-0.13355273249073232</c:v>
                </c:pt>
                <c:pt idx="429">
                  <c:v>-0.13168293425813107</c:v>
                </c:pt>
                <c:pt idx="430">
                  <c:v>-0.12983925258016787</c:v>
                </c:pt>
                <c:pt idx="431">
                  <c:v>-0.12802132438877958</c:v>
                </c:pt>
                <c:pt idx="432">
                  <c:v>-0.12622879161513623</c:v>
                </c:pt>
                <c:pt idx="433">
                  <c:v>-0.124461301122158</c:v>
                </c:pt>
                <c:pt idx="434">
                  <c:v>-0.12271850463790383</c:v>
                </c:pt>
                <c:pt idx="435">
                  <c:v>-0.12100005868982235</c:v>
                </c:pt>
                <c:pt idx="436">
                  <c:v>-0.11930562453985465</c:v>
                </c:pt>
                <c:pt idx="437">
                  <c:v>-0.11763486812038132</c:v>
                </c:pt>
                <c:pt idx="438">
                  <c:v>-0.11598745997099838</c:v>
                </c:pt>
                <c:pt idx="439">
                  <c:v>-0.11436307517612004</c:v>
                </c:pt>
                <c:pt idx="440">
                  <c:v>-0.11276139330339076</c:v>
                </c:pt>
                <c:pt idx="441">
                  <c:v>-0.11118209834290189</c:v>
                </c:pt>
                <c:pt idx="442">
                  <c:v>-0.10962487864720126</c:v>
                </c:pt>
                <c:pt idx="443">
                  <c:v>-0.10808942687208882</c:v>
                </c:pt>
                <c:pt idx="444">
                  <c:v>-0.10657543991818393</c:v>
                </c:pt>
                <c:pt idx="445">
                  <c:v>-0.10508261887326063</c:v>
                </c:pt>
                <c:pt idx="446">
                  <c:v>-0.10361066895533791</c:v>
                </c:pt>
                <c:pt idx="447">
                  <c:v>-0.10215929945651618</c:v>
                </c:pt>
                <c:pt idx="448">
                  <c:v>-0.10072822368755467</c:v>
                </c:pt>
                <c:pt idx="449">
                  <c:v>-9.9317158923174137E-2</c:v>
                </c:pt>
                <c:pt idx="450">
                  <c:v>-9.7925826348082862E-2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2.4872425454596949</c:v>
                </c:pt>
                <c:pt idx="1">
                  <c:v>2.5033260191001121</c:v>
                </c:pt>
                <c:pt idx="2">
                  <c:v>2.5194094927405288</c:v>
                </c:pt>
                <c:pt idx="3">
                  <c:v>2.5354929663809456</c:v>
                </c:pt>
                <c:pt idx="4">
                  <c:v>2.5515764400213623</c:v>
                </c:pt>
                <c:pt idx="5">
                  <c:v>2.5676599136617795</c:v>
                </c:pt>
                <c:pt idx="6">
                  <c:v>2.5837433873021962</c:v>
                </c:pt>
                <c:pt idx="7">
                  <c:v>2.5998268609426129</c:v>
                </c:pt>
                <c:pt idx="8">
                  <c:v>2.6159103345830301</c:v>
                </c:pt>
                <c:pt idx="9">
                  <c:v>2.6319938082234469</c:v>
                </c:pt>
                <c:pt idx="10">
                  <c:v>2.6480772818638636</c:v>
                </c:pt>
                <c:pt idx="11">
                  <c:v>2.6641607555042803</c:v>
                </c:pt>
                <c:pt idx="12">
                  <c:v>2.6802442291446975</c:v>
                </c:pt>
                <c:pt idx="13">
                  <c:v>2.6963277027851142</c:v>
                </c:pt>
                <c:pt idx="14">
                  <c:v>2.7124111764255314</c:v>
                </c:pt>
                <c:pt idx="15">
                  <c:v>2.7284946500659482</c:v>
                </c:pt>
                <c:pt idx="16">
                  <c:v>2.7445781237063649</c:v>
                </c:pt>
                <c:pt idx="17">
                  <c:v>2.7606615973467821</c:v>
                </c:pt>
                <c:pt idx="18">
                  <c:v>2.7767450709871988</c:v>
                </c:pt>
                <c:pt idx="19">
                  <c:v>2.7928285446276155</c:v>
                </c:pt>
                <c:pt idx="20">
                  <c:v>2.8089120182680323</c:v>
                </c:pt>
                <c:pt idx="21">
                  <c:v>2.8249954919084495</c:v>
                </c:pt>
                <c:pt idx="22">
                  <c:v>2.8410789655488666</c:v>
                </c:pt>
                <c:pt idx="23">
                  <c:v>2.8571624391892834</c:v>
                </c:pt>
                <c:pt idx="24">
                  <c:v>2.8732459128297001</c:v>
                </c:pt>
                <c:pt idx="25">
                  <c:v>2.8893293864701168</c:v>
                </c:pt>
                <c:pt idx="26">
                  <c:v>2.905412860110534</c:v>
                </c:pt>
                <c:pt idx="27">
                  <c:v>2.9214963337509507</c:v>
                </c:pt>
                <c:pt idx="28">
                  <c:v>2.9375798073913675</c:v>
                </c:pt>
                <c:pt idx="29">
                  <c:v>2.9536632810317855</c:v>
                </c:pt>
                <c:pt idx="30">
                  <c:v>2.9697467546722023</c:v>
                </c:pt>
                <c:pt idx="31">
                  <c:v>2.985830228312619</c:v>
                </c:pt>
                <c:pt idx="32">
                  <c:v>3.0019137019530362</c:v>
                </c:pt>
                <c:pt idx="33">
                  <c:v>3.0179971755934529</c:v>
                </c:pt>
                <c:pt idx="34">
                  <c:v>3.0340806492338697</c:v>
                </c:pt>
                <c:pt idx="35">
                  <c:v>3.0501641228742868</c:v>
                </c:pt>
                <c:pt idx="36">
                  <c:v>3.0662475965147036</c:v>
                </c:pt>
                <c:pt idx="37">
                  <c:v>3.0823310701551208</c:v>
                </c:pt>
                <c:pt idx="38">
                  <c:v>3.0984145437955375</c:v>
                </c:pt>
                <c:pt idx="39">
                  <c:v>3.1144980174359542</c:v>
                </c:pt>
                <c:pt idx="40">
                  <c:v>3.130581491076371</c:v>
                </c:pt>
                <c:pt idx="41">
                  <c:v>3.1466649647167881</c:v>
                </c:pt>
                <c:pt idx="42">
                  <c:v>3.1627484383572049</c:v>
                </c:pt>
                <c:pt idx="43">
                  <c:v>3.1788319119976216</c:v>
                </c:pt>
                <c:pt idx="44">
                  <c:v>3.1949153856380388</c:v>
                </c:pt>
                <c:pt idx="45">
                  <c:v>3.2109988592784555</c:v>
                </c:pt>
                <c:pt idx="46">
                  <c:v>3.2270823329188727</c:v>
                </c:pt>
                <c:pt idx="47">
                  <c:v>3.243165806559289</c:v>
                </c:pt>
                <c:pt idx="48">
                  <c:v>3.2592492801997062</c:v>
                </c:pt>
                <c:pt idx="49">
                  <c:v>3.2753327538401233</c:v>
                </c:pt>
                <c:pt idx="50">
                  <c:v>3.2914162274805392</c:v>
                </c:pt>
                <c:pt idx="51">
                  <c:v>3.3074997011209559</c:v>
                </c:pt>
                <c:pt idx="52">
                  <c:v>3.3235831747613731</c:v>
                </c:pt>
                <c:pt idx="53">
                  <c:v>3.3396666484017898</c:v>
                </c:pt>
                <c:pt idx="54">
                  <c:v>3.3557501220422066</c:v>
                </c:pt>
                <c:pt idx="55">
                  <c:v>3.3718335956826233</c:v>
                </c:pt>
                <c:pt idx="56">
                  <c:v>3.3879170693230405</c:v>
                </c:pt>
                <c:pt idx="57">
                  <c:v>3.4040005429634572</c:v>
                </c:pt>
                <c:pt idx="58">
                  <c:v>3.420084016603874</c:v>
                </c:pt>
                <c:pt idx="59">
                  <c:v>3.4361674902442916</c:v>
                </c:pt>
                <c:pt idx="60">
                  <c:v>3.4522509638847083</c:v>
                </c:pt>
                <c:pt idx="61">
                  <c:v>3.4683344375251246</c:v>
                </c:pt>
                <c:pt idx="62">
                  <c:v>3.4844179111655422</c:v>
                </c:pt>
                <c:pt idx="63">
                  <c:v>3.500501384805959</c:v>
                </c:pt>
                <c:pt idx="64">
                  <c:v>3.5165848584463757</c:v>
                </c:pt>
                <c:pt idx="65">
                  <c:v>3.5326683320867924</c:v>
                </c:pt>
                <c:pt idx="66">
                  <c:v>3.5487518057272096</c:v>
                </c:pt>
                <c:pt idx="67">
                  <c:v>3.5648352793676263</c:v>
                </c:pt>
                <c:pt idx="68">
                  <c:v>3.5809187530080431</c:v>
                </c:pt>
                <c:pt idx="69">
                  <c:v>3.5970022266484603</c:v>
                </c:pt>
                <c:pt idx="70">
                  <c:v>3.613085700288877</c:v>
                </c:pt>
                <c:pt idx="71">
                  <c:v>3.6291691739292937</c:v>
                </c:pt>
                <c:pt idx="72">
                  <c:v>3.6452526475697105</c:v>
                </c:pt>
                <c:pt idx="73">
                  <c:v>3.6613361212101276</c:v>
                </c:pt>
                <c:pt idx="74">
                  <c:v>3.6774195948505444</c:v>
                </c:pt>
                <c:pt idx="75">
                  <c:v>3.6935030684909611</c:v>
                </c:pt>
                <c:pt idx="76">
                  <c:v>3.7095865421313787</c:v>
                </c:pt>
                <c:pt idx="77">
                  <c:v>3.725670015771795</c:v>
                </c:pt>
                <c:pt idx="78">
                  <c:v>3.7417534894122118</c:v>
                </c:pt>
                <c:pt idx="79">
                  <c:v>3.7578369630526285</c:v>
                </c:pt>
                <c:pt idx="80">
                  <c:v>3.7739204366930461</c:v>
                </c:pt>
                <c:pt idx="81">
                  <c:v>3.7900039103334628</c:v>
                </c:pt>
                <c:pt idx="82">
                  <c:v>3.8060873839738791</c:v>
                </c:pt>
                <c:pt idx="83">
                  <c:v>3.8221708576142968</c:v>
                </c:pt>
                <c:pt idx="84">
                  <c:v>3.8382543312547135</c:v>
                </c:pt>
                <c:pt idx="85">
                  <c:v>3.8543378048951302</c:v>
                </c:pt>
                <c:pt idx="86">
                  <c:v>3.870421278535547</c:v>
                </c:pt>
                <c:pt idx="87">
                  <c:v>3.8865047521759641</c:v>
                </c:pt>
                <c:pt idx="88">
                  <c:v>3.9025882258163809</c:v>
                </c:pt>
                <c:pt idx="89">
                  <c:v>3.9186716994567976</c:v>
                </c:pt>
                <c:pt idx="90">
                  <c:v>3.9347551730972148</c:v>
                </c:pt>
                <c:pt idx="91">
                  <c:v>3.9508386467376315</c:v>
                </c:pt>
                <c:pt idx="92">
                  <c:v>3.9669221203780483</c:v>
                </c:pt>
                <c:pt idx="93">
                  <c:v>3.9830055940184654</c:v>
                </c:pt>
                <c:pt idx="94">
                  <c:v>3.9990890676588822</c:v>
                </c:pt>
                <c:pt idx="95">
                  <c:v>4.0151725412992993</c:v>
                </c:pt>
                <c:pt idx="96">
                  <c:v>4.0312560149397161</c:v>
                </c:pt>
                <c:pt idx="97">
                  <c:v>4.0473394885801328</c:v>
                </c:pt>
                <c:pt idx="98">
                  <c:v>4.0634229622205496</c:v>
                </c:pt>
                <c:pt idx="99">
                  <c:v>4.0795064358609663</c:v>
                </c:pt>
                <c:pt idx="100">
                  <c:v>4.0955899095013839</c:v>
                </c:pt>
                <c:pt idx="101">
                  <c:v>4.1116733831418006</c:v>
                </c:pt>
                <c:pt idx="102">
                  <c:v>4.1277568567822174</c:v>
                </c:pt>
                <c:pt idx="103">
                  <c:v>4.1438403304226341</c:v>
                </c:pt>
                <c:pt idx="104">
                  <c:v>4.1599238040630508</c:v>
                </c:pt>
                <c:pt idx="105">
                  <c:v>4.1760072777034676</c:v>
                </c:pt>
                <c:pt idx="106">
                  <c:v>4.1920907513438843</c:v>
                </c:pt>
                <c:pt idx="107">
                  <c:v>4.2081742249843019</c:v>
                </c:pt>
                <c:pt idx="108">
                  <c:v>4.2242576986247187</c:v>
                </c:pt>
                <c:pt idx="109">
                  <c:v>4.2403411722651354</c:v>
                </c:pt>
                <c:pt idx="110">
                  <c:v>4.256424645905553</c:v>
                </c:pt>
                <c:pt idx="111">
                  <c:v>4.2725081195459698</c:v>
                </c:pt>
                <c:pt idx="112">
                  <c:v>4.2885915931863865</c:v>
                </c:pt>
                <c:pt idx="113">
                  <c:v>4.3046750668268032</c:v>
                </c:pt>
                <c:pt idx="114">
                  <c:v>4.32075854046722</c:v>
                </c:pt>
                <c:pt idx="115">
                  <c:v>4.3368420141076367</c:v>
                </c:pt>
                <c:pt idx="116">
                  <c:v>4.3529254877480534</c:v>
                </c:pt>
                <c:pt idx="117">
                  <c:v>4.3690089613884702</c:v>
                </c:pt>
                <c:pt idx="118">
                  <c:v>4.3850924350288878</c:v>
                </c:pt>
                <c:pt idx="119">
                  <c:v>4.4011759086693045</c:v>
                </c:pt>
                <c:pt idx="120">
                  <c:v>4.4172593823097213</c:v>
                </c:pt>
                <c:pt idx="121">
                  <c:v>4.433342855950138</c:v>
                </c:pt>
                <c:pt idx="122">
                  <c:v>4.4494263295905547</c:v>
                </c:pt>
                <c:pt idx="123">
                  <c:v>4.4655098032309715</c:v>
                </c:pt>
                <c:pt idx="124">
                  <c:v>4.4815932768713891</c:v>
                </c:pt>
                <c:pt idx="125">
                  <c:v>4.4976767505118058</c:v>
                </c:pt>
                <c:pt idx="126">
                  <c:v>4.5137602241522226</c:v>
                </c:pt>
                <c:pt idx="127">
                  <c:v>4.5298436977926402</c:v>
                </c:pt>
                <c:pt idx="128">
                  <c:v>4.5459271714330569</c:v>
                </c:pt>
                <c:pt idx="129">
                  <c:v>4.5620106450734728</c:v>
                </c:pt>
                <c:pt idx="130">
                  <c:v>4.5780941187138904</c:v>
                </c:pt>
                <c:pt idx="131">
                  <c:v>4.5941775923543071</c:v>
                </c:pt>
                <c:pt idx="132">
                  <c:v>4.6102610659947239</c:v>
                </c:pt>
                <c:pt idx="133">
                  <c:v>4.6263445396351406</c:v>
                </c:pt>
                <c:pt idx="134">
                  <c:v>4.6424280132755573</c:v>
                </c:pt>
                <c:pt idx="135">
                  <c:v>4.6585114869159749</c:v>
                </c:pt>
                <c:pt idx="136">
                  <c:v>4.6745949605563917</c:v>
                </c:pt>
                <c:pt idx="137">
                  <c:v>4.6906784341968084</c:v>
                </c:pt>
                <c:pt idx="138">
                  <c:v>4.7067619078372251</c:v>
                </c:pt>
                <c:pt idx="139">
                  <c:v>4.7228453814776419</c:v>
                </c:pt>
                <c:pt idx="140">
                  <c:v>4.7389288551180586</c:v>
                </c:pt>
                <c:pt idx="141">
                  <c:v>4.7550123287584762</c:v>
                </c:pt>
                <c:pt idx="142">
                  <c:v>4.771095802398893</c:v>
                </c:pt>
                <c:pt idx="143">
                  <c:v>4.7871792760393097</c:v>
                </c:pt>
                <c:pt idx="144">
                  <c:v>4.8032627496797264</c:v>
                </c:pt>
                <c:pt idx="145">
                  <c:v>4.8193462233201432</c:v>
                </c:pt>
                <c:pt idx="146">
                  <c:v>4.8354296969605599</c:v>
                </c:pt>
                <c:pt idx="147">
                  <c:v>4.8515131706009766</c:v>
                </c:pt>
                <c:pt idx="148">
                  <c:v>4.8675966442413934</c:v>
                </c:pt>
                <c:pt idx="149">
                  <c:v>4.883680117881811</c:v>
                </c:pt>
                <c:pt idx="150">
                  <c:v>4.8997635915222277</c:v>
                </c:pt>
                <c:pt idx="151">
                  <c:v>4.9158470651626445</c:v>
                </c:pt>
                <c:pt idx="152">
                  <c:v>4.9319305388030621</c:v>
                </c:pt>
                <c:pt idx="153">
                  <c:v>4.9480140124434788</c:v>
                </c:pt>
                <c:pt idx="154">
                  <c:v>4.9640974860838956</c:v>
                </c:pt>
                <c:pt idx="155">
                  <c:v>4.9801809597243123</c:v>
                </c:pt>
                <c:pt idx="156">
                  <c:v>4.996264433364729</c:v>
                </c:pt>
                <c:pt idx="157">
                  <c:v>5.0123479070051458</c:v>
                </c:pt>
                <c:pt idx="158">
                  <c:v>5.0284313806455634</c:v>
                </c:pt>
                <c:pt idx="159">
                  <c:v>5.0445148542859801</c:v>
                </c:pt>
                <c:pt idx="160">
                  <c:v>5.0605983279263969</c:v>
                </c:pt>
                <c:pt idx="161">
                  <c:v>5.0766818015668145</c:v>
                </c:pt>
                <c:pt idx="162">
                  <c:v>5.0927652752072303</c:v>
                </c:pt>
                <c:pt idx="163">
                  <c:v>5.1088487488476471</c:v>
                </c:pt>
                <c:pt idx="164">
                  <c:v>5.1249322224880638</c:v>
                </c:pt>
                <c:pt idx="165">
                  <c:v>5.1410156961284805</c:v>
                </c:pt>
                <c:pt idx="166">
                  <c:v>5.1570991697688982</c:v>
                </c:pt>
                <c:pt idx="167">
                  <c:v>5.1731826434093149</c:v>
                </c:pt>
                <c:pt idx="168">
                  <c:v>5.1892661170497316</c:v>
                </c:pt>
                <c:pt idx="169">
                  <c:v>5.2053495906901492</c:v>
                </c:pt>
                <c:pt idx="170">
                  <c:v>5.221433064330566</c:v>
                </c:pt>
                <c:pt idx="171">
                  <c:v>5.2375165379709818</c:v>
                </c:pt>
                <c:pt idx="172">
                  <c:v>5.2536000116113994</c:v>
                </c:pt>
                <c:pt idx="173">
                  <c:v>5.2696834852518162</c:v>
                </c:pt>
                <c:pt idx="174">
                  <c:v>5.2857669588922329</c:v>
                </c:pt>
                <c:pt idx="175">
                  <c:v>5.3018504325326505</c:v>
                </c:pt>
                <c:pt idx="176">
                  <c:v>5.3179339061730673</c:v>
                </c:pt>
                <c:pt idx="177">
                  <c:v>5.334017379813484</c:v>
                </c:pt>
                <c:pt idx="178">
                  <c:v>5.3501008534539007</c:v>
                </c:pt>
                <c:pt idx="179">
                  <c:v>5.3661843270943175</c:v>
                </c:pt>
                <c:pt idx="180">
                  <c:v>5.3822678007347342</c:v>
                </c:pt>
                <c:pt idx="181">
                  <c:v>5.3983512743751518</c:v>
                </c:pt>
                <c:pt idx="182">
                  <c:v>5.4144347480155677</c:v>
                </c:pt>
                <c:pt idx="183">
                  <c:v>5.4305182216559853</c:v>
                </c:pt>
                <c:pt idx="184">
                  <c:v>5.446601695296402</c:v>
                </c:pt>
                <c:pt idx="185">
                  <c:v>5.4626851689368188</c:v>
                </c:pt>
                <c:pt idx="186">
                  <c:v>5.4787686425772364</c:v>
                </c:pt>
                <c:pt idx="187">
                  <c:v>5.4948521162176522</c:v>
                </c:pt>
                <c:pt idx="188">
                  <c:v>5.510935589858069</c:v>
                </c:pt>
                <c:pt idx="189">
                  <c:v>5.5270190634984866</c:v>
                </c:pt>
                <c:pt idx="190">
                  <c:v>5.5431025371389024</c:v>
                </c:pt>
                <c:pt idx="191">
                  <c:v>5.5591860107793201</c:v>
                </c:pt>
                <c:pt idx="192">
                  <c:v>5.5752694844197368</c:v>
                </c:pt>
                <c:pt idx="193">
                  <c:v>5.5913529580601535</c:v>
                </c:pt>
                <c:pt idx="194">
                  <c:v>5.6074364317005712</c:v>
                </c:pt>
                <c:pt idx="195">
                  <c:v>5.6235199053409879</c:v>
                </c:pt>
                <c:pt idx="196">
                  <c:v>5.6396033789814046</c:v>
                </c:pt>
                <c:pt idx="197">
                  <c:v>5.6556868526218214</c:v>
                </c:pt>
                <c:pt idx="198">
                  <c:v>5.6717703262622381</c:v>
                </c:pt>
                <c:pt idx="199">
                  <c:v>5.6878537999026548</c:v>
                </c:pt>
                <c:pt idx="200">
                  <c:v>5.7039372735430725</c:v>
                </c:pt>
                <c:pt idx="201">
                  <c:v>5.7200207471834892</c:v>
                </c:pt>
                <c:pt idx="202">
                  <c:v>5.7361042208239059</c:v>
                </c:pt>
                <c:pt idx="203">
                  <c:v>5.7521876944643235</c:v>
                </c:pt>
                <c:pt idx="204">
                  <c:v>5.7682711681047394</c:v>
                </c:pt>
                <c:pt idx="205">
                  <c:v>5.7843546417451561</c:v>
                </c:pt>
                <c:pt idx="206">
                  <c:v>5.8004381153855737</c:v>
                </c:pt>
                <c:pt idx="207">
                  <c:v>5.8165215890259905</c:v>
                </c:pt>
                <c:pt idx="208">
                  <c:v>5.8326050626664072</c:v>
                </c:pt>
                <c:pt idx="209">
                  <c:v>5.8486885363068248</c:v>
                </c:pt>
                <c:pt idx="210">
                  <c:v>5.8647720099472416</c:v>
                </c:pt>
                <c:pt idx="211">
                  <c:v>5.8808554835876583</c:v>
                </c:pt>
                <c:pt idx="212">
                  <c:v>5.896938957228075</c:v>
                </c:pt>
                <c:pt idx="213">
                  <c:v>5.9130224308684909</c:v>
                </c:pt>
                <c:pt idx="214">
                  <c:v>5.9291059045089085</c:v>
                </c:pt>
                <c:pt idx="215">
                  <c:v>5.9451893781493252</c:v>
                </c:pt>
                <c:pt idx="216">
                  <c:v>5.961272851789742</c:v>
                </c:pt>
                <c:pt idx="217">
                  <c:v>5.9773563254301596</c:v>
                </c:pt>
                <c:pt idx="218">
                  <c:v>5.9934397990705763</c:v>
                </c:pt>
                <c:pt idx="219">
                  <c:v>6.0095232727109931</c:v>
                </c:pt>
                <c:pt idx="220">
                  <c:v>6.0256067463514098</c:v>
                </c:pt>
                <c:pt idx="221">
                  <c:v>6.0416902199918265</c:v>
                </c:pt>
                <c:pt idx="222">
                  <c:v>6.0577736936322433</c:v>
                </c:pt>
                <c:pt idx="223">
                  <c:v>6.0738571672726609</c:v>
                </c:pt>
                <c:pt idx="224">
                  <c:v>6.0899406409130767</c:v>
                </c:pt>
                <c:pt idx="225">
                  <c:v>6.1060241145534944</c:v>
                </c:pt>
                <c:pt idx="226">
                  <c:v>6.122107588193912</c:v>
                </c:pt>
                <c:pt idx="227">
                  <c:v>6.1381910618343278</c:v>
                </c:pt>
                <c:pt idx="228">
                  <c:v>6.1542745354747455</c:v>
                </c:pt>
                <c:pt idx="229">
                  <c:v>6.1703580091151622</c:v>
                </c:pt>
                <c:pt idx="230">
                  <c:v>6.186441482755578</c:v>
                </c:pt>
                <c:pt idx="231">
                  <c:v>6.2025249563959957</c:v>
                </c:pt>
                <c:pt idx="232">
                  <c:v>6.2186084300364124</c:v>
                </c:pt>
                <c:pt idx="233">
                  <c:v>6.2346919036768291</c:v>
                </c:pt>
                <c:pt idx="234">
                  <c:v>6.2507753773172468</c:v>
                </c:pt>
                <c:pt idx="235">
                  <c:v>6.2668588509576635</c:v>
                </c:pt>
                <c:pt idx="236">
                  <c:v>6.2829423245980802</c:v>
                </c:pt>
                <c:pt idx="237">
                  <c:v>6.299025798238497</c:v>
                </c:pt>
                <c:pt idx="238">
                  <c:v>6.3151092718789137</c:v>
                </c:pt>
                <c:pt idx="239">
                  <c:v>6.3311927455193304</c:v>
                </c:pt>
                <c:pt idx="240">
                  <c:v>6.3472762191597472</c:v>
                </c:pt>
                <c:pt idx="241">
                  <c:v>6.3633596928001639</c:v>
                </c:pt>
                <c:pt idx="242">
                  <c:v>6.3794431664405815</c:v>
                </c:pt>
                <c:pt idx="243">
                  <c:v>6.3955266400809982</c:v>
                </c:pt>
                <c:pt idx="244">
                  <c:v>6.411610113721415</c:v>
                </c:pt>
                <c:pt idx="245">
                  <c:v>6.4276935873618317</c:v>
                </c:pt>
                <c:pt idx="246">
                  <c:v>6.4437770610022485</c:v>
                </c:pt>
                <c:pt idx="247">
                  <c:v>6.4598605346426652</c:v>
                </c:pt>
                <c:pt idx="248">
                  <c:v>6.4759440082830828</c:v>
                </c:pt>
                <c:pt idx="249">
                  <c:v>6.4920274819234995</c:v>
                </c:pt>
                <c:pt idx="250">
                  <c:v>6.5081109555639163</c:v>
                </c:pt>
                <c:pt idx="251">
                  <c:v>6.524194429204333</c:v>
                </c:pt>
                <c:pt idx="252">
                  <c:v>6.5402779028447506</c:v>
                </c:pt>
                <c:pt idx="253">
                  <c:v>6.5563613764851674</c:v>
                </c:pt>
                <c:pt idx="254">
                  <c:v>6.5724448501255841</c:v>
                </c:pt>
                <c:pt idx="255">
                  <c:v>6.588528323766</c:v>
                </c:pt>
                <c:pt idx="256">
                  <c:v>6.6046117974064176</c:v>
                </c:pt>
                <c:pt idx="257">
                  <c:v>6.6206952710468334</c:v>
                </c:pt>
                <c:pt idx="258">
                  <c:v>6.636778744687251</c:v>
                </c:pt>
                <c:pt idx="259">
                  <c:v>6.6528622183276775</c:v>
                </c:pt>
                <c:pt idx="260">
                  <c:v>6.6689456919680863</c:v>
                </c:pt>
                <c:pt idx="261">
                  <c:v>6.6850291656085021</c:v>
                </c:pt>
                <c:pt idx="262">
                  <c:v>6.7011126392489189</c:v>
                </c:pt>
                <c:pt idx="263">
                  <c:v>6.7171961128893436</c:v>
                </c:pt>
                <c:pt idx="264">
                  <c:v>6.7332795865297523</c:v>
                </c:pt>
                <c:pt idx="265">
                  <c:v>6.74936306017017</c:v>
                </c:pt>
                <c:pt idx="266">
                  <c:v>6.7654465338105876</c:v>
                </c:pt>
                <c:pt idx="267">
                  <c:v>6.7815300074510105</c:v>
                </c:pt>
                <c:pt idx="268">
                  <c:v>6.7976134810914211</c:v>
                </c:pt>
                <c:pt idx="269">
                  <c:v>6.8136969547318369</c:v>
                </c:pt>
                <c:pt idx="270">
                  <c:v>6.8297804283722545</c:v>
                </c:pt>
                <c:pt idx="271">
                  <c:v>6.8458639020126792</c:v>
                </c:pt>
                <c:pt idx="272">
                  <c:v>6.8619473756530889</c:v>
                </c:pt>
                <c:pt idx="273">
                  <c:v>6.8780308492935047</c:v>
                </c:pt>
                <c:pt idx="274">
                  <c:v>6.8941143229339223</c:v>
                </c:pt>
                <c:pt idx="275">
                  <c:v>6.9101977965743471</c:v>
                </c:pt>
                <c:pt idx="276">
                  <c:v>6.9262812702147558</c:v>
                </c:pt>
                <c:pt idx="277">
                  <c:v>6.9423647438551734</c:v>
                </c:pt>
                <c:pt idx="278">
                  <c:v>6.9584482174955893</c:v>
                </c:pt>
                <c:pt idx="279">
                  <c:v>6.974531691136014</c:v>
                </c:pt>
                <c:pt idx="280">
                  <c:v>6.9906151647764219</c:v>
                </c:pt>
                <c:pt idx="281">
                  <c:v>7.0066986384168395</c:v>
                </c:pt>
                <c:pt idx="282">
                  <c:v>7.022782112057266</c:v>
                </c:pt>
                <c:pt idx="283">
                  <c:v>7.0388655856976818</c:v>
                </c:pt>
                <c:pt idx="284">
                  <c:v>7.0549490593380995</c:v>
                </c:pt>
                <c:pt idx="285">
                  <c:v>7.0710325329785082</c:v>
                </c:pt>
                <c:pt idx="286">
                  <c:v>7.0871160066189329</c:v>
                </c:pt>
                <c:pt idx="287">
                  <c:v>7.1031994802593497</c:v>
                </c:pt>
                <c:pt idx="288">
                  <c:v>7.1192829538997655</c:v>
                </c:pt>
                <c:pt idx="289">
                  <c:v>7.135366427540176</c:v>
                </c:pt>
                <c:pt idx="290">
                  <c:v>7.151449901180599</c:v>
                </c:pt>
                <c:pt idx="291">
                  <c:v>7.1675333748210166</c:v>
                </c:pt>
                <c:pt idx="292">
                  <c:v>7.1836168484614342</c:v>
                </c:pt>
                <c:pt idx="293">
                  <c:v>7.199700322101843</c:v>
                </c:pt>
                <c:pt idx="294">
                  <c:v>7.2157837957422677</c:v>
                </c:pt>
                <c:pt idx="295">
                  <c:v>7.2318672693826844</c:v>
                </c:pt>
                <c:pt idx="296">
                  <c:v>7.2479507430231012</c:v>
                </c:pt>
                <c:pt idx="297">
                  <c:v>7.264034216663509</c:v>
                </c:pt>
                <c:pt idx="298">
                  <c:v>7.2801176903039355</c:v>
                </c:pt>
                <c:pt idx="299">
                  <c:v>7.2962011639443531</c:v>
                </c:pt>
                <c:pt idx="300">
                  <c:v>7.312284637584769</c:v>
                </c:pt>
                <c:pt idx="301">
                  <c:v>7.3283681112251777</c:v>
                </c:pt>
                <c:pt idx="302">
                  <c:v>7.3444515848656025</c:v>
                </c:pt>
                <c:pt idx="303">
                  <c:v>7.3605350585060201</c:v>
                </c:pt>
                <c:pt idx="304">
                  <c:v>7.3766185321464368</c:v>
                </c:pt>
                <c:pt idx="305">
                  <c:v>7.3927020057868456</c:v>
                </c:pt>
                <c:pt idx="306">
                  <c:v>7.4087854794272694</c:v>
                </c:pt>
                <c:pt idx="307">
                  <c:v>7.4248689530676861</c:v>
                </c:pt>
                <c:pt idx="308">
                  <c:v>7.4409524267081038</c:v>
                </c:pt>
                <c:pt idx="309">
                  <c:v>7.4570359003485214</c:v>
                </c:pt>
                <c:pt idx="310">
                  <c:v>7.473119373988939</c:v>
                </c:pt>
                <c:pt idx="311">
                  <c:v>7.4892028476293557</c:v>
                </c:pt>
                <c:pt idx="312">
                  <c:v>7.5052863212697707</c:v>
                </c:pt>
                <c:pt idx="313">
                  <c:v>7.5213697949101874</c:v>
                </c:pt>
                <c:pt idx="314">
                  <c:v>7.537453268550605</c:v>
                </c:pt>
                <c:pt idx="315">
                  <c:v>7.5535367421910227</c:v>
                </c:pt>
                <c:pt idx="316">
                  <c:v>7.5696202158314403</c:v>
                </c:pt>
                <c:pt idx="317">
                  <c:v>7.5857036894718544</c:v>
                </c:pt>
                <c:pt idx="318">
                  <c:v>7.601787163112272</c:v>
                </c:pt>
                <c:pt idx="319">
                  <c:v>7.6178706367526896</c:v>
                </c:pt>
                <c:pt idx="320">
                  <c:v>7.6339541103931063</c:v>
                </c:pt>
                <c:pt idx="321">
                  <c:v>7.650037584033524</c:v>
                </c:pt>
                <c:pt idx="322">
                  <c:v>7.6661210576739398</c:v>
                </c:pt>
                <c:pt idx="323">
                  <c:v>7.6822045313143557</c:v>
                </c:pt>
                <c:pt idx="324">
                  <c:v>7.6982880049547733</c:v>
                </c:pt>
                <c:pt idx="325">
                  <c:v>7.7143714785951909</c:v>
                </c:pt>
                <c:pt idx="326">
                  <c:v>7.7304549522356085</c:v>
                </c:pt>
                <c:pt idx="327">
                  <c:v>7.7465384258760253</c:v>
                </c:pt>
                <c:pt idx="328">
                  <c:v>7.762621899516442</c:v>
                </c:pt>
                <c:pt idx="329">
                  <c:v>7.7787053731568578</c:v>
                </c:pt>
                <c:pt idx="330">
                  <c:v>7.7947888467972746</c:v>
                </c:pt>
                <c:pt idx="331">
                  <c:v>7.8108723204376922</c:v>
                </c:pt>
                <c:pt idx="332">
                  <c:v>7.8269557940781098</c:v>
                </c:pt>
                <c:pt idx="333">
                  <c:v>7.8430392677185257</c:v>
                </c:pt>
                <c:pt idx="334">
                  <c:v>7.8591227413589433</c:v>
                </c:pt>
                <c:pt idx="335">
                  <c:v>7.8752062149993591</c:v>
                </c:pt>
                <c:pt idx="336">
                  <c:v>7.8912896886397768</c:v>
                </c:pt>
                <c:pt idx="337">
                  <c:v>7.9073731622801935</c:v>
                </c:pt>
                <c:pt idx="338">
                  <c:v>7.9234566359206102</c:v>
                </c:pt>
                <c:pt idx="339">
                  <c:v>7.939540109561027</c:v>
                </c:pt>
                <c:pt idx="340">
                  <c:v>7.9556235832014428</c:v>
                </c:pt>
                <c:pt idx="341">
                  <c:v>7.9717070568418604</c:v>
                </c:pt>
                <c:pt idx="342">
                  <c:v>7.9877905304822781</c:v>
                </c:pt>
                <c:pt idx="343">
                  <c:v>8.0038740041226948</c:v>
                </c:pt>
                <c:pt idx="344">
                  <c:v>8.0199574777631106</c:v>
                </c:pt>
                <c:pt idx="345">
                  <c:v>8.0360409514035283</c:v>
                </c:pt>
                <c:pt idx="346">
                  <c:v>8.0521244250439441</c:v>
                </c:pt>
                <c:pt idx="347">
                  <c:v>8.0682078986843617</c:v>
                </c:pt>
                <c:pt idx="348">
                  <c:v>8.0842913723247793</c:v>
                </c:pt>
                <c:pt idx="349">
                  <c:v>8.100374845965197</c:v>
                </c:pt>
                <c:pt idx="350">
                  <c:v>8.1164583196056128</c:v>
                </c:pt>
                <c:pt idx="351">
                  <c:v>8.1325417932460304</c:v>
                </c:pt>
                <c:pt idx="352">
                  <c:v>8.1486252668864463</c:v>
                </c:pt>
                <c:pt idx="353">
                  <c:v>8.1647087405268639</c:v>
                </c:pt>
                <c:pt idx="354">
                  <c:v>8.1807922141672815</c:v>
                </c:pt>
                <c:pt idx="355">
                  <c:v>8.1968756878076992</c:v>
                </c:pt>
                <c:pt idx="356">
                  <c:v>8.212959161448115</c:v>
                </c:pt>
                <c:pt idx="357">
                  <c:v>8.2290426350885308</c:v>
                </c:pt>
                <c:pt idx="358">
                  <c:v>8.2451261087289485</c:v>
                </c:pt>
                <c:pt idx="359">
                  <c:v>8.2612095823693643</c:v>
                </c:pt>
                <c:pt idx="360">
                  <c:v>8.2772930560097819</c:v>
                </c:pt>
                <c:pt idx="361">
                  <c:v>8.2933765296501996</c:v>
                </c:pt>
                <c:pt idx="362">
                  <c:v>8.3094600032906154</c:v>
                </c:pt>
                <c:pt idx="363">
                  <c:v>8.3255434769310313</c:v>
                </c:pt>
                <c:pt idx="364">
                  <c:v>8.3416269505714489</c:v>
                </c:pt>
                <c:pt idx="365">
                  <c:v>8.3577104242118665</c:v>
                </c:pt>
                <c:pt idx="366">
                  <c:v>8.3737938978522841</c:v>
                </c:pt>
                <c:pt idx="367">
                  <c:v>8.3898773714927</c:v>
                </c:pt>
                <c:pt idx="368">
                  <c:v>8.4059608451331176</c:v>
                </c:pt>
                <c:pt idx="369">
                  <c:v>8.4220443187735334</c:v>
                </c:pt>
                <c:pt idx="370">
                  <c:v>8.4381277924139511</c:v>
                </c:pt>
                <c:pt idx="371">
                  <c:v>8.4542112660543687</c:v>
                </c:pt>
                <c:pt idx="372">
                  <c:v>8.4702947396947863</c:v>
                </c:pt>
                <c:pt idx="373">
                  <c:v>8.4863782133352021</c:v>
                </c:pt>
                <c:pt idx="374">
                  <c:v>8.502461686975618</c:v>
                </c:pt>
                <c:pt idx="375">
                  <c:v>8.5185451606160356</c:v>
                </c:pt>
                <c:pt idx="376">
                  <c:v>8.5346286342564515</c:v>
                </c:pt>
                <c:pt idx="377">
                  <c:v>8.5507121078968691</c:v>
                </c:pt>
                <c:pt idx="378">
                  <c:v>8.5667955815372867</c:v>
                </c:pt>
                <c:pt idx="379">
                  <c:v>8.5828790551777026</c:v>
                </c:pt>
                <c:pt idx="380">
                  <c:v>8.5989625288181202</c:v>
                </c:pt>
                <c:pt idx="381">
                  <c:v>8.615046002458536</c:v>
                </c:pt>
                <c:pt idx="382">
                  <c:v>8.6311294760989536</c:v>
                </c:pt>
                <c:pt idx="383">
                  <c:v>8.6472129497393713</c:v>
                </c:pt>
                <c:pt idx="384">
                  <c:v>8.6632964233797889</c:v>
                </c:pt>
                <c:pt idx="385">
                  <c:v>8.6793798970202047</c:v>
                </c:pt>
                <c:pt idx="386">
                  <c:v>8.6954633706606206</c:v>
                </c:pt>
                <c:pt idx="387">
                  <c:v>8.7115468443010382</c:v>
                </c:pt>
                <c:pt idx="388">
                  <c:v>8.7276303179414558</c:v>
                </c:pt>
                <c:pt idx="389">
                  <c:v>8.7437137915818735</c:v>
                </c:pt>
                <c:pt idx="390">
                  <c:v>8.7597972652222893</c:v>
                </c:pt>
                <c:pt idx="391">
                  <c:v>8.7758807388627051</c:v>
                </c:pt>
                <c:pt idx="392">
                  <c:v>8.791964212503121</c:v>
                </c:pt>
                <c:pt idx="393">
                  <c:v>8.8080476861435386</c:v>
                </c:pt>
                <c:pt idx="394">
                  <c:v>8.8241311597839562</c:v>
                </c:pt>
                <c:pt idx="395">
                  <c:v>8.8402146334243739</c:v>
                </c:pt>
                <c:pt idx="396">
                  <c:v>8.8562981070647897</c:v>
                </c:pt>
                <c:pt idx="397">
                  <c:v>8.8723815807052056</c:v>
                </c:pt>
                <c:pt idx="398">
                  <c:v>8.8884650543456232</c:v>
                </c:pt>
                <c:pt idx="399">
                  <c:v>8.9045485279860408</c:v>
                </c:pt>
                <c:pt idx="400">
                  <c:v>8.9206320016264584</c:v>
                </c:pt>
                <c:pt idx="401">
                  <c:v>8.936715475266876</c:v>
                </c:pt>
                <c:pt idx="402">
                  <c:v>8.9527989489072901</c:v>
                </c:pt>
                <c:pt idx="403">
                  <c:v>8.9688824225477077</c:v>
                </c:pt>
                <c:pt idx="404">
                  <c:v>8.9849658961881254</c:v>
                </c:pt>
                <c:pt idx="405">
                  <c:v>9.001049369828543</c:v>
                </c:pt>
                <c:pt idx="406">
                  <c:v>9.0171328434689588</c:v>
                </c:pt>
                <c:pt idx="407">
                  <c:v>9.0332163171093764</c:v>
                </c:pt>
                <c:pt idx="408">
                  <c:v>9.0492997907497923</c:v>
                </c:pt>
                <c:pt idx="409">
                  <c:v>9.0653832643902081</c:v>
                </c:pt>
                <c:pt idx="410">
                  <c:v>9.0814667380306258</c:v>
                </c:pt>
                <c:pt idx="411">
                  <c:v>9.0975502116710434</c:v>
                </c:pt>
                <c:pt idx="412">
                  <c:v>9.113633685311461</c:v>
                </c:pt>
                <c:pt idx="413">
                  <c:v>9.1297171589518751</c:v>
                </c:pt>
                <c:pt idx="414">
                  <c:v>9.1458006325922927</c:v>
                </c:pt>
                <c:pt idx="415">
                  <c:v>9.1618841062327103</c:v>
                </c:pt>
                <c:pt idx="416">
                  <c:v>9.1779675798731279</c:v>
                </c:pt>
                <c:pt idx="417">
                  <c:v>9.1940510535135456</c:v>
                </c:pt>
                <c:pt idx="418">
                  <c:v>9.2101345271539614</c:v>
                </c:pt>
                <c:pt idx="419">
                  <c:v>9.2262180007943773</c:v>
                </c:pt>
                <c:pt idx="420">
                  <c:v>9.2423014744347949</c:v>
                </c:pt>
                <c:pt idx="421">
                  <c:v>9.2583849480752125</c:v>
                </c:pt>
                <c:pt idx="422">
                  <c:v>9.2744684217156301</c:v>
                </c:pt>
                <c:pt idx="423">
                  <c:v>9.290551895356046</c:v>
                </c:pt>
                <c:pt idx="424">
                  <c:v>9.3066353689964636</c:v>
                </c:pt>
                <c:pt idx="425">
                  <c:v>9.3227188426368794</c:v>
                </c:pt>
                <c:pt idx="426">
                  <c:v>9.3388023162772953</c:v>
                </c:pt>
                <c:pt idx="427">
                  <c:v>9.3548857899177129</c:v>
                </c:pt>
                <c:pt idx="428">
                  <c:v>9.3709692635581305</c:v>
                </c:pt>
                <c:pt idx="429">
                  <c:v>9.3870527371985464</c:v>
                </c:pt>
                <c:pt idx="430">
                  <c:v>9.403136210838964</c:v>
                </c:pt>
                <c:pt idx="431">
                  <c:v>9.4192196844793799</c:v>
                </c:pt>
                <c:pt idx="432">
                  <c:v>9.4353031581197975</c:v>
                </c:pt>
                <c:pt idx="433">
                  <c:v>9.4513866317602151</c:v>
                </c:pt>
                <c:pt idx="434">
                  <c:v>9.4674701054006327</c:v>
                </c:pt>
                <c:pt idx="435">
                  <c:v>9.4835535790410486</c:v>
                </c:pt>
                <c:pt idx="436">
                  <c:v>9.4996370526814662</c:v>
                </c:pt>
                <c:pt idx="437">
                  <c:v>9.515720526321882</c:v>
                </c:pt>
                <c:pt idx="438">
                  <c:v>9.5318039999622997</c:v>
                </c:pt>
                <c:pt idx="439">
                  <c:v>9.5478874736027173</c:v>
                </c:pt>
                <c:pt idx="440">
                  <c:v>9.5639709472431331</c:v>
                </c:pt>
                <c:pt idx="441">
                  <c:v>9.580054420883549</c:v>
                </c:pt>
                <c:pt idx="442">
                  <c:v>9.5961378945239666</c:v>
                </c:pt>
                <c:pt idx="443">
                  <c:v>9.6122213681643824</c:v>
                </c:pt>
                <c:pt idx="444">
                  <c:v>9.6283048418048001</c:v>
                </c:pt>
                <c:pt idx="445">
                  <c:v>9.6443883154452177</c:v>
                </c:pt>
                <c:pt idx="446">
                  <c:v>9.6604717890856335</c:v>
                </c:pt>
                <c:pt idx="447">
                  <c:v>9.6765552627260512</c:v>
                </c:pt>
                <c:pt idx="448">
                  <c:v>9.692638736366467</c:v>
                </c:pt>
                <c:pt idx="449">
                  <c:v>9.7087222100068846</c:v>
                </c:pt>
                <c:pt idx="450">
                  <c:v>9.7248056836473022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0.7648816538597103</c:v>
                </c:pt>
                <c:pt idx="1">
                  <c:v>-4.1210746514309449E-2</c:v>
                </c:pt>
                <c:pt idx="2">
                  <c:v>-0.81382385860863593</c:v>
                </c:pt>
                <c:pt idx="3">
                  <c:v>-1.5540453164298498</c:v>
                </c:pt>
                <c:pt idx="4">
                  <c:v>-2.2629302723051694</c:v>
                </c:pt>
                <c:pt idx="5">
                  <c:v>-2.9415023325958245</c:v>
                </c:pt>
                <c:pt idx="6">
                  <c:v>-3.5907544669044142</c:v>
                </c:pt>
                <c:pt idx="7">
                  <c:v>-4.2116498915213825</c:v>
                </c:pt>
                <c:pt idx="8">
                  <c:v>-4.8051229278341978</c:v>
                </c:pt>
                <c:pt idx="9">
                  <c:v>-5.3720798364029037</c:v>
                </c:pt>
                <c:pt idx="10">
                  <c:v>-5.9133996273862266</c:v>
                </c:pt>
                <c:pt idx="11">
                  <c:v>-6.4299348479826719</c:v>
                </c:pt>
                <c:pt idx="12">
                  <c:v>-6.9225123475330079</c:v>
                </c:pt>
                <c:pt idx="13">
                  <c:v>-7.3919340209121387</c:v>
                </c:pt>
                <c:pt idx="14">
                  <c:v>-7.8389775308210474</c:v>
                </c:pt>
                <c:pt idx="15">
                  <c:v>-8.2643970095718657</c:v>
                </c:pt>
                <c:pt idx="16">
                  <c:v>-8.6689237409433488</c:v>
                </c:pt>
                <c:pt idx="17">
                  <c:v>-9.0532668226669912</c:v>
                </c:pt>
                <c:pt idx="18">
                  <c:v>-9.4181138100889612</c:v>
                </c:pt>
                <c:pt idx="19">
                  <c:v>-9.7641313415375564</c:v>
                </c:pt>
                <c:pt idx="20">
                  <c:v>-10.091965745910947</c:v>
                </c:pt>
                <c:pt idx="21">
                  <c:v>-10.402243632985698</c:v>
                </c:pt>
                <c:pt idx="22">
                  <c:v>-10.695572466932489</c:v>
                </c:pt>
                <c:pt idx="23">
                  <c:v>-10.972541123511828</c:v>
                </c:pt>
                <c:pt idx="24">
                  <c:v>-11.233720431409417</c:v>
                </c:pt>
                <c:pt idx="25">
                  <c:v>-11.479663698157623</c:v>
                </c:pt>
                <c:pt idx="26">
                  <c:v>-11.710907221077495</c:v>
                </c:pt>
                <c:pt idx="27">
                  <c:v>-11.927970783663064</c:v>
                </c:pt>
                <c:pt idx="28">
                  <c:v>-12.13135813781841</c:v>
                </c:pt>
                <c:pt idx="29">
                  <c:v>-12.321557472345873</c:v>
                </c:pt>
                <c:pt idx="30">
                  <c:v>-12.499041868073064</c:v>
                </c:pt>
                <c:pt idx="31">
                  <c:v>-12.664269739995504</c:v>
                </c:pt>
                <c:pt idx="32">
                  <c:v>-12.817685266800517</c:v>
                </c:pt>
                <c:pt idx="33">
                  <c:v>-12.959718808128748</c:v>
                </c:pt>
                <c:pt idx="34">
                  <c:v>-13.090787309918795</c:v>
                </c:pt>
                <c:pt idx="35">
                  <c:v>-13.21129469817123</c:v>
                </c:pt>
                <c:pt idx="36">
                  <c:v>-13.321632261458738</c:v>
                </c:pt>
                <c:pt idx="37">
                  <c:v>-13.422179022500039</c:v>
                </c:pt>
                <c:pt idx="38">
                  <c:v>-13.513302099106038</c:v>
                </c:pt>
                <c:pt idx="39">
                  <c:v>-13.595357054798477</c:v>
                </c:pt>
                <c:pt idx="40">
                  <c:v>-13.668688239392427</c:v>
                </c:pt>
                <c:pt idx="41">
                  <c:v>-13.733629119826297</c:v>
                </c:pt>
                <c:pt idx="42">
                  <c:v>-13.790502601514529</c:v>
                </c:pt>
                <c:pt idx="43">
                  <c:v>-13.839621340491028</c:v>
                </c:pt>
                <c:pt idx="44">
                  <c:v>-13.881288046603306</c:v>
                </c:pt>
                <c:pt idx="45">
                  <c:v>-13.915795778010349</c:v>
                </c:pt>
                <c:pt idx="46">
                  <c:v>-13.943428227230084</c:v>
                </c:pt>
                <c:pt idx="47">
                  <c:v>-13.964459998975242</c:v>
                </c:pt>
                <c:pt idx="48">
                  <c:v>-13.979156880009979</c:v>
                </c:pt>
                <c:pt idx="49">
                  <c:v>-13.987776101252825</c:v>
                </c:pt>
                <c:pt idx="50">
                  <c:v>-13.990566592345406</c:v>
                </c:pt>
                <c:pt idx="51">
                  <c:v>-13.987769228900101</c:v>
                </c:pt>
                <c:pt idx="52">
                  <c:v>-13.97961707263385</c:v>
                </c:pt>
                <c:pt idx="53">
                  <c:v>-13.966335604589506</c:v>
                </c:pt>
                <c:pt idx="54">
                  <c:v>-13.948142951640518</c:v>
                </c:pt>
                <c:pt idx="55">
                  <c:v>-13.925250106469091</c:v>
                </c:pt>
                <c:pt idx="56">
                  <c:v>-13.897861141202789</c:v>
                </c:pt>
                <c:pt idx="57">
                  <c:v>-13.866173414889262</c:v>
                </c:pt>
                <c:pt idx="58">
                  <c:v>-13.830377774983736</c:v>
                </c:pt>
                <c:pt idx="59">
                  <c:v>-13.790658753019036</c:v>
                </c:pt>
                <c:pt idx="60">
                  <c:v>-13.747194754623038</c:v>
                </c:pt>
                <c:pt idx="61">
                  <c:v>-13.700158244043976</c:v>
                </c:pt>
                <c:pt idx="62">
                  <c:v>-13.649715923339381</c:v>
                </c:pt>
                <c:pt idx="63">
                  <c:v>-13.596028906380102</c:v>
                </c:pt>
                <c:pt idx="64">
                  <c:v>-13.539252887816541</c:v>
                </c:pt>
                <c:pt idx="65">
                  <c:v>-13.479538307150285</c:v>
                </c:pt>
                <c:pt idx="66">
                  <c:v>-13.417030508049978</c:v>
                </c:pt>
                <c:pt idx="67">
                  <c:v>-13.35186989304669</c:v>
                </c:pt>
                <c:pt idx="68">
                  <c:v>-13.284192073740005</c:v>
                </c:pt>
                <c:pt idx="69">
                  <c:v>-13.214128016642457</c:v>
                </c:pt>
                <c:pt idx="70">
                  <c:v>-13.141804184786395</c:v>
                </c:pt>
                <c:pt idx="71">
                  <c:v>-13.067342675213705</c:v>
                </c:pt>
                <c:pt idx="72">
                  <c:v>-12.990861352465574</c:v>
                </c:pt>
                <c:pt idx="73">
                  <c:v>-12.91247397818621</c:v>
                </c:pt>
                <c:pt idx="74">
                  <c:v>-12.83229033695099</c:v>
                </c:pt>
                <c:pt idx="75">
                  <c:v>-12.750416358426705</c:v>
                </c:pt>
                <c:pt idx="76">
                  <c:v>-12.666954235968291</c:v>
                </c:pt>
                <c:pt idx="77">
                  <c:v>-12.582002541753685</c:v>
                </c:pt>
                <c:pt idx="78">
                  <c:v>-12.495656338555325</c:v>
                </c:pt>
                <c:pt idx="79">
                  <c:v>-12.408007288244402</c:v>
                </c:pt>
                <c:pt idx="80">
                  <c:v>-12.319143757120923</c:v>
                </c:pt>
                <c:pt idx="81">
                  <c:v>-12.229150918160197</c:v>
                </c:pt>
                <c:pt idx="82">
                  <c:v>-12.138110850263756</c:v>
                </c:pt>
                <c:pt idx="83">
                  <c:v>-12.046102634600231</c:v>
                </c:pt>
                <c:pt idx="84">
                  <c:v>-11.953202448119402</c:v>
                </c:pt>
                <c:pt idx="85">
                  <c:v>-11.859483654319995</c:v>
                </c:pt>
                <c:pt idx="86">
                  <c:v>-11.765016891349969</c:v>
                </c:pt>
                <c:pt idx="87">
                  <c:v>-11.669870157515387</c:v>
                </c:pt>
                <c:pt idx="88">
                  <c:v>-11.574108894272097</c:v>
                </c:pt>
                <c:pt idx="89">
                  <c:v>-11.477796066772232</c:v>
                </c:pt>
                <c:pt idx="90">
                  <c:v>-11.380992242035523</c:v>
                </c:pt>
                <c:pt idx="91">
                  <c:v>-11.283755664813469</c:v>
                </c:pt>
                <c:pt idx="92">
                  <c:v>-11.186142331212476</c:v>
                </c:pt>
                <c:pt idx="93">
                  <c:v>-11.088206060140143</c:v>
                </c:pt>
                <c:pt idx="94">
                  <c:v>-10.989998562637219</c:v>
                </c:pt>
                <c:pt idx="95">
                  <c:v>-10.891569509155762</c:v>
                </c:pt>
                <c:pt idx="96">
                  <c:v>-10.792966594842575</c:v>
                </c:pt>
                <c:pt idx="97">
                  <c:v>-10.694235602885083</c:v>
                </c:pt>
                <c:pt idx="98">
                  <c:v>-10.595420465975359</c:v>
                </c:pt>
                <c:pt idx="99">
                  <c:v>-10.496563325946395</c:v>
                </c:pt>
                <c:pt idx="100">
                  <c:v>-10.397704591633103</c:v>
                </c:pt>
                <c:pt idx="101">
                  <c:v>-10.298882995009247</c:v>
                </c:pt>
                <c:pt idx="102">
                  <c:v>-10.200135645649693</c:v>
                </c:pt>
                <c:pt idx="103">
                  <c:v>-10.101498083566455</c:v>
                </c:pt>
                <c:pt idx="104">
                  <c:v>-10.003004330465185</c:v>
                </c:pt>
                <c:pt idx="105">
                  <c:v>-9.904686939467755</c:v>
                </c:pt>
                <c:pt idx="106">
                  <c:v>-9.8065770433450474</c:v>
                </c:pt>
                <c:pt idx="107">
                  <c:v>-9.7087044013030592</c:v>
                </c:pt>
                <c:pt idx="108">
                  <c:v>-9.6110974443639918</c:v>
                </c:pt>
                <c:pt idx="109">
                  <c:v>-9.5137833193828758</c:v>
                </c:pt>
                <c:pt idx="110">
                  <c:v>-9.4167879317393073</c:v>
                </c:pt>
                <c:pt idx="111">
                  <c:v>-9.3201359867424003</c:v>
                </c:pt>
                <c:pt idx="112">
                  <c:v>-9.2238510297863385</c:v>
                </c:pt>
                <c:pt idx="113">
                  <c:v>-9.1279554852925884</c:v>
                </c:pt>
                <c:pt idx="114">
                  <c:v>-9.0324706944739788</c:v>
                </c:pt>
                <c:pt idx="115">
                  <c:v>-8.937416951954722</c:v>
                </c:pt>
                <c:pt idx="116">
                  <c:v>-8.8428135412796127</c:v>
                </c:pt>
                <c:pt idx="117">
                  <c:v>-8.7486787693445471</c:v>
                </c:pt>
                <c:pt idx="118">
                  <c:v>-8.6550299997797762</c:v>
                </c:pt>
                <c:pt idx="119">
                  <c:v>-8.5618836853162392</c:v>
                </c:pt>
                <c:pt idx="120">
                  <c:v>-8.4692553991645045</c:v>
                </c:pt>
                <c:pt idx="121">
                  <c:v>-8.3771598654351642</c:v>
                </c:pt>
                <c:pt idx="122">
                  <c:v>-8.2856109886284184</c:v>
                </c:pt>
                <c:pt idx="123">
                  <c:v>-8.1946218822201011</c:v>
                </c:pt>
                <c:pt idx="124">
                  <c:v>-8.1042048963703248</c:v>
                </c:pt>
                <c:pt idx="125">
                  <c:v>-8.0143716447805051</c:v>
                </c:pt>
                <c:pt idx="126">
                  <c:v>-7.9251330307234271</c:v>
                </c:pt>
                <c:pt idx="127">
                  <c:v>-7.8364992722706397</c:v>
                </c:pt>
                <c:pt idx="128">
                  <c:v>-7.7484799267406235</c:v>
                </c:pt>
                <c:pt idx="129">
                  <c:v>-7.6610839143903942</c:v>
                </c:pt>
                <c:pt idx="130">
                  <c:v>-7.574319541372831</c:v>
                </c:pt>
                <c:pt idx="131">
                  <c:v>-7.4881945219811676</c:v>
                </c:pt>
                <c:pt idx="132">
                  <c:v>-7.4027160002015231</c:v>
                </c:pt>
                <c:pt idx="133">
                  <c:v>-7.3178905705937751</c:v>
                </c:pt>
                <c:pt idx="134">
                  <c:v>-7.2337242985205528</c:v>
                </c:pt>
                <c:pt idx="135">
                  <c:v>-7.1502227397433646</c:v>
                </c:pt>
                <c:pt idx="136">
                  <c:v>-7.0673909594046558</c:v>
                </c:pt>
                <c:pt idx="137">
                  <c:v>-6.9852335504136622</c:v>
                </c:pt>
                <c:pt idx="138">
                  <c:v>-6.9037546512537649</c:v>
                </c:pt>
                <c:pt idx="139">
                  <c:v>-6.8229579632283537</c:v>
                </c:pt>
                <c:pt idx="140">
                  <c:v>-6.7428467671617236</c:v>
                </c:pt>
                <c:pt idx="141">
                  <c:v>-6.6634239395711656</c:v>
                </c:pt>
                <c:pt idx="142">
                  <c:v>-6.5846919683258074</c:v>
                </c:pt>
                <c:pt idx="143">
                  <c:v>-6.5066529678074456</c:v>
                </c:pt>
                <c:pt idx="144">
                  <c:v>-6.429308693588065</c:v>
                </c:pt>
                <c:pt idx="145">
                  <c:v>-6.3526605566384271</c:v>
                </c:pt>
                <c:pt idx="146">
                  <c:v>-6.2767096370815505</c:v>
                </c:pt>
                <c:pt idx="147">
                  <c:v>-6.2014566975046987</c:v>
                </c:pt>
                <c:pt idx="148">
                  <c:v>-6.126902195842904</c:v>
                </c:pt>
                <c:pt idx="149">
                  <c:v>-6.0530462978468371</c:v>
                </c:pt>
                <c:pt idx="150">
                  <c:v>-5.9798888891473929</c:v>
                </c:pt>
                <c:pt idx="151">
                  <c:v>-5.9074295869289513</c:v>
                </c:pt>
                <c:pt idx="152">
                  <c:v>-5.835667751223105</c:v>
                </c:pt>
                <c:pt idx="153">
                  <c:v>-5.764602495834092</c:v>
                </c:pt>
                <c:pt idx="154">
                  <c:v>-5.6942326989070011</c:v>
                </c:pt>
                <c:pt idx="155">
                  <c:v>-5.6245570131494196</c:v>
                </c:pt>
                <c:pt idx="156">
                  <c:v>-5.5555738757169557</c:v>
                </c:pt>
                <c:pt idx="157">
                  <c:v>-5.4872815177726499</c:v>
                </c:pt>
                <c:pt idx="158">
                  <c:v>-5.419677973730149</c:v>
                </c:pt>
                <c:pt idx="159">
                  <c:v>-5.352761090190123</c:v>
                </c:pt>
                <c:pt idx="160">
                  <c:v>-5.2865285345791238</c:v>
                </c:pt>
                <c:pt idx="161">
                  <c:v>-5.2209778034999523</c:v>
                </c:pt>
                <c:pt idx="162">
                  <c:v>-5.1561062308021617</c:v>
                </c:pt>
                <c:pt idx="163">
                  <c:v>-5.0919109953811894</c:v>
                </c:pt>
                <c:pt idx="164">
                  <c:v>-5.0283891287143305</c:v>
                </c:pt>
                <c:pt idx="165">
                  <c:v>-4.9655375221415508</c:v>
                </c:pt>
                <c:pt idx="166">
                  <c:v>-4.903352933898824</c:v>
                </c:pt>
                <c:pt idx="167">
                  <c:v>-4.8418319959116074</c:v>
                </c:pt>
                <c:pt idx="168">
                  <c:v>-4.7809712203556414</c:v>
                </c:pt>
                <c:pt idx="169">
                  <c:v>-4.7207670059922826</c:v>
                </c:pt>
                <c:pt idx="170">
                  <c:v>-4.661215644285182</c:v>
                </c:pt>
                <c:pt idx="171">
                  <c:v>-4.6023133253049835</c:v>
                </c:pt>
                <c:pt idx="172">
                  <c:v>-4.5440561434285858</c:v>
                </c:pt>
                <c:pt idx="173">
                  <c:v>-4.4864401028392553</c:v>
                </c:pt>
                <c:pt idx="174">
                  <c:v>-4.4294611228336445</c:v>
                </c:pt>
                <c:pt idx="175">
                  <c:v>-4.3731150429417243</c:v>
                </c:pt>
                <c:pt idx="176">
                  <c:v>-4.3173976278654029</c:v>
                </c:pt>
                <c:pt idx="177">
                  <c:v>-4.2623045722413258</c:v>
                </c:pt>
                <c:pt idx="178">
                  <c:v>-4.2078315052334405</c:v>
                </c:pt>
                <c:pt idx="179">
                  <c:v>-4.1539739949604524</c:v>
                </c:pt>
                <c:pt idx="180">
                  <c:v>-4.1007275527634164</c:v>
                </c:pt>
                <c:pt idx="181">
                  <c:v>-4.0480876373183197</c:v>
                </c:pt>
                <c:pt idx="182">
                  <c:v>-3.9960496585986025</c:v>
                </c:pt>
                <c:pt idx="183">
                  <c:v>-3.9446089816921521</c:v>
                </c:pt>
                <c:pt idx="184">
                  <c:v>-3.8937609304774927</c:v>
                </c:pt>
                <c:pt idx="185">
                  <c:v>-3.8435007911634003</c:v>
                </c:pt>
                <c:pt idx="186">
                  <c:v>-3.7938238156963515</c:v>
                </c:pt>
                <c:pt idx="187">
                  <c:v>-3.7447252250399323</c:v>
                </c:pt>
                <c:pt idx="188">
                  <c:v>-3.6962002123301811</c:v>
                </c:pt>
                <c:pt idx="189">
                  <c:v>-3.6482439459108846</c:v>
                </c:pt>
                <c:pt idx="190">
                  <c:v>-3.6008515722525267</c:v>
                </c:pt>
                <c:pt idx="191">
                  <c:v>-3.554018218758626</c:v>
                </c:pt>
                <c:pt idx="192">
                  <c:v>-3.5077389964630523</c:v>
                </c:pt>
                <c:pt idx="193">
                  <c:v>-3.4620090026217447</c:v>
                </c:pt>
                <c:pt idx="194">
                  <c:v>-3.4168233232022454</c:v>
                </c:pt>
                <c:pt idx="195">
                  <c:v>-3.3721770352743015</c:v>
                </c:pt>
                <c:pt idx="196">
                  <c:v>-3.3280652093046967</c:v>
                </c:pt>
                <c:pt idx="197">
                  <c:v>-3.2844829113594063</c:v>
                </c:pt>
                <c:pt idx="198">
                  <c:v>-3.241425205216061</c:v>
                </c:pt>
                <c:pt idx="199">
                  <c:v>-3.1988871543895954</c:v>
                </c:pt>
                <c:pt idx="200">
                  <c:v>-3.1568638240739317</c:v>
                </c:pt>
                <c:pt idx="201">
                  <c:v>-3.1153502830023903</c:v>
                </c:pt>
                <c:pt idx="202">
                  <c:v>-3.074341605229463</c:v>
                </c:pt>
                <c:pt idx="203">
                  <c:v>-3.0338328718365886</c:v>
                </c:pt>
                <c:pt idx="204">
                  <c:v>-2.9938191725643208</c:v>
                </c:pt>
                <c:pt idx="205">
                  <c:v>-2.9542956073733788</c:v>
                </c:pt>
                <c:pt idx="206">
                  <c:v>-2.9152572879368899</c:v>
                </c:pt>
                <c:pt idx="207">
                  <c:v>-2.8766993390661129</c:v>
                </c:pt>
                <c:pt idx="208">
                  <c:v>-2.8386169000718127</c:v>
                </c:pt>
                <c:pt idx="209">
                  <c:v>-2.8010051260634761</c:v>
                </c:pt>
                <c:pt idx="210">
                  <c:v>-2.7638591891884099</c:v>
                </c:pt>
                <c:pt idx="211">
                  <c:v>-2.7271742798127128</c:v>
                </c:pt>
                <c:pt idx="212">
                  <c:v>-2.6909456076461336</c:v>
                </c:pt>
                <c:pt idx="213">
                  <c:v>-2.6551684028126319</c:v>
                </c:pt>
                <c:pt idx="214">
                  <c:v>-2.6198379168685317</c:v>
                </c:pt>
                <c:pt idx="215">
                  <c:v>-2.5849494237700386</c:v>
                </c:pt>
                <c:pt idx="216">
                  <c:v>-2.5504982207917908</c:v>
                </c:pt>
                <c:pt idx="217">
                  <c:v>-2.5164796293981984</c:v>
                </c:pt>
                <c:pt idx="218">
                  <c:v>-2.4828889960691347</c:v>
                </c:pt>
                <c:pt idx="219">
                  <c:v>-2.4497216930815564</c:v>
                </c:pt>
                <c:pt idx="220">
                  <c:v>-2.4169731192486048</c:v>
                </c:pt>
                <c:pt idx="221">
                  <c:v>-2.3846387006176317</c:v>
                </c:pt>
                <c:pt idx="222">
                  <c:v>-2.3527138911286123</c:v>
                </c:pt>
                <c:pt idx="223">
                  <c:v>-2.3211941732342916</c:v>
                </c:pt>
                <c:pt idx="224">
                  <c:v>-2.2900750584834673</c:v>
                </c:pt>
                <c:pt idx="225">
                  <c:v>-2.2593520880686375</c:v>
                </c:pt>
                <c:pt idx="226">
                  <c:v>-2.229020833339368</c:v>
                </c:pt>
                <c:pt idx="227">
                  <c:v>-2.1990768962825187</c:v>
                </c:pt>
                <c:pt idx="228">
                  <c:v>-2.1695159099705439</c:v>
                </c:pt>
                <c:pt idx="229">
                  <c:v>-2.1403335389790752</c:v>
                </c:pt>
                <c:pt idx="230">
                  <c:v>-2.1115254797747856</c:v>
                </c:pt>
                <c:pt idx="231">
                  <c:v>-2.0830874610747192</c:v>
                </c:pt>
                <c:pt idx="232">
                  <c:v>-2.0550152441780773</c:v>
                </c:pt>
                <c:pt idx="233">
                  <c:v>-2.0273046232714935</c:v>
                </c:pt>
                <c:pt idx="234">
                  <c:v>-1.9999514257087523</c:v>
                </c:pt>
                <c:pt idx="235">
                  <c:v>-1.9729515122659615</c:v>
                </c:pt>
                <c:pt idx="236">
                  <c:v>-1.9463007773730219</c:v>
                </c:pt>
                <c:pt idx="237">
                  <c:v>-1.9199951493223419</c:v>
                </c:pt>
                <c:pt idx="238">
                  <c:v>-1.8940305904556489</c:v>
                </c:pt>
                <c:pt idx="239">
                  <c:v>-1.8684030973297143</c:v>
                </c:pt>
                <c:pt idx="240">
                  <c:v>-1.8431087008618323</c:v>
                </c:pt>
                <c:pt idx="241">
                  <c:v>-1.8181434664558012</c:v>
                </c:pt>
                <c:pt idx="242">
                  <c:v>-1.7935034941092076</c:v>
                </c:pt>
                <c:pt idx="243">
                  <c:v>-1.7691849185027075</c:v>
                </c:pt>
                <c:pt idx="244">
                  <c:v>-1.7451839090720507</c:v>
                </c:pt>
                <c:pt idx="245">
                  <c:v>-1.7214966700635084</c:v>
                </c:pt>
                <c:pt idx="246">
                  <c:v>-1.698119440573401</c:v>
                </c:pt>
                <c:pt idx="247">
                  <c:v>-1.6750484945723356</c:v>
                </c:pt>
                <c:pt idx="248">
                  <c:v>-1.6522801409148107</c:v>
                </c:pt>
                <c:pt idx="249">
                  <c:v>-1.6298107233347805</c:v>
                </c:pt>
                <c:pt idx="250">
                  <c:v>-1.607636620427741</c:v>
                </c:pt>
                <c:pt idx="251">
                  <c:v>-1.5857542456199532</c:v>
                </c:pt>
                <c:pt idx="252">
                  <c:v>-1.5641600471252948</c:v>
                </c:pt>
                <c:pt idx="253">
                  <c:v>-1.5428505078903196</c:v>
                </c:pt>
                <c:pt idx="254">
                  <c:v>-1.5218221455279903</c:v>
                </c:pt>
                <c:pt idx="255">
                  <c:v>-1.5010715122406262</c:v>
                </c:pt>
                <c:pt idx="256">
                  <c:v>-1.4805951947324958</c:v>
                </c:pt>
                <c:pt idx="257">
                  <c:v>-1.4603898141125751</c:v>
                </c:pt>
                <c:pt idx="258">
                  <c:v>-1.4404520257878544</c:v>
                </c:pt>
                <c:pt idx="259">
                  <c:v>-1.4207785193476665</c:v>
                </c:pt>
                <c:pt idx="260">
                  <c:v>-1.4013660184395111</c:v>
                </c:pt>
                <c:pt idx="261">
                  <c:v>-1.3822112806365519</c:v>
                </c:pt>
                <c:pt idx="262">
                  <c:v>-1.3633110972975451</c:v>
                </c:pt>
                <c:pt idx="263">
                  <c:v>-1.3446622934192205</c:v>
                </c:pt>
                <c:pt idx="264">
                  <c:v>-1.3262617274817434</c:v>
                </c:pt>
                <c:pt idx="265">
                  <c:v>-1.3081062912873433</c:v>
                </c:pt>
                <c:pt idx="266">
                  <c:v>-1.2901929097927949</c:v>
                </c:pt>
                <c:pt idx="267">
                  <c:v>-1.2725185409357511</c:v>
                </c:pt>
                <c:pt idx="268">
                  <c:v>-1.2550801754554648</c:v>
                </c:pt>
                <c:pt idx="269">
                  <c:v>-1.2378748367080232</c:v>
                </c:pt>
                <c:pt idx="270">
                  <c:v>-1.2208995804766305</c:v>
                </c:pt>
                <c:pt idx="271">
                  <c:v>-1.2041514947769694</c:v>
                </c:pt>
                <c:pt idx="272">
                  <c:v>-1.1876276996581294</c:v>
                </c:pt>
                <c:pt idx="273">
                  <c:v>-1.1713253469991405</c:v>
                </c:pt>
                <c:pt idx="274">
                  <c:v>-1.1552416203016593</c:v>
                </c:pt>
                <c:pt idx="275">
                  <c:v>-1.1393737344787804</c:v>
                </c:pt>
                <c:pt idx="276">
                  <c:v>-1.1237189356404025</c:v>
                </c:pt>
                <c:pt idx="277">
                  <c:v>-1.1082745008751973</c:v>
                </c:pt>
                <c:pt idx="278">
                  <c:v>-1.0930377380296559</c:v>
                </c:pt>
                <c:pt idx="279">
                  <c:v>-1.0780059854841588</c:v>
                </c:pt>
                <c:pt idx="280">
                  <c:v>-1.0631766119264952</c:v>
                </c:pt>
                <c:pt idx="281">
                  <c:v>-1.0485470161227954</c:v>
                </c:pt>
                <c:pt idx="282">
                  <c:v>-1.0341146266863717</c:v>
                </c:pt>
                <c:pt idx="283">
                  <c:v>-1.0198769018443894</c:v>
                </c:pt>
                <c:pt idx="284">
                  <c:v>-1.00583132920261</c:v>
                </c:pt>
                <c:pt idx="285">
                  <c:v>-0.99197542550850659</c:v>
                </c:pt>
                <c:pt idx="286">
                  <c:v>-0.97830673641271093</c:v>
                </c:pt>
                <c:pt idx="287">
                  <c:v>-0.96482283622918008</c:v>
                </c:pt>
                <c:pt idx="288">
                  <c:v>-0.95152132769397446</c:v>
                </c:pt>
                <c:pt idx="289">
                  <c:v>-0.9383998417230337</c:v>
                </c:pt>
                <c:pt idx="290">
                  <c:v>-0.92545603716892122</c:v>
                </c:pt>
                <c:pt idx="291">
                  <c:v>-0.91268760057681575</c:v>
                </c:pt>
                <c:pt idx="292">
                  <c:v>-0.90009224593971138</c:v>
                </c:pt>
                <c:pt idx="293">
                  <c:v>-0.88766771445311377</c:v>
                </c:pt>
                <c:pt idx="294">
                  <c:v>-0.8754117742692219</c:v>
                </c:pt>
                <c:pt idx="295">
                  <c:v>-0.86332222025085859</c:v>
                </c:pt>
                <c:pt idx="296">
                  <c:v>-0.85139687372506412</c:v>
                </c:pt>
                <c:pt idx="297">
                  <c:v>-0.83963358223664475</c:v>
                </c:pt>
                <c:pt idx="298">
                  <c:v>-0.82803021930163734</c:v>
                </c:pt>
                <c:pt idx="299">
                  <c:v>-0.81658468416094832</c:v>
                </c:pt>
                <c:pt idx="300">
                  <c:v>-0.80529490153403183</c:v>
                </c:pt>
                <c:pt idx="301">
                  <c:v>-0.79415882137292249</c:v>
                </c:pt>
                <c:pt idx="302">
                  <c:v>-0.78317441861654591</c:v>
                </c:pt>
                <c:pt idx="303">
                  <c:v>-0.77233969294554716</c:v>
                </c:pt>
                <c:pt idx="304">
                  <c:v>-0.76165266853750213</c:v>
                </c:pt>
                <c:pt idx="305">
                  <c:v>-0.75111139382279779</c:v>
                </c:pt>
                <c:pt idx="306">
                  <c:v>-0.74071394124110468</c:v>
                </c:pt>
                <c:pt idx="307">
                  <c:v>-0.73045840699864006</c:v>
                </c:pt>
                <c:pt idx="308">
                  <c:v>-0.72034291082611934</c:v>
                </c:pt>
                <c:pt idx="309">
                  <c:v>-0.71036559573762725</c:v>
                </c:pt>
                <c:pt idx="310">
                  <c:v>-0.70052462779036051</c:v>
                </c:pt>
                <c:pt idx="311">
                  <c:v>-0.69081819584533777</c:v>
                </c:pt>
                <c:pt idx="312">
                  <c:v>-0.68124451132912545</c:v>
                </c:pt>
                <c:pt idx="313">
                  <c:v>-0.67180180799662426</c:v>
                </c:pt>
                <c:pt idx="314">
                  <c:v>-0.6624883416949785</c:v>
                </c:pt>
                <c:pt idx="315">
                  <c:v>-0.65330239012863978</c:v>
                </c:pt>
                <c:pt idx="316">
                  <c:v>-0.64424225262563384</c:v>
                </c:pt>
                <c:pt idx="317">
                  <c:v>-0.63530624990507778</c:v>
                </c:pt>
                <c:pt idx="318">
                  <c:v>-0.62649272384596844</c:v>
                </c:pt>
                <c:pt idx="319">
                  <c:v>-0.6178000372573188</c:v>
                </c:pt>
                <c:pt idx="320">
                  <c:v>-0.60922657364962407</c:v>
                </c:pt>
                <c:pt idx="321">
                  <c:v>-0.60077073700773076</c:v>
                </c:pt>
                <c:pt idx="322">
                  <c:v>-0.59243095156512693</c:v>
                </c:pt>
                <c:pt idx="323">
                  <c:v>-0.58420566157967746</c:v>
                </c:pt>
                <c:pt idx="324">
                  <c:v>-0.57609333111084204</c:v>
                </c:pt>
                <c:pt idx="325">
                  <c:v>-0.56809244379839308</c:v>
                </c:pt>
                <c:pt idx="326">
                  <c:v>-0.56020150264266566</c:v>
                </c:pt>
                <c:pt idx="327">
                  <c:v>-0.55241902978635304</c:v>
                </c:pt>
                <c:pt idx="328">
                  <c:v>-0.5447435662978739</c:v>
                </c:pt>
                <c:pt idx="329">
                  <c:v>-0.5371736719563367</c:v>
                </c:pt>
                <c:pt idx="330">
                  <c:v>-0.52970792503809938</c:v>
                </c:pt>
                <c:pt idx="331">
                  <c:v>-0.52234492210497341</c:v>
                </c:pt>
                <c:pt idx="332">
                  <c:v>-0.51508327779404939</c:v>
                </c:pt>
                <c:pt idx="333">
                  <c:v>-0.5079216246091931</c:v>
                </c:pt>
                <c:pt idx="334">
                  <c:v>-0.5008586127141974</c:v>
                </c:pt>
                <c:pt idx="335">
                  <c:v>-0.49389290972762356</c:v>
                </c:pt>
                <c:pt idx="336">
                  <c:v>-0.4870232005193218</c:v>
                </c:pt>
                <c:pt idx="337">
                  <c:v>-0.48024818700866478</c:v>
                </c:pt>
                <c:pt idx="338">
                  <c:v>-0.47356658796447693</c:v>
                </c:pt>
                <c:pt idx="339">
                  <c:v>-0.46697713880668335</c:v>
                </c:pt>
                <c:pt idx="340">
                  <c:v>-0.46047859140968161</c:v>
                </c:pt>
                <c:pt idx="341">
                  <c:v>-0.45406971390743728</c:v>
                </c:pt>
                <c:pt idx="342">
                  <c:v>-0.44774929050031642</c:v>
                </c:pt>
                <c:pt idx="343">
                  <c:v>-0.44151612126364514</c:v>
                </c:pt>
                <c:pt idx="344">
                  <c:v>-0.43536902195801652</c:v>
                </c:pt>
                <c:pt idx="345">
                  <c:v>-0.42930682384132557</c:v>
                </c:pt>
                <c:pt idx="346">
                  <c:v>-0.42332837348256175</c:v>
                </c:pt>
                <c:pt idx="347">
                  <c:v>-0.41743253257732582</c:v>
                </c:pt>
                <c:pt idx="348">
                  <c:v>-0.41161817776510307</c:v>
                </c:pt>
                <c:pt idx="349">
                  <c:v>-0.40588420044826828</c:v>
                </c:pt>
                <c:pt idx="350">
                  <c:v>-0.40022950661283274</c:v>
                </c:pt>
                <c:pt idx="351">
                  <c:v>-0.39465301665092978</c:v>
                </c:pt>
                <c:pt idx="352">
                  <c:v>-0.38915366518503514</c:v>
                </c:pt>
                <c:pt idx="353">
                  <c:v>-0.38373040089391408</c:v>
                </c:pt>
                <c:pt idx="354">
                  <c:v>-0.37838218634030313</c:v>
                </c:pt>
                <c:pt idx="355">
                  <c:v>-0.37310799780031018</c:v>
                </c:pt>
                <c:pt idx="356">
                  <c:v>-0.36790682509453448</c:v>
                </c:pt>
                <c:pt idx="357">
                  <c:v>-0.36277767142089873</c:v>
                </c:pt>
                <c:pt idx="358">
                  <c:v>-0.35771955318918897</c:v>
                </c:pt>
                <c:pt idx="359">
                  <c:v>-0.35273149985729985</c:v>
                </c:pt>
                <c:pt idx="360">
                  <c:v>-0.34781255376916687</c:v>
                </c:pt>
                <c:pt idx="361">
                  <c:v>-0.34296176999439282</c:v>
                </c:pt>
                <c:pt idx="362">
                  <c:v>-0.3381782161695519</c:v>
                </c:pt>
                <c:pt idx="363">
                  <c:v>-0.33346097234116417</c:v>
                </c:pt>
                <c:pt idx="364">
                  <c:v>-0.32880913081034097</c:v>
                </c:pt>
                <c:pt idx="365">
                  <c:v>-0.32422179597908185</c:v>
                </c:pt>
                <c:pt idx="366">
                  <c:v>-0.31969808419821927</c:v>
                </c:pt>
                <c:pt idx="367">
                  <c:v>-0.31523712361700496</c:v>
                </c:pt>
                <c:pt idx="368">
                  <c:v>-0.31083805403432024</c:v>
                </c:pt>
                <c:pt idx="369">
                  <c:v>-0.30650002675151589</c:v>
                </c:pt>
                <c:pt idx="370">
                  <c:v>-0.3022222044268511</c:v>
                </c:pt>
                <c:pt idx="371">
                  <c:v>-0.29800376093154307</c:v>
                </c:pt>
                <c:pt idx="372">
                  <c:v>-0.29384388120739913</c:v>
                </c:pt>
                <c:pt idx="373">
                  <c:v>-0.28974176112603423</c:v>
                </c:pt>
                <c:pt idx="374">
                  <c:v>-0.28569660734965485</c:v>
                </c:pt>
                <c:pt idx="375">
                  <c:v>-0.28170763719340192</c:v>
                </c:pt>
                <c:pt idx="376">
                  <c:v>-0.27777407848924546</c:v>
                </c:pt>
                <c:pt idx="377">
                  <c:v>-0.27389516945140813</c:v>
                </c:pt>
                <c:pt idx="378">
                  <c:v>-0.27007015854332456</c:v>
                </c:pt>
                <c:pt idx="379">
                  <c:v>-0.26629830434610691</c:v>
                </c:pt>
                <c:pt idx="380">
                  <c:v>-0.26257887542851727</c:v>
                </c:pt>
                <c:pt idx="381">
                  <c:v>-0.25891115021842998</c:v>
                </c:pt>
                <c:pt idx="382">
                  <c:v>-0.25529441687577553</c:v>
                </c:pt>
                <c:pt idx="383">
                  <c:v>-0.25172797316695172</c:v>
                </c:pt>
                <c:pt idx="384">
                  <c:v>-0.24821112634068984</c:v>
                </c:pt>
                <c:pt idx="385">
                  <c:v>-0.2447431930053674</c:v>
                </c:pt>
                <c:pt idx="386">
                  <c:v>-0.24132349900774974</c:v>
                </c:pt>
                <c:pt idx="387">
                  <c:v>-0.23795137931315741</c:v>
                </c:pt>
                <c:pt idx="388">
                  <c:v>-0.23462617788703716</c:v>
                </c:pt>
                <c:pt idx="389">
                  <c:v>-0.23134724757793071</c:v>
                </c:pt>
                <c:pt idx="390">
                  <c:v>-0.22811395000182802</c:v>
                </c:pt>
                <c:pt idx="391">
                  <c:v>-0.22492565542788948</c:v>
                </c:pt>
                <c:pt idx="392">
                  <c:v>-0.22178174266553255</c:v>
                </c:pt>
                <c:pt idx="393">
                  <c:v>-0.21868159895286027</c:v>
                </c:pt>
                <c:pt idx="394">
                  <c:v>-0.21562461984642944</c:v>
                </c:pt>
                <c:pt idx="395">
                  <c:v>-0.21261020911233755</c:v>
                </c:pt>
                <c:pt idx="396">
                  <c:v>-0.20963777861862201</c:v>
                </c:pt>
                <c:pt idx="397">
                  <c:v>-0.20670674822895677</c:v>
                </c:pt>
                <c:pt idx="398">
                  <c:v>-0.20381654569763383</c:v>
                </c:pt>
                <c:pt idx="399">
                  <c:v>-0.20096660656582138</c:v>
                </c:pt>
                <c:pt idx="400">
                  <c:v>-0.19815637405907893</c:v>
                </c:pt>
                <c:pt idx="401">
                  <c:v>-0.19538529898612342</c:v>
                </c:pt>
                <c:pt idx="402">
                  <c:v>-0.19265283963883245</c:v>
                </c:pt>
                <c:pt idx="403">
                  <c:v>-0.189958461693468</c:v>
                </c:pt>
                <c:pt idx="404">
                  <c:v>-0.18730163811311956</c:v>
                </c:pt>
                <c:pt idx="405">
                  <c:v>-0.18468184905134022</c:v>
                </c:pt>
                <c:pt idx="406">
                  <c:v>-0.18209858175697444</c:v>
                </c:pt>
                <c:pt idx="407">
                  <c:v>-0.17955133048015889</c:v>
                </c:pt>
                <c:pt idx="408">
                  <c:v>-0.1770395963794916</c:v>
                </c:pt>
                <c:pt idx="409">
                  <c:v>-0.17456288743034776</c:v>
                </c:pt>
                <c:pt idx="410">
                  <c:v>-0.17212071833433784</c:v>
                </c:pt>
                <c:pt idx="411">
                  <c:v>-0.16971261042989388</c:v>
                </c:pt>
                <c:pt idx="412">
                  <c:v>-0.1673380916039712</c:v>
                </c:pt>
                <c:pt idx="413">
                  <c:v>-0.1649966962048543</c:v>
                </c:pt>
                <c:pt idx="414">
                  <c:v>-0.16268796495605406</c:v>
                </c:pt>
                <c:pt idx="415">
                  <c:v>-0.16041144487128864</c:v>
                </c:pt>
                <c:pt idx="416">
                  <c:v>-0.15816668917053181</c:v>
                </c:pt>
                <c:pt idx="417">
                  <c:v>-0.1559532571971185</c:v>
                </c:pt>
                <c:pt idx="418">
                  <c:v>-0.15377071433589753</c:v>
                </c:pt>
                <c:pt idx="419">
                  <c:v>-0.15161863193241865</c:v>
                </c:pt>
                <c:pt idx="420">
                  <c:v>-0.14949658721314205</c:v>
                </c:pt>
                <c:pt idx="421">
                  <c:v>-0.14740416320666327</c:v>
                </c:pt>
                <c:pt idx="422">
                  <c:v>-0.14534094866593497</c:v>
                </c:pt>
                <c:pt idx="423">
                  <c:v>-0.14330653799148094</c:v>
                </c:pt>
                <c:pt idx="424">
                  <c:v>-0.14130053115558799</c:v>
                </c:pt>
                <c:pt idx="425">
                  <c:v>-0.13932253362746586</c:v>
                </c:pt>
                <c:pt idx="426">
                  <c:v>-0.13737215629936439</c:v>
                </c:pt>
                <c:pt idx="427">
                  <c:v>-0.13544901541363544</c:v>
                </c:pt>
                <c:pt idx="428">
                  <c:v>-0.13355273249073232</c:v>
                </c:pt>
                <c:pt idx="429">
                  <c:v>-0.13168293425813107</c:v>
                </c:pt>
                <c:pt idx="430">
                  <c:v>-0.12983925258016787</c:v>
                </c:pt>
                <c:pt idx="431">
                  <c:v>-0.12802132438877958</c:v>
                </c:pt>
                <c:pt idx="432">
                  <c:v>-0.12622879161513623</c:v>
                </c:pt>
                <c:pt idx="433">
                  <c:v>-0.124461301122158</c:v>
                </c:pt>
                <c:pt idx="434">
                  <c:v>-0.12271850463790383</c:v>
                </c:pt>
                <c:pt idx="435">
                  <c:v>-0.12100005868982235</c:v>
                </c:pt>
                <c:pt idx="436">
                  <c:v>-0.11930562453985465</c:v>
                </c:pt>
                <c:pt idx="437">
                  <c:v>-0.11763486812038132</c:v>
                </c:pt>
                <c:pt idx="438">
                  <c:v>-0.11598745997099838</c:v>
                </c:pt>
                <c:pt idx="439">
                  <c:v>-0.11436307517612004</c:v>
                </c:pt>
                <c:pt idx="440">
                  <c:v>-0.11276139330339076</c:v>
                </c:pt>
                <c:pt idx="441">
                  <c:v>-0.11118209834290189</c:v>
                </c:pt>
                <c:pt idx="442">
                  <c:v>-0.10962487864720126</c:v>
                </c:pt>
                <c:pt idx="443">
                  <c:v>-0.10808942687208882</c:v>
                </c:pt>
                <c:pt idx="444">
                  <c:v>-0.10657543991818393</c:v>
                </c:pt>
                <c:pt idx="445">
                  <c:v>-0.10508261887326063</c:v>
                </c:pt>
                <c:pt idx="446">
                  <c:v>-0.10361066895533791</c:v>
                </c:pt>
                <c:pt idx="447">
                  <c:v>-0.10215929945651618</c:v>
                </c:pt>
                <c:pt idx="448">
                  <c:v>-0.10072822368755467</c:v>
                </c:pt>
                <c:pt idx="449">
                  <c:v>-9.9317158923174137E-2</c:v>
                </c:pt>
                <c:pt idx="450">
                  <c:v>-9.7925826348082862E-2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2.4807768056868</c:v>
                </c:pt>
                <c:pt idx="1">
                  <c:v>2.4968184693495803</c:v>
                </c:pt>
                <c:pt idx="2">
                  <c:v>2.5128601330123601</c:v>
                </c:pt>
                <c:pt idx="3">
                  <c:v>2.5289017966751399</c:v>
                </c:pt>
                <c:pt idx="4">
                  <c:v>2.5449434603379197</c:v>
                </c:pt>
                <c:pt idx="5">
                  <c:v>2.5609851240007</c:v>
                </c:pt>
                <c:pt idx="6">
                  <c:v>2.5770267876634798</c:v>
                </c:pt>
                <c:pt idx="7">
                  <c:v>2.5930684513262601</c:v>
                </c:pt>
                <c:pt idx="8">
                  <c:v>2.6091101149890403</c:v>
                </c:pt>
                <c:pt idx="9">
                  <c:v>2.6251517786518201</c:v>
                </c:pt>
                <c:pt idx="10">
                  <c:v>2.6411934423146</c:v>
                </c:pt>
                <c:pt idx="11">
                  <c:v>2.6572351059773798</c:v>
                </c:pt>
                <c:pt idx="12">
                  <c:v>2.67327676964016</c:v>
                </c:pt>
                <c:pt idx="13">
                  <c:v>2.6893184333029398</c:v>
                </c:pt>
                <c:pt idx="14">
                  <c:v>2.7053600969657201</c:v>
                </c:pt>
                <c:pt idx="15">
                  <c:v>2.7214017606285004</c:v>
                </c:pt>
                <c:pt idx="16">
                  <c:v>2.7374434242912802</c:v>
                </c:pt>
                <c:pt idx="17">
                  <c:v>2.7534850879540604</c:v>
                </c:pt>
                <c:pt idx="18">
                  <c:v>2.7695267516168398</c:v>
                </c:pt>
                <c:pt idx="19">
                  <c:v>2.7855684152796201</c:v>
                </c:pt>
                <c:pt idx="20">
                  <c:v>2.8016100789423999</c:v>
                </c:pt>
                <c:pt idx="21">
                  <c:v>2.8176517426051801</c:v>
                </c:pt>
                <c:pt idx="22">
                  <c:v>2.8336934062679604</c:v>
                </c:pt>
                <c:pt idx="23">
                  <c:v>2.8497350699307402</c:v>
                </c:pt>
                <c:pt idx="24">
                  <c:v>2.8657767335935205</c:v>
                </c:pt>
                <c:pt idx="25">
                  <c:v>2.8818183972563003</c:v>
                </c:pt>
                <c:pt idx="26">
                  <c:v>2.8978600609190801</c:v>
                </c:pt>
                <c:pt idx="27">
                  <c:v>2.9139017245818599</c:v>
                </c:pt>
                <c:pt idx="28">
                  <c:v>2.9299433882446402</c:v>
                </c:pt>
                <c:pt idx="29">
                  <c:v>2.9459850519074209</c:v>
                </c:pt>
                <c:pt idx="30">
                  <c:v>2.9620267155702007</c:v>
                </c:pt>
                <c:pt idx="31">
                  <c:v>2.978068379232981</c:v>
                </c:pt>
                <c:pt idx="32">
                  <c:v>2.9941100428957612</c:v>
                </c:pt>
                <c:pt idx="33">
                  <c:v>3.010151706558541</c:v>
                </c:pt>
                <c:pt idx="34">
                  <c:v>3.0261933702213213</c:v>
                </c:pt>
                <c:pt idx="35">
                  <c:v>3.0422350338841015</c:v>
                </c:pt>
                <c:pt idx="36">
                  <c:v>3.0582766975468814</c:v>
                </c:pt>
                <c:pt idx="37">
                  <c:v>3.0743183612096612</c:v>
                </c:pt>
                <c:pt idx="38">
                  <c:v>3.090360024872441</c:v>
                </c:pt>
                <c:pt idx="39">
                  <c:v>3.1064016885352213</c:v>
                </c:pt>
                <c:pt idx="40">
                  <c:v>3.1224433521980011</c:v>
                </c:pt>
                <c:pt idx="41">
                  <c:v>3.1384850158607813</c:v>
                </c:pt>
                <c:pt idx="42">
                  <c:v>3.1545266795235616</c:v>
                </c:pt>
                <c:pt idx="43">
                  <c:v>3.1705683431863414</c:v>
                </c:pt>
                <c:pt idx="44">
                  <c:v>3.1866100068491212</c:v>
                </c:pt>
                <c:pt idx="45">
                  <c:v>3.202651670511901</c:v>
                </c:pt>
                <c:pt idx="46">
                  <c:v>3.2186933341746813</c:v>
                </c:pt>
                <c:pt idx="47">
                  <c:v>3.2347349978374611</c:v>
                </c:pt>
                <c:pt idx="48">
                  <c:v>3.2507766615002414</c:v>
                </c:pt>
                <c:pt idx="49">
                  <c:v>3.2668183251630216</c:v>
                </c:pt>
                <c:pt idx="50">
                  <c:v>3.2828599888258005</c:v>
                </c:pt>
                <c:pt idx="51">
                  <c:v>3.2989016524885804</c:v>
                </c:pt>
                <c:pt idx="52">
                  <c:v>3.3149433161513611</c:v>
                </c:pt>
                <c:pt idx="53">
                  <c:v>3.3309849798141409</c:v>
                </c:pt>
                <c:pt idx="54">
                  <c:v>3.3470266434769207</c:v>
                </c:pt>
                <c:pt idx="55">
                  <c:v>3.3630683071397001</c:v>
                </c:pt>
                <c:pt idx="56">
                  <c:v>3.3791099708024808</c:v>
                </c:pt>
                <c:pt idx="57">
                  <c:v>3.3951516344652606</c:v>
                </c:pt>
                <c:pt idx="58">
                  <c:v>3.4111932981280404</c:v>
                </c:pt>
                <c:pt idx="59">
                  <c:v>3.4272349617908211</c:v>
                </c:pt>
                <c:pt idx="60">
                  <c:v>3.4432766254536009</c:v>
                </c:pt>
                <c:pt idx="61">
                  <c:v>3.4593182891163807</c:v>
                </c:pt>
                <c:pt idx="62">
                  <c:v>3.475359952779161</c:v>
                </c:pt>
                <c:pt idx="63">
                  <c:v>3.4914016164419408</c:v>
                </c:pt>
                <c:pt idx="64">
                  <c:v>3.5074432801047206</c:v>
                </c:pt>
                <c:pt idx="65">
                  <c:v>3.5234849437675004</c:v>
                </c:pt>
                <c:pt idx="66">
                  <c:v>3.5395266074302811</c:v>
                </c:pt>
                <c:pt idx="67">
                  <c:v>3.555568271093061</c:v>
                </c:pt>
                <c:pt idx="68">
                  <c:v>3.5716099347558408</c:v>
                </c:pt>
                <c:pt idx="69">
                  <c:v>3.587651598418621</c:v>
                </c:pt>
                <c:pt idx="70">
                  <c:v>3.6036932620814008</c:v>
                </c:pt>
                <c:pt idx="71">
                  <c:v>3.6197349257441807</c:v>
                </c:pt>
                <c:pt idx="72">
                  <c:v>3.6357765894069605</c:v>
                </c:pt>
                <c:pt idx="73">
                  <c:v>3.6518182530697412</c:v>
                </c:pt>
                <c:pt idx="74">
                  <c:v>3.667859916732521</c:v>
                </c:pt>
                <c:pt idx="75">
                  <c:v>3.6839015803953008</c:v>
                </c:pt>
                <c:pt idx="76">
                  <c:v>3.6999432440580811</c:v>
                </c:pt>
                <c:pt idx="77">
                  <c:v>3.7159849077208609</c:v>
                </c:pt>
                <c:pt idx="78">
                  <c:v>3.7320265713836407</c:v>
                </c:pt>
                <c:pt idx="79">
                  <c:v>3.7480682350464205</c:v>
                </c:pt>
                <c:pt idx="80">
                  <c:v>3.7641098987092012</c:v>
                </c:pt>
                <c:pt idx="81">
                  <c:v>3.780151562371981</c:v>
                </c:pt>
                <c:pt idx="82">
                  <c:v>3.7961932260347608</c:v>
                </c:pt>
                <c:pt idx="83">
                  <c:v>3.8122348896975411</c:v>
                </c:pt>
                <c:pt idx="84">
                  <c:v>3.8282765533603209</c:v>
                </c:pt>
                <c:pt idx="85">
                  <c:v>3.8443182170231007</c:v>
                </c:pt>
                <c:pt idx="86">
                  <c:v>3.8603598806858805</c:v>
                </c:pt>
                <c:pt idx="87">
                  <c:v>3.8764015443486612</c:v>
                </c:pt>
                <c:pt idx="88">
                  <c:v>3.8924432080114411</c:v>
                </c:pt>
                <c:pt idx="89">
                  <c:v>3.9084848716742209</c:v>
                </c:pt>
                <c:pt idx="90">
                  <c:v>3.9245265353370011</c:v>
                </c:pt>
                <c:pt idx="91">
                  <c:v>3.9405681989997809</c:v>
                </c:pt>
                <c:pt idx="92">
                  <c:v>3.9566098626625608</c:v>
                </c:pt>
                <c:pt idx="93">
                  <c:v>3.9726515263253415</c:v>
                </c:pt>
                <c:pt idx="94">
                  <c:v>3.9886931899881213</c:v>
                </c:pt>
                <c:pt idx="95">
                  <c:v>4.0047348536509011</c:v>
                </c:pt>
                <c:pt idx="96">
                  <c:v>4.0207765173136814</c:v>
                </c:pt>
                <c:pt idx="97">
                  <c:v>4.0368181809764616</c:v>
                </c:pt>
                <c:pt idx="98">
                  <c:v>4.052859844639241</c:v>
                </c:pt>
                <c:pt idx="99">
                  <c:v>4.0689015083020212</c:v>
                </c:pt>
                <c:pt idx="100">
                  <c:v>4.0849431719648015</c:v>
                </c:pt>
                <c:pt idx="101">
                  <c:v>4.1009848356275809</c:v>
                </c:pt>
                <c:pt idx="102">
                  <c:v>4.1170264992903611</c:v>
                </c:pt>
                <c:pt idx="103">
                  <c:v>4.1330681629531405</c:v>
                </c:pt>
                <c:pt idx="104">
                  <c:v>4.1491098266159216</c:v>
                </c:pt>
                <c:pt idx="105">
                  <c:v>4.165151490278701</c:v>
                </c:pt>
                <c:pt idx="106">
                  <c:v>4.1811931539414813</c:v>
                </c:pt>
                <c:pt idx="107">
                  <c:v>4.1972348176042615</c:v>
                </c:pt>
                <c:pt idx="108">
                  <c:v>4.2132764812670409</c:v>
                </c:pt>
                <c:pt idx="109">
                  <c:v>4.2293181449298212</c:v>
                </c:pt>
                <c:pt idx="110">
                  <c:v>4.2453598085926014</c:v>
                </c:pt>
                <c:pt idx="111">
                  <c:v>4.2614014722553817</c:v>
                </c:pt>
                <c:pt idx="112">
                  <c:v>4.2774431359181611</c:v>
                </c:pt>
                <c:pt idx="113">
                  <c:v>4.2934847995809422</c:v>
                </c:pt>
                <c:pt idx="114">
                  <c:v>4.3095264632437216</c:v>
                </c:pt>
                <c:pt idx="115">
                  <c:v>4.3255681269065018</c:v>
                </c:pt>
                <c:pt idx="116">
                  <c:v>4.3416097905692812</c:v>
                </c:pt>
                <c:pt idx="117">
                  <c:v>4.3576514542320606</c:v>
                </c:pt>
                <c:pt idx="118">
                  <c:v>4.3736931178948417</c:v>
                </c:pt>
                <c:pt idx="119">
                  <c:v>4.3897347815576211</c:v>
                </c:pt>
                <c:pt idx="120">
                  <c:v>4.4057764452204013</c:v>
                </c:pt>
                <c:pt idx="121">
                  <c:v>4.4218181088831816</c:v>
                </c:pt>
                <c:pt idx="122">
                  <c:v>4.4378597725459619</c:v>
                </c:pt>
                <c:pt idx="123">
                  <c:v>4.4539014362087412</c:v>
                </c:pt>
                <c:pt idx="124">
                  <c:v>4.4699430998715215</c:v>
                </c:pt>
                <c:pt idx="125">
                  <c:v>4.4859847635343018</c:v>
                </c:pt>
                <c:pt idx="126">
                  <c:v>4.5020264271970811</c:v>
                </c:pt>
                <c:pt idx="127">
                  <c:v>4.5180680908598623</c:v>
                </c:pt>
                <c:pt idx="128">
                  <c:v>4.5341097545226416</c:v>
                </c:pt>
                <c:pt idx="129">
                  <c:v>4.5501514181854219</c:v>
                </c:pt>
                <c:pt idx="130">
                  <c:v>4.5661930818482022</c:v>
                </c:pt>
                <c:pt idx="131">
                  <c:v>4.5822347455109815</c:v>
                </c:pt>
                <c:pt idx="132">
                  <c:v>4.5982764091737618</c:v>
                </c:pt>
                <c:pt idx="133">
                  <c:v>4.6143180728365412</c:v>
                </c:pt>
                <c:pt idx="134">
                  <c:v>4.6303597364993214</c:v>
                </c:pt>
                <c:pt idx="135">
                  <c:v>4.6464014001621017</c:v>
                </c:pt>
                <c:pt idx="136">
                  <c:v>4.6624430638248819</c:v>
                </c:pt>
                <c:pt idx="137">
                  <c:v>4.6784847274876613</c:v>
                </c:pt>
                <c:pt idx="138">
                  <c:v>4.6945263911504416</c:v>
                </c:pt>
                <c:pt idx="139">
                  <c:v>4.7105680548132218</c:v>
                </c:pt>
                <c:pt idx="140">
                  <c:v>4.7266097184760012</c:v>
                </c:pt>
                <c:pt idx="141">
                  <c:v>4.7426513821387823</c:v>
                </c:pt>
                <c:pt idx="142">
                  <c:v>4.7586930458015617</c:v>
                </c:pt>
                <c:pt idx="143">
                  <c:v>4.774734709464342</c:v>
                </c:pt>
                <c:pt idx="144">
                  <c:v>4.7907763731271213</c:v>
                </c:pt>
                <c:pt idx="145">
                  <c:v>4.8068180367899016</c:v>
                </c:pt>
                <c:pt idx="146">
                  <c:v>4.8228597004526819</c:v>
                </c:pt>
                <c:pt idx="147">
                  <c:v>4.8389013641154612</c:v>
                </c:pt>
                <c:pt idx="148">
                  <c:v>4.8549430277782415</c:v>
                </c:pt>
                <c:pt idx="149">
                  <c:v>4.8709846914410218</c:v>
                </c:pt>
                <c:pt idx="150">
                  <c:v>4.887026355103802</c:v>
                </c:pt>
                <c:pt idx="151">
                  <c:v>4.9030680187665814</c:v>
                </c:pt>
                <c:pt idx="152">
                  <c:v>4.9191096824293616</c:v>
                </c:pt>
                <c:pt idx="153">
                  <c:v>4.9351513460921419</c:v>
                </c:pt>
                <c:pt idx="154">
                  <c:v>4.9511930097549213</c:v>
                </c:pt>
                <c:pt idx="155">
                  <c:v>4.9672346734177024</c:v>
                </c:pt>
                <c:pt idx="156">
                  <c:v>4.9832763370804818</c:v>
                </c:pt>
                <c:pt idx="157">
                  <c:v>4.999318000743262</c:v>
                </c:pt>
                <c:pt idx="158">
                  <c:v>5.0153596644060423</c:v>
                </c:pt>
                <c:pt idx="159">
                  <c:v>5.0314013280688217</c:v>
                </c:pt>
                <c:pt idx="160">
                  <c:v>5.0474429917316019</c:v>
                </c:pt>
                <c:pt idx="161">
                  <c:v>5.0634846553943822</c:v>
                </c:pt>
                <c:pt idx="162">
                  <c:v>5.0795263190571625</c:v>
                </c:pt>
                <c:pt idx="163">
                  <c:v>5.0955679827199418</c:v>
                </c:pt>
                <c:pt idx="164">
                  <c:v>5.1116096463827221</c:v>
                </c:pt>
                <c:pt idx="165">
                  <c:v>5.1276513100455015</c:v>
                </c:pt>
                <c:pt idx="166">
                  <c:v>5.1436929737082817</c:v>
                </c:pt>
                <c:pt idx="167">
                  <c:v>5.159734637371062</c:v>
                </c:pt>
                <c:pt idx="168">
                  <c:v>5.1757763010338413</c:v>
                </c:pt>
                <c:pt idx="169">
                  <c:v>5.1918179646966225</c:v>
                </c:pt>
                <c:pt idx="170">
                  <c:v>5.2078596283594019</c:v>
                </c:pt>
                <c:pt idx="171">
                  <c:v>5.2239012920221821</c:v>
                </c:pt>
                <c:pt idx="172">
                  <c:v>5.2399429556849624</c:v>
                </c:pt>
                <c:pt idx="173">
                  <c:v>5.2559846193477426</c:v>
                </c:pt>
                <c:pt idx="174">
                  <c:v>5.272026283010522</c:v>
                </c:pt>
                <c:pt idx="175">
                  <c:v>5.2880679466733023</c:v>
                </c:pt>
                <c:pt idx="176">
                  <c:v>5.3041096103360825</c:v>
                </c:pt>
                <c:pt idx="177">
                  <c:v>5.3201512739988619</c:v>
                </c:pt>
                <c:pt idx="178">
                  <c:v>5.336192937661643</c:v>
                </c:pt>
                <c:pt idx="179">
                  <c:v>5.3522346013244215</c:v>
                </c:pt>
                <c:pt idx="180">
                  <c:v>5.3682762649872027</c:v>
                </c:pt>
                <c:pt idx="181">
                  <c:v>5.3843179286499829</c:v>
                </c:pt>
                <c:pt idx="182">
                  <c:v>5.4003595923127614</c:v>
                </c:pt>
                <c:pt idx="183">
                  <c:v>5.4164012559755426</c:v>
                </c:pt>
                <c:pt idx="184">
                  <c:v>5.4324429196383219</c:v>
                </c:pt>
                <c:pt idx="185">
                  <c:v>5.4484845833011022</c:v>
                </c:pt>
                <c:pt idx="186">
                  <c:v>5.4645262469638824</c:v>
                </c:pt>
                <c:pt idx="187">
                  <c:v>5.4805679106266627</c:v>
                </c:pt>
                <c:pt idx="188">
                  <c:v>5.4966095742894421</c:v>
                </c:pt>
                <c:pt idx="189">
                  <c:v>5.5126512379522223</c:v>
                </c:pt>
                <c:pt idx="190">
                  <c:v>5.5286929016150017</c:v>
                </c:pt>
                <c:pt idx="191">
                  <c:v>5.544734565277782</c:v>
                </c:pt>
                <c:pt idx="192">
                  <c:v>5.5607762289405622</c:v>
                </c:pt>
                <c:pt idx="193">
                  <c:v>5.5768178926033416</c:v>
                </c:pt>
                <c:pt idx="194">
                  <c:v>5.5928595562661227</c:v>
                </c:pt>
                <c:pt idx="195">
                  <c:v>5.6089012199289021</c:v>
                </c:pt>
                <c:pt idx="196">
                  <c:v>5.6249428835916824</c:v>
                </c:pt>
                <c:pt idx="197">
                  <c:v>5.6409845472544626</c:v>
                </c:pt>
                <c:pt idx="198">
                  <c:v>5.657026210917242</c:v>
                </c:pt>
                <c:pt idx="199">
                  <c:v>5.6730678745800223</c:v>
                </c:pt>
                <c:pt idx="200">
                  <c:v>5.6891095382428025</c:v>
                </c:pt>
                <c:pt idx="201">
                  <c:v>5.7051512019055828</c:v>
                </c:pt>
                <c:pt idx="202">
                  <c:v>5.7211928655683622</c:v>
                </c:pt>
                <c:pt idx="203">
                  <c:v>5.7372345292311424</c:v>
                </c:pt>
                <c:pt idx="204">
                  <c:v>5.7532761928939227</c:v>
                </c:pt>
                <c:pt idx="205">
                  <c:v>5.769317856556702</c:v>
                </c:pt>
                <c:pt idx="206">
                  <c:v>5.7853595202194832</c:v>
                </c:pt>
                <c:pt idx="207">
                  <c:v>5.8014011838822626</c:v>
                </c:pt>
                <c:pt idx="208">
                  <c:v>5.8174428475450428</c:v>
                </c:pt>
                <c:pt idx="209">
                  <c:v>5.8334845112078231</c:v>
                </c:pt>
                <c:pt idx="210">
                  <c:v>5.8495261748706024</c:v>
                </c:pt>
                <c:pt idx="211">
                  <c:v>5.8655678385333827</c:v>
                </c:pt>
                <c:pt idx="212">
                  <c:v>5.881609502196163</c:v>
                </c:pt>
                <c:pt idx="213">
                  <c:v>5.8976511658589423</c:v>
                </c:pt>
                <c:pt idx="214">
                  <c:v>5.9136928295217226</c:v>
                </c:pt>
                <c:pt idx="215">
                  <c:v>5.9297344931845029</c:v>
                </c:pt>
                <c:pt idx="216">
                  <c:v>5.9457761568472822</c:v>
                </c:pt>
                <c:pt idx="217">
                  <c:v>5.9618178205100625</c:v>
                </c:pt>
                <c:pt idx="218">
                  <c:v>5.9778594841728427</c:v>
                </c:pt>
                <c:pt idx="219">
                  <c:v>5.9939011478356221</c:v>
                </c:pt>
                <c:pt idx="220">
                  <c:v>6.0099428114984033</c:v>
                </c:pt>
                <c:pt idx="221">
                  <c:v>6.0259844751611826</c:v>
                </c:pt>
                <c:pt idx="222">
                  <c:v>6.0420261388239629</c:v>
                </c:pt>
                <c:pt idx="223">
                  <c:v>6.0580678024867431</c:v>
                </c:pt>
                <c:pt idx="224">
                  <c:v>6.0741094661495225</c:v>
                </c:pt>
                <c:pt idx="225">
                  <c:v>6.0901511298123028</c:v>
                </c:pt>
                <c:pt idx="226">
                  <c:v>6.106192793475083</c:v>
                </c:pt>
                <c:pt idx="227">
                  <c:v>6.1222344571378624</c:v>
                </c:pt>
                <c:pt idx="228">
                  <c:v>6.1382761208006427</c:v>
                </c:pt>
                <c:pt idx="229">
                  <c:v>6.1543177844634238</c:v>
                </c:pt>
                <c:pt idx="230">
                  <c:v>6.1703594481262023</c:v>
                </c:pt>
                <c:pt idx="231">
                  <c:v>6.1864011117889826</c:v>
                </c:pt>
                <c:pt idx="232">
                  <c:v>6.2024427754517628</c:v>
                </c:pt>
                <c:pt idx="233">
                  <c:v>6.2184844391145422</c:v>
                </c:pt>
                <c:pt idx="234">
                  <c:v>6.2345261027773233</c:v>
                </c:pt>
                <c:pt idx="235">
                  <c:v>6.2505677664401027</c:v>
                </c:pt>
                <c:pt idx="236">
                  <c:v>6.266609430102883</c:v>
                </c:pt>
                <c:pt idx="237">
                  <c:v>6.2826510937656632</c:v>
                </c:pt>
                <c:pt idx="238">
                  <c:v>6.2986927574284426</c:v>
                </c:pt>
                <c:pt idx="239">
                  <c:v>6.3147344210912228</c:v>
                </c:pt>
                <c:pt idx="240">
                  <c:v>6.3307760847540022</c:v>
                </c:pt>
                <c:pt idx="241">
                  <c:v>6.3468177484167825</c:v>
                </c:pt>
                <c:pt idx="242">
                  <c:v>6.3628594120795627</c:v>
                </c:pt>
                <c:pt idx="243">
                  <c:v>6.378901075742343</c:v>
                </c:pt>
                <c:pt idx="244">
                  <c:v>6.3949427394051224</c:v>
                </c:pt>
                <c:pt idx="245">
                  <c:v>6.4109844030679035</c:v>
                </c:pt>
                <c:pt idx="246">
                  <c:v>6.4270260667306829</c:v>
                </c:pt>
                <c:pt idx="247">
                  <c:v>6.4430677303934631</c:v>
                </c:pt>
                <c:pt idx="248">
                  <c:v>6.4591093940562434</c:v>
                </c:pt>
                <c:pt idx="249">
                  <c:v>6.4751510577190228</c:v>
                </c:pt>
                <c:pt idx="250">
                  <c:v>6.491192721381803</c:v>
                </c:pt>
                <c:pt idx="251">
                  <c:v>6.5072343850445824</c:v>
                </c:pt>
                <c:pt idx="252">
                  <c:v>6.5232760487073636</c:v>
                </c:pt>
                <c:pt idx="253">
                  <c:v>6.5393177123701429</c:v>
                </c:pt>
                <c:pt idx="254">
                  <c:v>6.5553593760329232</c:v>
                </c:pt>
                <c:pt idx="255">
                  <c:v>6.5714010396957026</c:v>
                </c:pt>
                <c:pt idx="256">
                  <c:v>6.5874427033584828</c:v>
                </c:pt>
                <c:pt idx="257">
                  <c:v>6.6034843670212622</c:v>
                </c:pt>
                <c:pt idx="258">
                  <c:v>6.6195260306840424</c:v>
                </c:pt>
                <c:pt idx="259">
                  <c:v>6.6355676943468316</c:v>
                </c:pt>
                <c:pt idx="260">
                  <c:v>6.6516093580096038</c:v>
                </c:pt>
                <c:pt idx="261">
                  <c:v>6.6676510216723832</c:v>
                </c:pt>
                <c:pt idx="262">
                  <c:v>6.6836926853351635</c:v>
                </c:pt>
                <c:pt idx="263">
                  <c:v>6.6997343489979508</c:v>
                </c:pt>
                <c:pt idx="264">
                  <c:v>6.7157760126607231</c:v>
                </c:pt>
                <c:pt idx="265">
                  <c:v>6.7318176763235034</c:v>
                </c:pt>
                <c:pt idx="266">
                  <c:v>6.7478593399862836</c:v>
                </c:pt>
                <c:pt idx="267">
                  <c:v>6.7639010036490701</c:v>
                </c:pt>
                <c:pt idx="268">
                  <c:v>6.7799426673118433</c:v>
                </c:pt>
                <c:pt idx="269">
                  <c:v>6.7959843309746226</c:v>
                </c:pt>
                <c:pt idx="270">
                  <c:v>6.8120259946374029</c:v>
                </c:pt>
                <c:pt idx="271">
                  <c:v>6.8280676583001911</c:v>
                </c:pt>
                <c:pt idx="272">
                  <c:v>6.8441093219629643</c:v>
                </c:pt>
                <c:pt idx="273">
                  <c:v>6.8601509856257437</c:v>
                </c:pt>
                <c:pt idx="274">
                  <c:v>6.8761926492885239</c:v>
                </c:pt>
                <c:pt idx="275">
                  <c:v>6.8922343129513113</c:v>
                </c:pt>
                <c:pt idx="276">
                  <c:v>6.9082759766140835</c:v>
                </c:pt>
                <c:pt idx="277">
                  <c:v>6.9243176402768638</c:v>
                </c:pt>
                <c:pt idx="278">
                  <c:v>6.9403593039396432</c:v>
                </c:pt>
                <c:pt idx="279">
                  <c:v>6.9564009676024305</c:v>
                </c:pt>
                <c:pt idx="280">
                  <c:v>6.9724426312652028</c:v>
                </c:pt>
                <c:pt idx="281">
                  <c:v>6.9884842949279831</c:v>
                </c:pt>
                <c:pt idx="282">
                  <c:v>7.0045259585907722</c:v>
                </c:pt>
                <c:pt idx="283">
                  <c:v>7.0205676222535516</c:v>
                </c:pt>
                <c:pt idx="284">
                  <c:v>7.0366092859163318</c:v>
                </c:pt>
                <c:pt idx="285">
                  <c:v>7.0526509495791041</c:v>
                </c:pt>
                <c:pt idx="286">
                  <c:v>7.0686926132418915</c:v>
                </c:pt>
                <c:pt idx="287">
                  <c:v>7.0847342769046726</c:v>
                </c:pt>
                <c:pt idx="288">
                  <c:v>7.1007759405674511</c:v>
                </c:pt>
                <c:pt idx="289">
                  <c:v>7.1168176042302242</c:v>
                </c:pt>
                <c:pt idx="290">
                  <c:v>7.1328592678930107</c:v>
                </c:pt>
                <c:pt idx="291">
                  <c:v>7.148900931555791</c:v>
                </c:pt>
                <c:pt idx="292">
                  <c:v>7.1649425952185721</c:v>
                </c:pt>
                <c:pt idx="293">
                  <c:v>7.1809842588813435</c:v>
                </c:pt>
                <c:pt idx="294">
                  <c:v>7.1970259225441318</c:v>
                </c:pt>
                <c:pt idx="295">
                  <c:v>7.213067586206912</c:v>
                </c:pt>
                <c:pt idx="296">
                  <c:v>7.2291092498696914</c:v>
                </c:pt>
                <c:pt idx="297">
                  <c:v>7.2451509135324628</c:v>
                </c:pt>
                <c:pt idx="298">
                  <c:v>7.2611925771952519</c:v>
                </c:pt>
                <c:pt idx="299">
                  <c:v>7.2772342408580331</c:v>
                </c:pt>
                <c:pt idx="300">
                  <c:v>7.2932759045208115</c:v>
                </c:pt>
                <c:pt idx="301">
                  <c:v>7.3093175681835838</c:v>
                </c:pt>
                <c:pt idx="302">
                  <c:v>7.3253592318463712</c:v>
                </c:pt>
                <c:pt idx="303">
                  <c:v>7.3414008955091523</c:v>
                </c:pt>
                <c:pt idx="304">
                  <c:v>7.3574425591719326</c:v>
                </c:pt>
                <c:pt idx="305">
                  <c:v>7.3734842228347039</c:v>
                </c:pt>
                <c:pt idx="306">
                  <c:v>7.3895258864974904</c:v>
                </c:pt>
                <c:pt idx="307">
                  <c:v>7.4055675501602707</c:v>
                </c:pt>
                <c:pt idx="308">
                  <c:v>7.4216092138230518</c:v>
                </c:pt>
                <c:pt idx="309">
                  <c:v>7.4376508774858321</c:v>
                </c:pt>
                <c:pt idx="310">
                  <c:v>7.4536925411486123</c:v>
                </c:pt>
                <c:pt idx="311">
                  <c:v>7.4697342048113935</c:v>
                </c:pt>
                <c:pt idx="312">
                  <c:v>7.4857758684741711</c:v>
                </c:pt>
                <c:pt idx="313">
                  <c:v>7.5018175321369513</c:v>
                </c:pt>
                <c:pt idx="314">
                  <c:v>7.5178591957997316</c:v>
                </c:pt>
                <c:pt idx="315">
                  <c:v>7.5339008594625128</c:v>
                </c:pt>
                <c:pt idx="316">
                  <c:v>7.549942523125293</c:v>
                </c:pt>
                <c:pt idx="317">
                  <c:v>7.5659841867880706</c:v>
                </c:pt>
                <c:pt idx="318">
                  <c:v>7.5820258504508509</c:v>
                </c:pt>
                <c:pt idx="319">
                  <c:v>7.598067514113632</c:v>
                </c:pt>
                <c:pt idx="320">
                  <c:v>7.6141091777764123</c:v>
                </c:pt>
                <c:pt idx="321">
                  <c:v>7.6301508414391925</c:v>
                </c:pt>
                <c:pt idx="322">
                  <c:v>7.6461925051019719</c:v>
                </c:pt>
                <c:pt idx="323">
                  <c:v>7.6622341687647513</c:v>
                </c:pt>
                <c:pt idx="324">
                  <c:v>7.6782758324275315</c:v>
                </c:pt>
                <c:pt idx="325">
                  <c:v>7.6943174960903118</c:v>
                </c:pt>
                <c:pt idx="326">
                  <c:v>7.7103591597530921</c:v>
                </c:pt>
                <c:pt idx="327">
                  <c:v>7.7264008234158732</c:v>
                </c:pt>
                <c:pt idx="328">
                  <c:v>7.7424424870786517</c:v>
                </c:pt>
                <c:pt idx="329">
                  <c:v>7.7584841507414311</c:v>
                </c:pt>
                <c:pt idx="330">
                  <c:v>7.7745258144042113</c:v>
                </c:pt>
                <c:pt idx="331">
                  <c:v>7.7905674780669925</c:v>
                </c:pt>
                <c:pt idx="332">
                  <c:v>7.8066091417297727</c:v>
                </c:pt>
                <c:pt idx="333">
                  <c:v>7.8226508053925521</c:v>
                </c:pt>
                <c:pt idx="334">
                  <c:v>7.8386924690553323</c:v>
                </c:pt>
                <c:pt idx="335">
                  <c:v>7.8547341327181117</c:v>
                </c:pt>
                <c:pt idx="336">
                  <c:v>7.870775796380892</c:v>
                </c:pt>
                <c:pt idx="337">
                  <c:v>7.8868174600436722</c:v>
                </c:pt>
                <c:pt idx="338">
                  <c:v>7.9028591237064516</c:v>
                </c:pt>
                <c:pt idx="339">
                  <c:v>7.9189007873692319</c:v>
                </c:pt>
                <c:pt idx="340">
                  <c:v>7.9349424510320112</c:v>
                </c:pt>
                <c:pt idx="341">
                  <c:v>7.9509841146947915</c:v>
                </c:pt>
                <c:pt idx="342">
                  <c:v>7.9670257783575718</c:v>
                </c:pt>
                <c:pt idx="343">
                  <c:v>7.9830674420203529</c:v>
                </c:pt>
                <c:pt idx="344">
                  <c:v>7.9991091056831314</c:v>
                </c:pt>
                <c:pt idx="345">
                  <c:v>8.0151507693459116</c:v>
                </c:pt>
                <c:pt idx="346">
                  <c:v>8.031192433008691</c:v>
                </c:pt>
                <c:pt idx="347">
                  <c:v>8.0472340966714722</c:v>
                </c:pt>
                <c:pt idx="348">
                  <c:v>8.0632757603342515</c:v>
                </c:pt>
                <c:pt idx="349">
                  <c:v>8.0793174239970327</c:v>
                </c:pt>
                <c:pt idx="350">
                  <c:v>8.095359087659812</c:v>
                </c:pt>
                <c:pt idx="351">
                  <c:v>8.1114007513225932</c:v>
                </c:pt>
                <c:pt idx="352">
                  <c:v>8.1274424149853708</c:v>
                </c:pt>
                <c:pt idx="353">
                  <c:v>8.1434840786481519</c:v>
                </c:pt>
                <c:pt idx="354">
                  <c:v>8.1595257423109331</c:v>
                </c:pt>
                <c:pt idx="355">
                  <c:v>8.1755674059737125</c:v>
                </c:pt>
                <c:pt idx="356">
                  <c:v>8.1916090696364918</c:v>
                </c:pt>
                <c:pt idx="357">
                  <c:v>8.207650733299273</c:v>
                </c:pt>
                <c:pt idx="358">
                  <c:v>8.2236923969620523</c:v>
                </c:pt>
                <c:pt idx="359">
                  <c:v>8.2397340606248317</c:v>
                </c:pt>
                <c:pt idx="360">
                  <c:v>8.2557757242876129</c:v>
                </c:pt>
                <c:pt idx="361">
                  <c:v>8.271817387950394</c:v>
                </c:pt>
                <c:pt idx="362">
                  <c:v>8.2878590516131734</c:v>
                </c:pt>
                <c:pt idx="363">
                  <c:v>8.303900715275951</c:v>
                </c:pt>
                <c:pt idx="364">
                  <c:v>8.3199423789387321</c:v>
                </c:pt>
                <c:pt idx="365">
                  <c:v>8.3359840426015133</c:v>
                </c:pt>
                <c:pt idx="366">
                  <c:v>8.3520257062642926</c:v>
                </c:pt>
                <c:pt idx="367">
                  <c:v>8.368067369927072</c:v>
                </c:pt>
                <c:pt idx="368">
                  <c:v>8.3841090335898532</c:v>
                </c:pt>
                <c:pt idx="369">
                  <c:v>8.4001506972526325</c:v>
                </c:pt>
                <c:pt idx="370">
                  <c:v>8.4161923609154119</c:v>
                </c:pt>
                <c:pt idx="371">
                  <c:v>8.432234024578193</c:v>
                </c:pt>
                <c:pt idx="372">
                  <c:v>8.4482756882409742</c:v>
                </c:pt>
                <c:pt idx="373">
                  <c:v>8.4643173519037518</c:v>
                </c:pt>
                <c:pt idx="374">
                  <c:v>8.4803590155665329</c:v>
                </c:pt>
                <c:pt idx="375">
                  <c:v>8.4964006792293123</c:v>
                </c:pt>
                <c:pt idx="376">
                  <c:v>8.5124423428920934</c:v>
                </c:pt>
                <c:pt idx="377">
                  <c:v>8.5284840065548728</c:v>
                </c:pt>
                <c:pt idx="378">
                  <c:v>8.544525670217654</c:v>
                </c:pt>
                <c:pt idx="379">
                  <c:v>8.5605673338804333</c:v>
                </c:pt>
                <c:pt idx="380">
                  <c:v>8.5766089975432127</c:v>
                </c:pt>
                <c:pt idx="381">
                  <c:v>8.5926506612059921</c:v>
                </c:pt>
                <c:pt idx="382">
                  <c:v>8.6086923248687732</c:v>
                </c:pt>
                <c:pt idx="383">
                  <c:v>8.6247339885315526</c:v>
                </c:pt>
                <c:pt idx="384">
                  <c:v>8.6407756521943337</c:v>
                </c:pt>
                <c:pt idx="385">
                  <c:v>8.6568173158571131</c:v>
                </c:pt>
                <c:pt idx="386">
                  <c:v>8.6728589795198925</c:v>
                </c:pt>
                <c:pt idx="387">
                  <c:v>8.6889006431826719</c:v>
                </c:pt>
                <c:pt idx="388">
                  <c:v>8.704942306845453</c:v>
                </c:pt>
                <c:pt idx="389">
                  <c:v>8.7209839705082342</c:v>
                </c:pt>
                <c:pt idx="390">
                  <c:v>8.7370256341710135</c:v>
                </c:pt>
                <c:pt idx="391">
                  <c:v>8.7530672978337911</c:v>
                </c:pt>
                <c:pt idx="392">
                  <c:v>8.7691089614965723</c:v>
                </c:pt>
                <c:pt idx="393">
                  <c:v>8.7851506251593534</c:v>
                </c:pt>
                <c:pt idx="394">
                  <c:v>8.8011922888221328</c:v>
                </c:pt>
                <c:pt idx="395">
                  <c:v>8.8172339524849139</c:v>
                </c:pt>
                <c:pt idx="396">
                  <c:v>8.8332756161476933</c:v>
                </c:pt>
                <c:pt idx="397">
                  <c:v>8.8493172798104727</c:v>
                </c:pt>
                <c:pt idx="398">
                  <c:v>8.865358943473252</c:v>
                </c:pt>
                <c:pt idx="399">
                  <c:v>8.8814006071360332</c:v>
                </c:pt>
                <c:pt idx="400">
                  <c:v>8.8974422707988143</c:v>
                </c:pt>
                <c:pt idx="401">
                  <c:v>8.9134839344615937</c:v>
                </c:pt>
                <c:pt idx="402">
                  <c:v>8.9295255981243713</c:v>
                </c:pt>
                <c:pt idx="403">
                  <c:v>8.9455672617871524</c:v>
                </c:pt>
                <c:pt idx="404">
                  <c:v>8.9616089254499336</c:v>
                </c:pt>
                <c:pt idx="405">
                  <c:v>8.977650589112713</c:v>
                </c:pt>
                <c:pt idx="406">
                  <c:v>8.9936922527754941</c:v>
                </c:pt>
                <c:pt idx="407">
                  <c:v>9.0097339164382735</c:v>
                </c:pt>
                <c:pt idx="408">
                  <c:v>9.0257755801010529</c:v>
                </c:pt>
                <c:pt idx="409">
                  <c:v>9.0418172437638322</c:v>
                </c:pt>
                <c:pt idx="410">
                  <c:v>9.0578589074266134</c:v>
                </c:pt>
                <c:pt idx="411">
                  <c:v>9.0739005710893945</c:v>
                </c:pt>
                <c:pt idx="412">
                  <c:v>9.0899422347521739</c:v>
                </c:pt>
                <c:pt idx="413">
                  <c:v>9.1059838984149515</c:v>
                </c:pt>
                <c:pt idx="414">
                  <c:v>9.1220255620777326</c:v>
                </c:pt>
                <c:pt idx="415">
                  <c:v>9.138067225740512</c:v>
                </c:pt>
                <c:pt idx="416">
                  <c:v>9.1541088894032931</c:v>
                </c:pt>
                <c:pt idx="417">
                  <c:v>9.1701505530660743</c:v>
                </c:pt>
                <c:pt idx="418">
                  <c:v>9.1861922167288537</c:v>
                </c:pt>
                <c:pt idx="419">
                  <c:v>9.2022338803916313</c:v>
                </c:pt>
                <c:pt idx="420">
                  <c:v>9.2182755440544124</c:v>
                </c:pt>
                <c:pt idx="421">
                  <c:v>9.2343172077171936</c:v>
                </c:pt>
                <c:pt idx="422">
                  <c:v>9.2503588713799729</c:v>
                </c:pt>
                <c:pt idx="423">
                  <c:v>9.2664005350427523</c:v>
                </c:pt>
                <c:pt idx="424">
                  <c:v>9.2824421987055334</c:v>
                </c:pt>
                <c:pt idx="425">
                  <c:v>9.2984838623683128</c:v>
                </c:pt>
                <c:pt idx="426">
                  <c:v>9.3145255260310922</c:v>
                </c:pt>
                <c:pt idx="427">
                  <c:v>9.3305671896938733</c:v>
                </c:pt>
                <c:pt idx="428">
                  <c:v>9.3466088533566545</c:v>
                </c:pt>
                <c:pt idx="429">
                  <c:v>9.3626505170194338</c:v>
                </c:pt>
                <c:pt idx="430">
                  <c:v>9.3786921806822132</c:v>
                </c:pt>
                <c:pt idx="431">
                  <c:v>9.3947338443449926</c:v>
                </c:pt>
                <c:pt idx="432">
                  <c:v>9.4107755080077737</c:v>
                </c:pt>
                <c:pt idx="433">
                  <c:v>9.4268171716705531</c:v>
                </c:pt>
                <c:pt idx="434">
                  <c:v>9.4428588353333343</c:v>
                </c:pt>
                <c:pt idx="435">
                  <c:v>9.4589004989961136</c:v>
                </c:pt>
                <c:pt idx="436">
                  <c:v>9.474942162658893</c:v>
                </c:pt>
                <c:pt idx="437">
                  <c:v>9.4909838263216724</c:v>
                </c:pt>
                <c:pt idx="438">
                  <c:v>9.5070254899844535</c:v>
                </c:pt>
                <c:pt idx="439">
                  <c:v>9.5230671536472347</c:v>
                </c:pt>
                <c:pt idx="440">
                  <c:v>9.5391088173100123</c:v>
                </c:pt>
                <c:pt idx="441">
                  <c:v>9.5551504809727934</c:v>
                </c:pt>
                <c:pt idx="442">
                  <c:v>9.5711921446355728</c:v>
                </c:pt>
                <c:pt idx="443">
                  <c:v>9.5872338082983539</c:v>
                </c:pt>
                <c:pt idx="444">
                  <c:v>9.6032754719611333</c:v>
                </c:pt>
                <c:pt idx="445">
                  <c:v>9.6193171356239144</c:v>
                </c:pt>
                <c:pt idx="446">
                  <c:v>9.6353587992866938</c:v>
                </c:pt>
                <c:pt idx="447">
                  <c:v>9.6514004629494732</c:v>
                </c:pt>
                <c:pt idx="448">
                  <c:v>9.6674421266122526</c:v>
                </c:pt>
                <c:pt idx="449">
                  <c:v>9.6834837902750337</c:v>
                </c:pt>
                <c:pt idx="450">
                  <c:v>9.6995254539378131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2.4807768056868</c:v>
                </c:pt>
                <c:pt idx="1">
                  <c:v>2.4968184693495803</c:v>
                </c:pt>
                <c:pt idx="2">
                  <c:v>2.5128601330123601</c:v>
                </c:pt>
                <c:pt idx="3">
                  <c:v>2.5289017966751399</c:v>
                </c:pt>
                <c:pt idx="4">
                  <c:v>2.5449434603379197</c:v>
                </c:pt>
                <c:pt idx="5">
                  <c:v>2.5609851240007</c:v>
                </c:pt>
                <c:pt idx="6">
                  <c:v>2.5770267876634798</c:v>
                </c:pt>
                <c:pt idx="7">
                  <c:v>2.5930684513262601</c:v>
                </c:pt>
                <c:pt idx="8">
                  <c:v>2.6091101149890403</c:v>
                </c:pt>
                <c:pt idx="9">
                  <c:v>2.6251517786518201</c:v>
                </c:pt>
                <c:pt idx="10">
                  <c:v>2.6411934423146</c:v>
                </c:pt>
                <c:pt idx="11">
                  <c:v>2.6572351059773798</c:v>
                </c:pt>
                <c:pt idx="12">
                  <c:v>2.67327676964016</c:v>
                </c:pt>
                <c:pt idx="13">
                  <c:v>2.6893184333029398</c:v>
                </c:pt>
                <c:pt idx="14">
                  <c:v>2.7053600969657201</c:v>
                </c:pt>
                <c:pt idx="15">
                  <c:v>2.7214017606285004</c:v>
                </c:pt>
                <c:pt idx="16">
                  <c:v>2.7374434242912802</c:v>
                </c:pt>
                <c:pt idx="17">
                  <c:v>2.7534850879540604</c:v>
                </c:pt>
                <c:pt idx="18">
                  <c:v>2.7695267516168398</c:v>
                </c:pt>
                <c:pt idx="19">
                  <c:v>2.7855684152796201</c:v>
                </c:pt>
                <c:pt idx="20">
                  <c:v>2.8016100789423999</c:v>
                </c:pt>
                <c:pt idx="21">
                  <c:v>2.8176517426051801</c:v>
                </c:pt>
                <c:pt idx="22">
                  <c:v>2.8336934062679604</c:v>
                </c:pt>
                <c:pt idx="23">
                  <c:v>2.8497350699307402</c:v>
                </c:pt>
                <c:pt idx="24">
                  <c:v>2.8657767335935205</c:v>
                </c:pt>
                <c:pt idx="25">
                  <c:v>2.8818183972563003</c:v>
                </c:pt>
                <c:pt idx="26">
                  <c:v>2.8978600609190801</c:v>
                </c:pt>
                <c:pt idx="27">
                  <c:v>2.9139017245818599</c:v>
                </c:pt>
                <c:pt idx="28">
                  <c:v>2.9299433882446402</c:v>
                </c:pt>
                <c:pt idx="29">
                  <c:v>2.9459850519074209</c:v>
                </c:pt>
                <c:pt idx="30">
                  <c:v>2.9620267155702007</c:v>
                </c:pt>
                <c:pt idx="31">
                  <c:v>2.978068379232981</c:v>
                </c:pt>
                <c:pt idx="32">
                  <c:v>2.9941100428957612</c:v>
                </c:pt>
                <c:pt idx="33">
                  <c:v>3.010151706558541</c:v>
                </c:pt>
                <c:pt idx="34">
                  <c:v>3.0261933702213213</c:v>
                </c:pt>
                <c:pt idx="35">
                  <c:v>3.0422350338841015</c:v>
                </c:pt>
                <c:pt idx="36">
                  <c:v>3.0582766975468814</c:v>
                </c:pt>
                <c:pt idx="37">
                  <c:v>3.0743183612096612</c:v>
                </c:pt>
                <c:pt idx="38">
                  <c:v>3.090360024872441</c:v>
                </c:pt>
                <c:pt idx="39">
                  <c:v>3.1064016885352213</c:v>
                </c:pt>
                <c:pt idx="40">
                  <c:v>3.1224433521980011</c:v>
                </c:pt>
                <c:pt idx="41">
                  <c:v>3.1384850158607813</c:v>
                </c:pt>
                <c:pt idx="42">
                  <c:v>3.1545266795235616</c:v>
                </c:pt>
                <c:pt idx="43">
                  <c:v>3.1705683431863414</c:v>
                </c:pt>
                <c:pt idx="44">
                  <c:v>3.1866100068491212</c:v>
                </c:pt>
                <c:pt idx="45">
                  <c:v>3.202651670511901</c:v>
                </c:pt>
                <c:pt idx="46">
                  <c:v>3.2186933341746813</c:v>
                </c:pt>
                <c:pt idx="47">
                  <c:v>3.2347349978374611</c:v>
                </c:pt>
                <c:pt idx="48">
                  <c:v>3.2507766615002414</c:v>
                </c:pt>
                <c:pt idx="49">
                  <c:v>3.2668183251630216</c:v>
                </c:pt>
                <c:pt idx="50">
                  <c:v>3.2828599888258005</c:v>
                </c:pt>
                <c:pt idx="51">
                  <c:v>3.2989016524885804</c:v>
                </c:pt>
                <c:pt idx="52">
                  <c:v>3.3149433161513611</c:v>
                </c:pt>
                <c:pt idx="53">
                  <c:v>3.3309849798141409</c:v>
                </c:pt>
                <c:pt idx="54">
                  <c:v>3.3470266434769207</c:v>
                </c:pt>
                <c:pt idx="55">
                  <c:v>3.3630683071397001</c:v>
                </c:pt>
                <c:pt idx="56">
                  <c:v>3.3791099708024808</c:v>
                </c:pt>
                <c:pt idx="57">
                  <c:v>3.3951516344652606</c:v>
                </c:pt>
                <c:pt idx="58">
                  <c:v>3.4111932981280404</c:v>
                </c:pt>
                <c:pt idx="59">
                  <c:v>3.4272349617908211</c:v>
                </c:pt>
                <c:pt idx="60">
                  <c:v>3.4432766254536009</c:v>
                </c:pt>
                <c:pt idx="61">
                  <c:v>3.4593182891163807</c:v>
                </c:pt>
                <c:pt idx="62">
                  <c:v>3.475359952779161</c:v>
                </c:pt>
                <c:pt idx="63">
                  <c:v>3.4914016164419408</c:v>
                </c:pt>
                <c:pt idx="64">
                  <c:v>3.5074432801047206</c:v>
                </c:pt>
                <c:pt idx="65">
                  <c:v>3.5234849437675004</c:v>
                </c:pt>
                <c:pt idx="66">
                  <c:v>3.5395266074302811</c:v>
                </c:pt>
                <c:pt idx="67">
                  <c:v>3.555568271093061</c:v>
                </c:pt>
                <c:pt idx="68">
                  <c:v>3.5716099347558408</c:v>
                </c:pt>
                <c:pt idx="69">
                  <c:v>3.587651598418621</c:v>
                </c:pt>
                <c:pt idx="70">
                  <c:v>3.6036932620814008</c:v>
                </c:pt>
                <c:pt idx="71">
                  <c:v>3.6197349257441807</c:v>
                </c:pt>
                <c:pt idx="72">
                  <c:v>3.6357765894069605</c:v>
                </c:pt>
                <c:pt idx="73">
                  <c:v>3.6518182530697412</c:v>
                </c:pt>
                <c:pt idx="74">
                  <c:v>3.667859916732521</c:v>
                </c:pt>
                <c:pt idx="75">
                  <c:v>3.6839015803953008</c:v>
                </c:pt>
                <c:pt idx="76">
                  <c:v>3.6999432440580811</c:v>
                </c:pt>
                <c:pt idx="77">
                  <c:v>3.7159849077208609</c:v>
                </c:pt>
                <c:pt idx="78">
                  <c:v>3.7320265713836407</c:v>
                </c:pt>
                <c:pt idx="79">
                  <c:v>3.7480682350464205</c:v>
                </c:pt>
                <c:pt idx="80">
                  <c:v>3.7641098987092012</c:v>
                </c:pt>
                <c:pt idx="81">
                  <c:v>3.780151562371981</c:v>
                </c:pt>
                <c:pt idx="82">
                  <c:v>3.7961932260347608</c:v>
                </c:pt>
                <c:pt idx="83">
                  <c:v>3.8122348896975411</c:v>
                </c:pt>
                <c:pt idx="84">
                  <c:v>3.8282765533603209</c:v>
                </c:pt>
                <c:pt idx="85">
                  <c:v>3.8443182170231007</c:v>
                </c:pt>
                <c:pt idx="86">
                  <c:v>3.8603598806858805</c:v>
                </c:pt>
                <c:pt idx="87">
                  <c:v>3.8764015443486612</c:v>
                </c:pt>
                <c:pt idx="88">
                  <c:v>3.8924432080114411</c:v>
                </c:pt>
                <c:pt idx="89">
                  <c:v>3.9084848716742209</c:v>
                </c:pt>
                <c:pt idx="90">
                  <c:v>3.9245265353370011</c:v>
                </c:pt>
                <c:pt idx="91">
                  <c:v>3.9405681989997809</c:v>
                </c:pt>
                <c:pt idx="92">
                  <c:v>3.9566098626625608</c:v>
                </c:pt>
                <c:pt idx="93">
                  <c:v>3.9726515263253415</c:v>
                </c:pt>
                <c:pt idx="94">
                  <c:v>3.9886931899881213</c:v>
                </c:pt>
                <c:pt idx="95">
                  <c:v>4.0047348536509011</c:v>
                </c:pt>
                <c:pt idx="96">
                  <c:v>4.0207765173136814</c:v>
                </c:pt>
                <c:pt idx="97">
                  <c:v>4.0368181809764616</c:v>
                </c:pt>
                <c:pt idx="98">
                  <c:v>4.052859844639241</c:v>
                </c:pt>
                <c:pt idx="99">
                  <c:v>4.0689015083020212</c:v>
                </c:pt>
                <c:pt idx="100">
                  <c:v>4.0849431719648015</c:v>
                </c:pt>
                <c:pt idx="101">
                  <c:v>4.1009848356275809</c:v>
                </c:pt>
                <c:pt idx="102">
                  <c:v>4.1170264992903611</c:v>
                </c:pt>
                <c:pt idx="103">
                  <c:v>4.1330681629531405</c:v>
                </c:pt>
                <c:pt idx="104">
                  <c:v>4.1491098266159216</c:v>
                </c:pt>
                <c:pt idx="105">
                  <c:v>4.165151490278701</c:v>
                </c:pt>
                <c:pt idx="106">
                  <c:v>4.1811931539414813</c:v>
                </c:pt>
                <c:pt idx="107">
                  <c:v>4.1972348176042615</c:v>
                </c:pt>
                <c:pt idx="108">
                  <c:v>4.2132764812670409</c:v>
                </c:pt>
                <c:pt idx="109">
                  <c:v>4.2293181449298212</c:v>
                </c:pt>
                <c:pt idx="110">
                  <c:v>4.2453598085926014</c:v>
                </c:pt>
                <c:pt idx="111">
                  <c:v>4.2614014722553817</c:v>
                </c:pt>
                <c:pt idx="112">
                  <c:v>4.2774431359181611</c:v>
                </c:pt>
                <c:pt idx="113">
                  <c:v>4.2934847995809422</c:v>
                </c:pt>
                <c:pt idx="114">
                  <c:v>4.3095264632437216</c:v>
                </c:pt>
                <c:pt idx="115">
                  <c:v>4.3255681269065018</c:v>
                </c:pt>
                <c:pt idx="116">
                  <c:v>4.3416097905692812</c:v>
                </c:pt>
                <c:pt idx="117">
                  <c:v>4.3576514542320606</c:v>
                </c:pt>
                <c:pt idx="118">
                  <c:v>4.3736931178948417</c:v>
                </c:pt>
                <c:pt idx="119">
                  <c:v>4.3897347815576211</c:v>
                </c:pt>
                <c:pt idx="120">
                  <c:v>4.4057764452204013</c:v>
                </c:pt>
                <c:pt idx="121">
                  <c:v>4.4218181088831816</c:v>
                </c:pt>
                <c:pt idx="122">
                  <c:v>4.4378597725459619</c:v>
                </c:pt>
                <c:pt idx="123">
                  <c:v>4.4539014362087412</c:v>
                </c:pt>
                <c:pt idx="124">
                  <c:v>4.4699430998715215</c:v>
                </c:pt>
                <c:pt idx="125">
                  <c:v>4.4859847635343018</c:v>
                </c:pt>
                <c:pt idx="126">
                  <c:v>4.5020264271970811</c:v>
                </c:pt>
                <c:pt idx="127">
                  <c:v>4.5180680908598623</c:v>
                </c:pt>
                <c:pt idx="128">
                  <c:v>4.5341097545226416</c:v>
                </c:pt>
                <c:pt idx="129">
                  <c:v>4.5501514181854219</c:v>
                </c:pt>
                <c:pt idx="130">
                  <c:v>4.5661930818482022</c:v>
                </c:pt>
                <c:pt idx="131">
                  <c:v>4.5822347455109815</c:v>
                </c:pt>
                <c:pt idx="132">
                  <c:v>4.5982764091737618</c:v>
                </c:pt>
                <c:pt idx="133">
                  <c:v>4.6143180728365412</c:v>
                </c:pt>
                <c:pt idx="134">
                  <c:v>4.6303597364993214</c:v>
                </c:pt>
                <c:pt idx="135">
                  <c:v>4.6464014001621017</c:v>
                </c:pt>
                <c:pt idx="136">
                  <c:v>4.6624430638248819</c:v>
                </c:pt>
                <c:pt idx="137">
                  <c:v>4.6784847274876613</c:v>
                </c:pt>
                <c:pt idx="138">
                  <c:v>4.6945263911504416</c:v>
                </c:pt>
                <c:pt idx="139">
                  <c:v>4.7105680548132218</c:v>
                </c:pt>
                <c:pt idx="140">
                  <c:v>4.7266097184760012</c:v>
                </c:pt>
                <c:pt idx="141">
                  <c:v>4.7426513821387823</c:v>
                </c:pt>
                <c:pt idx="142">
                  <c:v>4.7586930458015617</c:v>
                </c:pt>
                <c:pt idx="143">
                  <c:v>4.774734709464342</c:v>
                </c:pt>
                <c:pt idx="144">
                  <c:v>4.7907763731271213</c:v>
                </c:pt>
                <c:pt idx="145">
                  <c:v>4.8068180367899016</c:v>
                </c:pt>
                <c:pt idx="146">
                  <c:v>4.8228597004526819</c:v>
                </c:pt>
                <c:pt idx="147">
                  <c:v>4.8389013641154612</c:v>
                </c:pt>
                <c:pt idx="148">
                  <c:v>4.8549430277782415</c:v>
                </c:pt>
                <c:pt idx="149">
                  <c:v>4.8709846914410218</c:v>
                </c:pt>
                <c:pt idx="150">
                  <c:v>4.887026355103802</c:v>
                </c:pt>
                <c:pt idx="151">
                  <c:v>4.9030680187665814</c:v>
                </c:pt>
                <c:pt idx="152">
                  <c:v>4.9191096824293616</c:v>
                </c:pt>
                <c:pt idx="153">
                  <c:v>4.9351513460921419</c:v>
                </c:pt>
                <c:pt idx="154">
                  <c:v>4.9511930097549213</c:v>
                </c:pt>
                <c:pt idx="155">
                  <c:v>4.9672346734177024</c:v>
                </c:pt>
                <c:pt idx="156">
                  <c:v>4.9832763370804818</c:v>
                </c:pt>
                <c:pt idx="157">
                  <c:v>4.999318000743262</c:v>
                </c:pt>
                <c:pt idx="158">
                  <c:v>5.0153596644060423</c:v>
                </c:pt>
                <c:pt idx="159">
                  <c:v>5.0314013280688217</c:v>
                </c:pt>
                <c:pt idx="160">
                  <c:v>5.0474429917316019</c:v>
                </c:pt>
                <c:pt idx="161">
                  <c:v>5.0634846553943822</c:v>
                </c:pt>
                <c:pt idx="162">
                  <c:v>5.0795263190571625</c:v>
                </c:pt>
                <c:pt idx="163">
                  <c:v>5.0955679827199418</c:v>
                </c:pt>
                <c:pt idx="164">
                  <c:v>5.1116096463827221</c:v>
                </c:pt>
                <c:pt idx="165">
                  <c:v>5.1276513100455015</c:v>
                </c:pt>
                <c:pt idx="166">
                  <c:v>5.1436929737082817</c:v>
                </c:pt>
                <c:pt idx="167">
                  <c:v>5.159734637371062</c:v>
                </c:pt>
                <c:pt idx="168">
                  <c:v>5.1757763010338413</c:v>
                </c:pt>
                <c:pt idx="169">
                  <c:v>5.1918179646966225</c:v>
                </c:pt>
                <c:pt idx="170">
                  <c:v>5.2078596283594019</c:v>
                </c:pt>
                <c:pt idx="171">
                  <c:v>5.2239012920221821</c:v>
                </c:pt>
                <c:pt idx="172">
                  <c:v>5.2399429556849624</c:v>
                </c:pt>
                <c:pt idx="173">
                  <c:v>5.2559846193477426</c:v>
                </c:pt>
                <c:pt idx="174">
                  <c:v>5.272026283010522</c:v>
                </c:pt>
                <c:pt idx="175">
                  <c:v>5.2880679466733023</c:v>
                </c:pt>
                <c:pt idx="176">
                  <c:v>5.3041096103360825</c:v>
                </c:pt>
                <c:pt idx="177">
                  <c:v>5.3201512739988619</c:v>
                </c:pt>
                <c:pt idx="178">
                  <c:v>5.336192937661643</c:v>
                </c:pt>
                <c:pt idx="179">
                  <c:v>5.3522346013244215</c:v>
                </c:pt>
                <c:pt idx="180">
                  <c:v>5.3682762649872027</c:v>
                </c:pt>
                <c:pt idx="181">
                  <c:v>5.3843179286499829</c:v>
                </c:pt>
                <c:pt idx="182">
                  <c:v>5.4003595923127614</c:v>
                </c:pt>
                <c:pt idx="183">
                  <c:v>5.4164012559755426</c:v>
                </c:pt>
                <c:pt idx="184">
                  <c:v>5.4324429196383219</c:v>
                </c:pt>
                <c:pt idx="185">
                  <c:v>5.4484845833011022</c:v>
                </c:pt>
                <c:pt idx="186">
                  <c:v>5.4645262469638824</c:v>
                </c:pt>
                <c:pt idx="187">
                  <c:v>5.4805679106266627</c:v>
                </c:pt>
                <c:pt idx="188">
                  <c:v>5.4966095742894421</c:v>
                </c:pt>
                <c:pt idx="189">
                  <c:v>5.5126512379522223</c:v>
                </c:pt>
                <c:pt idx="190">
                  <c:v>5.5286929016150017</c:v>
                </c:pt>
                <c:pt idx="191">
                  <c:v>5.544734565277782</c:v>
                </c:pt>
                <c:pt idx="192">
                  <c:v>5.5607762289405622</c:v>
                </c:pt>
                <c:pt idx="193">
                  <c:v>5.5768178926033416</c:v>
                </c:pt>
                <c:pt idx="194">
                  <c:v>5.5928595562661227</c:v>
                </c:pt>
                <c:pt idx="195">
                  <c:v>5.6089012199289021</c:v>
                </c:pt>
                <c:pt idx="196">
                  <c:v>5.6249428835916824</c:v>
                </c:pt>
                <c:pt idx="197">
                  <c:v>5.6409845472544626</c:v>
                </c:pt>
                <c:pt idx="198">
                  <c:v>5.657026210917242</c:v>
                </c:pt>
                <c:pt idx="199">
                  <c:v>5.6730678745800223</c:v>
                </c:pt>
                <c:pt idx="200">
                  <c:v>5.6891095382428025</c:v>
                </c:pt>
                <c:pt idx="201">
                  <c:v>5.7051512019055828</c:v>
                </c:pt>
                <c:pt idx="202">
                  <c:v>5.7211928655683622</c:v>
                </c:pt>
                <c:pt idx="203">
                  <c:v>5.7372345292311424</c:v>
                </c:pt>
                <c:pt idx="204">
                  <c:v>5.7532761928939227</c:v>
                </c:pt>
                <c:pt idx="205">
                  <c:v>5.769317856556702</c:v>
                </c:pt>
                <c:pt idx="206">
                  <c:v>5.7853595202194832</c:v>
                </c:pt>
                <c:pt idx="207">
                  <c:v>5.8014011838822626</c:v>
                </c:pt>
                <c:pt idx="208">
                  <c:v>5.8174428475450428</c:v>
                </c:pt>
                <c:pt idx="209">
                  <c:v>5.8334845112078231</c:v>
                </c:pt>
                <c:pt idx="210">
                  <c:v>5.8495261748706024</c:v>
                </c:pt>
                <c:pt idx="211">
                  <c:v>5.8655678385333827</c:v>
                </c:pt>
                <c:pt idx="212">
                  <c:v>5.881609502196163</c:v>
                </c:pt>
                <c:pt idx="213">
                  <c:v>5.8976511658589423</c:v>
                </c:pt>
                <c:pt idx="214">
                  <c:v>5.9136928295217226</c:v>
                </c:pt>
                <c:pt idx="215">
                  <c:v>5.9297344931845029</c:v>
                </c:pt>
                <c:pt idx="216">
                  <c:v>5.9457761568472822</c:v>
                </c:pt>
                <c:pt idx="217">
                  <c:v>5.9618178205100625</c:v>
                </c:pt>
                <c:pt idx="218">
                  <c:v>5.9778594841728427</c:v>
                </c:pt>
                <c:pt idx="219">
                  <c:v>5.9939011478356221</c:v>
                </c:pt>
                <c:pt idx="220">
                  <c:v>6.0099428114984033</c:v>
                </c:pt>
                <c:pt idx="221">
                  <c:v>6.0259844751611826</c:v>
                </c:pt>
                <c:pt idx="222">
                  <c:v>6.0420261388239629</c:v>
                </c:pt>
                <c:pt idx="223">
                  <c:v>6.0580678024867431</c:v>
                </c:pt>
                <c:pt idx="224">
                  <c:v>6.0741094661495225</c:v>
                </c:pt>
                <c:pt idx="225">
                  <c:v>6.0901511298123028</c:v>
                </c:pt>
                <c:pt idx="226">
                  <c:v>6.106192793475083</c:v>
                </c:pt>
                <c:pt idx="227">
                  <c:v>6.1222344571378624</c:v>
                </c:pt>
                <c:pt idx="228">
                  <c:v>6.1382761208006427</c:v>
                </c:pt>
                <c:pt idx="229">
                  <c:v>6.1543177844634238</c:v>
                </c:pt>
                <c:pt idx="230">
                  <c:v>6.1703594481262023</c:v>
                </c:pt>
                <c:pt idx="231">
                  <c:v>6.1864011117889826</c:v>
                </c:pt>
                <c:pt idx="232">
                  <c:v>6.2024427754517628</c:v>
                </c:pt>
                <c:pt idx="233">
                  <c:v>6.2184844391145422</c:v>
                </c:pt>
                <c:pt idx="234">
                  <c:v>6.2345261027773233</c:v>
                </c:pt>
                <c:pt idx="235">
                  <c:v>6.2505677664401027</c:v>
                </c:pt>
                <c:pt idx="236">
                  <c:v>6.266609430102883</c:v>
                </c:pt>
                <c:pt idx="237">
                  <c:v>6.2826510937656632</c:v>
                </c:pt>
                <c:pt idx="238">
                  <c:v>6.2986927574284426</c:v>
                </c:pt>
                <c:pt idx="239">
                  <c:v>6.3147344210912228</c:v>
                </c:pt>
                <c:pt idx="240">
                  <c:v>6.3307760847540022</c:v>
                </c:pt>
                <c:pt idx="241">
                  <c:v>6.3468177484167825</c:v>
                </c:pt>
                <c:pt idx="242">
                  <c:v>6.3628594120795627</c:v>
                </c:pt>
                <c:pt idx="243">
                  <c:v>6.378901075742343</c:v>
                </c:pt>
                <c:pt idx="244">
                  <c:v>6.3949427394051224</c:v>
                </c:pt>
                <c:pt idx="245">
                  <c:v>6.4109844030679035</c:v>
                </c:pt>
                <c:pt idx="246">
                  <c:v>6.4270260667306829</c:v>
                </c:pt>
                <c:pt idx="247">
                  <c:v>6.4430677303934631</c:v>
                </c:pt>
                <c:pt idx="248">
                  <c:v>6.4591093940562434</c:v>
                </c:pt>
                <c:pt idx="249">
                  <c:v>6.4751510577190228</c:v>
                </c:pt>
                <c:pt idx="250">
                  <c:v>6.491192721381803</c:v>
                </c:pt>
                <c:pt idx="251">
                  <c:v>6.5072343850445824</c:v>
                </c:pt>
                <c:pt idx="252">
                  <c:v>6.5232760487073636</c:v>
                </c:pt>
                <c:pt idx="253">
                  <c:v>6.5393177123701429</c:v>
                </c:pt>
                <c:pt idx="254">
                  <c:v>6.5553593760329232</c:v>
                </c:pt>
                <c:pt idx="255">
                  <c:v>6.5714010396957026</c:v>
                </c:pt>
                <c:pt idx="256">
                  <c:v>6.5874427033584828</c:v>
                </c:pt>
                <c:pt idx="257">
                  <c:v>6.6034843670212622</c:v>
                </c:pt>
                <c:pt idx="258">
                  <c:v>6.6195260306840424</c:v>
                </c:pt>
                <c:pt idx="259">
                  <c:v>6.6355676943468316</c:v>
                </c:pt>
                <c:pt idx="260">
                  <c:v>6.6516093580096038</c:v>
                </c:pt>
                <c:pt idx="261">
                  <c:v>6.6676510216723832</c:v>
                </c:pt>
                <c:pt idx="262">
                  <c:v>6.6836926853351635</c:v>
                </c:pt>
                <c:pt idx="263">
                  <c:v>6.6997343489979508</c:v>
                </c:pt>
                <c:pt idx="264">
                  <c:v>6.7157760126607231</c:v>
                </c:pt>
                <c:pt idx="265">
                  <c:v>6.7318176763235034</c:v>
                </c:pt>
                <c:pt idx="266">
                  <c:v>6.7478593399862836</c:v>
                </c:pt>
                <c:pt idx="267">
                  <c:v>6.7639010036490701</c:v>
                </c:pt>
                <c:pt idx="268">
                  <c:v>6.7799426673118433</c:v>
                </c:pt>
                <c:pt idx="269">
                  <c:v>6.7959843309746226</c:v>
                </c:pt>
                <c:pt idx="270">
                  <c:v>6.8120259946374029</c:v>
                </c:pt>
                <c:pt idx="271">
                  <c:v>6.8280676583001911</c:v>
                </c:pt>
                <c:pt idx="272">
                  <c:v>6.8441093219629643</c:v>
                </c:pt>
                <c:pt idx="273">
                  <c:v>6.8601509856257437</c:v>
                </c:pt>
                <c:pt idx="274">
                  <c:v>6.8761926492885239</c:v>
                </c:pt>
                <c:pt idx="275">
                  <c:v>6.8922343129513113</c:v>
                </c:pt>
                <c:pt idx="276">
                  <c:v>6.9082759766140835</c:v>
                </c:pt>
                <c:pt idx="277">
                  <c:v>6.9243176402768638</c:v>
                </c:pt>
                <c:pt idx="278">
                  <c:v>6.9403593039396432</c:v>
                </c:pt>
                <c:pt idx="279">
                  <c:v>6.9564009676024305</c:v>
                </c:pt>
                <c:pt idx="280">
                  <c:v>6.9724426312652028</c:v>
                </c:pt>
                <c:pt idx="281">
                  <c:v>6.9884842949279831</c:v>
                </c:pt>
                <c:pt idx="282">
                  <c:v>7.0045259585907722</c:v>
                </c:pt>
                <c:pt idx="283">
                  <c:v>7.0205676222535516</c:v>
                </c:pt>
                <c:pt idx="284">
                  <c:v>7.0366092859163318</c:v>
                </c:pt>
                <c:pt idx="285">
                  <c:v>7.0526509495791041</c:v>
                </c:pt>
                <c:pt idx="286">
                  <c:v>7.0686926132418915</c:v>
                </c:pt>
                <c:pt idx="287">
                  <c:v>7.0847342769046726</c:v>
                </c:pt>
                <c:pt idx="288">
                  <c:v>7.1007759405674511</c:v>
                </c:pt>
                <c:pt idx="289">
                  <c:v>7.1168176042302242</c:v>
                </c:pt>
                <c:pt idx="290">
                  <c:v>7.1328592678930107</c:v>
                </c:pt>
                <c:pt idx="291">
                  <c:v>7.148900931555791</c:v>
                </c:pt>
                <c:pt idx="292">
                  <c:v>7.1649425952185721</c:v>
                </c:pt>
                <c:pt idx="293">
                  <c:v>7.1809842588813435</c:v>
                </c:pt>
                <c:pt idx="294">
                  <c:v>7.1970259225441318</c:v>
                </c:pt>
                <c:pt idx="295">
                  <c:v>7.213067586206912</c:v>
                </c:pt>
                <c:pt idx="296">
                  <c:v>7.2291092498696914</c:v>
                </c:pt>
                <c:pt idx="297">
                  <c:v>7.2451509135324628</c:v>
                </c:pt>
                <c:pt idx="298">
                  <c:v>7.2611925771952519</c:v>
                </c:pt>
                <c:pt idx="299">
                  <c:v>7.2772342408580331</c:v>
                </c:pt>
                <c:pt idx="300">
                  <c:v>7.2932759045208115</c:v>
                </c:pt>
                <c:pt idx="301">
                  <c:v>7.3093175681835838</c:v>
                </c:pt>
                <c:pt idx="302">
                  <c:v>7.3253592318463712</c:v>
                </c:pt>
                <c:pt idx="303">
                  <c:v>7.3414008955091523</c:v>
                </c:pt>
                <c:pt idx="304">
                  <c:v>7.3574425591719326</c:v>
                </c:pt>
                <c:pt idx="305">
                  <c:v>7.3734842228347039</c:v>
                </c:pt>
                <c:pt idx="306">
                  <c:v>7.3895258864974904</c:v>
                </c:pt>
                <c:pt idx="307">
                  <c:v>7.4055675501602707</c:v>
                </c:pt>
                <c:pt idx="308">
                  <c:v>7.4216092138230518</c:v>
                </c:pt>
                <c:pt idx="309">
                  <c:v>7.4376508774858321</c:v>
                </c:pt>
                <c:pt idx="310">
                  <c:v>7.4536925411486123</c:v>
                </c:pt>
                <c:pt idx="311">
                  <c:v>7.4697342048113935</c:v>
                </c:pt>
                <c:pt idx="312">
                  <c:v>7.4857758684741711</c:v>
                </c:pt>
                <c:pt idx="313">
                  <c:v>7.5018175321369513</c:v>
                </c:pt>
                <c:pt idx="314">
                  <c:v>7.5178591957997316</c:v>
                </c:pt>
                <c:pt idx="315">
                  <c:v>7.5339008594625128</c:v>
                </c:pt>
                <c:pt idx="316">
                  <c:v>7.549942523125293</c:v>
                </c:pt>
                <c:pt idx="317">
                  <c:v>7.5659841867880706</c:v>
                </c:pt>
                <c:pt idx="318">
                  <c:v>7.5820258504508509</c:v>
                </c:pt>
                <c:pt idx="319">
                  <c:v>7.598067514113632</c:v>
                </c:pt>
                <c:pt idx="320">
                  <c:v>7.6141091777764123</c:v>
                </c:pt>
                <c:pt idx="321">
                  <c:v>7.6301508414391925</c:v>
                </c:pt>
                <c:pt idx="322">
                  <c:v>7.6461925051019719</c:v>
                </c:pt>
                <c:pt idx="323">
                  <c:v>7.6622341687647513</c:v>
                </c:pt>
                <c:pt idx="324">
                  <c:v>7.6782758324275315</c:v>
                </c:pt>
                <c:pt idx="325">
                  <c:v>7.6943174960903118</c:v>
                </c:pt>
                <c:pt idx="326">
                  <c:v>7.7103591597530921</c:v>
                </c:pt>
                <c:pt idx="327">
                  <c:v>7.7264008234158732</c:v>
                </c:pt>
                <c:pt idx="328">
                  <c:v>7.7424424870786517</c:v>
                </c:pt>
                <c:pt idx="329">
                  <c:v>7.7584841507414311</c:v>
                </c:pt>
                <c:pt idx="330">
                  <c:v>7.7745258144042113</c:v>
                </c:pt>
                <c:pt idx="331">
                  <c:v>7.7905674780669925</c:v>
                </c:pt>
                <c:pt idx="332">
                  <c:v>7.8066091417297727</c:v>
                </c:pt>
                <c:pt idx="333">
                  <c:v>7.8226508053925521</c:v>
                </c:pt>
                <c:pt idx="334">
                  <c:v>7.8386924690553323</c:v>
                </c:pt>
                <c:pt idx="335">
                  <c:v>7.8547341327181117</c:v>
                </c:pt>
                <c:pt idx="336">
                  <c:v>7.870775796380892</c:v>
                </c:pt>
                <c:pt idx="337">
                  <c:v>7.8868174600436722</c:v>
                </c:pt>
                <c:pt idx="338">
                  <c:v>7.9028591237064516</c:v>
                </c:pt>
                <c:pt idx="339">
                  <c:v>7.9189007873692319</c:v>
                </c:pt>
                <c:pt idx="340">
                  <c:v>7.9349424510320112</c:v>
                </c:pt>
                <c:pt idx="341">
                  <c:v>7.9509841146947915</c:v>
                </c:pt>
                <c:pt idx="342">
                  <c:v>7.9670257783575718</c:v>
                </c:pt>
                <c:pt idx="343">
                  <c:v>7.9830674420203529</c:v>
                </c:pt>
                <c:pt idx="344">
                  <c:v>7.9991091056831314</c:v>
                </c:pt>
                <c:pt idx="345">
                  <c:v>8.0151507693459116</c:v>
                </c:pt>
                <c:pt idx="346">
                  <c:v>8.031192433008691</c:v>
                </c:pt>
                <c:pt idx="347">
                  <c:v>8.0472340966714722</c:v>
                </c:pt>
                <c:pt idx="348">
                  <c:v>8.0632757603342515</c:v>
                </c:pt>
                <c:pt idx="349">
                  <c:v>8.0793174239970327</c:v>
                </c:pt>
                <c:pt idx="350">
                  <c:v>8.095359087659812</c:v>
                </c:pt>
                <c:pt idx="351">
                  <c:v>8.1114007513225932</c:v>
                </c:pt>
                <c:pt idx="352">
                  <c:v>8.1274424149853708</c:v>
                </c:pt>
                <c:pt idx="353">
                  <c:v>8.1434840786481519</c:v>
                </c:pt>
                <c:pt idx="354">
                  <c:v>8.1595257423109331</c:v>
                </c:pt>
                <c:pt idx="355">
                  <c:v>8.1755674059737125</c:v>
                </c:pt>
                <c:pt idx="356">
                  <c:v>8.1916090696364918</c:v>
                </c:pt>
                <c:pt idx="357">
                  <c:v>8.207650733299273</c:v>
                </c:pt>
                <c:pt idx="358">
                  <c:v>8.2236923969620523</c:v>
                </c:pt>
                <c:pt idx="359">
                  <c:v>8.2397340606248317</c:v>
                </c:pt>
                <c:pt idx="360">
                  <c:v>8.2557757242876129</c:v>
                </c:pt>
                <c:pt idx="361">
                  <c:v>8.271817387950394</c:v>
                </c:pt>
                <c:pt idx="362">
                  <c:v>8.2878590516131734</c:v>
                </c:pt>
                <c:pt idx="363">
                  <c:v>8.303900715275951</c:v>
                </c:pt>
                <c:pt idx="364">
                  <c:v>8.3199423789387321</c:v>
                </c:pt>
                <c:pt idx="365">
                  <c:v>8.3359840426015133</c:v>
                </c:pt>
                <c:pt idx="366">
                  <c:v>8.3520257062642926</c:v>
                </c:pt>
                <c:pt idx="367">
                  <c:v>8.368067369927072</c:v>
                </c:pt>
                <c:pt idx="368">
                  <c:v>8.3841090335898532</c:v>
                </c:pt>
                <c:pt idx="369">
                  <c:v>8.4001506972526325</c:v>
                </c:pt>
                <c:pt idx="370">
                  <c:v>8.4161923609154119</c:v>
                </c:pt>
                <c:pt idx="371">
                  <c:v>8.432234024578193</c:v>
                </c:pt>
                <c:pt idx="372">
                  <c:v>8.4482756882409742</c:v>
                </c:pt>
                <c:pt idx="373">
                  <c:v>8.4643173519037518</c:v>
                </c:pt>
                <c:pt idx="374">
                  <c:v>8.4803590155665329</c:v>
                </c:pt>
                <c:pt idx="375">
                  <c:v>8.4964006792293123</c:v>
                </c:pt>
                <c:pt idx="376">
                  <c:v>8.5124423428920934</c:v>
                </c:pt>
                <c:pt idx="377">
                  <c:v>8.5284840065548728</c:v>
                </c:pt>
                <c:pt idx="378">
                  <c:v>8.544525670217654</c:v>
                </c:pt>
                <c:pt idx="379">
                  <c:v>8.5605673338804333</c:v>
                </c:pt>
                <c:pt idx="380">
                  <c:v>8.5766089975432127</c:v>
                </c:pt>
                <c:pt idx="381">
                  <c:v>8.5926506612059921</c:v>
                </c:pt>
                <c:pt idx="382">
                  <c:v>8.6086923248687732</c:v>
                </c:pt>
                <c:pt idx="383">
                  <c:v>8.6247339885315526</c:v>
                </c:pt>
                <c:pt idx="384">
                  <c:v>8.6407756521943337</c:v>
                </c:pt>
                <c:pt idx="385">
                  <c:v>8.6568173158571131</c:v>
                </c:pt>
                <c:pt idx="386">
                  <c:v>8.6728589795198925</c:v>
                </c:pt>
                <c:pt idx="387">
                  <c:v>8.6889006431826719</c:v>
                </c:pt>
                <c:pt idx="388">
                  <c:v>8.704942306845453</c:v>
                </c:pt>
                <c:pt idx="389">
                  <c:v>8.7209839705082342</c:v>
                </c:pt>
                <c:pt idx="390">
                  <c:v>8.7370256341710135</c:v>
                </c:pt>
                <c:pt idx="391">
                  <c:v>8.7530672978337911</c:v>
                </c:pt>
                <c:pt idx="392">
                  <c:v>8.7691089614965723</c:v>
                </c:pt>
                <c:pt idx="393">
                  <c:v>8.7851506251593534</c:v>
                </c:pt>
                <c:pt idx="394">
                  <c:v>8.8011922888221328</c:v>
                </c:pt>
                <c:pt idx="395">
                  <c:v>8.8172339524849139</c:v>
                </c:pt>
                <c:pt idx="396">
                  <c:v>8.8332756161476933</c:v>
                </c:pt>
                <c:pt idx="397">
                  <c:v>8.8493172798104727</c:v>
                </c:pt>
                <c:pt idx="398">
                  <c:v>8.865358943473252</c:v>
                </c:pt>
                <c:pt idx="399">
                  <c:v>8.8814006071360332</c:v>
                </c:pt>
                <c:pt idx="400">
                  <c:v>8.8974422707988143</c:v>
                </c:pt>
                <c:pt idx="401">
                  <c:v>8.9134839344615937</c:v>
                </c:pt>
                <c:pt idx="402">
                  <c:v>8.9295255981243713</c:v>
                </c:pt>
                <c:pt idx="403">
                  <c:v>8.9455672617871524</c:v>
                </c:pt>
                <c:pt idx="404">
                  <c:v>8.9616089254499336</c:v>
                </c:pt>
                <c:pt idx="405">
                  <c:v>8.977650589112713</c:v>
                </c:pt>
                <c:pt idx="406">
                  <c:v>8.9936922527754941</c:v>
                </c:pt>
                <c:pt idx="407">
                  <c:v>9.0097339164382735</c:v>
                </c:pt>
                <c:pt idx="408">
                  <c:v>9.0257755801010529</c:v>
                </c:pt>
                <c:pt idx="409">
                  <c:v>9.0418172437638322</c:v>
                </c:pt>
                <c:pt idx="410">
                  <c:v>9.0578589074266134</c:v>
                </c:pt>
                <c:pt idx="411">
                  <c:v>9.0739005710893945</c:v>
                </c:pt>
                <c:pt idx="412">
                  <c:v>9.0899422347521739</c:v>
                </c:pt>
                <c:pt idx="413">
                  <c:v>9.1059838984149515</c:v>
                </c:pt>
                <c:pt idx="414">
                  <c:v>9.1220255620777326</c:v>
                </c:pt>
                <c:pt idx="415">
                  <c:v>9.138067225740512</c:v>
                </c:pt>
                <c:pt idx="416">
                  <c:v>9.1541088894032931</c:v>
                </c:pt>
                <c:pt idx="417">
                  <c:v>9.1701505530660743</c:v>
                </c:pt>
                <c:pt idx="418">
                  <c:v>9.1861922167288537</c:v>
                </c:pt>
                <c:pt idx="419">
                  <c:v>9.2022338803916313</c:v>
                </c:pt>
                <c:pt idx="420">
                  <c:v>9.2182755440544124</c:v>
                </c:pt>
                <c:pt idx="421">
                  <c:v>9.2343172077171936</c:v>
                </c:pt>
                <c:pt idx="422">
                  <c:v>9.2503588713799729</c:v>
                </c:pt>
                <c:pt idx="423">
                  <c:v>9.2664005350427523</c:v>
                </c:pt>
                <c:pt idx="424">
                  <c:v>9.2824421987055334</c:v>
                </c:pt>
                <c:pt idx="425">
                  <c:v>9.2984838623683128</c:v>
                </c:pt>
                <c:pt idx="426">
                  <c:v>9.3145255260310922</c:v>
                </c:pt>
                <c:pt idx="427">
                  <c:v>9.3305671896938733</c:v>
                </c:pt>
                <c:pt idx="428">
                  <c:v>9.3466088533566545</c:v>
                </c:pt>
                <c:pt idx="429">
                  <c:v>9.3626505170194338</c:v>
                </c:pt>
                <c:pt idx="430">
                  <c:v>9.3786921806822132</c:v>
                </c:pt>
                <c:pt idx="431">
                  <c:v>9.3947338443449926</c:v>
                </c:pt>
                <c:pt idx="432">
                  <c:v>9.4107755080077737</c:v>
                </c:pt>
                <c:pt idx="433">
                  <c:v>9.4268171716705531</c:v>
                </c:pt>
                <c:pt idx="434">
                  <c:v>9.4428588353333343</c:v>
                </c:pt>
                <c:pt idx="435">
                  <c:v>9.4589004989961136</c:v>
                </c:pt>
                <c:pt idx="436">
                  <c:v>9.474942162658893</c:v>
                </c:pt>
                <c:pt idx="437">
                  <c:v>9.4909838263216724</c:v>
                </c:pt>
                <c:pt idx="438">
                  <c:v>9.5070254899844535</c:v>
                </c:pt>
                <c:pt idx="439">
                  <c:v>9.5230671536472347</c:v>
                </c:pt>
                <c:pt idx="440">
                  <c:v>9.5391088173100123</c:v>
                </c:pt>
                <c:pt idx="441">
                  <c:v>9.5551504809727934</c:v>
                </c:pt>
                <c:pt idx="442">
                  <c:v>9.5711921446355728</c:v>
                </c:pt>
                <c:pt idx="443">
                  <c:v>9.5872338082983539</c:v>
                </c:pt>
                <c:pt idx="444">
                  <c:v>9.6032754719611333</c:v>
                </c:pt>
                <c:pt idx="445">
                  <c:v>9.6193171356239144</c:v>
                </c:pt>
                <c:pt idx="446">
                  <c:v>9.6353587992866938</c:v>
                </c:pt>
                <c:pt idx="447">
                  <c:v>9.6514004629494732</c:v>
                </c:pt>
                <c:pt idx="448">
                  <c:v>9.6674421266122526</c:v>
                </c:pt>
                <c:pt idx="449">
                  <c:v>9.6834837902750337</c:v>
                </c:pt>
                <c:pt idx="450">
                  <c:v>9.6995254539378131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0.77486242492163626</c:v>
                </c:pt>
                <c:pt idx="1">
                  <c:v>-3.2117984589852711E-2</c:v>
                </c:pt>
                <c:pt idx="2">
                  <c:v>-0.80555775086165227</c:v>
                </c:pt>
                <c:pt idx="3">
                  <c:v>-1.5465479235845265</c:v>
                </c:pt>
                <c:pt idx="4">
                  <c:v>-2.2561469085552801</c:v>
                </c:pt>
                <c:pt idx="5">
                  <c:v>-2.9353814103245099</c:v>
                </c:pt>
                <c:pt idx="6">
                  <c:v>-3.5852473480627367</c:v>
                </c:pt>
                <c:pt idx="7">
                  <c:v>-4.2067107453997323</c:v>
                </c:pt>
                <c:pt idx="8">
                  <c:v>-4.8007085949710913</c:v>
                </c:pt>
                <c:pt idx="9">
                  <c:v>-5.3681496983854444</c:v>
                </c:pt>
                <c:pt idx="10">
                  <c:v>-5.9099154823056139</c:v>
                </c:pt>
                <c:pt idx="11">
                  <c:v>-6.4268607913172318</c:v>
                </c:pt>
                <c:pt idx="12">
                  <c:v>-6.9198146582399929</c:v>
                </c:pt>
                <c:pt idx="13">
                  <c:v>-7.3895810525178192</c:v>
                </c:pt>
                <c:pt idx="14">
                  <c:v>-7.8369396073066468</c:v>
                </c:pt>
                <c:pt idx="15">
                  <c:v>-8.2626463258606933</c:v>
                </c:pt>
                <c:pt idx="16">
                  <c:v>-8.6674342678018377</c:v>
                </c:pt>
                <c:pt idx="17">
                  <c:v>-9.0520142158398471</c:v>
                </c:pt>
                <c:pt idx="18">
                  <c:v>-9.4170753234950695</c:v>
                </c:pt>
                <c:pt idx="19">
                  <c:v>-9.7632857443605516</c:v>
                </c:pt>
                <c:pt idx="20">
                  <c:v>-10.091293243424076</c:v>
                </c:pt>
                <c:pt idx="21">
                  <c:v>-10.401725790957599</c:v>
                </c:pt>
                <c:pt idx="22">
                  <c:v>-10.695192139465696</c:v>
                </c:pt>
                <c:pt idx="23">
                  <c:v>-10.972282384172246</c:v>
                </c:pt>
                <c:pt idx="24">
                  <c:v>-11.233568507509823</c:v>
                </c:pt>
                <c:pt idx="25">
                  <c:v>-11.479604908064278</c:v>
                </c:pt>
                <c:pt idx="26">
                  <c:v>-11.710928914413525</c:v>
                </c:pt>
                <c:pt idx="27">
                  <c:v>-11.92806128428753</c:v>
                </c:pt>
                <c:pt idx="28">
                  <c:v>-12.131506689464551</c:v>
                </c:pt>
                <c:pt idx="29">
                  <c:v>-12.321754186806626</c:v>
                </c:pt>
                <c:pt idx="30">
                  <c:v>-12.49927767582648</c:v>
                </c:pt>
                <c:pt idx="31">
                  <c:v>-12.664536343166681</c:v>
                </c:pt>
                <c:pt idx="32">
                  <c:v>-12.817975094361003</c:v>
                </c:pt>
                <c:pt idx="33">
                  <c:v>-12.960024973238014</c:v>
                </c:pt>
                <c:pt idx="34">
                  <c:v>-13.091103569316438</c:v>
                </c:pt>
                <c:pt idx="35">
                  <c:v>-13.211615413531973</c:v>
                </c:pt>
                <c:pt idx="36">
                  <c:v>-13.321952362625932</c:v>
                </c:pt>
                <c:pt idx="37">
                  <c:v>-13.422493972516595</c:v>
                </c:pt>
                <c:pt idx="38">
                  <c:v>-13.513607860965141</c:v>
                </c:pt>
                <c:pt idx="39">
                  <c:v>-13.595650059839329</c:v>
                </c:pt>
                <c:pt idx="40">
                  <c:v>-13.668965357269492</c:v>
                </c:pt>
                <c:pt idx="41">
                  <c:v>-13.73388762998313</c:v>
                </c:pt>
                <c:pt idx="42">
                  <c:v>-13.790740166096402</c:v>
                </c:pt>
                <c:pt idx="43">
                  <c:v>-13.839835978632813</c:v>
                </c:pt>
                <c:pt idx="44">
                  <c:v>-13.881478110031946</c:v>
                </c:pt>
                <c:pt idx="45">
                  <c:v>-13.915959927903664</c:v>
                </c:pt>
                <c:pt idx="46">
                  <c:v>-13.943565412275877</c:v>
                </c:pt>
                <c:pt idx="47">
                  <c:v>-13.964569434577157</c:v>
                </c:pt>
                <c:pt idx="48">
                  <c:v>-13.979238028588568</c:v>
                </c:pt>
                <c:pt idx="49">
                  <c:v>-13.987828653592562</c:v>
                </c:pt>
                <c:pt idx="50">
                  <c:v>-13.990590449940228</c:v>
                </c:pt>
                <c:pt idx="51">
                  <c:v>-13.987764487252203</c:v>
                </c:pt>
                <c:pt idx="52">
                  <c:v>-13.979584005462158</c:v>
                </c:pt>
                <c:pt idx="53">
                  <c:v>-13.966274648906214</c:v>
                </c:pt>
                <c:pt idx="54">
                  <c:v>-13.948054693655589</c:v>
                </c:pt>
                <c:pt idx="55">
                  <c:v>-13.925135268284542</c:v>
                </c:pt>
                <c:pt idx="56">
                  <c:v>-13.897720568260034</c:v>
                </c:pt>
                <c:pt idx="57">
                  <c:v>-13.866008064134252</c:v>
                </c:pt>
                <c:pt idx="58">
                  <c:v>-13.830188703716317</c:v>
                </c:pt>
                <c:pt idx="59">
                  <c:v>-13.790447108394162</c:v>
                </c:pt>
                <c:pt idx="60">
                  <c:v>-13.746961763772994</c:v>
                </c:pt>
                <c:pt idx="61">
                  <c:v>-13.69990520479195</c:v>
                </c:pt>
                <c:pt idx="62">
                  <c:v>-13.649444195476057</c:v>
                </c:pt>
                <c:pt idx="63">
                  <c:v>-13.595739903476158</c:v>
                </c:pt>
                <c:pt idx="64">
                  <c:v>-13.538948069545022</c:v>
                </c:pt>
                <c:pt idx="65">
                  <c:v>-13.479219172094036</c:v>
                </c:pt>
                <c:pt idx="66">
                  <c:v>-13.416698586970291</c:v>
                </c:pt>
                <c:pt idx="67">
                  <c:v>-13.351526742590458</c:v>
                </c:pt>
                <c:pt idx="68">
                  <c:v>-13.283839270563524</c:v>
                </c:pt>
                <c:pt idx="69">
                  <c:v>-13.213767151931094</c:v>
                </c:pt>
                <c:pt idx="70">
                  <c:v>-13.14143685915016</c:v>
                </c:pt>
                <c:pt idx="71">
                  <c:v>-13.066970493939689</c:v>
                </c:pt>
                <c:pt idx="72">
                  <c:v>-12.990485921109059</c:v>
                </c:pt>
                <c:pt idx="73">
                  <c:v>-12.912096898482929</c:v>
                </c:pt>
                <c:pt idx="74">
                  <c:v>-12.831913203034061</c:v>
                </c:pt>
                <c:pt idx="75">
                  <c:v>-12.750040753332161</c:v>
                </c:pt>
                <c:pt idx="76">
                  <c:v>-12.666581728414114</c:v>
                </c:pt>
                <c:pt idx="77">
                  <c:v>-12.581634683177793</c:v>
                </c:pt>
                <c:pt idx="78">
                  <c:v>-12.495294660398663</c:v>
                </c:pt>
                <c:pt idx="79">
                  <c:v>-12.407653299465878</c:v>
                </c:pt>
                <c:pt idx="80">
                  <c:v>-12.318798941931574</c:v>
                </c:pt>
                <c:pt idx="81">
                  <c:v>-12.228816733964509</c:v>
                </c:pt>
                <c:pt idx="82">
                  <c:v>-12.137788725796616</c:v>
                </c:pt>
                <c:pt idx="83">
                  <c:v>-12.045793968248576</c:v>
                </c:pt>
                <c:pt idx="84">
                  <c:v>-11.952908606418038</c:v>
                </c:pt>
                <c:pt idx="85">
                  <c:v>-11.859205970611633</c:v>
                </c:pt>
                <c:pt idx="86">
                  <c:v>-11.764756664599943</c:v>
                </c:pt>
                <c:pt idx="87">
                  <c:v>-11.669628651271982</c:v>
                </c:pt>
                <c:pt idx="88">
                  <c:v>-11.573887335763834</c:v>
                </c:pt>
                <c:pt idx="89">
                  <c:v>-11.477595646133892</c:v>
                </c:pt>
                <c:pt idx="90">
                  <c:v>-11.380814111655019</c:v>
                </c:pt>
                <c:pt idx="91">
                  <c:v>-11.283600938792159</c:v>
                </c:pt>
                <c:pt idx="92">
                  <c:v>-11.186012084931743</c:v>
                </c:pt>
                <c:pt idx="93">
                  <c:v>-11.088101329927515</c:v>
                </c:pt>
                <c:pt idx="94">
                  <c:v>-10.989920345525601</c:v>
                </c:pt>
                <c:pt idx="95">
                  <c:v>-10.891518762729609</c:v>
                </c:pt>
                <c:pt idx="96">
                  <c:v>-10.792944237165258</c:v>
                </c:pt>
                <c:pt idx="97">
                  <c:v>-10.694242512501832</c:v>
                </c:pt>
                <c:pt idx="98">
                  <c:v>-10.595457481986635</c:v>
                </c:pt>
                <c:pt idx="99">
                  <c:v>-10.496631248146603</c:v>
                </c:pt>
                <c:pt idx="100">
                  <c:v>-10.397804180709965</c:v>
                </c:pt>
                <c:pt idx="101">
                  <c:v>-10.299014972799323</c:v>
                </c:pt>
                <c:pt idx="102">
                  <c:v>-10.200300695445812</c:v>
                </c:pt>
                <c:pt idx="103">
                  <c:v>-10.10169685047298</c:v>
                </c:pt>
                <c:pt idx="104">
                  <c:v>-10.003237421797296</c:v>
                </c:pt>
                <c:pt idx="105">
                  <c:v>-9.9049549251911397</c:v>
                </c:pt>
                <c:pt idx="106">
                  <c:v>-9.8068804565525269</c:v>
                </c:pt>
                <c:pt idx="107">
                  <c:v>-9.7090437387249295</c:v>
                </c:pt>
                <c:pt idx="108">
                  <c:v>-9.6114731669089863</c:v>
                </c:pt>
                <c:pt idx="109">
                  <c:v>-9.5141958527068695</c:v>
                </c:pt>
                <c:pt idx="110">
                  <c:v>-9.4172376668389539</c:v>
                </c:pt>
                <c:pt idx="111">
                  <c:v>-9.3206232805711977</c:v>
                </c:pt>
                <c:pt idx="112">
                  <c:v>-9.224376205890616</c:v>
                </c:pt>
                <c:pt idx="113">
                  <c:v>-9.1285188344650656</c:v>
                </c:pt>
                <c:pt idx="114">
                  <c:v>-9.0330724754228733</c:v>
                </c:pt>
                <c:pt idx="115">
                  <c:v>-8.938057391986149</c:v>
                </c:pt>
                <c:pt idx="116">
                  <c:v>-8.8434928369915387</c:v>
                </c:pt>
                <c:pt idx="117">
                  <c:v>-8.7493970873303528</c:v>
                </c:pt>
                <c:pt idx="118">
                  <c:v>-8.6557874773397909</c:v>
                </c:pt>
                <c:pt idx="119">
                  <c:v>-8.562680431175643</c:v>
                </c:pt>
                <c:pt idx="120">
                  <c:v>-8.4700914941960583</c:v>
                </c:pt>
                <c:pt idx="121">
                  <c:v>-8.378035363385429</c:v>
                </c:pt>
                <c:pt idx="122">
                  <c:v>-8.2865259168460934</c:v>
                </c:pt>
                <c:pt idx="123">
                  <c:v>-8.1955762423852647</c:v>
                </c:pt>
                <c:pt idx="124">
                  <c:v>-8.1051986652234369</c:v>
                </c:pt>
                <c:pt idx="125">
                  <c:v>-8.015404774850122</c:v>
                </c:pt>
                <c:pt idx="126">
                  <c:v>-7.9262054510515947</c:v>
                </c:pt>
                <c:pt idx="127">
                  <c:v>-7.8376108891350711</c:v>
                </c:pt>
                <c:pt idx="128">
                  <c:v>-7.7496306243727862</c:v>
                </c:pt>
                <c:pt idx="129">
                  <c:v>-7.6622735556886878</c:v>
                </c:pt>
                <c:pt idx="130">
                  <c:v>-7.5755479686102003</c:v>
                </c:pt>
                <c:pt idx="131">
                  <c:v>-7.489461557506365</c:v>
                </c:pt>
                <c:pt idx="132">
                  <c:v>-7.4040214471334558</c:v>
                </c:pt>
                <c:pt idx="133">
                  <c:v>-7.3192342135083965</c:v>
                </c:pt>
                <c:pt idx="134">
                  <c:v>-7.2351059041296599</c:v>
                </c:pt>
                <c:pt idx="135">
                  <c:v>-7.1516420575649731</c:v>
                </c:pt>
                <c:pt idx="136">
                  <c:v>-7.068847722424362</c:v>
                </c:pt>
                <c:pt idx="137">
                  <c:v>-6.9867274757367177</c:v>
                </c:pt>
                <c:pt idx="138">
                  <c:v>-6.9052854407474458</c:v>
                </c:pt>
                <c:pt idx="139">
                  <c:v>-6.8245253041543226</c:v>
                </c:pt>
                <c:pt idx="140">
                  <c:v>-6.7444503327981069</c:v>
                </c:pt>
                <c:pt idx="141">
                  <c:v>-6.6650633898240326</c:v>
                </c:pt>
                <c:pt idx="142">
                  <c:v>-6.5863669503299729</c:v>
                </c:pt>
                <c:pt idx="143">
                  <c:v>-6.5083631165162288</c:v>
                </c:pt>
                <c:pt idx="144">
                  <c:v>-6.4310536323519685</c:v>
                </c:pt>
                <c:pt idx="145">
                  <c:v>-6.3544398977725338</c:v>
                </c:pt>
                <c:pt idx="146">
                  <c:v>-6.2785229824215607</c:v>
                </c:pt>
                <c:pt idx="147">
                  <c:v>-6.2033036389514766</c:v>
                </c:pt>
                <c:pt idx="148">
                  <c:v>-6.1287823158954939</c:v>
                </c:pt>
                <c:pt idx="149">
                  <c:v>-6.0549591701239018</c:v>
                </c:pt>
                <c:pt idx="150">
                  <c:v>-5.9818340788970019</c:v>
                </c:pt>
                <c:pt idx="151">
                  <c:v>-5.9094066515267558</c:v>
                </c:pt>
                <c:pt idx="152">
                  <c:v>-5.8376762406588734</c:v>
                </c:pt>
                <c:pt idx="153">
                  <c:v>-5.7666419531866326</c:v>
                </c:pt>
                <c:pt idx="154">
                  <c:v>-5.6963026608074951</c:v>
                </c:pt>
                <c:pt idx="155">
                  <c:v>-5.6266570102332256</c:v>
                </c:pt>
                <c:pt idx="156">
                  <c:v>-5.557703433063935</c:v>
                </c:pt>
                <c:pt idx="157">
                  <c:v>-5.4894401553360694</c:v>
                </c:pt>
                <c:pt idx="158">
                  <c:v>-5.4218652067542754</c:v>
                </c:pt>
                <c:pt idx="159">
                  <c:v>-5.3549764296165527</c:v>
                </c:pt>
                <c:pt idx="160">
                  <c:v>-5.2887714874420064</c:v>
                </c:pt>
                <c:pt idx="161">
                  <c:v>-5.2232478733101457</c:v>
                </c:pt>
                <c:pt idx="162">
                  <c:v>-5.1584029179204993</c:v>
                </c:pt>
                <c:pt idx="163">
                  <c:v>-5.0942337973809417</c:v>
                </c:pt>
                <c:pt idx="164">
                  <c:v>-5.0307375407329964</c:v>
                </c:pt>
                <c:pt idx="165">
                  <c:v>-4.9679110372221285</c:v>
                </c:pt>
                <c:pt idx="166">
                  <c:v>-4.9057510433206817</c:v>
                </c:pt>
                <c:pt idx="167">
                  <c:v>-4.844254189511104</c:v>
                </c:pt>
                <c:pt idx="168">
                  <c:v>-4.7834169868366745</c:v>
                </c:pt>
                <c:pt idx="169">
                  <c:v>-4.7232358332268607</c:v>
                </c:pt>
                <c:pt idx="170">
                  <c:v>-4.6637070196042334</c:v>
                </c:pt>
                <c:pt idx="171">
                  <c:v>-4.6048267357795138</c:v>
                </c:pt>
                <c:pt idx="172">
                  <c:v>-4.5465910761413992</c:v>
                </c:pt>
                <c:pt idx="173">
                  <c:v>-4.4889960451473296</c:v>
                </c:pt>
                <c:pt idx="174">
                  <c:v>-4.4320375626214101</c:v>
                </c:pt>
                <c:pt idx="175">
                  <c:v>-4.375711468865342</c:v>
                </c:pt>
                <c:pt idx="176">
                  <c:v>-4.3200135295882571</c:v>
                </c:pt>
                <c:pt idx="177">
                  <c:v>-4.2649394406608874</c:v>
                </c:pt>
                <c:pt idx="178">
                  <c:v>-4.2104848326996365</c:v>
                </c:pt>
                <c:pt idx="179">
                  <c:v>-4.1566452754858059</c:v>
                </c:pt>
                <c:pt idx="180">
                  <c:v>-4.1034162822249813</c:v>
                </c:pt>
                <c:pt idx="181">
                  <c:v>-4.050793313651746</c:v>
                </c:pt>
                <c:pt idx="182">
                  <c:v>-3.9987717819843596</c:v>
                </c:pt>
                <c:pt idx="183">
                  <c:v>-3.9473470547341729</c:v>
                </c:pt>
                <c:pt idx="184">
                  <c:v>-3.8965144583743752</c:v>
                </c:pt>
                <c:pt idx="185">
                  <c:v>-3.8462692818723112</c:v>
                </c:pt>
                <c:pt idx="186">
                  <c:v>-3.7966067800898609</c:v>
                </c:pt>
                <c:pt idx="187">
                  <c:v>-3.7475221770558682</c:v>
                </c:pt>
                <c:pt idx="188">
                  <c:v>-3.6990106691147502</c:v>
                </c:pt>
                <c:pt idx="189">
                  <c:v>-3.6510674279551392</c:v>
                </c:pt>
                <c:pt idx="190">
                  <c:v>-3.6036876035224181</c:v>
                </c:pt>
                <c:pt idx="191">
                  <c:v>-3.5568663268187479</c:v>
                </c:pt>
                <c:pt idx="192">
                  <c:v>-3.5105987125942582</c:v>
                </c:pt>
                <c:pt idx="193">
                  <c:v>-3.4648798619328005</c:v>
                </c:pt>
                <c:pt idx="194">
                  <c:v>-3.4197048647356465</c:v>
                </c:pt>
                <c:pt idx="195">
                  <c:v>-3.3750688021064525</c:v>
                </c:pt>
                <c:pt idx="196">
                  <c:v>-3.3309667486405461</c:v>
                </c:pt>
                <c:pt idx="197">
                  <c:v>-3.2873937746217377</c:v>
                </c:pt>
                <c:pt idx="198">
                  <c:v>-3.2443449481295628</c:v>
                </c:pt>
                <c:pt idx="199">
                  <c:v>-3.2018153370598537</c:v>
                </c:pt>
                <c:pt idx="200">
                  <c:v>-3.1598000110614977</c:v>
                </c:pt>
                <c:pt idx="201">
                  <c:v>-3.118294043392047</c:v>
                </c:pt>
                <c:pt idx="202">
                  <c:v>-3.077292512694866</c:v>
                </c:pt>
                <c:pt idx="203">
                  <c:v>-3.0367905047003556</c:v>
                </c:pt>
                <c:pt idx="204">
                  <c:v>-2.996783113853775</c:v>
                </c:pt>
                <c:pt idx="205">
                  <c:v>-2.9572654448720144</c:v>
                </c:pt>
                <c:pt idx="206">
                  <c:v>-2.9182326142317292</c:v>
                </c:pt>
                <c:pt idx="207">
                  <c:v>-2.8796797515910679</c:v>
                </c:pt>
                <c:pt idx="208">
                  <c:v>-2.8416020011471623</c:v>
                </c:pt>
                <c:pt idx="209">
                  <c:v>-2.8039945229316139</c:v>
                </c:pt>
                <c:pt idx="210">
                  <c:v>-2.7668524940459465</c:v>
                </c:pt>
                <c:pt idx="211">
                  <c:v>-2.7301711098390671</c:v>
                </c:pt>
                <c:pt idx="212">
                  <c:v>-2.6939455850287293</c:v>
                </c:pt>
                <c:pt idx="213">
                  <c:v>-2.6581711547688083</c:v>
                </c:pt>
                <c:pt idx="214">
                  <c:v>-2.6228430756642758</c:v>
                </c:pt>
                <c:pt idx="215">
                  <c:v>-2.5879566267356395</c:v>
                </c:pt>
                <c:pt idx="216">
                  <c:v>-2.553507110334551</c:v>
                </c:pt>
                <c:pt idx="217">
                  <c:v>-2.5194898530122662</c:v>
                </c:pt>
                <c:pt idx="218">
                  <c:v>-2.4859002063425777</c:v>
                </c:pt>
                <c:pt idx="219">
                  <c:v>-2.4527335477007912</c:v>
                </c:pt>
                <c:pt idx="220">
                  <c:v>-2.419985281000236</c:v>
                </c:pt>
                <c:pt idx="221">
                  <c:v>-2.3876508373878487</c:v>
                </c:pt>
                <c:pt idx="222">
                  <c:v>-2.3557256759001706</c:v>
                </c:pt>
                <c:pt idx="223">
                  <c:v>-2.3242052840812386</c:v>
                </c:pt>
                <c:pt idx="224">
                  <c:v>-2.293085178563643</c:v>
                </c:pt>
                <c:pt idx="225">
                  <c:v>-2.2623609056140683</c:v>
                </c:pt>
                <c:pt idx="226">
                  <c:v>-2.232028041644623</c:v>
                </c:pt>
                <c:pt idx="227">
                  <c:v>-2.2020821936911092</c:v>
                </c:pt>
                <c:pt idx="228">
                  <c:v>-2.1725189998594621</c:v>
                </c:pt>
                <c:pt idx="229">
                  <c:v>-2.143334129741516</c:v>
                </c:pt>
                <c:pt idx="230">
                  <c:v>-2.1145232848011726</c:v>
                </c:pt>
                <c:pt idx="231">
                  <c:v>-2.086082198732051</c:v>
                </c:pt>
                <c:pt idx="232">
                  <c:v>-2.0580066377877264</c:v>
                </c:pt>
                <c:pt idx="233">
                  <c:v>-2.0302924010854726</c:v>
                </c:pt>
                <c:pt idx="234">
                  <c:v>-2.0029353208845628</c:v>
                </c:pt>
                <c:pt idx="235">
                  <c:v>-1.9759312628400481</c:v>
                </c:pt>
                <c:pt idx="236">
                  <c:v>-1.9492761262329215</c:v>
                </c:pt>
                <c:pt idx="237">
                  <c:v>-1.9229658441775948</c:v>
                </c:pt>
                <c:pt idx="238">
                  <c:v>-1.8969963838075072</c:v>
                </c:pt>
                <c:pt idx="239">
                  <c:v>-1.8713637464397255</c:v>
                </c:pt>
                <c:pt idx="240">
                  <c:v>-1.8460639677193524</c:v>
                </c:pt>
                <c:pt idx="241">
                  <c:v>-1.8210931177444878</c:v>
                </c:pt>
                <c:pt idx="242">
                  <c:v>-1.796447301172549</c:v>
                </c:pt>
                <c:pt idx="243">
                  <c:v>-1.7721226573086435</c:v>
                </c:pt>
                <c:pt idx="244">
                  <c:v>-1.7481153601767283</c:v>
                </c:pt>
                <c:pt idx="245">
                  <c:v>-1.724421618574228</c:v>
                </c:pt>
                <c:pt idx="246">
                  <c:v>-1.701037676110799</c:v>
                </c:pt>
                <c:pt idx="247">
                  <c:v>-1.677959811231849</c:v>
                </c:pt>
                <c:pt idx="248">
                  <c:v>-1.6551843372274675</c:v>
                </c:pt>
                <c:pt idx="249">
                  <c:v>-1.6327076022273581</c:v>
                </c:pt>
                <c:pt idx="250">
                  <c:v>-1.6105259891823451</c:v>
                </c:pt>
                <c:pt idx="251">
                  <c:v>-1.5886359158330401</c:v>
                </c:pt>
                <c:pt idx="252">
                  <c:v>-1.5670338346661918</c:v>
                </c:pt>
                <c:pt idx="253">
                  <c:v>-1.5457162328592768</c:v>
                </c:pt>
                <c:pt idx="254">
                  <c:v>-1.5246796322137977</c:v>
                </c:pt>
                <c:pt idx="255">
                  <c:v>-1.5039205890778291</c:v>
                </c:pt>
                <c:pt idx="256">
                  <c:v>-1.4834356942582632</c:v>
                </c:pt>
                <c:pt idx="257">
                  <c:v>-1.4632215729232223</c:v>
                </c:pt>
                <c:pt idx="258">
                  <c:v>-1.4432748844950745</c:v>
                </c:pt>
                <c:pt idx="259">
                  <c:v>-1.4235923225345057</c:v>
                </c:pt>
                <c:pt idx="260">
                  <c:v>-1.4041706146160955</c:v>
                </c:pt>
                <c:pt idx="261">
                  <c:v>-1.3850065221956147</c:v>
                </c:pt>
                <c:pt idx="262">
                  <c:v>-1.366096840469774</c:v>
                </c:pt>
                <c:pt idx="263">
                  <c:v>-1.3474383982284563</c:v>
                </c:pt>
                <c:pt idx="264">
                  <c:v>-1.3290280577000462</c:v>
                </c:pt>
                <c:pt idx="265">
                  <c:v>-1.3108627143899658</c:v>
                </c:pt>
                <c:pt idx="266">
                  <c:v>-1.2929392969130808</c:v>
                </c:pt>
                <c:pt idx="267">
                  <c:v>-1.2752547668199694</c:v>
                </c:pt>
                <c:pt idx="268">
                  <c:v>-1.2578061184176261</c:v>
                </c:pt>
                <c:pt idx="269">
                  <c:v>-1.2405903785846797</c:v>
                </c:pt>
                <c:pt idx="270">
                  <c:v>-1.2236046065816901</c:v>
                </c:pt>
                <c:pt idx="271">
                  <c:v>-1.206845893856543</c:v>
                </c:pt>
                <c:pt idx="272">
                  <c:v>-1.1903113638454277</c:v>
                </c:pt>
                <c:pt idx="273">
                  <c:v>-1.1739981717694403</c:v>
                </c:pt>
                <c:pt idx="274">
                  <c:v>-1.1579035044273522</c:v>
                </c:pt>
                <c:pt idx="275">
                  <c:v>-1.142024579984533</c:v>
                </c:pt>
                <c:pt idx="276">
                  <c:v>-1.1263586477584275</c:v>
                </c:pt>
                <c:pt idx="277">
                  <c:v>-1.1109029880006696</c:v>
                </c:pt>
                <c:pt idx="278">
                  <c:v>-1.0956549116762742</c:v>
                </c:pt>
                <c:pt idx="279">
                  <c:v>-1.0806117602398673</c:v>
                </c:pt>
                <c:pt idx="280">
                  <c:v>-1.0657709054093882</c:v>
                </c:pt>
                <c:pt idx="281">
                  <c:v>-1.0511297489372162</c:v>
                </c:pt>
                <c:pt idx="282">
                  <c:v>-1.0366857223792039</c:v>
                </c:pt>
                <c:pt idx="283">
                  <c:v>-1.0224362868615717</c:v>
                </c:pt>
                <c:pt idx="284">
                  <c:v>-1.0083789328458794</c:v>
                </c:pt>
                <c:pt idx="285">
                  <c:v>-0.99451117989236737</c:v>
                </c:pt>
                <c:pt idx="286">
                  <c:v>-0.98083057642166227</c:v>
                </c:pt>
                <c:pt idx="287">
                  <c:v>-0.96733469947519046</c:v>
                </c:pt>
                <c:pt idx="288">
                  <c:v>-0.95402115447423552</c:v>
                </c:pt>
                <c:pt idx="289">
                  <c:v>-0.94088757497797137</c:v>
                </c:pt>
                <c:pt idx="290">
                  <c:v>-0.92793162244050253</c:v>
                </c:pt>
                <c:pt idx="291">
                  <c:v>-0.91515098596714506</c:v>
                </c:pt>
                <c:pt idx="292">
                  <c:v>-0.90254338206991491</c:v>
                </c:pt>
                <c:pt idx="293">
                  <c:v>-0.89010655442254338</c:v>
                </c:pt>
                <c:pt idx="294">
                  <c:v>-0.87783827361495448</c:v>
                </c:pt>
                <c:pt idx="295">
                  <c:v>-0.8657363369075296</c:v>
                </c:pt>
                <c:pt idx="296">
                  <c:v>-0.85379856798501053</c:v>
                </c:pt>
                <c:pt idx="297">
                  <c:v>-0.84202281671038215</c:v>
                </c:pt>
                <c:pt idx="298">
                  <c:v>-0.83040695887867411</c:v>
                </c:pt>
                <c:pt idx="299">
                  <c:v>-0.81894889597092924</c:v>
                </c:pt>
                <c:pt idx="300">
                  <c:v>-0.80764655490823556</c:v>
                </c:pt>
                <c:pt idx="301">
                  <c:v>-0.79649788780609143</c:v>
                </c:pt>
                <c:pt idx="302">
                  <c:v>-0.78550087172908634</c:v>
                </c:pt>
                <c:pt idx="303">
                  <c:v>-0.77465350844605918</c:v>
                </c:pt>
                <c:pt idx="304">
                  <c:v>-0.76395382418568591</c:v>
                </c:pt>
                <c:pt idx="305">
                  <c:v>-0.75339986939271253</c:v>
                </c:pt>
                <c:pt idx="306">
                  <c:v>-0.74298971848478623</c:v>
                </c:pt>
                <c:pt idx="307">
                  <c:v>-0.73272146961008688</c:v>
                </c:pt>
                <c:pt idx="308">
                  <c:v>-0.72259324440564832</c:v>
                </c:pt>
                <c:pt idx="309">
                  <c:v>-0.71260318775659048</c:v>
                </c:pt>
                <c:pt idx="310">
                  <c:v>-0.70274946755623724</c:v>
                </c:pt>
                <c:pt idx="311">
                  <c:v>-0.69303027446719501</c:v>
                </c:pt>
                <c:pt idx="312">
                  <c:v>-0.68344382168345597</c:v>
                </c:pt>
                <c:pt idx="313">
                  <c:v>-0.67398834469354929</c:v>
                </c:pt>
                <c:pt idx="314">
                  <c:v>-0.66466210104483381</c:v>
                </c:pt>
                <c:pt idx="315">
                  <c:v>-0.65546337010892974</c:v>
                </c:pt>
                <c:pt idx="316">
                  <c:v>-0.64639045284836405</c:v>
                </c:pt>
                <c:pt idx="317">
                  <c:v>-0.6374416715844603</c:v>
                </c:pt>
                <c:pt idx="318">
                  <c:v>-0.62861536976650656</c:v>
                </c:pt>
                <c:pt idx="319">
                  <c:v>-0.61990991174225851</c:v>
                </c:pt>
                <c:pt idx="320">
                  <c:v>-0.6113236825297913</c:v>
                </c:pt>
                <c:pt idx="321">
                  <c:v>-0.6028550875907337</c:v>
                </c:pt>
                <c:pt idx="322">
                  <c:v>-0.59450255260493545</c:v>
                </c:pt>
                <c:pt idx="323">
                  <c:v>-0.58626452324657541</c:v>
                </c:pt>
                <c:pt idx="324">
                  <c:v>-0.57813946496175062</c:v>
                </c:pt>
                <c:pt idx="325">
                  <c:v>-0.57012586274756671</c:v>
                </c:pt>
                <c:pt idx="326">
                  <c:v>-0.56222222093275565</c:v>
                </c:pt>
                <c:pt idx="327">
                  <c:v>-0.55442706295983935</c:v>
                </c:pt>
                <c:pt idx="328">
                  <c:v>-0.54673893116886829</c:v>
                </c:pt>
                <c:pt idx="329">
                  <c:v>-0.5391563865827439</c:v>
                </c:pt>
                <c:pt idx="330">
                  <c:v>-0.53167800869415061</c:v>
                </c:pt>
                <c:pt idx="331">
                  <c:v>-0.52430239525411537</c:v>
                </c:pt>
                <c:pt idx="332">
                  <c:v>-0.51702816206220137</c:v>
                </c:pt>
                <c:pt idx="333">
                  <c:v>-0.50985394275835416</c:v>
                </c:pt>
                <c:pt idx="334">
                  <c:v>-0.50277838861641555</c:v>
                </c:pt>
                <c:pt idx="335">
                  <c:v>-0.49580016833931878</c:v>
                </c:pt>
                <c:pt idx="336">
                  <c:v>-0.48891796785596336</c:v>
                </c:pt>
                <c:pt idx="337">
                  <c:v>-0.4821304901197967</c:v>
                </c:pt>
                <c:pt idx="338">
                  <c:v>-0.47543645490909164</c:v>
                </c:pt>
                <c:pt idx="339">
                  <c:v>-0.46883459862894267</c:v>
                </c:pt>
                <c:pt idx="340">
                  <c:v>-0.46232367411498199</c:v>
                </c:pt>
                <c:pt idx="341">
                  <c:v>-0.45590245043881533</c:v>
                </c:pt>
                <c:pt idx="342">
                  <c:v>-0.44956971271519258</c:v>
                </c:pt>
                <c:pt idx="343">
                  <c:v>-0.44332426191090529</c:v>
                </c:pt>
                <c:pt idx="344">
                  <c:v>-0.43716491465542501</c:v>
                </c:pt>
                <c:pt idx="345">
                  <c:v>-0.43109050305327373</c:v>
                </c:pt>
                <c:pt idx="346">
                  <c:v>-0.42509987449813935</c:v>
                </c:pt>
                <c:pt idx="347">
                  <c:v>-0.41919189148872227</c:v>
                </c:pt>
                <c:pt idx="348">
                  <c:v>-0.41336543144633153</c:v>
                </c:pt>
                <c:pt idx="349">
                  <c:v>-0.40761938653420593</c:v>
                </c:pt>
                <c:pt idx="350">
                  <c:v>-0.40195266347858682</c:v>
                </c:pt>
                <c:pt idx="351">
                  <c:v>-0.39636418339150897</c:v>
                </c:pt>
                <c:pt idx="352">
                  <c:v>-0.3908528815953406</c:v>
                </c:pt>
                <c:pt idx="353">
                  <c:v>-0.38541770744903392</c:v>
                </c:pt>
                <c:pt idx="354">
                  <c:v>-0.38005762417611871</c:v>
                </c:pt>
                <c:pt idx="355">
                  <c:v>-0.37477160869440013</c:v>
                </c:pt>
                <c:pt idx="356">
                  <c:v>-0.36955865144738276</c:v>
                </c:pt>
                <c:pt idx="357">
                  <c:v>-0.36441775623739819</c:v>
                </c:pt>
                <c:pt idx="358">
                  <c:v>-0.35934794006044402</c:v>
                </c:pt>
                <c:pt idx="359">
                  <c:v>-0.35434823294271312</c:v>
                </c:pt>
                <c:pt idx="360">
                  <c:v>-0.34941767777882043</c:v>
                </c:pt>
                <c:pt idx="361">
                  <c:v>-0.34455533017171225</c:v>
                </c:pt>
                <c:pt idx="362">
                  <c:v>-0.33976025827425577</c:v>
                </c:pt>
                <c:pt idx="363">
                  <c:v>-0.33503154263249191</c:v>
                </c:pt>
                <c:pt idx="364">
                  <c:v>-0.33036827603055413</c:v>
                </c:pt>
                <c:pt idx="365">
                  <c:v>-0.32576956333724599</c:v>
                </c:pt>
                <c:pt idx="366">
                  <c:v>-0.32123452135425129</c:v>
                </c:pt>
                <c:pt idx="367">
                  <c:v>-0.31676227866598899</c:v>
                </c:pt>
                <c:pt idx="368">
                  <c:v>-0.31235197549109139</c:v>
                </c:pt>
                <c:pt idx="369">
                  <c:v>-0.3080027635355021</c:v>
                </c:pt>
                <c:pt idx="370">
                  <c:v>-0.30371380584717744</c:v>
                </c:pt>
                <c:pt idx="371">
                  <c:v>-0.29948427667238731</c:v>
                </c:pt>
                <c:pt idx="372">
                  <c:v>-0.29531336131360508</c:v>
                </c:pt>
                <c:pt idx="373">
                  <c:v>-0.29120025598897376</c:v>
                </c:pt>
                <c:pt idx="374">
                  <c:v>-0.28714416769333306</c:v>
                </c:pt>
                <c:pt idx="375">
                  <c:v>-0.28314431406081397</c:v>
                </c:pt>
                <c:pt idx="376">
                  <c:v>-0.27919992322896636</c:v>
                </c:pt>
                <c:pt idx="377">
                  <c:v>-0.27531023370442853</c:v>
                </c:pt>
                <c:pt idx="378">
                  <c:v>-0.27147449423011499</c:v>
                </c:pt>
                <c:pt idx="379">
                  <c:v>-0.2676919636539199</c:v>
                </c:pt>
                <c:pt idx="380">
                  <c:v>-0.26396191079891573</c:v>
                </c:pt>
                <c:pt idx="381">
                  <c:v>-0.26028361433504393</c:v>
                </c:pt>
                <c:pt idx="382">
                  <c:v>-0.2566563626522832</c:v>
                </c:pt>
                <c:pt idx="383">
                  <c:v>-0.25307945373528029</c:v>
                </c:pt>
                <c:pt idx="384">
                  <c:v>-0.24955219503943443</c:v>
                </c:pt>
                <c:pt idx="385">
                  <c:v>-0.2460739033684276</c:v>
                </c:pt>
                <c:pt idx="386">
                  <c:v>-0.24264390475317751</c:v>
                </c:pt>
                <c:pt idx="387">
                  <c:v>-0.23926153433221389</c:v>
                </c:pt>
                <c:pt idx="388">
                  <c:v>-0.23592613623345832</c:v>
                </c:pt>
                <c:pt idx="389">
                  <c:v>-0.23263706345739679</c:v>
                </c:pt>
                <c:pt idx="390">
                  <c:v>-0.22939367776163488</c:v>
                </c:pt>
                <c:pt idx="391">
                  <c:v>-0.22619534954681977</c:v>
                </c:pt>
                <c:pt idx="392">
                  <c:v>-0.22304145774391979</c:v>
                </c:pt>
                <c:pt idx="393">
                  <c:v>-0.21993138970285328</c:v>
                </c:pt>
                <c:pt idx="394">
                  <c:v>-0.21686454108244169</c:v>
                </c:pt>
                <c:pt idx="395">
                  <c:v>-0.21384031574168666</c:v>
                </c:pt>
                <c:pt idx="396">
                  <c:v>-0.21085812563235773</c:v>
                </c:pt>
                <c:pt idx="397">
                  <c:v>-0.20791739069286902</c:v>
                </c:pt>
                <c:pt idx="398">
                  <c:v>-0.20501753874344406</c:v>
                </c:pt>
                <c:pt idx="399">
                  <c:v>-0.20215800538255041</c:v>
                </c:pt>
                <c:pt idx="400">
                  <c:v>-0.19933823388459176</c:v>
                </c:pt>
                <c:pt idx="401">
                  <c:v>-0.19655767509884733</c:v>
                </c:pt>
                <c:pt idx="402">
                  <c:v>-0.19381578734964416</c:v>
                </c:pt>
                <c:pt idx="403">
                  <c:v>-0.1911120363377522</c:v>
                </c:pt>
                <c:pt idx="404">
                  <c:v>-0.1884458950429912</c:v>
                </c:pt>
                <c:pt idx="405">
                  <c:v>-0.1858168436280318</c:v>
                </c:pt>
                <c:pt idx="406">
                  <c:v>-0.18322436934338227</c:v>
                </c:pt>
                <c:pt idx="407">
                  <c:v>-0.18066796643355271</c:v>
                </c:pt>
                <c:pt idx="408">
                  <c:v>-0.17814713604437535</c:v>
                </c:pt>
                <c:pt idx="409">
                  <c:v>-0.17566138613147836</c:v>
                </c:pt>
                <c:pt idx="410">
                  <c:v>-0.17321023136989497</c:v>
                </c:pt>
                <c:pt idx="411">
                  <c:v>-0.17079319306479979</c:v>
                </c:pt>
                <c:pt idx="412">
                  <c:v>-0.16840979906335682</c:v>
                </c:pt>
                <c:pt idx="413">
                  <c:v>-0.16605958366767187</c:v>
                </c:pt>
                <c:pt idx="414">
                  <c:v>-0.16374208754883293</c:v>
                </c:pt>
                <c:pt idx="415">
                  <c:v>-0.16145685766203177</c:v>
                </c:pt>
                <c:pt idx="416">
                  <c:v>-0.15920344716275059</c:v>
                </c:pt>
                <c:pt idx="417">
                  <c:v>-0.15698141532400495</c:v>
                </c:pt>
                <c:pt idx="418">
                  <c:v>-0.15479032745463148</c:v>
                </c:pt>
                <c:pt idx="419">
                  <c:v>-0.15262975481860605</c:v>
                </c:pt>
                <c:pt idx="420">
                  <c:v>-0.15049927455538525</c:v>
                </c:pt>
                <c:pt idx="421">
                  <c:v>-0.1483984696012591</c:v>
                </c:pt>
                <c:pt idx="422">
                  <c:v>-0.14632692861169966</c:v>
                </c:pt>
                <c:pt idx="423">
                  <c:v>-0.14428424588469885</c:v>
                </c:pt>
                <c:pt idx="424">
                  <c:v>-0.1422700212850834</c:v>
                </c:pt>
                <c:pt idx="425">
                  <c:v>-0.14028386016979641</c:v>
                </c:pt>
                <c:pt idx="426">
                  <c:v>-0.13832537331413106</c:v>
                </c:pt>
                <c:pt idx="427">
                  <c:v>-0.13639417683891078</c:v>
                </c:pt>
                <c:pt idx="428">
                  <c:v>-0.13448989213860352</c:v>
                </c:pt>
                <c:pt idx="429">
                  <c:v>-0.13261214581035574</c:v>
                </c:pt>
                <c:pt idx="430">
                  <c:v>-0.13076056958394172</c:v>
                </c:pt>
                <c:pt idx="431">
                  <c:v>-0.12893480025261242</c:v>
                </c:pt>
                <c:pt idx="432">
                  <c:v>-0.12713447960483693</c:v>
                </c:pt>
                <c:pt idx="433">
                  <c:v>-0.12535925435692541</c:v>
                </c:pt>
                <c:pt idx="434">
                  <c:v>-0.12360877608652028</c:v>
                </c:pt>
                <c:pt idx="435">
                  <c:v>-0.12188270116695164</c:v>
                </c:pt>
                <c:pt idx="436">
                  <c:v>-0.12018069070243996</c:v>
                </c:pt>
                <c:pt idx="437">
                  <c:v>-0.11850241046414155</c:v>
                </c:pt>
                <c:pt idx="438">
                  <c:v>-0.11684753082702354</c:v>
                </c:pt>
                <c:pt idx="439">
                  <c:v>-0.11521572670756139</c:v>
                </c:pt>
                <c:pt idx="440">
                  <c:v>-0.11360667750224555</c:v>
                </c:pt>
                <c:pt idx="441">
                  <c:v>-0.11202006702688957</c:v>
                </c:pt>
                <c:pt idx="442">
                  <c:v>-0.11045558345673412</c:v>
                </c:pt>
                <c:pt idx="443">
                  <c:v>-0.1089129192673273</c:v>
                </c:pt>
                <c:pt idx="444">
                  <c:v>-0.10739177117618474</c:v>
                </c:pt>
                <c:pt idx="445">
                  <c:v>-0.10589184008520758</c:v>
                </c:pt>
                <c:pt idx="446">
                  <c:v>-0.10441283102385988</c:v>
                </c:pt>
                <c:pt idx="447">
                  <c:v>-0.10295445309308869</c:v>
                </c:pt>
                <c:pt idx="448">
                  <c:v>-0.10151641940998168</c:v>
                </c:pt>
                <c:pt idx="449">
                  <c:v>-0.1000984470531525</c:v>
                </c:pt>
                <c:pt idx="450">
                  <c:v>-9.8700257008845355E-2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2.4807768056868</c:v>
                </c:pt>
                <c:pt idx="1">
                  <c:v>2.4968184693495803</c:v>
                </c:pt>
                <c:pt idx="2">
                  <c:v>2.5128601330123601</c:v>
                </c:pt>
                <c:pt idx="3">
                  <c:v>2.5289017966751399</c:v>
                </c:pt>
                <c:pt idx="4">
                  <c:v>2.5449434603379197</c:v>
                </c:pt>
                <c:pt idx="5">
                  <c:v>2.5609851240007</c:v>
                </c:pt>
                <c:pt idx="6">
                  <c:v>2.5770267876634798</c:v>
                </c:pt>
                <c:pt idx="7">
                  <c:v>2.5930684513262601</c:v>
                </c:pt>
                <c:pt idx="8">
                  <c:v>2.6091101149890403</c:v>
                </c:pt>
                <c:pt idx="9">
                  <c:v>2.6251517786518201</c:v>
                </c:pt>
                <c:pt idx="10">
                  <c:v>2.6411934423146</c:v>
                </c:pt>
                <c:pt idx="11">
                  <c:v>2.6572351059773798</c:v>
                </c:pt>
                <c:pt idx="12">
                  <c:v>2.67327676964016</c:v>
                </c:pt>
                <c:pt idx="13">
                  <c:v>2.6893184333029398</c:v>
                </c:pt>
                <c:pt idx="14">
                  <c:v>2.7053600969657201</c:v>
                </c:pt>
                <c:pt idx="15">
                  <c:v>2.7214017606285004</c:v>
                </c:pt>
                <c:pt idx="16">
                  <c:v>2.7374434242912802</c:v>
                </c:pt>
                <c:pt idx="17">
                  <c:v>2.7534850879540604</c:v>
                </c:pt>
                <c:pt idx="18">
                  <c:v>2.7695267516168398</c:v>
                </c:pt>
                <c:pt idx="19">
                  <c:v>2.7855684152796201</c:v>
                </c:pt>
                <c:pt idx="20">
                  <c:v>2.8016100789423999</c:v>
                </c:pt>
                <c:pt idx="21">
                  <c:v>2.8176517426051801</c:v>
                </c:pt>
                <c:pt idx="22">
                  <c:v>2.8336934062679604</c:v>
                </c:pt>
                <c:pt idx="23">
                  <c:v>2.8497350699307402</c:v>
                </c:pt>
                <c:pt idx="24">
                  <c:v>2.8657767335935205</c:v>
                </c:pt>
                <c:pt idx="25">
                  <c:v>2.8818183972563003</c:v>
                </c:pt>
                <c:pt idx="26">
                  <c:v>2.8978600609190801</c:v>
                </c:pt>
                <c:pt idx="27">
                  <c:v>2.9139017245818599</c:v>
                </c:pt>
                <c:pt idx="28">
                  <c:v>2.9299433882446402</c:v>
                </c:pt>
                <c:pt idx="29">
                  <c:v>2.9459850519074209</c:v>
                </c:pt>
                <c:pt idx="30">
                  <c:v>2.9620267155702007</c:v>
                </c:pt>
                <c:pt idx="31">
                  <c:v>2.978068379232981</c:v>
                </c:pt>
                <c:pt idx="32">
                  <c:v>2.9941100428957612</c:v>
                </c:pt>
                <c:pt idx="33">
                  <c:v>3.010151706558541</c:v>
                </c:pt>
                <c:pt idx="34">
                  <c:v>3.0261933702213213</c:v>
                </c:pt>
                <c:pt idx="35">
                  <c:v>3.0422350338841015</c:v>
                </c:pt>
                <c:pt idx="36">
                  <c:v>3.0582766975468814</c:v>
                </c:pt>
                <c:pt idx="37">
                  <c:v>3.0743183612096612</c:v>
                </c:pt>
                <c:pt idx="38">
                  <c:v>3.090360024872441</c:v>
                </c:pt>
                <c:pt idx="39">
                  <c:v>3.1064016885352213</c:v>
                </c:pt>
                <c:pt idx="40">
                  <c:v>3.1224433521980011</c:v>
                </c:pt>
                <c:pt idx="41">
                  <c:v>3.1384850158607813</c:v>
                </c:pt>
                <c:pt idx="42">
                  <c:v>3.1545266795235616</c:v>
                </c:pt>
                <c:pt idx="43">
                  <c:v>3.1705683431863414</c:v>
                </c:pt>
                <c:pt idx="44">
                  <c:v>3.1866100068491212</c:v>
                </c:pt>
                <c:pt idx="45">
                  <c:v>3.202651670511901</c:v>
                </c:pt>
                <c:pt idx="46">
                  <c:v>3.2186933341746813</c:v>
                </c:pt>
                <c:pt idx="47">
                  <c:v>3.2347349978374611</c:v>
                </c:pt>
                <c:pt idx="48">
                  <c:v>3.2507766615002414</c:v>
                </c:pt>
                <c:pt idx="49">
                  <c:v>3.2668183251630216</c:v>
                </c:pt>
                <c:pt idx="50">
                  <c:v>3.2828599888258005</c:v>
                </c:pt>
                <c:pt idx="51">
                  <c:v>3.2989016524885804</c:v>
                </c:pt>
                <c:pt idx="52">
                  <c:v>3.3149433161513611</c:v>
                </c:pt>
                <c:pt idx="53">
                  <c:v>3.3309849798141409</c:v>
                </c:pt>
                <c:pt idx="54">
                  <c:v>3.3470266434769207</c:v>
                </c:pt>
                <c:pt idx="55">
                  <c:v>3.3630683071397001</c:v>
                </c:pt>
                <c:pt idx="56">
                  <c:v>3.3791099708024808</c:v>
                </c:pt>
                <c:pt idx="57">
                  <c:v>3.3951516344652606</c:v>
                </c:pt>
                <c:pt idx="58">
                  <c:v>3.4111932981280404</c:v>
                </c:pt>
                <c:pt idx="59">
                  <c:v>3.4272349617908211</c:v>
                </c:pt>
                <c:pt idx="60">
                  <c:v>3.4432766254536009</c:v>
                </c:pt>
                <c:pt idx="61">
                  <c:v>3.4593182891163807</c:v>
                </c:pt>
                <c:pt idx="62">
                  <c:v>3.475359952779161</c:v>
                </c:pt>
                <c:pt idx="63">
                  <c:v>3.4914016164419408</c:v>
                </c:pt>
                <c:pt idx="64">
                  <c:v>3.5074432801047206</c:v>
                </c:pt>
                <c:pt idx="65">
                  <c:v>3.5234849437675004</c:v>
                </c:pt>
                <c:pt idx="66">
                  <c:v>3.5395266074302811</c:v>
                </c:pt>
                <c:pt idx="67">
                  <c:v>3.555568271093061</c:v>
                </c:pt>
                <c:pt idx="68">
                  <c:v>3.5716099347558408</c:v>
                </c:pt>
                <c:pt idx="69">
                  <c:v>3.587651598418621</c:v>
                </c:pt>
                <c:pt idx="70">
                  <c:v>3.6036932620814008</c:v>
                </c:pt>
                <c:pt idx="71">
                  <c:v>3.6197349257441807</c:v>
                </c:pt>
                <c:pt idx="72">
                  <c:v>3.6357765894069605</c:v>
                </c:pt>
                <c:pt idx="73">
                  <c:v>3.6518182530697412</c:v>
                </c:pt>
                <c:pt idx="74">
                  <c:v>3.667859916732521</c:v>
                </c:pt>
                <c:pt idx="75">
                  <c:v>3.6839015803953008</c:v>
                </c:pt>
                <c:pt idx="76">
                  <c:v>3.6999432440580811</c:v>
                </c:pt>
                <c:pt idx="77">
                  <c:v>3.7159849077208609</c:v>
                </c:pt>
                <c:pt idx="78">
                  <c:v>3.7320265713836407</c:v>
                </c:pt>
                <c:pt idx="79">
                  <c:v>3.7480682350464205</c:v>
                </c:pt>
                <c:pt idx="80">
                  <c:v>3.7641098987092012</c:v>
                </c:pt>
                <c:pt idx="81">
                  <c:v>3.780151562371981</c:v>
                </c:pt>
                <c:pt idx="82">
                  <c:v>3.7961932260347608</c:v>
                </c:pt>
                <c:pt idx="83">
                  <c:v>3.8122348896975411</c:v>
                </c:pt>
                <c:pt idx="84">
                  <c:v>3.8282765533603209</c:v>
                </c:pt>
                <c:pt idx="85">
                  <c:v>3.8443182170231007</c:v>
                </c:pt>
                <c:pt idx="86">
                  <c:v>3.8603598806858805</c:v>
                </c:pt>
                <c:pt idx="87">
                  <c:v>3.8764015443486612</c:v>
                </c:pt>
                <c:pt idx="88">
                  <c:v>3.8924432080114411</c:v>
                </c:pt>
                <c:pt idx="89">
                  <c:v>3.9084848716742209</c:v>
                </c:pt>
                <c:pt idx="90">
                  <c:v>3.9245265353370011</c:v>
                </c:pt>
                <c:pt idx="91">
                  <c:v>3.9405681989997809</c:v>
                </c:pt>
                <c:pt idx="92">
                  <c:v>3.9566098626625608</c:v>
                </c:pt>
                <c:pt idx="93">
                  <c:v>3.9726515263253415</c:v>
                </c:pt>
                <c:pt idx="94">
                  <c:v>3.9886931899881213</c:v>
                </c:pt>
                <c:pt idx="95">
                  <c:v>4.0047348536509011</c:v>
                </c:pt>
                <c:pt idx="96">
                  <c:v>4.0207765173136814</c:v>
                </c:pt>
                <c:pt idx="97">
                  <c:v>4.0368181809764616</c:v>
                </c:pt>
                <c:pt idx="98">
                  <c:v>4.052859844639241</c:v>
                </c:pt>
                <c:pt idx="99">
                  <c:v>4.0689015083020212</c:v>
                </c:pt>
                <c:pt idx="100">
                  <c:v>4.0849431719648015</c:v>
                </c:pt>
                <c:pt idx="101">
                  <c:v>4.1009848356275809</c:v>
                </c:pt>
                <c:pt idx="102">
                  <c:v>4.1170264992903611</c:v>
                </c:pt>
                <c:pt idx="103">
                  <c:v>4.1330681629531405</c:v>
                </c:pt>
                <c:pt idx="104">
                  <c:v>4.1491098266159216</c:v>
                </c:pt>
                <c:pt idx="105">
                  <c:v>4.165151490278701</c:v>
                </c:pt>
                <c:pt idx="106">
                  <c:v>4.1811931539414813</c:v>
                </c:pt>
                <c:pt idx="107">
                  <c:v>4.1972348176042615</c:v>
                </c:pt>
                <c:pt idx="108">
                  <c:v>4.2132764812670409</c:v>
                </c:pt>
                <c:pt idx="109">
                  <c:v>4.2293181449298212</c:v>
                </c:pt>
                <c:pt idx="110">
                  <c:v>4.2453598085926014</c:v>
                </c:pt>
                <c:pt idx="111">
                  <c:v>4.2614014722553817</c:v>
                </c:pt>
                <c:pt idx="112">
                  <c:v>4.2774431359181611</c:v>
                </c:pt>
                <c:pt idx="113">
                  <c:v>4.2934847995809422</c:v>
                </c:pt>
                <c:pt idx="114">
                  <c:v>4.3095264632437216</c:v>
                </c:pt>
                <c:pt idx="115">
                  <c:v>4.3255681269065018</c:v>
                </c:pt>
                <c:pt idx="116">
                  <c:v>4.3416097905692812</c:v>
                </c:pt>
                <c:pt idx="117">
                  <c:v>4.3576514542320606</c:v>
                </c:pt>
                <c:pt idx="118">
                  <c:v>4.3736931178948417</c:v>
                </c:pt>
                <c:pt idx="119">
                  <c:v>4.3897347815576211</c:v>
                </c:pt>
                <c:pt idx="120">
                  <c:v>4.4057764452204013</c:v>
                </c:pt>
                <c:pt idx="121">
                  <c:v>4.4218181088831816</c:v>
                </c:pt>
                <c:pt idx="122">
                  <c:v>4.4378597725459619</c:v>
                </c:pt>
                <c:pt idx="123">
                  <c:v>4.4539014362087412</c:v>
                </c:pt>
                <c:pt idx="124">
                  <c:v>4.4699430998715215</c:v>
                </c:pt>
                <c:pt idx="125">
                  <c:v>4.4859847635343018</c:v>
                </c:pt>
                <c:pt idx="126">
                  <c:v>4.5020264271970811</c:v>
                </c:pt>
                <c:pt idx="127">
                  <c:v>4.5180680908598623</c:v>
                </c:pt>
                <c:pt idx="128">
                  <c:v>4.5341097545226416</c:v>
                </c:pt>
                <c:pt idx="129">
                  <c:v>4.5501514181854219</c:v>
                </c:pt>
                <c:pt idx="130">
                  <c:v>4.5661930818482022</c:v>
                </c:pt>
                <c:pt idx="131">
                  <c:v>4.5822347455109815</c:v>
                </c:pt>
                <c:pt idx="132">
                  <c:v>4.5982764091737618</c:v>
                </c:pt>
                <c:pt idx="133">
                  <c:v>4.6143180728365412</c:v>
                </c:pt>
                <c:pt idx="134">
                  <c:v>4.6303597364993214</c:v>
                </c:pt>
                <c:pt idx="135">
                  <c:v>4.6464014001621017</c:v>
                </c:pt>
                <c:pt idx="136">
                  <c:v>4.6624430638248819</c:v>
                </c:pt>
                <c:pt idx="137">
                  <c:v>4.6784847274876613</c:v>
                </c:pt>
                <c:pt idx="138">
                  <c:v>4.6945263911504416</c:v>
                </c:pt>
                <c:pt idx="139">
                  <c:v>4.7105680548132218</c:v>
                </c:pt>
                <c:pt idx="140">
                  <c:v>4.7266097184760012</c:v>
                </c:pt>
                <c:pt idx="141">
                  <c:v>4.7426513821387823</c:v>
                </c:pt>
                <c:pt idx="142">
                  <c:v>4.7586930458015617</c:v>
                </c:pt>
                <c:pt idx="143">
                  <c:v>4.774734709464342</c:v>
                </c:pt>
                <c:pt idx="144">
                  <c:v>4.7907763731271213</c:v>
                </c:pt>
                <c:pt idx="145">
                  <c:v>4.8068180367899016</c:v>
                </c:pt>
                <c:pt idx="146">
                  <c:v>4.8228597004526819</c:v>
                </c:pt>
                <c:pt idx="147">
                  <c:v>4.8389013641154612</c:v>
                </c:pt>
                <c:pt idx="148">
                  <c:v>4.8549430277782415</c:v>
                </c:pt>
                <c:pt idx="149">
                  <c:v>4.8709846914410218</c:v>
                </c:pt>
                <c:pt idx="150">
                  <c:v>4.887026355103802</c:v>
                </c:pt>
                <c:pt idx="151">
                  <c:v>4.9030680187665814</c:v>
                </c:pt>
                <c:pt idx="152">
                  <c:v>4.9191096824293616</c:v>
                </c:pt>
                <c:pt idx="153">
                  <c:v>4.9351513460921419</c:v>
                </c:pt>
                <c:pt idx="154">
                  <c:v>4.9511930097549213</c:v>
                </c:pt>
                <c:pt idx="155">
                  <c:v>4.9672346734177024</c:v>
                </c:pt>
                <c:pt idx="156">
                  <c:v>4.9832763370804818</c:v>
                </c:pt>
                <c:pt idx="157">
                  <c:v>4.999318000743262</c:v>
                </c:pt>
                <c:pt idx="158">
                  <c:v>5.0153596644060423</c:v>
                </c:pt>
                <c:pt idx="159">
                  <c:v>5.0314013280688217</c:v>
                </c:pt>
                <c:pt idx="160">
                  <c:v>5.0474429917316019</c:v>
                </c:pt>
                <c:pt idx="161">
                  <c:v>5.0634846553943822</c:v>
                </c:pt>
                <c:pt idx="162">
                  <c:v>5.0795263190571625</c:v>
                </c:pt>
                <c:pt idx="163">
                  <c:v>5.0955679827199418</c:v>
                </c:pt>
                <c:pt idx="164">
                  <c:v>5.1116096463827221</c:v>
                </c:pt>
                <c:pt idx="165">
                  <c:v>5.1276513100455015</c:v>
                </c:pt>
                <c:pt idx="166">
                  <c:v>5.1436929737082817</c:v>
                </c:pt>
                <c:pt idx="167">
                  <c:v>5.159734637371062</c:v>
                </c:pt>
                <c:pt idx="168">
                  <c:v>5.1757763010338413</c:v>
                </c:pt>
                <c:pt idx="169">
                  <c:v>5.1918179646966225</c:v>
                </c:pt>
                <c:pt idx="170">
                  <c:v>5.2078596283594019</c:v>
                </c:pt>
                <c:pt idx="171">
                  <c:v>5.2239012920221821</c:v>
                </c:pt>
                <c:pt idx="172">
                  <c:v>5.2399429556849624</c:v>
                </c:pt>
                <c:pt idx="173">
                  <c:v>5.2559846193477426</c:v>
                </c:pt>
                <c:pt idx="174">
                  <c:v>5.272026283010522</c:v>
                </c:pt>
                <c:pt idx="175">
                  <c:v>5.2880679466733023</c:v>
                </c:pt>
                <c:pt idx="176">
                  <c:v>5.3041096103360825</c:v>
                </c:pt>
                <c:pt idx="177">
                  <c:v>5.3201512739988619</c:v>
                </c:pt>
                <c:pt idx="178">
                  <c:v>5.336192937661643</c:v>
                </c:pt>
                <c:pt idx="179">
                  <c:v>5.3522346013244215</c:v>
                </c:pt>
                <c:pt idx="180">
                  <c:v>5.3682762649872027</c:v>
                </c:pt>
                <c:pt idx="181">
                  <c:v>5.3843179286499829</c:v>
                </c:pt>
                <c:pt idx="182">
                  <c:v>5.4003595923127614</c:v>
                </c:pt>
                <c:pt idx="183">
                  <c:v>5.4164012559755426</c:v>
                </c:pt>
                <c:pt idx="184">
                  <c:v>5.4324429196383219</c:v>
                </c:pt>
                <c:pt idx="185">
                  <c:v>5.4484845833011022</c:v>
                </c:pt>
                <c:pt idx="186">
                  <c:v>5.4645262469638824</c:v>
                </c:pt>
                <c:pt idx="187">
                  <c:v>5.4805679106266627</c:v>
                </c:pt>
                <c:pt idx="188">
                  <c:v>5.4966095742894421</c:v>
                </c:pt>
                <c:pt idx="189">
                  <c:v>5.5126512379522223</c:v>
                </c:pt>
                <c:pt idx="190">
                  <c:v>5.5286929016150017</c:v>
                </c:pt>
                <c:pt idx="191">
                  <c:v>5.544734565277782</c:v>
                </c:pt>
                <c:pt idx="192">
                  <c:v>5.5607762289405622</c:v>
                </c:pt>
                <c:pt idx="193">
                  <c:v>5.5768178926033416</c:v>
                </c:pt>
                <c:pt idx="194">
                  <c:v>5.5928595562661227</c:v>
                </c:pt>
                <c:pt idx="195">
                  <c:v>5.6089012199289021</c:v>
                </c:pt>
                <c:pt idx="196">
                  <c:v>5.6249428835916824</c:v>
                </c:pt>
                <c:pt idx="197">
                  <c:v>5.6409845472544626</c:v>
                </c:pt>
                <c:pt idx="198">
                  <c:v>5.657026210917242</c:v>
                </c:pt>
                <c:pt idx="199">
                  <c:v>5.6730678745800223</c:v>
                </c:pt>
                <c:pt idx="200">
                  <c:v>5.6891095382428025</c:v>
                </c:pt>
                <c:pt idx="201">
                  <c:v>5.7051512019055828</c:v>
                </c:pt>
                <c:pt idx="202">
                  <c:v>5.7211928655683622</c:v>
                </c:pt>
                <c:pt idx="203">
                  <c:v>5.7372345292311424</c:v>
                </c:pt>
                <c:pt idx="204">
                  <c:v>5.7532761928939227</c:v>
                </c:pt>
                <c:pt idx="205">
                  <c:v>5.769317856556702</c:v>
                </c:pt>
                <c:pt idx="206">
                  <c:v>5.7853595202194832</c:v>
                </c:pt>
                <c:pt idx="207">
                  <c:v>5.8014011838822626</c:v>
                </c:pt>
                <c:pt idx="208">
                  <c:v>5.8174428475450428</c:v>
                </c:pt>
                <c:pt idx="209">
                  <c:v>5.8334845112078231</c:v>
                </c:pt>
                <c:pt idx="210">
                  <c:v>5.8495261748706024</c:v>
                </c:pt>
                <c:pt idx="211">
                  <c:v>5.8655678385333827</c:v>
                </c:pt>
                <c:pt idx="212">
                  <c:v>5.881609502196163</c:v>
                </c:pt>
                <c:pt idx="213">
                  <c:v>5.8976511658589423</c:v>
                </c:pt>
                <c:pt idx="214">
                  <c:v>5.9136928295217226</c:v>
                </c:pt>
                <c:pt idx="215">
                  <c:v>5.9297344931845029</c:v>
                </c:pt>
                <c:pt idx="216">
                  <c:v>5.9457761568472822</c:v>
                </c:pt>
                <c:pt idx="217">
                  <c:v>5.9618178205100625</c:v>
                </c:pt>
                <c:pt idx="218">
                  <c:v>5.9778594841728427</c:v>
                </c:pt>
                <c:pt idx="219">
                  <c:v>5.9939011478356221</c:v>
                </c:pt>
                <c:pt idx="220">
                  <c:v>6.0099428114984033</c:v>
                </c:pt>
                <c:pt idx="221">
                  <c:v>6.0259844751611826</c:v>
                </c:pt>
                <c:pt idx="222">
                  <c:v>6.0420261388239629</c:v>
                </c:pt>
                <c:pt idx="223">
                  <c:v>6.0580678024867431</c:v>
                </c:pt>
                <c:pt idx="224">
                  <c:v>6.0741094661495225</c:v>
                </c:pt>
                <c:pt idx="225">
                  <c:v>6.0901511298123028</c:v>
                </c:pt>
                <c:pt idx="226">
                  <c:v>6.106192793475083</c:v>
                </c:pt>
                <c:pt idx="227">
                  <c:v>6.1222344571378624</c:v>
                </c:pt>
                <c:pt idx="228">
                  <c:v>6.1382761208006427</c:v>
                </c:pt>
                <c:pt idx="229">
                  <c:v>6.1543177844634238</c:v>
                </c:pt>
                <c:pt idx="230">
                  <c:v>6.1703594481262023</c:v>
                </c:pt>
                <c:pt idx="231">
                  <c:v>6.1864011117889826</c:v>
                </c:pt>
                <c:pt idx="232">
                  <c:v>6.2024427754517628</c:v>
                </c:pt>
                <c:pt idx="233">
                  <c:v>6.2184844391145422</c:v>
                </c:pt>
                <c:pt idx="234">
                  <c:v>6.2345261027773233</c:v>
                </c:pt>
                <c:pt idx="235">
                  <c:v>6.2505677664401027</c:v>
                </c:pt>
                <c:pt idx="236">
                  <c:v>6.266609430102883</c:v>
                </c:pt>
                <c:pt idx="237">
                  <c:v>6.2826510937656632</c:v>
                </c:pt>
                <c:pt idx="238">
                  <c:v>6.2986927574284426</c:v>
                </c:pt>
                <c:pt idx="239">
                  <c:v>6.3147344210912228</c:v>
                </c:pt>
                <c:pt idx="240">
                  <c:v>6.3307760847540022</c:v>
                </c:pt>
                <c:pt idx="241">
                  <c:v>6.3468177484167825</c:v>
                </c:pt>
                <c:pt idx="242">
                  <c:v>6.3628594120795627</c:v>
                </c:pt>
                <c:pt idx="243">
                  <c:v>6.378901075742343</c:v>
                </c:pt>
                <c:pt idx="244">
                  <c:v>6.3949427394051224</c:v>
                </c:pt>
                <c:pt idx="245">
                  <c:v>6.4109844030679035</c:v>
                </c:pt>
                <c:pt idx="246">
                  <c:v>6.4270260667306829</c:v>
                </c:pt>
                <c:pt idx="247">
                  <c:v>6.4430677303934631</c:v>
                </c:pt>
                <c:pt idx="248">
                  <c:v>6.4591093940562434</c:v>
                </c:pt>
                <c:pt idx="249">
                  <c:v>6.4751510577190228</c:v>
                </c:pt>
                <c:pt idx="250">
                  <c:v>6.491192721381803</c:v>
                </c:pt>
                <c:pt idx="251">
                  <c:v>6.5072343850445824</c:v>
                </c:pt>
                <c:pt idx="252">
                  <c:v>6.5232760487073636</c:v>
                </c:pt>
                <c:pt idx="253">
                  <c:v>6.5393177123701429</c:v>
                </c:pt>
                <c:pt idx="254">
                  <c:v>6.5553593760329232</c:v>
                </c:pt>
                <c:pt idx="255">
                  <c:v>6.5714010396957026</c:v>
                </c:pt>
                <c:pt idx="256">
                  <c:v>6.5874427033584828</c:v>
                </c:pt>
                <c:pt idx="257">
                  <c:v>6.6034843670212622</c:v>
                </c:pt>
                <c:pt idx="258">
                  <c:v>6.6195260306840424</c:v>
                </c:pt>
                <c:pt idx="259">
                  <c:v>6.6355676943468316</c:v>
                </c:pt>
                <c:pt idx="260">
                  <c:v>6.6516093580096038</c:v>
                </c:pt>
                <c:pt idx="261">
                  <c:v>6.6676510216723832</c:v>
                </c:pt>
                <c:pt idx="262">
                  <c:v>6.6836926853351635</c:v>
                </c:pt>
                <c:pt idx="263">
                  <c:v>6.6997343489979508</c:v>
                </c:pt>
                <c:pt idx="264">
                  <c:v>6.7157760126607231</c:v>
                </c:pt>
                <c:pt idx="265">
                  <c:v>6.7318176763235034</c:v>
                </c:pt>
                <c:pt idx="266">
                  <c:v>6.7478593399862836</c:v>
                </c:pt>
                <c:pt idx="267">
                  <c:v>6.7639010036490701</c:v>
                </c:pt>
                <c:pt idx="268">
                  <c:v>6.7799426673118433</c:v>
                </c:pt>
                <c:pt idx="269">
                  <c:v>6.7959843309746226</c:v>
                </c:pt>
                <c:pt idx="270">
                  <c:v>6.8120259946374029</c:v>
                </c:pt>
                <c:pt idx="271">
                  <c:v>6.8280676583001911</c:v>
                </c:pt>
                <c:pt idx="272">
                  <c:v>6.8441093219629643</c:v>
                </c:pt>
                <c:pt idx="273">
                  <c:v>6.8601509856257437</c:v>
                </c:pt>
                <c:pt idx="274">
                  <c:v>6.8761926492885239</c:v>
                </c:pt>
                <c:pt idx="275">
                  <c:v>6.8922343129513113</c:v>
                </c:pt>
                <c:pt idx="276">
                  <c:v>6.9082759766140835</c:v>
                </c:pt>
                <c:pt idx="277">
                  <c:v>6.9243176402768638</c:v>
                </c:pt>
                <c:pt idx="278">
                  <c:v>6.9403593039396432</c:v>
                </c:pt>
                <c:pt idx="279">
                  <c:v>6.9564009676024305</c:v>
                </c:pt>
                <c:pt idx="280">
                  <c:v>6.9724426312652028</c:v>
                </c:pt>
                <c:pt idx="281">
                  <c:v>6.9884842949279831</c:v>
                </c:pt>
                <c:pt idx="282">
                  <c:v>7.0045259585907722</c:v>
                </c:pt>
                <c:pt idx="283">
                  <c:v>7.0205676222535516</c:v>
                </c:pt>
                <c:pt idx="284">
                  <c:v>7.0366092859163318</c:v>
                </c:pt>
                <c:pt idx="285">
                  <c:v>7.0526509495791041</c:v>
                </c:pt>
                <c:pt idx="286">
                  <c:v>7.0686926132418915</c:v>
                </c:pt>
                <c:pt idx="287">
                  <c:v>7.0847342769046726</c:v>
                </c:pt>
                <c:pt idx="288">
                  <c:v>7.1007759405674511</c:v>
                </c:pt>
                <c:pt idx="289">
                  <c:v>7.1168176042302242</c:v>
                </c:pt>
                <c:pt idx="290">
                  <c:v>7.1328592678930107</c:v>
                </c:pt>
                <c:pt idx="291">
                  <c:v>7.148900931555791</c:v>
                </c:pt>
                <c:pt idx="292">
                  <c:v>7.1649425952185721</c:v>
                </c:pt>
                <c:pt idx="293">
                  <c:v>7.1809842588813435</c:v>
                </c:pt>
                <c:pt idx="294">
                  <c:v>7.1970259225441318</c:v>
                </c:pt>
                <c:pt idx="295">
                  <c:v>7.213067586206912</c:v>
                </c:pt>
                <c:pt idx="296">
                  <c:v>7.2291092498696914</c:v>
                </c:pt>
                <c:pt idx="297">
                  <c:v>7.2451509135324628</c:v>
                </c:pt>
                <c:pt idx="298">
                  <c:v>7.2611925771952519</c:v>
                </c:pt>
                <c:pt idx="299">
                  <c:v>7.2772342408580331</c:v>
                </c:pt>
                <c:pt idx="300">
                  <c:v>7.2932759045208115</c:v>
                </c:pt>
                <c:pt idx="301">
                  <c:v>7.3093175681835838</c:v>
                </c:pt>
                <c:pt idx="302">
                  <c:v>7.3253592318463712</c:v>
                </c:pt>
                <c:pt idx="303">
                  <c:v>7.3414008955091523</c:v>
                </c:pt>
                <c:pt idx="304">
                  <c:v>7.3574425591719326</c:v>
                </c:pt>
                <c:pt idx="305">
                  <c:v>7.3734842228347039</c:v>
                </c:pt>
                <c:pt idx="306">
                  <c:v>7.3895258864974904</c:v>
                </c:pt>
                <c:pt idx="307">
                  <c:v>7.4055675501602707</c:v>
                </c:pt>
                <c:pt idx="308">
                  <c:v>7.4216092138230518</c:v>
                </c:pt>
                <c:pt idx="309">
                  <c:v>7.4376508774858321</c:v>
                </c:pt>
                <c:pt idx="310">
                  <c:v>7.4536925411486123</c:v>
                </c:pt>
                <c:pt idx="311">
                  <c:v>7.4697342048113935</c:v>
                </c:pt>
                <c:pt idx="312">
                  <c:v>7.4857758684741711</c:v>
                </c:pt>
                <c:pt idx="313">
                  <c:v>7.5018175321369513</c:v>
                </c:pt>
                <c:pt idx="314">
                  <c:v>7.5178591957997316</c:v>
                </c:pt>
                <c:pt idx="315">
                  <c:v>7.5339008594625128</c:v>
                </c:pt>
                <c:pt idx="316">
                  <c:v>7.549942523125293</c:v>
                </c:pt>
                <c:pt idx="317">
                  <c:v>7.5659841867880706</c:v>
                </c:pt>
                <c:pt idx="318">
                  <c:v>7.5820258504508509</c:v>
                </c:pt>
                <c:pt idx="319">
                  <c:v>7.598067514113632</c:v>
                </c:pt>
                <c:pt idx="320">
                  <c:v>7.6141091777764123</c:v>
                </c:pt>
                <c:pt idx="321">
                  <c:v>7.6301508414391925</c:v>
                </c:pt>
                <c:pt idx="322">
                  <c:v>7.6461925051019719</c:v>
                </c:pt>
                <c:pt idx="323">
                  <c:v>7.6622341687647513</c:v>
                </c:pt>
                <c:pt idx="324">
                  <c:v>7.6782758324275315</c:v>
                </c:pt>
                <c:pt idx="325">
                  <c:v>7.6943174960903118</c:v>
                </c:pt>
                <c:pt idx="326">
                  <c:v>7.7103591597530921</c:v>
                </c:pt>
                <c:pt idx="327">
                  <c:v>7.7264008234158732</c:v>
                </c:pt>
                <c:pt idx="328">
                  <c:v>7.7424424870786517</c:v>
                </c:pt>
                <c:pt idx="329">
                  <c:v>7.7584841507414311</c:v>
                </c:pt>
                <c:pt idx="330">
                  <c:v>7.7745258144042113</c:v>
                </c:pt>
                <c:pt idx="331">
                  <c:v>7.7905674780669925</c:v>
                </c:pt>
                <c:pt idx="332">
                  <c:v>7.8066091417297727</c:v>
                </c:pt>
                <c:pt idx="333">
                  <c:v>7.8226508053925521</c:v>
                </c:pt>
                <c:pt idx="334">
                  <c:v>7.8386924690553323</c:v>
                </c:pt>
                <c:pt idx="335">
                  <c:v>7.8547341327181117</c:v>
                </c:pt>
                <c:pt idx="336">
                  <c:v>7.870775796380892</c:v>
                </c:pt>
                <c:pt idx="337">
                  <c:v>7.8868174600436722</c:v>
                </c:pt>
                <c:pt idx="338">
                  <c:v>7.9028591237064516</c:v>
                </c:pt>
                <c:pt idx="339">
                  <c:v>7.9189007873692319</c:v>
                </c:pt>
                <c:pt idx="340">
                  <c:v>7.9349424510320112</c:v>
                </c:pt>
                <c:pt idx="341">
                  <c:v>7.9509841146947915</c:v>
                </c:pt>
                <c:pt idx="342">
                  <c:v>7.9670257783575718</c:v>
                </c:pt>
                <c:pt idx="343">
                  <c:v>7.9830674420203529</c:v>
                </c:pt>
                <c:pt idx="344">
                  <c:v>7.9991091056831314</c:v>
                </c:pt>
                <c:pt idx="345">
                  <c:v>8.0151507693459116</c:v>
                </c:pt>
                <c:pt idx="346">
                  <c:v>8.031192433008691</c:v>
                </c:pt>
                <c:pt idx="347">
                  <c:v>8.0472340966714722</c:v>
                </c:pt>
                <c:pt idx="348">
                  <c:v>8.0632757603342515</c:v>
                </c:pt>
                <c:pt idx="349">
                  <c:v>8.0793174239970327</c:v>
                </c:pt>
                <c:pt idx="350">
                  <c:v>8.095359087659812</c:v>
                </c:pt>
                <c:pt idx="351">
                  <c:v>8.1114007513225932</c:v>
                </c:pt>
                <c:pt idx="352">
                  <c:v>8.1274424149853708</c:v>
                </c:pt>
                <c:pt idx="353">
                  <c:v>8.1434840786481519</c:v>
                </c:pt>
                <c:pt idx="354">
                  <c:v>8.1595257423109331</c:v>
                </c:pt>
                <c:pt idx="355">
                  <c:v>8.1755674059737125</c:v>
                </c:pt>
                <c:pt idx="356">
                  <c:v>8.1916090696364918</c:v>
                </c:pt>
                <c:pt idx="357">
                  <c:v>8.207650733299273</c:v>
                </c:pt>
                <c:pt idx="358">
                  <c:v>8.2236923969620523</c:v>
                </c:pt>
                <c:pt idx="359">
                  <c:v>8.2397340606248317</c:v>
                </c:pt>
                <c:pt idx="360">
                  <c:v>8.2557757242876129</c:v>
                </c:pt>
                <c:pt idx="361">
                  <c:v>8.271817387950394</c:v>
                </c:pt>
                <c:pt idx="362">
                  <c:v>8.2878590516131734</c:v>
                </c:pt>
                <c:pt idx="363">
                  <c:v>8.303900715275951</c:v>
                </c:pt>
                <c:pt idx="364">
                  <c:v>8.3199423789387321</c:v>
                </c:pt>
                <c:pt idx="365">
                  <c:v>8.3359840426015133</c:v>
                </c:pt>
                <c:pt idx="366">
                  <c:v>8.3520257062642926</c:v>
                </c:pt>
                <c:pt idx="367">
                  <c:v>8.368067369927072</c:v>
                </c:pt>
                <c:pt idx="368">
                  <c:v>8.3841090335898532</c:v>
                </c:pt>
                <c:pt idx="369">
                  <c:v>8.4001506972526325</c:v>
                </c:pt>
                <c:pt idx="370">
                  <c:v>8.4161923609154119</c:v>
                </c:pt>
                <c:pt idx="371">
                  <c:v>8.432234024578193</c:v>
                </c:pt>
                <c:pt idx="372">
                  <c:v>8.4482756882409742</c:v>
                </c:pt>
                <c:pt idx="373">
                  <c:v>8.4643173519037518</c:v>
                </c:pt>
                <c:pt idx="374">
                  <c:v>8.4803590155665329</c:v>
                </c:pt>
                <c:pt idx="375">
                  <c:v>8.4964006792293123</c:v>
                </c:pt>
                <c:pt idx="376">
                  <c:v>8.5124423428920934</c:v>
                </c:pt>
                <c:pt idx="377">
                  <c:v>8.5284840065548728</c:v>
                </c:pt>
                <c:pt idx="378">
                  <c:v>8.544525670217654</c:v>
                </c:pt>
                <c:pt idx="379">
                  <c:v>8.5605673338804333</c:v>
                </c:pt>
                <c:pt idx="380">
                  <c:v>8.5766089975432127</c:v>
                </c:pt>
                <c:pt idx="381">
                  <c:v>8.5926506612059921</c:v>
                </c:pt>
                <c:pt idx="382">
                  <c:v>8.6086923248687732</c:v>
                </c:pt>
                <c:pt idx="383">
                  <c:v>8.6247339885315526</c:v>
                </c:pt>
                <c:pt idx="384">
                  <c:v>8.6407756521943337</c:v>
                </c:pt>
                <c:pt idx="385">
                  <c:v>8.6568173158571131</c:v>
                </c:pt>
                <c:pt idx="386">
                  <c:v>8.6728589795198925</c:v>
                </c:pt>
                <c:pt idx="387">
                  <c:v>8.6889006431826719</c:v>
                </c:pt>
                <c:pt idx="388">
                  <c:v>8.704942306845453</c:v>
                </c:pt>
                <c:pt idx="389">
                  <c:v>8.7209839705082342</c:v>
                </c:pt>
                <c:pt idx="390">
                  <c:v>8.7370256341710135</c:v>
                </c:pt>
                <c:pt idx="391">
                  <c:v>8.7530672978337911</c:v>
                </c:pt>
                <c:pt idx="392">
                  <c:v>8.7691089614965723</c:v>
                </c:pt>
                <c:pt idx="393">
                  <c:v>8.7851506251593534</c:v>
                </c:pt>
                <c:pt idx="394">
                  <c:v>8.8011922888221328</c:v>
                </c:pt>
                <c:pt idx="395">
                  <c:v>8.8172339524849139</c:v>
                </c:pt>
                <c:pt idx="396">
                  <c:v>8.8332756161476933</c:v>
                </c:pt>
                <c:pt idx="397">
                  <c:v>8.8493172798104727</c:v>
                </c:pt>
                <c:pt idx="398">
                  <c:v>8.865358943473252</c:v>
                </c:pt>
                <c:pt idx="399">
                  <c:v>8.8814006071360332</c:v>
                </c:pt>
                <c:pt idx="400">
                  <c:v>8.8974422707988143</c:v>
                </c:pt>
                <c:pt idx="401">
                  <c:v>8.9134839344615937</c:v>
                </c:pt>
                <c:pt idx="402">
                  <c:v>8.9295255981243713</c:v>
                </c:pt>
                <c:pt idx="403">
                  <c:v>8.9455672617871524</c:v>
                </c:pt>
                <c:pt idx="404">
                  <c:v>8.9616089254499336</c:v>
                </c:pt>
                <c:pt idx="405">
                  <c:v>8.977650589112713</c:v>
                </c:pt>
                <c:pt idx="406">
                  <c:v>8.9936922527754941</c:v>
                </c:pt>
                <c:pt idx="407">
                  <c:v>9.0097339164382735</c:v>
                </c:pt>
                <c:pt idx="408">
                  <c:v>9.0257755801010529</c:v>
                </c:pt>
                <c:pt idx="409">
                  <c:v>9.0418172437638322</c:v>
                </c:pt>
                <c:pt idx="410">
                  <c:v>9.0578589074266134</c:v>
                </c:pt>
                <c:pt idx="411">
                  <c:v>9.0739005710893945</c:v>
                </c:pt>
                <c:pt idx="412">
                  <c:v>9.0899422347521739</c:v>
                </c:pt>
                <c:pt idx="413">
                  <c:v>9.1059838984149515</c:v>
                </c:pt>
                <c:pt idx="414">
                  <c:v>9.1220255620777326</c:v>
                </c:pt>
                <c:pt idx="415">
                  <c:v>9.138067225740512</c:v>
                </c:pt>
                <c:pt idx="416">
                  <c:v>9.1541088894032931</c:v>
                </c:pt>
                <c:pt idx="417">
                  <c:v>9.1701505530660743</c:v>
                </c:pt>
                <c:pt idx="418">
                  <c:v>9.1861922167288537</c:v>
                </c:pt>
                <c:pt idx="419">
                  <c:v>9.2022338803916313</c:v>
                </c:pt>
                <c:pt idx="420">
                  <c:v>9.2182755440544124</c:v>
                </c:pt>
                <c:pt idx="421">
                  <c:v>9.2343172077171936</c:v>
                </c:pt>
                <c:pt idx="422">
                  <c:v>9.2503588713799729</c:v>
                </c:pt>
                <c:pt idx="423">
                  <c:v>9.2664005350427523</c:v>
                </c:pt>
                <c:pt idx="424">
                  <c:v>9.2824421987055334</c:v>
                </c:pt>
                <c:pt idx="425">
                  <c:v>9.2984838623683128</c:v>
                </c:pt>
                <c:pt idx="426">
                  <c:v>9.3145255260310922</c:v>
                </c:pt>
                <c:pt idx="427">
                  <c:v>9.3305671896938733</c:v>
                </c:pt>
                <c:pt idx="428">
                  <c:v>9.3466088533566545</c:v>
                </c:pt>
                <c:pt idx="429">
                  <c:v>9.3626505170194338</c:v>
                </c:pt>
                <c:pt idx="430">
                  <c:v>9.3786921806822132</c:v>
                </c:pt>
                <c:pt idx="431">
                  <c:v>9.3947338443449926</c:v>
                </c:pt>
                <c:pt idx="432">
                  <c:v>9.4107755080077737</c:v>
                </c:pt>
                <c:pt idx="433">
                  <c:v>9.4268171716705531</c:v>
                </c:pt>
                <c:pt idx="434">
                  <c:v>9.4428588353333343</c:v>
                </c:pt>
                <c:pt idx="435">
                  <c:v>9.4589004989961136</c:v>
                </c:pt>
                <c:pt idx="436">
                  <c:v>9.474942162658893</c:v>
                </c:pt>
                <c:pt idx="437">
                  <c:v>9.4909838263216724</c:v>
                </c:pt>
                <c:pt idx="438">
                  <c:v>9.5070254899844535</c:v>
                </c:pt>
                <c:pt idx="439">
                  <c:v>9.5230671536472347</c:v>
                </c:pt>
                <c:pt idx="440">
                  <c:v>9.5391088173100123</c:v>
                </c:pt>
                <c:pt idx="441">
                  <c:v>9.5551504809727934</c:v>
                </c:pt>
                <c:pt idx="442">
                  <c:v>9.5711921446355728</c:v>
                </c:pt>
                <c:pt idx="443">
                  <c:v>9.5872338082983539</c:v>
                </c:pt>
                <c:pt idx="444">
                  <c:v>9.6032754719611333</c:v>
                </c:pt>
                <c:pt idx="445">
                  <c:v>9.6193171356239144</c:v>
                </c:pt>
                <c:pt idx="446">
                  <c:v>9.6353587992866938</c:v>
                </c:pt>
                <c:pt idx="447">
                  <c:v>9.6514004629494732</c:v>
                </c:pt>
                <c:pt idx="448">
                  <c:v>9.6674421266122526</c:v>
                </c:pt>
                <c:pt idx="449">
                  <c:v>9.6834837902750337</c:v>
                </c:pt>
                <c:pt idx="450">
                  <c:v>9.6995254539378131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0.77486242492163626</c:v>
                </c:pt>
                <c:pt idx="1">
                  <c:v>-3.2117984589852711E-2</c:v>
                </c:pt>
                <c:pt idx="2">
                  <c:v>-0.80555775086165227</c:v>
                </c:pt>
                <c:pt idx="3">
                  <c:v>-1.5465479235845265</c:v>
                </c:pt>
                <c:pt idx="4">
                  <c:v>-2.2561469085552801</c:v>
                </c:pt>
                <c:pt idx="5">
                  <c:v>-2.9353814103245099</c:v>
                </c:pt>
                <c:pt idx="6">
                  <c:v>-3.5852473480627367</c:v>
                </c:pt>
                <c:pt idx="7">
                  <c:v>-4.2067107453997323</c:v>
                </c:pt>
                <c:pt idx="8">
                  <c:v>-4.8007085949710913</c:v>
                </c:pt>
                <c:pt idx="9">
                  <c:v>-5.3681496983854444</c:v>
                </c:pt>
                <c:pt idx="10">
                  <c:v>-5.9099154823056139</c:v>
                </c:pt>
                <c:pt idx="11">
                  <c:v>-6.4268607913172318</c:v>
                </c:pt>
                <c:pt idx="12">
                  <c:v>-6.9198146582399929</c:v>
                </c:pt>
                <c:pt idx="13">
                  <c:v>-7.3895810525178192</c:v>
                </c:pt>
                <c:pt idx="14">
                  <c:v>-7.8369396073066468</c:v>
                </c:pt>
                <c:pt idx="15">
                  <c:v>-8.2626463258606933</c:v>
                </c:pt>
                <c:pt idx="16">
                  <c:v>-8.6674342678018377</c:v>
                </c:pt>
                <c:pt idx="17">
                  <c:v>-9.0520142158398471</c:v>
                </c:pt>
                <c:pt idx="18">
                  <c:v>-9.4170753234950695</c:v>
                </c:pt>
                <c:pt idx="19">
                  <c:v>-9.7632857443605516</c:v>
                </c:pt>
                <c:pt idx="20">
                  <c:v>-10.091293243424076</c:v>
                </c:pt>
                <c:pt idx="21">
                  <c:v>-10.401725790957599</c:v>
                </c:pt>
                <c:pt idx="22">
                  <c:v>-10.695192139465696</c:v>
                </c:pt>
                <c:pt idx="23">
                  <c:v>-10.972282384172246</c:v>
                </c:pt>
                <c:pt idx="24">
                  <c:v>-11.233568507509823</c:v>
                </c:pt>
                <c:pt idx="25">
                  <c:v>-11.479604908064278</c:v>
                </c:pt>
                <c:pt idx="26">
                  <c:v>-11.710928914413525</c:v>
                </c:pt>
                <c:pt idx="27">
                  <c:v>-11.92806128428753</c:v>
                </c:pt>
                <c:pt idx="28">
                  <c:v>-12.131506689464551</c:v>
                </c:pt>
                <c:pt idx="29">
                  <c:v>-12.321754186806626</c:v>
                </c:pt>
                <c:pt idx="30">
                  <c:v>-12.49927767582648</c:v>
                </c:pt>
                <c:pt idx="31">
                  <c:v>-12.664536343166681</c:v>
                </c:pt>
                <c:pt idx="32">
                  <c:v>-12.817975094361003</c:v>
                </c:pt>
                <c:pt idx="33">
                  <c:v>-12.960024973238014</c:v>
                </c:pt>
                <c:pt idx="34">
                  <c:v>-13.091103569316438</c:v>
                </c:pt>
                <c:pt idx="35">
                  <c:v>-13.211615413531973</c:v>
                </c:pt>
                <c:pt idx="36">
                  <c:v>-13.321952362625932</c:v>
                </c:pt>
                <c:pt idx="37">
                  <c:v>-13.422493972516595</c:v>
                </c:pt>
                <c:pt idx="38">
                  <c:v>-13.513607860965141</c:v>
                </c:pt>
                <c:pt idx="39">
                  <c:v>-13.595650059839329</c:v>
                </c:pt>
                <c:pt idx="40">
                  <c:v>-13.668965357269492</c:v>
                </c:pt>
                <c:pt idx="41">
                  <c:v>-13.73388762998313</c:v>
                </c:pt>
                <c:pt idx="42">
                  <c:v>-13.790740166096402</c:v>
                </c:pt>
                <c:pt idx="43">
                  <c:v>-13.839835978632813</c:v>
                </c:pt>
                <c:pt idx="44">
                  <c:v>-13.881478110031946</c:v>
                </c:pt>
                <c:pt idx="45">
                  <c:v>-13.915959927903664</c:v>
                </c:pt>
                <c:pt idx="46">
                  <c:v>-13.943565412275877</c:v>
                </c:pt>
                <c:pt idx="47">
                  <c:v>-13.964569434577157</c:v>
                </c:pt>
                <c:pt idx="48">
                  <c:v>-13.979238028588568</c:v>
                </c:pt>
                <c:pt idx="49">
                  <c:v>-13.987828653592562</c:v>
                </c:pt>
                <c:pt idx="50">
                  <c:v>-13.990590449940228</c:v>
                </c:pt>
                <c:pt idx="51">
                  <c:v>-13.987764487252203</c:v>
                </c:pt>
                <c:pt idx="52">
                  <c:v>-13.979584005462158</c:v>
                </c:pt>
                <c:pt idx="53">
                  <c:v>-13.966274648906214</c:v>
                </c:pt>
                <c:pt idx="54">
                  <c:v>-13.948054693655589</c:v>
                </c:pt>
                <c:pt idx="55">
                  <c:v>-13.925135268284542</c:v>
                </c:pt>
                <c:pt idx="56">
                  <c:v>-13.897720568260034</c:v>
                </c:pt>
                <c:pt idx="57">
                  <c:v>-13.866008064134252</c:v>
                </c:pt>
                <c:pt idx="58">
                  <c:v>-13.830188703716317</c:v>
                </c:pt>
                <c:pt idx="59">
                  <c:v>-13.790447108394162</c:v>
                </c:pt>
                <c:pt idx="60">
                  <c:v>-13.746961763772994</c:v>
                </c:pt>
                <c:pt idx="61">
                  <c:v>-13.69990520479195</c:v>
                </c:pt>
                <c:pt idx="62">
                  <c:v>-13.649444195476057</c:v>
                </c:pt>
                <c:pt idx="63">
                  <c:v>-13.595739903476158</c:v>
                </c:pt>
                <c:pt idx="64">
                  <c:v>-13.538948069545022</c:v>
                </c:pt>
                <c:pt idx="65">
                  <c:v>-13.479219172094036</c:v>
                </c:pt>
                <c:pt idx="66">
                  <c:v>-13.416698586970291</c:v>
                </c:pt>
                <c:pt idx="67">
                  <c:v>-13.351526742590458</c:v>
                </c:pt>
                <c:pt idx="68">
                  <c:v>-13.283839270563524</c:v>
                </c:pt>
                <c:pt idx="69">
                  <c:v>-13.213767151931094</c:v>
                </c:pt>
                <c:pt idx="70">
                  <c:v>-13.14143685915016</c:v>
                </c:pt>
                <c:pt idx="71">
                  <c:v>-13.066970493939689</c:v>
                </c:pt>
                <c:pt idx="72">
                  <c:v>-12.990485921109059</c:v>
                </c:pt>
                <c:pt idx="73">
                  <c:v>-12.912096898482929</c:v>
                </c:pt>
                <c:pt idx="74">
                  <c:v>-12.831913203034061</c:v>
                </c:pt>
                <c:pt idx="75">
                  <c:v>-12.750040753332161</c:v>
                </c:pt>
                <c:pt idx="76">
                  <c:v>-12.666581728414114</c:v>
                </c:pt>
                <c:pt idx="77">
                  <c:v>-12.581634683177793</c:v>
                </c:pt>
                <c:pt idx="78">
                  <c:v>-12.495294660398663</c:v>
                </c:pt>
                <c:pt idx="79">
                  <c:v>-12.407653299465878</c:v>
                </c:pt>
                <c:pt idx="80">
                  <c:v>-12.318798941931574</c:v>
                </c:pt>
                <c:pt idx="81">
                  <c:v>-12.228816733964509</c:v>
                </c:pt>
                <c:pt idx="82">
                  <c:v>-12.137788725796616</c:v>
                </c:pt>
                <c:pt idx="83">
                  <c:v>-12.045793968248576</c:v>
                </c:pt>
                <c:pt idx="84">
                  <c:v>-11.952908606418038</c:v>
                </c:pt>
                <c:pt idx="85">
                  <c:v>-11.859205970611633</c:v>
                </c:pt>
                <c:pt idx="86">
                  <c:v>-11.764756664599943</c:v>
                </c:pt>
                <c:pt idx="87">
                  <c:v>-11.669628651271982</c:v>
                </c:pt>
                <c:pt idx="88">
                  <c:v>-11.573887335763834</c:v>
                </c:pt>
                <c:pt idx="89">
                  <c:v>-11.477595646133892</c:v>
                </c:pt>
                <c:pt idx="90">
                  <c:v>-11.380814111655019</c:v>
                </c:pt>
                <c:pt idx="91">
                  <c:v>-11.283600938792159</c:v>
                </c:pt>
                <c:pt idx="92">
                  <c:v>-11.186012084931743</c:v>
                </c:pt>
                <c:pt idx="93">
                  <c:v>-11.088101329927515</c:v>
                </c:pt>
                <c:pt idx="94">
                  <c:v>-10.989920345525601</c:v>
                </c:pt>
                <c:pt idx="95">
                  <c:v>-10.891518762729609</c:v>
                </c:pt>
                <c:pt idx="96">
                  <c:v>-10.792944237165258</c:v>
                </c:pt>
                <c:pt idx="97">
                  <c:v>-10.694242512501832</c:v>
                </c:pt>
                <c:pt idx="98">
                  <c:v>-10.595457481986635</c:v>
                </c:pt>
                <c:pt idx="99">
                  <c:v>-10.496631248146603</c:v>
                </c:pt>
                <c:pt idx="100">
                  <c:v>-10.397804180709965</c:v>
                </c:pt>
                <c:pt idx="101">
                  <c:v>-10.299014972799323</c:v>
                </c:pt>
                <c:pt idx="102">
                  <c:v>-10.200300695445812</c:v>
                </c:pt>
                <c:pt idx="103">
                  <c:v>-10.10169685047298</c:v>
                </c:pt>
                <c:pt idx="104">
                  <c:v>-10.003237421797296</c:v>
                </c:pt>
                <c:pt idx="105">
                  <c:v>-9.9049549251911397</c:v>
                </c:pt>
                <c:pt idx="106">
                  <c:v>-9.8068804565525269</c:v>
                </c:pt>
                <c:pt idx="107">
                  <c:v>-9.7090437387249295</c:v>
                </c:pt>
                <c:pt idx="108">
                  <c:v>-9.6114731669089863</c:v>
                </c:pt>
                <c:pt idx="109">
                  <c:v>-9.5141958527068695</c:v>
                </c:pt>
                <c:pt idx="110">
                  <c:v>-9.4172376668389539</c:v>
                </c:pt>
                <c:pt idx="111">
                  <c:v>-9.3206232805711977</c:v>
                </c:pt>
                <c:pt idx="112">
                  <c:v>-9.224376205890616</c:v>
                </c:pt>
                <c:pt idx="113">
                  <c:v>-9.1285188344650656</c:v>
                </c:pt>
                <c:pt idx="114">
                  <c:v>-9.0330724754228733</c:v>
                </c:pt>
                <c:pt idx="115">
                  <c:v>-8.938057391986149</c:v>
                </c:pt>
                <c:pt idx="116">
                  <c:v>-8.8434928369915387</c:v>
                </c:pt>
                <c:pt idx="117">
                  <c:v>-8.7493970873303528</c:v>
                </c:pt>
                <c:pt idx="118">
                  <c:v>-8.6557874773397909</c:v>
                </c:pt>
                <c:pt idx="119">
                  <c:v>-8.562680431175643</c:v>
                </c:pt>
                <c:pt idx="120">
                  <c:v>-8.4700914941960583</c:v>
                </c:pt>
                <c:pt idx="121">
                  <c:v>-8.378035363385429</c:v>
                </c:pt>
                <c:pt idx="122">
                  <c:v>-8.2865259168460934</c:v>
                </c:pt>
                <c:pt idx="123">
                  <c:v>-8.1955762423852647</c:v>
                </c:pt>
                <c:pt idx="124">
                  <c:v>-8.1051986652234369</c:v>
                </c:pt>
                <c:pt idx="125">
                  <c:v>-8.015404774850122</c:v>
                </c:pt>
                <c:pt idx="126">
                  <c:v>-7.9262054510515947</c:v>
                </c:pt>
                <c:pt idx="127">
                  <c:v>-7.8376108891350711</c:v>
                </c:pt>
                <c:pt idx="128">
                  <c:v>-7.7496306243727862</c:v>
                </c:pt>
                <c:pt idx="129">
                  <c:v>-7.6622735556886878</c:v>
                </c:pt>
                <c:pt idx="130">
                  <c:v>-7.5755479686102003</c:v>
                </c:pt>
                <c:pt idx="131">
                  <c:v>-7.489461557506365</c:v>
                </c:pt>
                <c:pt idx="132">
                  <c:v>-7.4040214471334558</c:v>
                </c:pt>
                <c:pt idx="133">
                  <c:v>-7.3192342135083965</c:v>
                </c:pt>
                <c:pt idx="134">
                  <c:v>-7.2351059041296599</c:v>
                </c:pt>
                <c:pt idx="135">
                  <c:v>-7.1516420575649731</c:v>
                </c:pt>
                <c:pt idx="136">
                  <c:v>-7.068847722424362</c:v>
                </c:pt>
                <c:pt idx="137">
                  <c:v>-6.9867274757367177</c:v>
                </c:pt>
                <c:pt idx="138">
                  <c:v>-6.9052854407474458</c:v>
                </c:pt>
                <c:pt idx="139">
                  <c:v>-6.8245253041543226</c:v>
                </c:pt>
                <c:pt idx="140">
                  <c:v>-6.7444503327981069</c:v>
                </c:pt>
                <c:pt idx="141">
                  <c:v>-6.6650633898240326</c:v>
                </c:pt>
                <c:pt idx="142">
                  <c:v>-6.5863669503299729</c:v>
                </c:pt>
                <c:pt idx="143">
                  <c:v>-6.5083631165162288</c:v>
                </c:pt>
                <c:pt idx="144">
                  <c:v>-6.4310536323519685</c:v>
                </c:pt>
                <c:pt idx="145">
                  <c:v>-6.3544398977725338</c:v>
                </c:pt>
                <c:pt idx="146">
                  <c:v>-6.2785229824215607</c:v>
                </c:pt>
                <c:pt idx="147">
                  <c:v>-6.2033036389514766</c:v>
                </c:pt>
                <c:pt idx="148">
                  <c:v>-6.1287823158954939</c:v>
                </c:pt>
                <c:pt idx="149">
                  <c:v>-6.0549591701239018</c:v>
                </c:pt>
                <c:pt idx="150">
                  <c:v>-5.9818340788970019</c:v>
                </c:pt>
                <c:pt idx="151">
                  <c:v>-5.9094066515267558</c:v>
                </c:pt>
                <c:pt idx="152">
                  <c:v>-5.8376762406588734</c:v>
                </c:pt>
                <c:pt idx="153">
                  <c:v>-5.7666419531866326</c:v>
                </c:pt>
                <c:pt idx="154">
                  <c:v>-5.6963026608074951</c:v>
                </c:pt>
                <c:pt idx="155">
                  <c:v>-5.6266570102332256</c:v>
                </c:pt>
                <c:pt idx="156">
                  <c:v>-5.557703433063935</c:v>
                </c:pt>
                <c:pt idx="157">
                  <c:v>-5.4894401553360694</c:v>
                </c:pt>
                <c:pt idx="158">
                  <c:v>-5.4218652067542754</c:v>
                </c:pt>
                <c:pt idx="159">
                  <c:v>-5.3549764296165527</c:v>
                </c:pt>
                <c:pt idx="160">
                  <c:v>-5.2887714874420064</c:v>
                </c:pt>
                <c:pt idx="161">
                  <c:v>-5.2232478733101457</c:v>
                </c:pt>
                <c:pt idx="162">
                  <c:v>-5.1584029179204993</c:v>
                </c:pt>
                <c:pt idx="163">
                  <c:v>-5.0942337973809417</c:v>
                </c:pt>
                <c:pt idx="164">
                  <c:v>-5.0307375407329964</c:v>
                </c:pt>
                <c:pt idx="165">
                  <c:v>-4.9679110372221285</c:v>
                </c:pt>
                <c:pt idx="166">
                  <c:v>-4.9057510433206817</c:v>
                </c:pt>
                <c:pt idx="167">
                  <c:v>-4.844254189511104</c:v>
                </c:pt>
                <c:pt idx="168">
                  <c:v>-4.7834169868366745</c:v>
                </c:pt>
                <c:pt idx="169">
                  <c:v>-4.7232358332268607</c:v>
                </c:pt>
                <c:pt idx="170">
                  <c:v>-4.6637070196042334</c:v>
                </c:pt>
                <c:pt idx="171">
                  <c:v>-4.6048267357795138</c:v>
                </c:pt>
                <c:pt idx="172">
                  <c:v>-4.5465910761413992</c:v>
                </c:pt>
                <c:pt idx="173">
                  <c:v>-4.4889960451473296</c:v>
                </c:pt>
                <c:pt idx="174">
                  <c:v>-4.4320375626214101</c:v>
                </c:pt>
                <c:pt idx="175">
                  <c:v>-4.375711468865342</c:v>
                </c:pt>
                <c:pt idx="176">
                  <c:v>-4.3200135295882571</c:v>
                </c:pt>
                <c:pt idx="177">
                  <c:v>-4.2649394406608874</c:v>
                </c:pt>
                <c:pt idx="178">
                  <c:v>-4.2104848326996365</c:v>
                </c:pt>
                <c:pt idx="179">
                  <c:v>-4.1566452754858059</c:v>
                </c:pt>
                <c:pt idx="180">
                  <c:v>-4.1034162822249813</c:v>
                </c:pt>
                <c:pt idx="181">
                  <c:v>-4.050793313651746</c:v>
                </c:pt>
                <c:pt idx="182">
                  <c:v>-3.9987717819843596</c:v>
                </c:pt>
                <c:pt idx="183">
                  <c:v>-3.9473470547341729</c:v>
                </c:pt>
                <c:pt idx="184">
                  <c:v>-3.8965144583743752</c:v>
                </c:pt>
                <c:pt idx="185">
                  <c:v>-3.8462692818723112</c:v>
                </c:pt>
                <c:pt idx="186">
                  <c:v>-3.7966067800898609</c:v>
                </c:pt>
                <c:pt idx="187">
                  <c:v>-3.7475221770558682</c:v>
                </c:pt>
                <c:pt idx="188">
                  <c:v>-3.6990106691147502</c:v>
                </c:pt>
                <c:pt idx="189">
                  <c:v>-3.6510674279551392</c:v>
                </c:pt>
                <c:pt idx="190">
                  <c:v>-3.6036876035224181</c:v>
                </c:pt>
                <c:pt idx="191">
                  <c:v>-3.5568663268187479</c:v>
                </c:pt>
                <c:pt idx="192">
                  <c:v>-3.5105987125942582</c:v>
                </c:pt>
                <c:pt idx="193">
                  <c:v>-3.4648798619328005</c:v>
                </c:pt>
                <c:pt idx="194">
                  <c:v>-3.4197048647356465</c:v>
                </c:pt>
                <c:pt idx="195">
                  <c:v>-3.3750688021064525</c:v>
                </c:pt>
                <c:pt idx="196">
                  <c:v>-3.3309667486405461</c:v>
                </c:pt>
                <c:pt idx="197">
                  <c:v>-3.2873937746217377</c:v>
                </c:pt>
                <c:pt idx="198">
                  <c:v>-3.2443449481295628</c:v>
                </c:pt>
                <c:pt idx="199">
                  <c:v>-3.2018153370598537</c:v>
                </c:pt>
                <c:pt idx="200">
                  <c:v>-3.1598000110614977</c:v>
                </c:pt>
                <c:pt idx="201">
                  <c:v>-3.118294043392047</c:v>
                </c:pt>
                <c:pt idx="202">
                  <c:v>-3.077292512694866</c:v>
                </c:pt>
                <c:pt idx="203">
                  <c:v>-3.0367905047003556</c:v>
                </c:pt>
                <c:pt idx="204">
                  <c:v>-2.996783113853775</c:v>
                </c:pt>
                <c:pt idx="205">
                  <c:v>-2.9572654448720144</c:v>
                </c:pt>
                <c:pt idx="206">
                  <c:v>-2.9182326142317292</c:v>
                </c:pt>
                <c:pt idx="207">
                  <c:v>-2.8796797515910679</c:v>
                </c:pt>
                <c:pt idx="208">
                  <c:v>-2.8416020011471623</c:v>
                </c:pt>
                <c:pt idx="209">
                  <c:v>-2.8039945229316139</c:v>
                </c:pt>
                <c:pt idx="210">
                  <c:v>-2.7668524940459465</c:v>
                </c:pt>
                <c:pt idx="211">
                  <c:v>-2.7301711098390671</c:v>
                </c:pt>
                <c:pt idx="212">
                  <c:v>-2.6939455850287293</c:v>
                </c:pt>
                <c:pt idx="213">
                  <c:v>-2.6581711547688083</c:v>
                </c:pt>
                <c:pt idx="214">
                  <c:v>-2.6228430756642758</c:v>
                </c:pt>
                <c:pt idx="215">
                  <c:v>-2.5879566267356395</c:v>
                </c:pt>
                <c:pt idx="216">
                  <c:v>-2.553507110334551</c:v>
                </c:pt>
                <c:pt idx="217">
                  <c:v>-2.5194898530122662</c:v>
                </c:pt>
                <c:pt idx="218">
                  <c:v>-2.4859002063425777</c:v>
                </c:pt>
                <c:pt idx="219">
                  <c:v>-2.4527335477007912</c:v>
                </c:pt>
                <c:pt idx="220">
                  <c:v>-2.419985281000236</c:v>
                </c:pt>
                <c:pt idx="221">
                  <c:v>-2.3876508373878487</c:v>
                </c:pt>
                <c:pt idx="222">
                  <c:v>-2.3557256759001706</c:v>
                </c:pt>
                <c:pt idx="223">
                  <c:v>-2.3242052840812386</c:v>
                </c:pt>
                <c:pt idx="224">
                  <c:v>-2.293085178563643</c:v>
                </c:pt>
                <c:pt idx="225">
                  <c:v>-2.2623609056140683</c:v>
                </c:pt>
                <c:pt idx="226">
                  <c:v>-2.232028041644623</c:v>
                </c:pt>
                <c:pt idx="227">
                  <c:v>-2.2020821936911092</c:v>
                </c:pt>
                <c:pt idx="228">
                  <c:v>-2.1725189998594621</c:v>
                </c:pt>
                <c:pt idx="229">
                  <c:v>-2.143334129741516</c:v>
                </c:pt>
                <c:pt idx="230">
                  <c:v>-2.1145232848011726</c:v>
                </c:pt>
                <c:pt idx="231">
                  <c:v>-2.086082198732051</c:v>
                </c:pt>
                <c:pt idx="232">
                  <c:v>-2.0580066377877264</c:v>
                </c:pt>
                <c:pt idx="233">
                  <c:v>-2.0302924010854726</c:v>
                </c:pt>
                <c:pt idx="234">
                  <c:v>-2.0029353208845628</c:v>
                </c:pt>
                <c:pt idx="235">
                  <c:v>-1.9759312628400481</c:v>
                </c:pt>
                <c:pt idx="236">
                  <c:v>-1.9492761262329215</c:v>
                </c:pt>
                <c:pt idx="237">
                  <c:v>-1.9229658441775948</c:v>
                </c:pt>
                <c:pt idx="238">
                  <c:v>-1.8969963838075072</c:v>
                </c:pt>
                <c:pt idx="239">
                  <c:v>-1.8713637464397255</c:v>
                </c:pt>
                <c:pt idx="240">
                  <c:v>-1.8460639677193524</c:v>
                </c:pt>
                <c:pt idx="241">
                  <c:v>-1.8210931177444878</c:v>
                </c:pt>
                <c:pt idx="242">
                  <c:v>-1.796447301172549</c:v>
                </c:pt>
                <c:pt idx="243">
                  <c:v>-1.7721226573086435</c:v>
                </c:pt>
                <c:pt idx="244">
                  <c:v>-1.7481153601767283</c:v>
                </c:pt>
                <c:pt idx="245">
                  <c:v>-1.724421618574228</c:v>
                </c:pt>
                <c:pt idx="246">
                  <c:v>-1.701037676110799</c:v>
                </c:pt>
                <c:pt idx="247">
                  <c:v>-1.677959811231849</c:v>
                </c:pt>
                <c:pt idx="248">
                  <c:v>-1.6551843372274675</c:v>
                </c:pt>
                <c:pt idx="249">
                  <c:v>-1.6327076022273581</c:v>
                </c:pt>
                <c:pt idx="250">
                  <c:v>-1.6105259891823451</c:v>
                </c:pt>
                <c:pt idx="251">
                  <c:v>-1.5886359158330401</c:v>
                </c:pt>
                <c:pt idx="252">
                  <c:v>-1.5670338346661918</c:v>
                </c:pt>
                <c:pt idx="253">
                  <c:v>-1.5457162328592768</c:v>
                </c:pt>
                <c:pt idx="254">
                  <c:v>-1.5246796322137977</c:v>
                </c:pt>
                <c:pt idx="255">
                  <c:v>-1.5039205890778291</c:v>
                </c:pt>
                <c:pt idx="256">
                  <c:v>-1.4834356942582632</c:v>
                </c:pt>
                <c:pt idx="257">
                  <c:v>-1.4632215729232223</c:v>
                </c:pt>
                <c:pt idx="258">
                  <c:v>-1.4432748844950745</c:v>
                </c:pt>
                <c:pt idx="259">
                  <c:v>-1.4235923225345057</c:v>
                </c:pt>
                <c:pt idx="260">
                  <c:v>-1.4041706146160955</c:v>
                </c:pt>
                <c:pt idx="261">
                  <c:v>-1.3850065221956147</c:v>
                </c:pt>
                <c:pt idx="262">
                  <c:v>-1.366096840469774</c:v>
                </c:pt>
                <c:pt idx="263">
                  <c:v>-1.3474383982284563</c:v>
                </c:pt>
                <c:pt idx="264">
                  <c:v>-1.3290280577000462</c:v>
                </c:pt>
                <c:pt idx="265">
                  <c:v>-1.3108627143899658</c:v>
                </c:pt>
                <c:pt idx="266">
                  <c:v>-1.2929392969130808</c:v>
                </c:pt>
                <c:pt idx="267">
                  <c:v>-1.2752547668199694</c:v>
                </c:pt>
                <c:pt idx="268">
                  <c:v>-1.2578061184176261</c:v>
                </c:pt>
                <c:pt idx="269">
                  <c:v>-1.2405903785846797</c:v>
                </c:pt>
                <c:pt idx="270">
                  <c:v>-1.2236046065816901</c:v>
                </c:pt>
                <c:pt idx="271">
                  <c:v>-1.206845893856543</c:v>
                </c:pt>
                <c:pt idx="272">
                  <c:v>-1.1903113638454277</c:v>
                </c:pt>
                <c:pt idx="273">
                  <c:v>-1.1739981717694403</c:v>
                </c:pt>
                <c:pt idx="274">
                  <c:v>-1.1579035044273522</c:v>
                </c:pt>
                <c:pt idx="275">
                  <c:v>-1.142024579984533</c:v>
                </c:pt>
                <c:pt idx="276">
                  <c:v>-1.1263586477584275</c:v>
                </c:pt>
                <c:pt idx="277">
                  <c:v>-1.1109029880006696</c:v>
                </c:pt>
                <c:pt idx="278">
                  <c:v>-1.0956549116762742</c:v>
                </c:pt>
                <c:pt idx="279">
                  <c:v>-1.0806117602398673</c:v>
                </c:pt>
                <c:pt idx="280">
                  <c:v>-1.0657709054093882</c:v>
                </c:pt>
                <c:pt idx="281">
                  <c:v>-1.0511297489372162</c:v>
                </c:pt>
                <c:pt idx="282">
                  <c:v>-1.0366857223792039</c:v>
                </c:pt>
                <c:pt idx="283">
                  <c:v>-1.0224362868615717</c:v>
                </c:pt>
                <c:pt idx="284">
                  <c:v>-1.0083789328458794</c:v>
                </c:pt>
                <c:pt idx="285">
                  <c:v>-0.99451117989236737</c:v>
                </c:pt>
                <c:pt idx="286">
                  <c:v>-0.98083057642166227</c:v>
                </c:pt>
                <c:pt idx="287">
                  <c:v>-0.96733469947519046</c:v>
                </c:pt>
                <c:pt idx="288">
                  <c:v>-0.95402115447423552</c:v>
                </c:pt>
                <c:pt idx="289">
                  <c:v>-0.94088757497797137</c:v>
                </c:pt>
                <c:pt idx="290">
                  <c:v>-0.92793162244050253</c:v>
                </c:pt>
                <c:pt idx="291">
                  <c:v>-0.91515098596714506</c:v>
                </c:pt>
                <c:pt idx="292">
                  <c:v>-0.90254338206991491</c:v>
                </c:pt>
                <c:pt idx="293">
                  <c:v>-0.89010655442254338</c:v>
                </c:pt>
                <c:pt idx="294">
                  <c:v>-0.87783827361495448</c:v>
                </c:pt>
                <c:pt idx="295">
                  <c:v>-0.8657363369075296</c:v>
                </c:pt>
                <c:pt idx="296">
                  <c:v>-0.85379856798501053</c:v>
                </c:pt>
                <c:pt idx="297">
                  <c:v>-0.84202281671038215</c:v>
                </c:pt>
                <c:pt idx="298">
                  <c:v>-0.83040695887867411</c:v>
                </c:pt>
                <c:pt idx="299">
                  <c:v>-0.81894889597092924</c:v>
                </c:pt>
                <c:pt idx="300">
                  <c:v>-0.80764655490823556</c:v>
                </c:pt>
                <c:pt idx="301">
                  <c:v>-0.79649788780609143</c:v>
                </c:pt>
                <c:pt idx="302">
                  <c:v>-0.78550087172908634</c:v>
                </c:pt>
                <c:pt idx="303">
                  <c:v>-0.77465350844605918</c:v>
                </c:pt>
                <c:pt idx="304">
                  <c:v>-0.76395382418568591</c:v>
                </c:pt>
                <c:pt idx="305">
                  <c:v>-0.75339986939271253</c:v>
                </c:pt>
                <c:pt idx="306">
                  <c:v>-0.74298971848478623</c:v>
                </c:pt>
                <c:pt idx="307">
                  <c:v>-0.73272146961008688</c:v>
                </c:pt>
                <c:pt idx="308">
                  <c:v>-0.72259324440564832</c:v>
                </c:pt>
                <c:pt idx="309">
                  <c:v>-0.71260318775659048</c:v>
                </c:pt>
                <c:pt idx="310">
                  <c:v>-0.70274946755623724</c:v>
                </c:pt>
                <c:pt idx="311">
                  <c:v>-0.69303027446719501</c:v>
                </c:pt>
                <c:pt idx="312">
                  <c:v>-0.68344382168345597</c:v>
                </c:pt>
                <c:pt idx="313">
                  <c:v>-0.67398834469354929</c:v>
                </c:pt>
                <c:pt idx="314">
                  <c:v>-0.66466210104483381</c:v>
                </c:pt>
                <c:pt idx="315">
                  <c:v>-0.65546337010892974</c:v>
                </c:pt>
                <c:pt idx="316">
                  <c:v>-0.64639045284836405</c:v>
                </c:pt>
                <c:pt idx="317">
                  <c:v>-0.6374416715844603</c:v>
                </c:pt>
                <c:pt idx="318">
                  <c:v>-0.62861536976650656</c:v>
                </c:pt>
                <c:pt idx="319">
                  <c:v>-0.61990991174225851</c:v>
                </c:pt>
                <c:pt idx="320">
                  <c:v>-0.6113236825297913</c:v>
                </c:pt>
                <c:pt idx="321">
                  <c:v>-0.6028550875907337</c:v>
                </c:pt>
                <c:pt idx="322">
                  <c:v>-0.59450255260493545</c:v>
                </c:pt>
                <c:pt idx="323">
                  <c:v>-0.58626452324657541</c:v>
                </c:pt>
                <c:pt idx="324">
                  <c:v>-0.57813946496175062</c:v>
                </c:pt>
                <c:pt idx="325">
                  <c:v>-0.57012586274756671</c:v>
                </c:pt>
                <c:pt idx="326">
                  <c:v>-0.56222222093275565</c:v>
                </c:pt>
                <c:pt idx="327">
                  <c:v>-0.55442706295983935</c:v>
                </c:pt>
                <c:pt idx="328">
                  <c:v>-0.54673893116886829</c:v>
                </c:pt>
                <c:pt idx="329">
                  <c:v>-0.5391563865827439</c:v>
                </c:pt>
                <c:pt idx="330">
                  <c:v>-0.53167800869415061</c:v>
                </c:pt>
                <c:pt idx="331">
                  <c:v>-0.52430239525411537</c:v>
                </c:pt>
                <c:pt idx="332">
                  <c:v>-0.51702816206220137</c:v>
                </c:pt>
                <c:pt idx="333">
                  <c:v>-0.50985394275835416</c:v>
                </c:pt>
                <c:pt idx="334">
                  <c:v>-0.50277838861641555</c:v>
                </c:pt>
                <c:pt idx="335">
                  <c:v>-0.49580016833931878</c:v>
                </c:pt>
                <c:pt idx="336">
                  <c:v>-0.48891796785596336</c:v>
                </c:pt>
                <c:pt idx="337">
                  <c:v>-0.4821304901197967</c:v>
                </c:pt>
                <c:pt idx="338">
                  <c:v>-0.47543645490909164</c:v>
                </c:pt>
                <c:pt idx="339">
                  <c:v>-0.46883459862894267</c:v>
                </c:pt>
                <c:pt idx="340">
                  <c:v>-0.46232367411498199</c:v>
                </c:pt>
                <c:pt idx="341">
                  <c:v>-0.45590245043881533</c:v>
                </c:pt>
                <c:pt idx="342">
                  <c:v>-0.44956971271519258</c:v>
                </c:pt>
                <c:pt idx="343">
                  <c:v>-0.44332426191090529</c:v>
                </c:pt>
                <c:pt idx="344">
                  <c:v>-0.43716491465542501</c:v>
                </c:pt>
                <c:pt idx="345">
                  <c:v>-0.43109050305327373</c:v>
                </c:pt>
                <c:pt idx="346">
                  <c:v>-0.42509987449813935</c:v>
                </c:pt>
                <c:pt idx="347">
                  <c:v>-0.41919189148872227</c:v>
                </c:pt>
                <c:pt idx="348">
                  <c:v>-0.41336543144633153</c:v>
                </c:pt>
                <c:pt idx="349">
                  <c:v>-0.40761938653420593</c:v>
                </c:pt>
                <c:pt idx="350">
                  <c:v>-0.40195266347858682</c:v>
                </c:pt>
                <c:pt idx="351">
                  <c:v>-0.39636418339150897</c:v>
                </c:pt>
                <c:pt idx="352">
                  <c:v>-0.3908528815953406</c:v>
                </c:pt>
                <c:pt idx="353">
                  <c:v>-0.38541770744903392</c:v>
                </c:pt>
                <c:pt idx="354">
                  <c:v>-0.38005762417611871</c:v>
                </c:pt>
                <c:pt idx="355">
                  <c:v>-0.37477160869440013</c:v>
                </c:pt>
                <c:pt idx="356">
                  <c:v>-0.36955865144738276</c:v>
                </c:pt>
                <c:pt idx="357">
                  <c:v>-0.36441775623739819</c:v>
                </c:pt>
                <c:pt idx="358">
                  <c:v>-0.35934794006044402</c:v>
                </c:pt>
                <c:pt idx="359">
                  <c:v>-0.35434823294271312</c:v>
                </c:pt>
                <c:pt idx="360">
                  <c:v>-0.34941767777882043</c:v>
                </c:pt>
                <c:pt idx="361">
                  <c:v>-0.34455533017171225</c:v>
                </c:pt>
                <c:pt idx="362">
                  <c:v>-0.33976025827425577</c:v>
                </c:pt>
                <c:pt idx="363">
                  <c:v>-0.33503154263249191</c:v>
                </c:pt>
                <c:pt idx="364">
                  <c:v>-0.33036827603055413</c:v>
                </c:pt>
                <c:pt idx="365">
                  <c:v>-0.32576956333724599</c:v>
                </c:pt>
                <c:pt idx="366">
                  <c:v>-0.32123452135425129</c:v>
                </c:pt>
                <c:pt idx="367">
                  <c:v>-0.31676227866598899</c:v>
                </c:pt>
                <c:pt idx="368">
                  <c:v>-0.31235197549109139</c:v>
                </c:pt>
                <c:pt idx="369">
                  <c:v>-0.3080027635355021</c:v>
                </c:pt>
                <c:pt idx="370">
                  <c:v>-0.30371380584717744</c:v>
                </c:pt>
                <c:pt idx="371">
                  <c:v>-0.29948427667238731</c:v>
                </c:pt>
                <c:pt idx="372">
                  <c:v>-0.29531336131360508</c:v>
                </c:pt>
                <c:pt idx="373">
                  <c:v>-0.29120025598897376</c:v>
                </c:pt>
                <c:pt idx="374">
                  <c:v>-0.28714416769333306</c:v>
                </c:pt>
                <c:pt idx="375">
                  <c:v>-0.28314431406081397</c:v>
                </c:pt>
                <c:pt idx="376">
                  <c:v>-0.27919992322896636</c:v>
                </c:pt>
                <c:pt idx="377">
                  <c:v>-0.27531023370442853</c:v>
                </c:pt>
                <c:pt idx="378">
                  <c:v>-0.27147449423011499</c:v>
                </c:pt>
                <c:pt idx="379">
                  <c:v>-0.2676919636539199</c:v>
                </c:pt>
                <c:pt idx="380">
                  <c:v>-0.26396191079891573</c:v>
                </c:pt>
                <c:pt idx="381">
                  <c:v>-0.26028361433504393</c:v>
                </c:pt>
                <c:pt idx="382">
                  <c:v>-0.2566563626522832</c:v>
                </c:pt>
                <c:pt idx="383">
                  <c:v>-0.25307945373528029</c:v>
                </c:pt>
                <c:pt idx="384">
                  <c:v>-0.24955219503943443</c:v>
                </c:pt>
                <c:pt idx="385">
                  <c:v>-0.2460739033684276</c:v>
                </c:pt>
                <c:pt idx="386">
                  <c:v>-0.24264390475317751</c:v>
                </c:pt>
                <c:pt idx="387">
                  <c:v>-0.23926153433221389</c:v>
                </c:pt>
                <c:pt idx="388">
                  <c:v>-0.23592613623345832</c:v>
                </c:pt>
                <c:pt idx="389">
                  <c:v>-0.23263706345739679</c:v>
                </c:pt>
                <c:pt idx="390">
                  <c:v>-0.22939367776163488</c:v>
                </c:pt>
                <c:pt idx="391">
                  <c:v>-0.22619534954681977</c:v>
                </c:pt>
                <c:pt idx="392">
                  <c:v>-0.22304145774391979</c:v>
                </c:pt>
                <c:pt idx="393">
                  <c:v>-0.21993138970285328</c:v>
                </c:pt>
                <c:pt idx="394">
                  <c:v>-0.21686454108244169</c:v>
                </c:pt>
                <c:pt idx="395">
                  <c:v>-0.21384031574168666</c:v>
                </c:pt>
                <c:pt idx="396">
                  <c:v>-0.21085812563235773</c:v>
                </c:pt>
                <c:pt idx="397">
                  <c:v>-0.20791739069286902</c:v>
                </c:pt>
                <c:pt idx="398">
                  <c:v>-0.20501753874344406</c:v>
                </c:pt>
                <c:pt idx="399">
                  <c:v>-0.20215800538255041</c:v>
                </c:pt>
                <c:pt idx="400">
                  <c:v>-0.19933823388459176</c:v>
                </c:pt>
                <c:pt idx="401">
                  <c:v>-0.19655767509884733</c:v>
                </c:pt>
                <c:pt idx="402">
                  <c:v>-0.19381578734964416</c:v>
                </c:pt>
                <c:pt idx="403">
                  <c:v>-0.1911120363377522</c:v>
                </c:pt>
                <c:pt idx="404">
                  <c:v>-0.1884458950429912</c:v>
                </c:pt>
                <c:pt idx="405">
                  <c:v>-0.1858168436280318</c:v>
                </c:pt>
                <c:pt idx="406">
                  <c:v>-0.18322436934338227</c:v>
                </c:pt>
                <c:pt idx="407">
                  <c:v>-0.18066796643355271</c:v>
                </c:pt>
                <c:pt idx="408">
                  <c:v>-0.17814713604437535</c:v>
                </c:pt>
                <c:pt idx="409">
                  <c:v>-0.17566138613147836</c:v>
                </c:pt>
                <c:pt idx="410">
                  <c:v>-0.17321023136989497</c:v>
                </c:pt>
                <c:pt idx="411">
                  <c:v>-0.17079319306479979</c:v>
                </c:pt>
                <c:pt idx="412">
                  <c:v>-0.16840979906335682</c:v>
                </c:pt>
                <c:pt idx="413">
                  <c:v>-0.16605958366767187</c:v>
                </c:pt>
                <c:pt idx="414">
                  <c:v>-0.16374208754883293</c:v>
                </c:pt>
                <c:pt idx="415">
                  <c:v>-0.16145685766203177</c:v>
                </c:pt>
                <c:pt idx="416">
                  <c:v>-0.15920344716275059</c:v>
                </c:pt>
                <c:pt idx="417">
                  <c:v>-0.15698141532400495</c:v>
                </c:pt>
                <c:pt idx="418">
                  <c:v>-0.15479032745463148</c:v>
                </c:pt>
                <c:pt idx="419">
                  <c:v>-0.15262975481860605</c:v>
                </c:pt>
                <c:pt idx="420">
                  <c:v>-0.15049927455538525</c:v>
                </c:pt>
                <c:pt idx="421">
                  <c:v>-0.1483984696012591</c:v>
                </c:pt>
                <c:pt idx="422">
                  <c:v>-0.14632692861169966</c:v>
                </c:pt>
                <c:pt idx="423">
                  <c:v>-0.14428424588469885</c:v>
                </c:pt>
                <c:pt idx="424">
                  <c:v>-0.1422700212850834</c:v>
                </c:pt>
                <c:pt idx="425">
                  <c:v>-0.14028386016979641</c:v>
                </c:pt>
                <c:pt idx="426">
                  <c:v>-0.13832537331413106</c:v>
                </c:pt>
                <c:pt idx="427">
                  <c:v>-0.13639417683891078</c:v>
                </c:pt>
                <c:pt idx="428">
                  <c:v>-0.13448989213860352</c:v>
                </c:pt>
                <c:pt idx="429">
                  <c:v>-0.13261214581035574</c:v>
                </c:pt>
                <c:pt idx="430">
                  <c:v>-0.13076056958394172</c:v>
                </c:pt>
                <c:pt idx="431">
                  <c:v>-0.12893480025261242</c:v>
                </c:pt>
                <c:pt idx="432">
                  <c:v>-0.12713447960483693</c:v>
                </c:pt>
                <c:pt idx="433">
                  <c:v>-0.12535925435692541</c:v>
                </c:pt>
                <c:pt idx="434">
                  <c:v>-0.12360877608652028</c:v>
                </c:pt>
                <c:pt idx="435">
                  <c:v>-0.12188270116695164</c:v>
                </c:pt>
                <c:pt idx="436">
                  <c:v>-0.12018069070243996</c:v>
                </c:pt>
                <c:pt idx="437">
                  <c:v>-0.11850241046414155</c:v>
                </c:pt>
                <c:pt idx="438">
                  <c:v>-0.11684753082702354</c:v>
                </c:pt>
                <c:pt idx="439">
                  <c:v>-0.11521572670756139</c:v>
                </c:pt>
                <c:pt idx="440">
                  <c:v>-0.11360667750224555</c:v>
                </c:pt>
                <c:pt idx="441">
                  <c:v>-0.11202006702688957</c:v>
                </c:pt>
                <c:pt idx="442">
                  <c:v>-0.11045558345673412</c:v>
                </c:pt>
                <c:pt idx="443">
                  <c:v>-0.1089129192673273</c:v>
                </c:pt>
                <c:pt idx="444">
                  <c:v>-0.10739177117618474</c:v>
                </c:pt>
                <c:pt idx="445">
                  <c:v>-0.10589184008520758</c:v>
                </c:pt>
                <c:pt idx="446">
                  <c:v>-0.10441283102385988</c:v>
                </c:pt>
                <c:pt idx="447">
                  <c:v>-0.10295445309308869</c:v>
                </c:pt>
                <c:pt idx="448">
                  <c:v>-0.10151641940998168</c:v>
                </c:pt>
                <c:pt idx="449">
                  <c:v>-0.1000984470531525</c:v>
                </c:pt>
                <c:pt idx="450">
                  <c:v>-9.8700257008845355E-2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0.76897673922769716</c:v>
                </c:pt>
                <c:pt idx="1">
                  <c:v>-3.6123379172019021E-2</c:v>
                </c:pt>
                <c:pt idx="2">
                  <c:v>-0.8079031909183324</c:v>
                </c:pt>
                <c:pt idx="3">
                  <c:v>-1.5474357652554771</c:v>
                </c:pt>
                <c:pt idx="4">
                  <c:v>-2.2557626816944585</c:v>
                </c:pt>
                <c:pt idx="5">
                  <c:v>-2.933894910728168</c:v>
                </c:pt>
                <c:pt idx="6">
                  <c:v>-3.5828136706680009</c:v>
                </c:pt>
                <c:pt idx="7">
                  <c:v>-4.2034712612343927</c:v>
                </c:pt>
                <c:pt idx="8">
                  <c:v>-4.7967918745171394</c:v>
                </c:pt>
                <c:pt idx="9">
                  <c:v>-5.3636723839054419</c:v>
                </c:pt>
                <c:pt idx="10">
                  <c:v>-5.9049831115719824</c:v>
                </c:pt>
                <c:pt idx="11">
                  <c:v>-6.4215685750802169</c:v>
                </c:pt>
                <c:pt idx="12">
                  <c:v>-6.9142482136691283</c:v>
                </c:pt>
                <c:pt idx="13">
                  <c:v>-7.3838170947554289</c:v>
                </c:pt>
                <c:pt idx="14">
                  <c:v>-7.8310466011790014</c:v>
                </c:pt>
                <c:pt idx="15">
                  <c:v>-8.2566850997037378</c:v>
                </c:pt>
                <c:pt idx="16">
                  <c:v>-8.661458591272579</c:v>
                </c:pt>
                <c:pt idx="17">
                  <c:v>-9.046071343502561</c:v>
                </c:pt>
                <c:pt idx="18">
                  <c:v>-9.4112065058929293</c:v>
                </c:pt>
                <c:pt idx="19">
                  <c:v>-9.757526708207175</c:v>
                </c:pt>
                <c:pt idx="20">
                  <c:v>-10.085674642477661</c:v>
                </c:pt>
                <c:pt idx="21">
                  <c:v>-10.396273629069922</c:v>
                </c:pt>
                <c:pt idx="22">
                  <c:v>-10.689928167232139</c:v>
                </c:pt>
                <c:pt idx="23">
                  <c:v>-10.967224470544387</c:v>
                </c:pt>
                <c:pt idx="24">
                  <c:v>-11.228730987671137</c:v>
                </c:pt>
                <c:pt idx="25">
                  <c:v>-11.474998908810177</c:v>
                </c:pt>
                <c:pt idx="26">
                  <c:v>-11.70656265822068</c:v>
                </c:pt>
                <c:pt idx="27">
                  <c:v>-11.923940373203134</c:v>
                </c:pt>
                <c:pt idx="28">
                  <c:v>-12.127634369894158</c:v>
                </c:pt>
                <c:pt idx="29">
                  <c:v>-12.318131596229595</c:v>
                </c:pt>
                <c:pt idx="30">
                  <c:v>-12.495904072420061</c:v>
                </c:pt>
                <c:pt idx="31">
                  <c:v>-12.661409319274174</c:v>
                </c:pt>
                <c:pt idx="32">
                  <c:v>-12.815090774695685</c:v>
                </c:pt>
                <c:pt idx="33">
                  <c:v>-12.957378198672332</c:v>
                </c:pt>
                <c:pt idx="34">
                  <c:v>-13.088688067065821</c:v>
                </c:pt>
                <c:pt idx="35">
                  <c:v>-13.209423954504226</c:v>
                </c:pt>
                <c:pt idx="36">
                  <c:v>-13.319976906670078</c:v>
                </c:pt>
                <c:pt idx="37">
                  <c:v>-13.420725802269867</c:v>
                </c:pt>
                <c:pt idx="38">
                  <c:v>-13.512037704962937</c:v>
                </c:pt>
                <c:pt idx="39">
                  <c:v>-13.594268205520619</c:v>
                </c:pt>
                <c:pt idx="40">
                  <c:v>-13.6677617544792</c:v>
                </c:pt>
                <c:pt idx="41">
                  <c:v>-13.732851985543419</c:v>
                </c:pt>
                <c:pt idx="42">
                  <c:v>-13.789862029990296</c:v>
                </c:pt>
                <c:pt idx="43">
                  <c:v>-13.839104822316726</c:v>
                </c:pt>
                <c:pt idx="44">
                  <c:v>-13.88088339736759</c:v>
                </c:pt>
                <c:pt idx="45">
                  <c:v>-13.915491179175026</c:v>
                </c:pt>
                <c:pt idx="46">
                  <c:v>-13.943212261733377</c:v>
                </c:pt>
                <c:pt idx="47">
                  <c:v>-13.964321681928338</c:v>
                </c:pt>
                <c:pt idx="48">
                  <c:v>-13.979085684833118</c:v>
                </c:pt>
                <c:pt idx="49">
                  <c:v>-13.987761981578727</c:v>
                </c:pt>
                <c:pt idx="50">
                  <c:v>-13.990600000000001</c:v>
                </c:pt>
                <c:pt idx="51">
                  <c:v>-13.987841128253772</c:v>
                </c:pt>
                <c:pt idx="52">
                  <c:v>-13.979718951600116</c:v>
                </c:pt>
                <c:pt idx="53">
                  <c:v>-13.96645948253283</c:v>
                </c:pt>
                <c:pt idx="54">
                  <c:v>-13.948281384440119</c:v>
                </c:pt>
                <c:pt idx="55">
                  <c:v>-13.92539618897181</c:v>
                </c:pt>
                <c:pt idx="56">
                  <c:v>-13.898008507284631</c:v>
                </c:pt>
                <c:pt idx="57">
                  <c:v>-13.86631623533256</c:v>
                </c:pt>
                <c:pt idx="58">
                  <c:v>-13.830510753364848</c:v>
                </c:pt>
                <c:pt idx="59">
                  <c:v>-13.79077711978989</c:v>
                </c:pt>
                <c:pt idx="60">
                  <c:v>-13.747294259558977</c:v>
                </c:pt>
                <c:pt idx="61">
                  <c:v>-13.700235147219871</c:v>
                </c:pt>
                <c:pt idx="62">
                  <c:v>-13.649766984786018</c:v>
                </c:pt>
                <c:pt idx="63">
                  <c:v>-13.596051374563542</c:v>
                </c:pt>
                <c:pt idx="64">
                  <c:v>-13.5392444870741</c:v>
                </c:pt>
                <c:pt idx="65">
                  <c:v>-13.479497224208203</c:v>
                </c:pt>
                <c:pt idx="66">
                  <c:v>-13.416955377739907</c:v>
                </c:pt>
                <c:pt idx="67">
                  <c:v>-13.351759783330303</c:v>
                </c:pt>
                <c:pt idx="68">
                  <c:v>-13.284046470143792</c:v>
                </c:pt>
                <c:pt idx="69">
                  <c:v>-13.213946806197855</c:v>
                </c:pt>
                <c:pt idx="70">
                  <c:v>-13.14158763956376</c:v>
                </c:pt>
                <c:pt idx="71">
                  <c:v>-13.067091435532507</c:v>
                </c:pt>
                <c:pt idx="72">
                  <c:v>-12.990576409857276</c:v>
                </c:pt>
                <c:pt idx="73">
                  <c:v>-12.91215665818056</c:v>
                </c:pt>
                <c:pt idx="74">
                  <c:v>-12.831942281751397</c:v>
                </c:pt>
                <c:pt idx="75">
                  <c:v>-12.750039509535142</c:v>
                </c:pt>
                <c:pt idx="76">
                  <c:v>-12.666550816815603</c:v>
                </c:pt>
                <c:pt idx="77">
                  <c:v>-12.58157504038652</c:v>
                </c:pt>
                <c:pt idx="78">
                  <c:v>-12.495207490426912</c:v>
                </c:pt>
                <c:pt idx="79">
                  <c:v>-12.407540059152156</c:v>
                </c:pt>
                <c:pt idx="80">
                  <c:v>-12.318661326330233</c:v>
                </c:pt>
                <c:pt idx="81">
                  <c:v>-12.228656661750174</c:v>
                </c:pt>
                <c:pt idx="82">
                  <c:v>-12.137608324727344</c:v>
                </c:pt>
                <c:pt idx="83">
                  <c:v>-12.045595560727952</c:v>
                </c:pt>
                <c:pt idx="84">
                  <c:v>-11.952694695192966</c:v>
                </c:pt>
                <c:pt idx="85">
                  <c:v>-11.858979224639347</c:v>
                </c:pt>
                <c:pt idx="86">
                  <c:v>-11.764519905114572</c:v>
                </c:pt>
                <c:pt idx="87">
                  <c:v>-11.669384838078162</c:v>
                </c:pt>
                <c:pt idx="88">
                  <c:v>-11.573639553782119</c:v>
                </c:pt>
                <c:pt idx="89">
                  <c:v>-11.47734709222007</c:v>
                </c:pt>
                <c:pt idx="90">
                  <c:v>-11.38056808171317</c:v>
                </c:pt>
                <c:pt idx="91">
                  <c:v>-11.283360815198801</c:v>
                </c:pt>
                <c:pt idx="92">
                  <c:v>-11.185781324286472</c:v>
                </c:pt>
                <c:pt idx="93">
                  <c:v>-11.087883451143485</c:v>
                </c:pt>
                <c:pt idx="94">
                  <c:v>-10.989718918271224</c:v>
                </c:pt>
                <c:pt idx="95">
                  <c:v>-10.891337396231316</c:v>
                </c:pt>
                <c:pt idx="96">
                  <c:v>-10.792786569379247</c:v>
                </c:pt>
                <c:pt idx="97">
                  <c:v>-10.694112199661534</c:v>
                </c:pt>
                <c:pt idx="98">
                  <c:v>-10.595358188530854</c:v>
                </c:pt>
                <c:pt idx="99">
                  <c:v>-10.496566637032279</c:v>
                </c:pt>
                <c:pt idx="100">
                  <c:v>-10.397777904112111</c:v>
                </c:pt>
                <c:pt idx="101">
                  <c:v>-10.299030663199485</c:v>
                </c:pt>
                <c:pt idx="102">
                  <c:v>-10.200361957109596</c:v>
                </c:pt>
                <c:pt idx="103">
                  <c:v>-10.101807251315908</c:v>
                </c:pt>
                <c:pt idx="104">
                  <c:v>-10.00340048563762</c:v>
                </c:pt>
                <c:pt idx="105">
                  <c:v>-9.905174124387182</c:v>
                </c:pt>
                <c:pt idx="106">
                  <c:v>-9.8071592050215717</c:v>
                </c:pt>
                <c:pt idx="107">
                  <c:v>-9.7093853853397984</c:v>
                </c:pt>
                <c:pt idx="108">
                  <c:v>-9.6118809892679238</c:v>
                </c:pt>
                <c:pt idx="109">
                  <c:v>-9.5146730512717319</c:v>
                </c:pt>
                <c:pt idx="110">
                  <c:v>-9.4177873594361792</c:v>
                </c:pt>
                <c:pt idx="111">
                  <c:v>-9.3212484972495098</c:v>
                </c:pt>
                <c:pt idx="112">
                  <c:v>-9.225079884129098</c:v>
                </c:pt>
                <c:pt idx="113">
                  <c:v>-9.1293038147247803</c:v>
                </c:pt>
                <c:pt idx="114">
                  <c:v>-9.0339414970347676</c:v>
                </c:pt>
                <c:pt idx="115">
                  <c:v>-8.9390130893679789</c:v>
                </c:pt>
                <c:pt idx="116">
                  <c:v>-8.8445377361858917</c:v>
                </c:pt>
                <c:pt idx="117">
                  <c:v>-8.7505336028559935</c:v>
                </c:pt>
                <c:pt idx="118">
                  <c:v>-8.6570179093480597</c:v>
                </c:pt>
                <c:pt idx="119">
                  <c:v>-8.5640069629036333</c:v>
                </c:pt>
                <c:pt idx="120">
                  <c:v>-8.4715161897082272</c:v>
                </c:pt>
                <c:pt idx="121">
                  <c:v>-8.3795601655949188</c:v>
                </c:pt>
                <c:pt idx="122">
                  <c:v>-8.2881526458072639</c:v>
                </c:pt>
                <c:pt idx="123">
                  <c:v>-8.1973065938486958</c:v>
                </c:pt>
                <c:pt idx="124">
                  <c:v>-8.1070342094447003</c:v>
                </c:pt>
                <c:pt idx="125">
                  <c:v>-8.0173469556434966</c:v>
                </c:pt>
                <c:pt idx="126">
                  <c:v>-7.9282555850800804</c:v>
                </c:pt>
                <c:pt idx="127">
                  <c:v>-7.8397701654279341</c:v>
                </c:pt>
                <c:pt idx="128">
                  <c:v>-7.7519001040618933</c:v>
                </c:pt>
                <c:pt idx="129">
                  <c:v>-7.6646541719551244</c:v>
                </c:pt>
                <c:pt idx="130">
                  <c:v>-7.5780405268324529</c:v>
                </c:pt>
                <c:pt idx="131">
                  <c:v>-7.4920667356016777</c:v>
                </c:pt>
                <c:pt idx="132">
                  <c:v>-7.4067397960839152</c:v>
                </c:pt>
                <c:pt idx="133">
                  <c:v>-7.3220661580634276</c:v>
                </c:pt>
                <c:pt idx="134">
                  <c:v>-7.2380517436767846</c:v>
                </c:pt>
                <c:pt idx="135">
                  <c:v>-7.1547019671607108</c:v>
                </c:pt>
                <c:pt idx="136">
                  <c:v>-7.0720217539773405</c:v>
                </c:pt>
                <c:pt idx="137">
                  <c:v>-6.9900155593351956</c:v>
                </c:pt>
                <c:pt idx="138">
                  <c:v>-6.908687386123554</c:v>
                </c:pt>
                <c:pt idx="139">
                  <c:v>-6.8280408022774886</c:v>
                </c:pt>
                <c:pt idx="140">
                  <c:v>-6.7480789575903106</c:v>
                </c:pt>
                <c:pt idx="141">
                  <c:v>-6.6688045999897048</c:v>
                </c:pt>
                <c:pt idx="142">
                  <c:v>-6.5902200912933431</c:v>
                </c:pt>
                <c:pt idx="143">
                  <c:v>-6.5123274224594185</c:v>
                </c:pt>
                <c:pt idx="144">
                  <c:v>-6.4351282283469402</c:v>
                </c:pt>
                <c:pt idx="145">
                  <c:v>-6.3586238020004124</c:v>
                </c:pt>
                <c:pt idx="146">
                  <c:v>-6.282815108472918</c:v>
                </c:pt>
                <c:pt idx="147">
                  <c:v>-6.2077027982013506</c:v>
                </c:pt>
                <c:pt idx="148">
                  <c:v>-6.1332872199471096</c:v>
                </c:pt>
                <c:pt idx="149">
                  <c:v>-6.0595684333151967</c:v>
                </c:pt>
                <c:pt idx="150">
                  <c:v>-5.9865462208642732</c:v>
                </c:pt>
                <c:pt idx="151">
                  <c:v>-5.9142200998199081</c:v>
                </c:pt>
                <c:pt idx="152">
                  <c:v>-5.8425893334028816</c:v>
                </c:pt>
                <c:pt idx="153">
                  <c:v>-5.7716529417840574</c:v>
                </c:pt>
                <c:pt idx="154">
                  <c:v>-5.7014097126770427</c:v>
                </c:pt>
                <c:pt idx="155">
                  <c:v>-5.6318582115795106</c:v>
                </c:pt>
                <c:pt idx="156">
                  <c:v>-5.5629967916737373</c:v>
                </c:pt>
                <c:pt idx="157">
                  <c:v>-5.4948236033966626</c:v>
                </c:pt>
                <c:pt idx="158">
                  <c:v>-5.4273366036893922</c:v>
                </c:pt>
                <c:pt idx="159">
                  <c:v>-5.3605335649358805</c:v>
                </c:pt>
                <c:pt idx="160">
                  <c:v>-5.2944120836001654</c:v>
                </c:pt>
                <c:pt idx="161">
                  <c:v>-5.2289695885713261</c:v>
                </c:pt>
                <c:pt idx="162">
                  <c:v>-5.1642033492250121</c:v>
                </c:pt>
                <c:pt idx="163">
                  <c:v>-5.1001104832101882</c:v>
                </c:pt>
                <c:pt idx="164">
                  <c:v>-5.0366879639694542</c:v>
                </c:pt>
                <c:pt idx="165">
                  <c:v>-4.9739326280010898</c:v>
                </c:pt>
                <c:pt idx="166">
                  <c:v>-4.9118411818706837</c:v>
                </c:pt>
                <c:pt idx="167">
                  <c:v>-4.8504102089800742</c:v>
                </c:pt>
                <c:pt idx="168">
                  <c:v>-4.7896361761009958</c:v>
                </c:pt>
                <c:pt idx="169">
                  <c:v>-4.7295154396806867</c:v>
                </c:pt>
                <c:pt idx="170">
                  <c:v>-4.6700442519264902</c:v>
                </c:pt>
                <c:pt idx="171">
                  <c:v>-4.6112187666762461</c:v>
                </c:pt>
                <c:pt idx="172">
                  <c:v>-4.5530350450611046</c:v>
                </c:pt>
                <c:pt idx="173">
                  <c:v>-4.4954890609671958</c:v>
                </c:pt>
                <c:pt idx="174">
                  <c:v>-4.4385767063023831</c:v>
                </c:pt>
                <c:pt idx="175">
                  <c:v>-4.3822937960741744</c:v>
                </c:pt>
                <c:pt idx="176">
                  <c:v>-4.326636073284658</c:v>
                </c:pt>
                <c:pt idx="177">
                  <c:v>-4.2715992136481882</c:v>
                </c:pt>
                <c:pt idx="178">
                  <c:v>-4.2171788301373585</c:v>
                </c:pt>
                <c:pt idx="179">
                  <c:v>-4.1633704773626379</c:v>
                </c:pt>
                <c:pt idx="180">
                  <c:v>-4.110169655790906</c:v>
                </c:pt>
                <c:pt idx="181">
                  <c:v>-4.0575718158079486</c:v>
                </c:pt>
                <c:pt idx="182">
                  <c:v>-4.0055723616298389</c:v>
                </c:pt>
                <c:pt idx="183">
                  <c:v>-3.9541666550679806</c:v>
                </c:pt>
                <c:pt idx="184">
                  <c:v>-3.9033500191524468</c:v>
                </c:pt>
                <c:pt idx="185">
                  <c:v>-3.8531177416181177</c:v>
                </c:pt>
                <c:pt idx="186">
                  <c:v>-3.8034650782579793</c:v>
                </c:pt>
                <c:pt idx="187">
                  <c:v>-3.7543872561478322</c:v>
                </c:pt>
                <c:pt idx="188">
                  <c:v>-3.7058794767464978</c:v>
                </c:pt>
                <c:pt idx="189">
                  <c:v>-3.6579369188755391</c:v>
                </c:pt>
                <c:pt idx="190">
                  <c:v>-3.6105547415823587</c:v>
                </c:pt>
                <c:pt idx="191">
                  <c:v>-3.5637280868904169</c:v>
                </c:pt>
                <c:pt idx="192">
                  <c:v>-3.5174520824402373</c:v>
                </c:pt>
                <c:pt idx="193">
                  <c:v>-3.4717218440247204</c:v>
                </c:pt>
                <c:pt idx="194">
                  <c:v>-3.4265324780222008</c:v>
                </c:pt>
                <c:pt idx="195">
                  <c:v>-3.3818790837305777</c:v>
                </c:pt>
                <c:pt idx="196">
                  <c:v>-3.3377567556057448</c:v>
                </c:pt>
                <c:pt idx="197">
                  <c:v>-3.2941605854074574</c:v>
                </c:pt>
                <c:pt idx="198">
                  <c:v>-3.2510856642556609</c:v>
                </c:pt>
                <c:pt idx="199">
                  <c:v>-3.2085270846002478</c:v>
                </c:pt>
                <c:pt idx="200">
                  <c:v>-3.1664799421070811</c:v>
                </c:pt>
                <c:pt idx="201">
                  <c:v>-3.1249393374630725</c:v>
                </c:pt>
                <c:pt idx="202">
                  <c:v>-3.0839003781029888</c:v>
                </c:pt>
                <c:pt idx="203">
                  <c:v>-3.0433581798606073</c:v>
                </c:pt>
                <c:pt idx="204">
                  <c:v>-3.0033078685467376</c:v>
                </c:pt>
                <c:pt idx="205">
                  <c:v>-2.963744581456571</c:v>
                </c:pt>
                <c:pt idx="206">
                  <c:v>-2.9246634688087227</c:v>
                </c:pt>
                <c:pt idx="207">
                  <c:v>-2.8860596951182789</c:v>
                </c:pt>
                <c:pt idx="208">
                  <c:v>-2.8479284405060885</c:v>
                </c:pt>
                <c:pt idx="209">
                  <c:v>-2.8102649019464541</c:v>
                </c:pt>
                <c:pt idx="210">
                  <c:v>-2.7730642944553274</c:v>
                </c:pt>
                <c:pt idx="211">
                  <c:v>-2.7363218522210464</c:v>
                </c:pt>
                <c:pt idx="212">
                  <c:v>-2.7000328296795892</c:v>
                </c:pt>
                <c:pt idx="213">
                  <c:v>-2.6641925025362525</c:v>
                </c:pt>
                <c:pt idx="214">
                  <c:v>-2.6287961687356054</c:v>
                </c:pt>
                <c:pt idx="215">
                  <c:v>-2.5938391493815325</c:v>
                </c:pt>
                <c:pt idx="216">
                  <c:v>-2.559316789609086</c:v>
                </c:pt>
                <c:pt idx="217">
                  <c:v>-2.5252244594098459</c:v>
                </c:pt>
                <c:pt idx="218">
                  <c:v>-2.4915575544124247</c:v>
                </c:pt>
                <c:pt idx="219">
                  <c:v>-2.4583114966196957</c:v>
                </c:pt>
                <c:pt idx="220">
                  <c:v>-2.4254817351042783</c:v>
                </c:pt>
                <c:pt idx="221">
                  <c:v>-2.393063746663779</c:v>
                </c:pt>
                <c:pt idx="222">
                  <c:v>-2.3610530364372133</c:v>
                </c:pt>
                <c:pt idx="223">
                  <c:v>-2.3294451384840205</c:v>
                </c:pt>
                <c:pt idx="224">
                  <c:v>-2.2982356163270037</c:v>
                </c:pt>
                <c:pt idx="225">
                  <c:v>-2.2674200634605253</c:v>
                </c:pt>
                <c:pt idx="226">
                  <c:v>-2.2369941038252126</c:v>
                </c:pt>
                <c:pt idx="227">
                  <c:v>-2.2069533922504094</c:v>
                </c:pt>
                <c:pt idx="228">
                  <c:v>-2.1772936148655506</c:v>
                </c:pt>
                <c:pt idx="229">
                  <c:v>-2.1480104894816296</c:v>
                </c:pt>
                <c:pt idx="230">
                  <c:v>-2.1190997659438637</c:v>
                </c:pt>
                <c:pt idx="231">
                  <c:v>-2.0905572264566299</c:v>
                </c:pt>
                <c:pt idx="232">
                  <c:v>-2.0623786858817375</c:v>
                </c:pt>
                <c:pt idx="233">
                  <c:v>-2.0345599920110233</c:v>
                </c:pt>
                <c:pt idx="234">
                  <c:v>-2.0070970258142729</c:v>
                </c:pt>
                <c:pt idx="235">
                  <c:v>-1.9799857016633982</c:v>
                </c:pt>
                <c:pt idx="236">
                  <c:v>-1.9532219675338018</c:v>
                </c:pt>
                <c:pt idx="237">
                  <c:v>-1.9268018051838038</c:v>
                </c:pt>
                <c:pt idx="238">
                  <c:v>-1.9007212303130039</c:v>
                </c:pt>
                <c:pt idx="239">
                  <c:v>-1.8749762927003959</c:v>
                </c:pt>
                <c:pt idx="240">
                  <c:v>-1.8495630763230539</c:v>
                </c:pt>
                <c:pt idx="241">
                  <c:v>-1.8244776994561547</c:v>
                </c:pt>
                <c:pt idx="242">
                  <c:v>-1.7997163147550956</c:v>
                </c:pt>
                <c:pt idx="243">
                  <c:v>-1.7752751093204411</c:v>
                </c:pt>
                <c:pt idx="244">
                  <c:v>-1.7511503047463897</c:v>
                </c:pt>
                <c:pt idx="245">
                  <c:v>-1.7273381571534518</c:v>
                </c:pt>
                <c:pt idx="246">
                  <c:v>-1.7038349572059954</c:v>
                </c:pt>
                <c:pt idx="247">
                  <c:v>-1.6806370301152955</c:v>
                </c:pt>
                <c:pt idx="248">
                  <c:v>-1.6577407356286997</c:v>
                </c:pt>
                <c:pt idx="249">
                  <c:v>-1.6351424680055096</c:v>
                </c:pt>
                <c:pt idx="250">
                  <c:v>-1.6128386559801526</c:v>
                </c:pt>
                <c:pt idx="251">
                  <c:v>-1.590825762713199</c:v>
                </c:pt>
                <c:pt idx="252">
                  <c:v>-1.5691002857307557</c:v>
                </c:pt>
                <c:pt idx="253">
                  <c:v>-1.5476587568527729</c:v>
                </c:pt>
                <c:pt idx="254">
                  <c:v>-1.52649774211074</c:v>
                </c:pt>
                <c:pt idx="255">
                  <c:v>-1.5056138416552824</c:v>
                </c:pt>
                <c:pt idx="256">
                  <c:v>-1.485003689654101</c:v>
                </c:pt>
                <c:pt idx="257">
                  <c:v>-1.4646639541807331</c:v>
                </c:pt>
                <c:pt idx="258">
                  <c:v>-1.4445913370945411</c:v>
                </c:pt>
                <c:pt idx="259">
                  <c:v>-1.4247825739123741</c:v>
                </c:pt>
                <c:pt idx="260">
                  <c:v>-1.4052344336723483</c:v>
                </c:pt>
                <c:pt idx="261">
                  <c:v>-1.3859437187899499</c:v>
                </c:pt>
                <c:pt idx="262">
                  <c:v>-1.3669072649071772</c:v>
                </c:pt>
                <c:pt idx="263">
                  <c:v>-1.3481219407347438</c:v>
                </c:pt>
                <c:pt idx="264">
                  <c:v>-1.3295846478879443</c:v>
                </c:pt>
                <c:pt idx="265">
                  <c:v>-1.3112923207162945</c:v>
                </c:pt>
                <c:pt idx="266">
                  <c:v>-1.2932419261275709</c:v>
                </c:pt>
                <c:pt idx="267">
                  <c:v>-1.2754304634062683</c:v>
                </c:pt>
                <c:pt idx="268">
                  <c:v>-1.2578549640270049</c:v>
                </c:pt>
                <c:pt idx="269">
                  <c:v>-1.2405124914629537</c:v>
                </c:pt>
                <c:pt idx="270">
                  <c:v>-1.2234001409898656</c:v>
                </c:pt>
                <c:pt idx="271">
                  <c:v>-1.2065150394856747</c:v>
                </c:pt>
                <c:pt idx="272">
                  <c:v>-1.1898543452261667</c:v>
                </c:pt>
                <c:pt idx="273">
                  <c:v>-1.1734152476767492</c:v>
                </c:pt>
                <c:pt idx="274">
                  <c:v>-1.1571949672808481</c:v>
                </c:pt>
                <c:pt idx="275">
                  <c:v>-1.1411907552448901</c:v>
                </c:pt>
                <c:pt idx="276">
                  <c:v>-1.1253998933203031</c:v>
                </c:pt>
                <c:pt idx="277">
                  <c:v>-1.1098196935825524</c:v>
                </c:pt>
                <c:pt idx="278">
                  <c:v>-1.0944474982076935</c:v>
                </c:pt>
                <c:pt idx="279">
                  <c:v>-1.0792806792463612</c:v>
                </c:pt>
                <c:pt idx="280">
                  <c:v>-1.0643166383956171</c:v>
                </c:pt>
                <c:pt idx="281">
                  <c:v>-1.0495528067686186</c:v>
                </c:pt>
                <c:pt idx="282">
                  <c:v>-1.0349866446625644</c:v>
                </c:pt>
                <c:pt idx="283">
                  <c:v>-1.020615641324857</c:v>
                </c:pt>
                <c:pt idx="284">
                  <c:v>-1.0064373147177117</c:v>
                </c:pt>
                <c:pt idx="285">
                  <c:v>-0.99244921128146457</c:v>
                </c:pt>
                <c:pt idx="286">
                  <c:v>-0.97864890569657914</c:v>
                </c:pt>
                <c:pt idx="287">
                  <c:v>-0.96503400064470013</c:v>
                </c:pt>
                <c:pt idx="288">
                  <c:v>-0.95160212656863297</c:v>
                </c:pt>
                <c:pt idx="289">
                  <c:v>-0.93835094143164577</c:v>
                </c:pt>
                <c:pt idx="290">
                  <c:v>-0.92527813047602758</c:v>
                </c:pt>
                <c:pt idx="291">
                  <c:v>-0.91238140598120743</c:v>
                </c:pt>
                <c:pt idx="292">
                  <c:v>-0.89965850702133809</c:v>
                </c:pt>
                <c:pt idx="293">
                  <c:v>-0.88710719922266779</c:v>
                </c:pt>
                <c:pt idx="294">
                  <c:v>-0.87472527452065818</c:v>
                </c:pt>
                <c:pt idx="295">
                  <c:v>-0.86251055091710005</c:v>
                </c:pt>
                <c:pt idx="296">
                  <c:v>-0.85046087223713618</c:v>
                </c:pt>
                <c:pt idx="297">
                  <c:v>-0.83857410788648112</c:v>
                </c:pt>
                <c:pt idx="298">
                  <c:v>-0.8268481526087833</c:v>
                </c:pt>
                <c:pt idx="299">
                  <c:v>-0.8152809262433649</c:v>
                </c:pt>
                <c:pt idx="300">
                  <c:v>-0.80387037348323198</c:v>
                </c:pt>
                <c:pt idx="301">
                  <c:v>-0.79261446363362709</c:v>
                </c:pt>
                <c:pt idx="302">
                  <c:v>-0.78151119037105476</c:v>
                </c:pt>
                <c:pt idx="303">
                  <c:v>-0.77055857150300411</c:v>
                </c:pt>
                <c:pt idx="304">
                  <c:v>-0.75975464872823806</c:v>
                </c:pt>
                <c:pt idx="305">
                  <c:v>-0.74909748739791782</c:v>
                </c:pt>
                <c:pt idx="306">
                  <c:v>-0.738585176277474</c:v>
                </c:pt>
                <c:pt idx="307">
                  <c:v>-0.72821582730943213</c:v>
                </c:pt>
                <c:pt idx="308">
                  <c:v>-0.71798757537706026</c:v>
                </c:pt>
                <c:pt idx="309">
                  <c:v>-0.70789857806907797</c:v>
                </c:pt>
                <c:pt idx="310">
                  <c:v>-0.69794701544537407</c:v>
                </c:pt>
                <c:pt idx="311">
                  <c:v>-0.68813108980380588</c:v>
                </c:pt>
                <c:pt idx="312">
                  <c:v>-0.67844902544813923</c:v>
                </c:pt>
                <c:pt idx="313">
                  <c:v>-0.66889906845715619</c:v>
                </c:pt>
                <c:pt idx="314">
                  <c:v>-0.65947948645498589</c:v>
                </c:pt>
                <c:pt idx="315">
                  <c:v>-0.65018856838269223</c:v>
                </c:pt>
                <c:pt idx="316">
                  <c:v>-0.64102462427115237</c:v>
                </c:pt>
                <c:pt idx="317">
                  <c:v>-0.63198598501527337</c:v>
                </c:pt>
                <c:pt idx="318">
                  <c:v>-0.62307100214956257</c:v>
                </c:pt>
                <c:pt idx="319">
                  <c:v>-0.61427804762510307</c:v>
                </c:pt>
                <c:pt idx="320">
                  <c:v>-0.60560551358794412</c:v>
                </c:pt>
                <c:pt idx="321">
                  <c:v>-0.59705181215895076</c:v>
                </c:pt>
                <c:pt idx="322">
                  <c:v>-0.58861537521512464</c:v>
                </c:pt>
                <c:pt idx="323">
                  <c:v>-0.58029465417243276</c:v>
                </c:pt>
                <c:pt idx="324">
                  <c:v>-0.57208811977015184</c:v>
                </c:pt>
                <c:pt idx="325">
                  <c:v>-0.56399426185676749</c:v>
                </c:pt>
                <c:pt idx="326">
                  <c:v>-0.55601158917742644</c:v>
                </c:pt>
                <c:pt idx="327">
                  <c:v>-0.54813862916297973</c:v>
                </c:pt>
                <c:pt idx="328">
                  <c:v>-0.54037392772061765</c:v>
                </c:pt>
                <c:pt idx="329">
                  <c:v>-0.53271604902612246</c:v>
                </c:pt>
                <c:pt idx="330">
                  <c:v>-0.52516357531774205</c:v>
                </c:pt>
                <c:pt idx="331">
                  <c:v>-0.51771510669171106</c:v>
                </c:pt>
                <c:pt idx="332">
                  <c:v>-0.5103692608994147</c:v>
                </c:pt>
                <c:pt idx="333">
                  <c:v>-0.50312467314621834</c:v>
                </c:pt>
                <c:pt idx="334">
                  <c:v>-0.49597999589196395</c:v>
                </c:pt>
                <c:pt idx="335">
                  <c:v>-0.48893389865314751</c:v>
                </c:pt>
                <c:pt idx="336">
                  <c:v>-0.48198506780677597</c:v>
                </c:pt>
                <c:pt idx="337">
                  <c:v>-0.47513220639592074</c:v>
                </c:pt>
                <c:pt idx="338">
                  <c:v>-0.46837403393696081</c:v>
                </c:pt>
                <c:pt idx="339">
                  <c:v>-0.46170928622853002</c:v>
                </c:pt>
                <c:pt idx="340">
                  <c:v>-0.45513671516216531</c:v>
                </c:pt>
                <c:pt idx="341">
                  <c:v>-0.44865508853465869</c:v>
                </c:pt>
                <c:pt idx="342">
                  <c:v>-0.44226318986212004</c:v>
                </c:pt>
                <c:pt idx="343">
                  <c:v>-0.43595981819574209</c:v>
                </c:pt>
                <c:pt idx="344">
                  <c:v>-0.42974378793927881</c:v>
                </c:pt>
                <c:pt idx="345">
                  <c:v>-0.42361392866822645</c:v>
                </c:pt>
                <c:pt idx="346">
                  <c:v>-0.41756908495071315</c:v>
                </c:pt>
                <c:pt idx="347">
                  <c:v>-0.41160811617009113</c:v>
                </c:pt>
                <c:pt idx="348">
                  <c:v>-0.40572989634923173</c:v>
                </c:pt>
                <c:pt idx="349">
                  <c:v>-0.39993331397651721</c:v>
                </c:pt>
                <c:pt idx="350">
                  <c:v>-0.39421727183352917</c:v>
                </c:pt>
                <c:pt idx="351">
                  <c:v>-0.3885806868244257</c:v>
                </c:pt>
                <c:pt idx="352">
                  <c:v>-0.38302248980700671</c:v>
                </c:pt>
                <c:pt idx="353">
                  <c:v>-0.37754162542545722</c:v>
                </c:pt>
                <c:pt idx="354">
                  <c:v>-0.37213705194476954</c:v>
                </c:pt>
                <c:pt idx="355">
                  <c:v>-0.36680774108683045</c:v>
                </c:pt>
                <c:pt idx="356">
                  <c:v>-0.36155267786817541</c:v>
                </c:pt>
                <c:pt idx="357">
                  <c:v>-0.35637086043939442</c:v>
                </c:pt>
                <c:pt idx="358">
                  <c:v>-0.35126129992619048</c:v>
                </c:pt>
                <c:pt idx="359">
                  <c:v>-0.34622302027207574</c:v>
                </c:pt>
                <c:pt idx="360">
                  <c:v>-0.34125505808270351</c:v>
                </c:pt>
                <c:pt idx="361">
                  <c:v>-0.33635646247182305</c:v>
                </c:pt>
                <c:pt idx="362">
                  <c:v>-0.33152629490885299</c:v>
                </c:pt>
                <c:pt idx="363">
                  <c:v>-0.32676362906806017</c:v>
                </c:pt>
                <c:pt idx="364">
                  <c:v>-0.32206755067933818</c:v>
                </c:pt>
                <c:pt idx="365">
                  <c:v>-0.31743715738057582</c:v>
                </c:pt>
                <c:pt idx="366">
                  <c:v>-0.31287155857160315</c:v>
                </c:pt>
                <c:pt idx="367">
                  <c:v>-0.30836987526970977</c:v>
                </c:pt>
                <c:pt idx="368">
                  <c:v>-0.30393123996672039</c:v>
                </c:pt>
                <c:pt idx="369">
                  <c:v>-0.29955479648762323</c:v>
                </c:pt>
                <c:pt idx="370">
                  <c:v>-0.29523969985073395</c:v>
                </c:pt>
                <c:pt idx="371">
                  <c:v>-0.2909851161293921</c:v>
                </c:pt>
                <c:pt idx="372">
                  <c:v>-0.28679022231517226</c:v>
                </c:pt>
                <c:pt idx="373">
                  <c:v>-0.28265420618260523</c:v>
                </c:pt>
                <c:pt idx="374">
                  <c:v>-0.27857626615539249</c:v>
                </c:pt>
                <c:pt idx="375">
                  <c:v>-0.27455561117410909</c:v>
                </c:pt>
                <c:pt idx="376">
                  <c:v>-0.27059146056537636</c:v>
                </c:pt>
                <c:pt idx="377">
                  <c:v>-0.26668304391250147</c:v>
                </c:pt>
                <c:pt idx="378">
                  <c:v>-0.26282960092756369</c:v>
                </c:pt>
                <c:pt idx="379">
                  <c:v>-0.2590303813249441</c:v>
                </c:pt>
                <c:pt idx="380">
                  <c:v>-0.25528464469627976</c:v>
                </c:pt>
                <c:pt idx="381">
                  <c:v>-0.25159166038683706</c:v>
                </c:pt>
                <c:pt idx="382">
                  <c:v>-0.24795070737328676</c:v>
                </c:pt>
                <c:pt idx="383">
                  <c:v>-0.24436107414287447</c:v>
                </c:pt>
                <c:pt idx="384">
                  <c:v>-0.24082205857396949</c:v>
                </c:pt>
                <c:pt idx="385">
                  <c:v>-0.23733296781798441</c:v>
                </c:pt>
                <c:pt idx="386">
                  <c:v>-0.23389311818265024</c:v>
                </c:pt>
                <c:pt idx="387">
                  <c:v>-0.23050183501663846</c:v>
                </c:pt>
                <c:pt idx="388">
                  <c:v>-0.22715845259551359</c:v>
                </c:pt>
                <c:pt idx="389">
                  <c:v>-0.22386231400900924</c:v>
                </c:pt>
                <c:pt idx="390">
                  <c:v>-0.2206127710496123</c:v>
                </c:pt>
                <c:pt idx="391">
                  <c:v>-0.21740918410244348</c:v>
                </c:pt>
                <c:pt idx="392">
                  <c:v>-0.21425092203642446</c:v>
                </c:pt>
                <c:pt idx="393">
                  <c:v>-0.21113736209671655</c:v>
                </c:pt>
                <c:pt idx="394">
                  <c:v>-0.20806788979842172</c:v>
                </c:pt>
                <c:pt idx="395">
                  <c:v>-0.20504189882153148</c:v>
                </c:pt>
                <c:pt idx="396">
                  <c:v>-0.20205879090711451</c:v>
                </c:pt>
                <c:pt idx="397">
                  <c:v>-0.19911797575472717</c:v>
                </c:pt>
                <c:pt idx="398">
                  <c:v>-0.19621887092104007</c:v>
                </c:pt>
                <c:pt idx="399">
                  <c:v>-0.19336090171966341</c:v>
                </c:pt>
                <c:pt idx="400">
                  <c:v>-0.19054350112216389</c:v>
                </c:pt>
                <c:pt idx="401">
                  <c:v>-0.18776610966025772</c:v>
                </c:pt>
                <c:pt idx="402">
                  <c:v>-0.1850281753291711</c:v>
                </c:pt>
                <c:pt idx="403">
                  <c:v>-0.18232915349215359</c:v>
                </c:pt>
                <c:pt idx="404">
                  <c:v>-0.17966850678613527</c:v>
                </c:pt>
                <c:pt idx="405">
                  <c:v>-0.17704570502851324</c:v>
                </c:pt>
                <c:pt idx="406">
                  <c:v>-0.17446022512505951</c:v>
                </c:pt>
                <c:pt idx="407">
                  <c:v>-0.17191155097893443</c:v>
                </c:pt>
                <c:pt idx="408">
                  <c:v>-0.16939917340079855</c:v>
                </c:pt>
                <c:pt idx="409">
                  <c:v>-0.16692259002000753</c:v>
                </c:pt>
                <c:pt idx="410">
                  <c:v>-0.16448130519688242</c:v>
                </c:pt>
                <c:pt idx="411">
                  <c:v>-0.16207482993604033</c:v>
                </c:pt>
                <c:pt idx="412">
                  <c:v>-0.15970268180077804</c:v>
                </c:pt>
                <c:pt idx="413">
                  <c:v>-0.15736438482849374</c:v>
                </c:pt>
                <c:pt idx="414">
                  <c:v>-0.15505946944713878</c:v>
                </c:pt>
                <c:pt idx="415">
                  <c:v>-0.15278747239268697</c:v>
                </c:pt>
                <c:pt idx="416">
                  <c:v>-0.15054793662761012</c:v>
                </c:pt>
                <c:pt idx="417">
                  <c:v>-0.14834041126035036</c:v>
                </c:pt>
                <c:pt idx="418">
                  <c:v>-0.1461644514657767</c:v>
                </c:pt>
                <c:pt idx="419">
                  <c:v>-0.14401961840661706</c:v>
                </c:pt>
                <c:pt idx="420">
                  <c:v>-0.14190547915585283</c:v>
                </c:pt>
                <c:pt idx="421">
                  <c:v>-0.13982160662006798</c:v>
                </c:pt>
                <c:pt idx="422">
                  <c:v>-0.13776757946373935</c:v>
                </c:pt>
                <c:pt idx="423">
                  <c:v>-0.13574298203446075</c:v>
                </c:pt>
                <c:pt idx="424">
                  <c:v>-0.13374740428908735</c:v>
                </c:pt>
                <c:pt idx="425">
                  <c:v>-0.13178044172079362</c:v>
                </c:pt>
                <c:pt idx="426">
                  <c:v>-0.12984169528703066</c:v>
                </c:pt>
                <c:pt idx="427">
                  <c:v>-0.12793077133837683</c:v>
                </c:pt>
                <c:pt idx="428">
                  <c:v>-0.12604728154826814</c:v>
                </c:pt>
                <c:pt idx="429">
                  <c:v>-0.12419084284360152</c:v>
                </c:pt>
                <c:pt idx="430">
                  <c:v>-0.1223610773361983</c:v>
                </c:pt>
                <c:pt idx="431">
                  <c:v>-0.12055761225512072</c:v>
                </c:pt>
                <c:pt idx="432">
                  <c:v>-0.11878007987982943</c:v>
                </c:pt>
                <c:pt idx="433">
                  <c:v>-0.11702811747417467</c:v>
                </c:pt>
                <c:pt idx="434">
                  <c:v>-0.11530136722120939</c:v>
                </c:pt>
                <c:pt idx="435">
                  <c:v>-0.11359947615881681</c:v>
                </c:pt>
                <c:pt idx="436">
                  <c:v>-0.11192209611614153</c:v>
                </c:pt>
                <c:pt idx="437">
                  <c:v>-0.1102688836508162</c:v>
                </c:pt>
                <c:pt idx="438">
                  <c:v>-0.10863949998697356</c:v>
                </c:pt>
                <c:pt idx="439">
                  <c:v>-0.10703361095403509</c:v>
                </c:pt>
                <c:pt idx="440">
                  <c:v>-0.10545088692626813</c:v>
                </c:pt>
                <c:pt idx="441">
                  <c:v>-0.10389100276310065</c:v>
                </c:pt>
                <c:pt idx="442">
                  <c:v>-0.1023536377501869</c:v>
                </c:pt>
                <c:pt idx="443">
                  <c:v>-0.10083847554121339</c:v>
                </c:pt>
                <c:pt idx="444">
                  <c:v>-9.9345204100438469E-2</c:v>
                </c:pt>
                <c:pt idx="445">
                  <c:v>-9.7873515645954354E-2</c:v>
                </c:pt>
                <c:pt idx="446">
                  <c:v>-9.6423106593665986E-2</c:v>
                </c:pt>
                <c:pt idx="447">
                  <c:v>-9.4993677501975848E-2</c:v>
                </c:pt>
                <c:pt idx="448">
                  <c:v>-9.3584933017168026E-2</c:v>
                </c:pt>
                <c:pt idx="449">
                  <c:v>-9.2196581819482315E-2</c:v>
                </c:pt>
                <c:pt idx="450">
                  <c:v>-9.0828336569870743E-2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2.2795240277648579</c:v>
                </c:pt>
                <c:pt idx="1">
                  <c:v>2.2942643130177691</c:v>
                </c:pt>
                <c:pt idx="2">
                  <c:v>2.3090045982706804</c:v>
                </c:pt>
                <c:pt idx="3">
                  <c:v>2.3237448835235917</c:v>
                </c:pt>
                <c:pt idx="4">
                  <c:v>2.3384851687765029</c:v>
                </c:pt>
                <c:pt idx="5">
                  <c:v>2.3532254540294142</c:v>
                </c:pt>
                <c:pt idx="6">
                  <c:v>2.3679657392823255</c:v>
                </c:pt>
                <c:pt idx="7">
                  <c:v>2.3827060245352367</c:v>
                </c:pt>
                <c:pt idx="8">
                  <c:v>2.397446309788148</c:v>
                </c:pt>
                <c:pt idx="9">
                  <c:v>2.4121865950410593</c:v>
                </c:pt>
                <c:pt idx="10">
                  <c:v>2.4269268802939701</c:v>
                </c:pt>
                <c:pt idx="11">
                  <c:v>2.4416671655468818</c:v>
                </c:pt>
                <c:pt idx="12">
                  <c:v>2.4564074507997931</c:v>
                </c:pt>
                <c:pt idx="13">
                  <c:v>2.4711477360527043</c:v>
                </c:pt>
                <c:pt idx="14">
                  <c:v>2.4858880213056156</c:v>
                </c:pt>
                <c:pt idx="15">
                  <c:v>2.5006283065585269</c:v>
                </c:pt>
                <c:pt idx="16">
                  <c:v>2.5153685918114381</c:v>
                </c:pt>
                <c:pt idx="17">
                  <c:v>2.5301088770643494</c:v>
                </c:pt>
                <c:pt idx="18">
                  <c:v>2.5448491623172607</c:v>
                </c:pt>
                <c:pt idx="19">
                  <c:v>2.5595894475701719</c:v>
                </c:pt>
                <c:pt idx="20">
                  <c:v>2.5743297328230832</c:v>
                </c:pt>
                <c:pt idx="21">
                  <c:v>2.5890700180759945</c:v>
                </c:pt>
                <c:pt idx="22">
                  <c:v>2.6038103033289057</c:v>
                </c:pt>
                <c:pt idx="23">
                  <c:v>2.618550588581817</c:v>
                </c:pt>
                <c:pt idx="24">
                  <c:v>2.6332908738347283</c:v>
                </c:pt>
                <c:pt idx="25">
                  <c:v>2.6480311590876395</c:v>
                </c:pt>
                <c:pt idx="26">
                  <c:v>2.6627714443405508</c:v>
                </c:pt>
                <c:pt idx="27">
                  <c:v>2.6775117295934621</c:v>
                </c:pt>
                <c:pt idx="28">
                  <c:v>2.6922520148463733</c:v>
                </c:pt>
                <c:pt idx="29">
                  <c:v>2.7069923000992855</c:v>
                </c:pt>
                <c:pt idx="30">
                  <c:v>2.7217325853521963</c:v>
                </c:pt>
                <c:pt idx="31">
                  <c:v>2.736472870605108</c:v>
                </c:pt>
                <c:pt idx="32">
                  <c:v>2.7512131558580193</c:v>
                </c:pt>
                <c:pt idx="33">
                  <c:v>2.7659534411109301</c:v>
                </c:pt>
                <c:pt idx="34">
                  <c:v>2.7806937263638418</c:v>
                </c:pt>
                <c:pt idx="35">
                  <c:v>2.7954340116167531</c:v>
                </c:pt>
                <c:pt idx="36">
                  <c:v>2.8101742968696644</c:v>
                </c:pt>
                <c:pt idx="37">
                  <c:v>2.8249145821225756</c:v>
                </c:pt>
                <c:pt idx="38">
                  <c:v>2.8396548673754869</c:v>
                </c:pt>
                <c:pt idx="39">
                  <c:v>2.8543951526283982</c:v>
                </c:pt>
                <c:pt idx="40">
                  <c:v>2.869135437881309</c:v>
                </c:pt>
                <c:pt idx="41">
                  <c:v>2.8838757231342207</c:v>
                </c:pt>
                <c:pt idx="42">
                  <c:v>2.898616008387132</c:v>
                </c:pt>
                <c:pt idx="43">
                  <c:v>2.9133562936400432</c:v>
                </c:pt>
                <c:pt idx="44">
                  <c:v>2.9280965788929545</c:v>
                </c:pt>
                <c:pt idx="45">
                  <c:v>2.9428368641458653</c:v>
                </c:pt>
                <c:pt idx="46">
                  <c:v>2.957577149398777</c:v>
                </c:pt>
                <c:pt idx="47">
                  <c:v>2.9723174346516879</c:v>
                </c:pt>
                <c:pt idx="48">
                  <c:v>2.9870577199045996</c:v>
                </c:pt>
                <c:pt idx="49">
                  <c:v>3.0017980051575108</c:v>
                </c:pt>
                <c:pt idx="50">
                  <c:v>3.0165382904104212</c:v>
                </c:pt>
                <c:pt idx="51">
                  <c:v>3.0312785756633325</c:v>
                </c:pt>
                <c:pt idx="52">
                  <c:v>3.0460188609162442</c:v>
                </c:pt>
                <c:pt idx="53">
                  <c:v>3.060759146169155</c:v>
                </c:pt>
                <c:pt idx="54">
                  <c:v>3.0754994314220663</c:v>
                </c:pt>
                <c:pt idx="55">
                  <c:v>3.0902397166749771</c:v>
                </c:pt>
                <c:pt idx="56">
                  <c:v>3.1049800019278888</c:v>
                </c:pt>
                <c:pt idx="57">
                  <c:v>3.1197202871808001</c:v>
                </c:pt>
                <c:pt idx="58">
                  <c:v>3.1344605724337109</c:v>
                </c:pt>
                <c:pt idx="59">
                  <c:v>3.1492008576866231</c:v>
                </c:pt>
                <c:pt idx="60">
                  <c:v>3.1639411429395339</c:v>
                </c:pt>
                <c:pt idx="61">
                  <c:v>3.1786814281924451</c:v>
                </c:pt>
                <c:pt idx="62">
                  <c:v>3.1934217134453569</c:v>
                </c:pt>
                <c:pt idx="63">
                  <c:v>3.2081619986982677</c:v>
                </c:pt>
                <c:pt idx="64">
                  <c:v>3.2229022839511789</c:v>
                </c:pt>
                <c:pt idx="65">
                  <c:v>3.2376425692040898</c:v>
                </c:pt>
                <c:pt idx="66">
                  <c:v>3.2523828544570019</c:v>
                </c:pt>
                <c:pt idx="67">
                  <c:v>3.2671231397099127</c:v>
                </c:pt>
                <c:pt idx="68">
                  <c:v>3.281863424962824</c:v>
                </c:pt>
                <c:pt idx="69">
                  <c:v>3.2966037102157357</c:v>
                </c:pt>
                <c:pt idx="70">
                  <c:v>3.3113439954686466</c:v>
                </c:pt>
                <c:pt idx="71">
                  <c:v>3.3260842807215578</c:v>
                </c:pt>
                <c:pt idx="72">
                  <c:v>3.3408245659744686</c:v>
                </c:pt>
                <c:pt idx="73">
                  <c:v>3.3555648512273804</c:v>
                </c:pt>
                <c:pt idx="74">
                  <c:v>3.3703051364802916</c:v>
                </c:pt>
                <c:pt idx="75">
                  <c:v>3.3850454217332029</c:v>
                </c:pt>
                <c:pt idx="76">
                  <c:v>3.3997857069861146</c:v>
                </c:pt>
                <c:pt idx="77">
                  <c:v>3.4145259922390254</c:v>
                </c:pt>
                <c:pt idx="78">
                  <c:v>3.4292662774919367</c:v>
                </c:pt>
                <c:pt idx="79">
                  <c:v>3.4440065627448475</c:v>
                </c:pt>
                <c:pt idx="80">
                  <c:v>3.4587468479977592</c:v>
                </c:pt>
                <c:pt idx="81">
                  <c:v>3.4734871332506705</c:v>
                </c:pt>
                <c:pt idx="82">
                  <c:v>3.4882274185035813</c:v>
                </c:pt>
                <c:pt idx="83">
                  <c:v>3.5029677037564935</c:v>
                </c:pt>
                <c:pt idx="84">
                  <c:v>3.5177079890094043</c:v>
                </c:pt>
                <c:pt idx="85">
                  <c:v>3.5324482742623156</c:v>
                </c:pt>
                <c:pt idx="86">
                  <c:v>3.5471885595152264</c:v>
                </c:pt>
                <c:pt idx="87">
                  <c:v>3.5619288447681381</c:v>
                </c:pt>
                <c:pt idx="88">
                  <c:v>3.5766691300210494</c:v>
                </c:pt>
                <c:pt idx="89">
                  <c:v>3.5914094152739602</c:v>
                </c:pt>
                <c:pt idx="90">
                  <c:v>3.6061497005268723</c:v>
                </c:pt>
                <c:pt idx="91">
                  <c:v>3.6208899857797832</c:v>
                </c:pt>
                <c:pt idx="92">
                  <c:v>3.6356302710326944</c:v>
                </c:pt>
                <c:pt idx="93">
                  <c:v>3.6503705562856061</c:v>
                </c:pt>
                <c:pt idx="94">
                  <c:v>3.665110841538517</c:v>
                </c:pt>
                <c:pt idx="95">
                  <c:v>3.6798511267914282</c:v>
                </c:pt>
                <c:pt idx="96">
                  <c:v>3.6945914120443399</c:v>
                </c:pt>
                <c:pt idx="97">
                  <c:v>3.7093316972972508</c:v>
                </c:pt>
                <c:pt idx="98">
                  <c:v>3.724071982550162</c:v>
                </c:pt>
                <c:pt idx="99">
                  <c:v>3.7388122678030733</c:v>
                </c:pt>
                <c:pt idx="100">
                  <c:v>3.753552553055985</c:v>
                </c:pt>
                <c:pt idx="101">
                  <c:v>3.7682928383088958</c:v>
                </c:pt>
                <c:pt idx="102">
                  <c:v>3.7830331235618071</c:v>
                </c:pt>
                <c:pt idx="103">
                  <c:v>3.7977734088147179</c:v>
                </c:pt>
                <c:pt idx="104">
                  <c:v>3.8125136940676296</c:v>
                </c:pt>
                <c:pt idx="105">
                  <c:v>3.8272539793205409</c:v>
                </c:pt>
                <c:pt idx="106">
                  <c:v>3.8419942645734517</c:v>
                </c:pt>
                <c:pt idx="107">
                  <c:v>3.8567345498263639</c:v>
                </c:pt>
                <c:pt idx="108">
                  <c:v>3.8714748350792747</c:v>
                </c:pt>
                <c:pt idx="109">
                  <c:v>3.886215120332186</c:v>
                </c:pt>
                <c:pt idx="110">
                  <c:v>3.9009554055850977</c:v>
                </c:pt>
                <c:pt idx="111">
                  <c:v>3.9156956908380085</c:v>
                </c:pt>
                <c:pt idx="112">
                  <c:v>3.9304359760909198</c:v>
                </c:pt>
                <c:pt idx="113">
                  <c:v>3.9451762613438315</c:v>
                </c:pt>
                <c:pt idx="114">
                  <c:v>3.9599165465967427</c:v>
                </c:pt>
                <c:pt idx="115">
                  <c:v>3.9746568318496536</c:v>
                </c:pt>
                <c:pt idx="116">
                  <c:v>3.9893971171025648</c:v>
                </c:pt>
                <c:pt idx="117">
                  <c:v>4.0041374023554761</c:v>
                </c:pt>
                <c:pt idx="118">
                  <c:v>4.0188776876083878</c:v>
                </c:pt>
                <c:pt idx="119">
                  <c:v>4.0336179728612986</c:v>
                </c:pt>
                <c:pt idx="120">
                  <c:v>4.0483582581142095</c:v>
                </c:pt>
                <c:pt idx="121">
                  <c:v>4.0630985433671212</c:v>
                </c:pt>
                <c:pt idx="122">
                  <c:v>4.0778388286200329</c:v>
                </c:pt>
                <c:pt idx="123">
                  <c:v>4.0925791138729437</c:v>
                </c:pt>
                <c:pt idx="124">
                  <c:v>4.1073193991258554</c:v>
                </c:pt>
                <c:pt idx="125">
                  <c:v>4.1220596843787662</c:v>
                </c:pt>
                <c:pt idx="126">
                  <c:v>4.1367999696316771</c:v>
                </c:pt>
                <c:pt idx="127">
                  <c:v>4.1515402548845888</c:v>
                </c:pt>
                <c:pt idx="128">
                  <c:v>4.1662805401375005</c:v>
                </c:pt>
                <c:pt idx="129">
                  <c:v>4.1810208253904113</c:v>
                </c:pt>
                <c:pt idx="130">
                  <c:v>4.195761110643323</c:v>
                </c:pt>
                <c:pt idx="131">
                  <c:v>4.2105013958962338</c:v>
                </c:pt>
                <c:pt idx="132">
                  <c:v>4.2252416811491456</c:v>
                </c:pt>
                <c:pt idx="133">
                  <c:v>4.2399819664020564</c:v>
                </c:pt>
                <c:pt idx="134">
                  <c:v>4.2547222516549672</c:v>
                </c:pt>
                <c:pt idx="135">
                  <c:v>4.2694625369078789</c:v>
                </c:pt>
                <c:pt idx="136">
                  <c:v>4.2842028221607897</c:v>
                </c:pt>
                <c:pt idx="137">
                  <c:v>4.2989431074137014</c:v>
                </c:pt>
                <c:pt idx="138">
                  <c:v>4.3136833926666132</c:v>
                </c:pt>
                <c:pt idx="139">
                  <c:v>4.328423677919524</c:v>
                </c:pt>
                <c:pt idx="140">
                  <c:v>4.3431639631724348</c:v>
                </c:pt>
                <c:pt idx="141">
                  <c:v>4.3579042484253465</c:v>
                </c:pt>
                <c:pt idx="142">
                  <c:v>4.3726445336782582</c:v>
                </c:pt>
                <c:pt idx="143">
                  <c:v>4.3873848189311691</c:v>
                </c:pt>
                <c:pt idx="144">
                  <c:v>4.4021251041840799</c:v>
                </c:pt>
                <c:pt idx="145">
                  <c:v>4.4168653894369907</c:v>
                </c:pt>
                <c:pt idx="146">
                  <c:v>4.4316056746899033</c:v>
                </c:pt>
                <c:pt idx="147">
                  <c:v>4.4463459599428141</c:v>
                </c:pt>
                <c:pt idx="148">
                  <c:v>4.4610862451957249</c:v>
                </c:pt>
                <c:pt idx="149">
                  <c:v>4.4758265304486367</c:v>
                </c:pt>
                <c:pt idx="150">
                  <c:v>4.4905668157015475</c:v>
                </c:pt>
                <c:pt idx="151">
                  <c:v>4.5053071009544592</c:v>
                </c:pt>
                <c:pt idx="152">
                  <c:v>4.5200473862073709</c:v>
                </c:pt>
                <c:pt idx="153">
                  <c:v>4.5347876714602817</c:v>
                </c:pt>
                <c:pt idx="154">
                  <c:v>4.5495279567131925</c:v>
                </c:pt>
                <c:pt idx="155">
                  <c:v>4.5642682419661043</c:v>
                </c:pt>
                <c:pt idx="156">
                  <c:v>4.579008527219016</c:v>
                </c:pt>
                <c:pt idx="157">
                  <c:v>4.5937488124719268</c:v>
                </c:pt>
                <c:pt idx="158">
                  <c:v>4.6084890977248385</c:v>
                </c:pt>
                <c:pt idx="159">
                  <c:v>4.6232293829777493</c:v>
                </c:pt>
                <c:pt idx="160">
                  <c:v>4.6379696682306601</c:v>
                </c:pt>
                <c:pt idx="161">
                  <c:v>4.6527099534835719</c:v>
                </c:pt>
                <c:pt idx="162">
                  <c:v>4.6674502387364836</c:v>
                </c:pt>
                <c:pt idx="163">
                  <c:v>4.6821905239893944</c:v>
                </c:pt>
                <c:pt idx="164">
                  <c:v>4.6969308092423052</c:v>
                </c:pt>
                <c:pt idx="165">
                  <c:v>4.7116710944952169</c:v>
                </c:pt>
                <c:pt idx="166">
                  <c:v>4.7264113797481286</c:v>
                </c:pt>
                <c:pt idx="167">
                  <c:v>4.7411516650010395</c:v>
                </c:pt>
                <c:pt idx="168">
                  <c:v>4.7558919502539503</c:v>
                </c:pt>
                <c:pt idx="169">
                  <c:v>4.770632235506862</c:v>
                </c:pt>
                <c:pt idx="170">
                  <c:v>4.7853725207597737</c:v>
                </c:pt>
                <c:pt idx="171">
                  <c:v>4.8001128060126845</c:v>
                </c:pt>
                <c:pt idx="172">
                  <c:v>4.8148530912655962</c:v>
                </c:pt>
                <c:pt idx="173">
                  <c:v>4.8295933765185071</c:v>
                </c:pt>
                <c:pt idx="174">
                  <c:v>4.8443336617714179</c:v>
                </c:pt>
                <c:pt idx="175">
                  <c:v>4.8590739470243296</c:v>
                </c:pt>
                <c:pt idx="176">
                  <c:v>4.8738142322772413</c:v>
                </c:pt>
                <c:pt idx="177">
                  <c:v>4.8885545175301521</c:v>
                </c:pt>
                <c:pt idx="178">
                  <c:v>4.9032948027830638</c:v>
                </c:pt>
                <c:pt idx="179">
                  <c:v>4.9180350880359747</c:v>
                </c:pt>
                <c:pt idx="180">
                  <c:v>4.9327753732888864</c:v>
                </c:pt>
                <c:pt idx="181">
                  <c:v>4.9475156585417981</c:v>
                </c:pt>
                <c:pt idx="182">
                  <c:v>4.962255943794708</c:v>
                </c:pt>
                <c:pt idx="183">
                  <c:v>4.9769962290476197</c:v>
                </c:pt>
                <c:pt idx="184">
                  <c:v>4.9917365143005306</c:v>
                </c:pt>
                <c:pt idx="185">
                  <c:v>5.0064767995534423</c:v>
                </c:pt>
                <c:pt idx="186">
                  <c:v>5.021217084806354</c:v>
                </c:pt>
                <c:pt idx="187">
                  <c:v>5.0359573700592648</c:v>
                </c:pt>
                <c:pt idx="188">
                  <c:v>5.0506976553121756</c:v>
                </c:pt>
                <c:pt idx="189">
                  <c:v>5.0654379405650873</c:v>
                </c:pt>
                <c:pt idx="190">
                  <c:v>5.0801782258179982</c:v>
                </c:pt>
                <c:pt idx="191">
                  <c:v>5.0949185110709099</c:v>
                </c:pt>
                <c:pt idx="192">
                  <c:v>5.1096587963238207</c:v>
                </c:pt>
                <c:pt idx="193">
                  <c:v>5.1243990815767315</c:v>
                </c:pt>
                <c:pt idx="194">
                  <c:v>5.1391393668296441</c:v>
                </c:pt>
                <c:pt idx="195">
                  <c:v>5.1538796520825549</c:v>
                </c:pt>
                <c:pt idx="196">
                  <c:v>5.1686199373354658</c:v>
                </c:pt>
                <c:pt idx="197">
                  <c:v>5.1833602225883775</c:v>
                </c:pt>
                <c:pt idx="198">
                  <c:v>5.1981005078412883</c:v>
                </c:pt>
                <c:pt idx="199">
                  <c:v>5.2128407930942</c:v>
                </c:pt>
                <c:pt idx="200">
                  <c:v>5.2275810783471117</c:v>
                </c:pt>
                <c:pt idx="201">
                  <c:v>5.2423213636000225</c:v>
                </c:pt>
                <c:pt idx="202">
                  <c:v>5.2570616488529334</c:v>
                </c:pt>
                <c:pt idx="203">
                  <c:v>5.2718019341058451</c:v>
                </c:pt>
                <c:pt idx="204">
                  <c:v>5.2865422193587568</c:v>
                </c:pt>
                <c:pt idx="205">
                  <c:v>5.3012825046116676</c:v>
                </c:pt>
                <c:pt idx="206">
                  <c:v>5.3160227898645793</c:v>
                </c:pt>
                <c:pt idx="207">
                  <c:v>5.3307630751174901</c:v>
                </c:pt>
                <c:pt idx="208">
                  <c:v>5.345503360370401</c:v>
                </c:pt>
                <c:pt idx="209">
                  <c:v>5.3602436456233127</c:v>
                </c:pt>
                <c:pt idx="210">
                  <c:v>5.3749839308762244</c:v>
                </c:pt>
                <c:pt idx="211">
                  <c:v>5.3897242161291352</c:v>
                </c:pt>
                <c:pt idx="212">
                  <c:v>5.4044645013820469</c:v>
                </c:pt>
                <c:pt idx="213">
                  <c:v>5.4192047866349577</c:v>
                </c:pt>
                <c:pt idx="214">
                  <c:v>5.4339450718878695</c:v>
                </c:pt>
                <c:pt idx="215">
                  <c:v>5.4486853571407803</c:v>
                </c:pt>
                <c:pt idx="216">
                  <c:v>5.4634256423936911</c:v>
                </c:pt>
                <c:pt idx="217">
                  <c:v>5.4781659276466028</c:v>
                </c:pt>
                <c:pt idx="218">
                  <c:v>5.4929062128995145</c:v>
                </c:pt>
                <c:pt idx="219">
                  <c:v>5.5076464981524254</c:v>
                </c:pt>
                <c:pt idx="220">
                  <c:v>5.5223867834053371</c:v>
                </c:pt>
                <c:pt idx="221">
                  <c:v>5.5371270686582479</c:v>
                </c:pt>
                <c:pt idx="222">
                  <c:v>5.5518673539111587</c:v>
                </c:pt>
                <c:pt idx="223">
                  <c:v>5.5666076391640704</c:v>
                </c:pt>
                <c:pt idx="224">
                  <c:v>5.5813479244169812</c:v>
                </c:pt>
                <c:pt idx="225">
                  <c:v>5.596088209669893</c:v>
                </c:pt>
                <c:pt idx="226">
                  <c:v>5.6108284949228047</c:v>
                </c:pt>
                <c:pt idx="227">
                  <c:v>5.6255687801757155</c:v>
                </c:pt>
                <c:pt idx="228">
                  <c:v>5.6403090654286272</c:v>
                </c:pt>
                <c:pt idx="229">
                  <c:v>5.6550493506815389</c:v>
                </c:pt>
                <c:pt idx="230">
                  <c:v>5.6697896359344488</c:v>
                </c:pt>
                <c:pt idx="231">
                  <c:v>5.6845299211873606</c:v>
                </c:pt>
                <c:pt idx="232">
                  <c:v>5.6992702064402714</c:v>
                </c:pt>
                <c:pt idx="233">
                  <c:v>5.7140104916931831</c:v>
                </c:pt>
                <c:pt idx="234">
                  <c:v>5.7287507769460948</c:v>
                </c:pt>
                <c:pt idx="235">
                  <c:v>5.7434910621990056</c:v>
                </c:pt>
                <c:pt idx="236">
                  <c:v>5.7582313474519164</c:v>
                </c:pt>
                <c:pt idx="237">
                  <c:v>5.7729716327048282</c:v>
                </c:pt>
                <c:pt idx="238">
                  <c:v>5.787711917957739</c:v>
                </c:pt>
                <c:pt idx="239">
                  <c:v>5.8024522032106507</c:v>
                </c:pt>
                <c:pt idx="240">
                  <c:v>5.8171924884635615</c:v>
                </c:pt>
                <c:pt idx="241">
                  <c:v>5.8319327737164723</c:v>
                </c:pt>
                <c:pt idx="242">
                  <c:v>5.8466730589693849</c:v>
                </c:pt>
                <c:pt idx="243">
                  <c:v>5.8614133442222958</c:v>
                </c:pt>
                <c:pt idx="244">
                  <c:v>5.8761536294752066</c:v>
                </c:pt>
                <c:pt idx="245">
                  <c:v>5.8908939147281183</c:v>
                </c:pt>
                <c:pt idx="246">
                  <c:v>5.9056341999810291</c:v>
                </c:pt>
                <c:pt idx="247">
                  <c:v>5.9203744852339408</c:v>
                </c:pt>
                <c:pt idx="248">
                  <c:v>5.9351147704868525</c:v>
                </c:pt>
                <c:pt idx="249">
                  <c:v>5.9498550557397634</c:v>
                </c:pt>
                <c:pt idx="250">
                  <c:v>5.9645953409926742</c:v>
                </c:pt>
                <c:pt idx="251">
                  <c:v>5.9793356262455859</c:v>
                </c:pt>
                <c:pt idx="252">
                  <c:v>5.9940759114984976</c:v>
                </c:pt>
                <c:pt idx="253">
                  <c:v>6.0088161967514084</c:v>
                </c:pt>
                <c:pt idx="254">
                  <c:v>6.0235564820043201</c:v>
                </c:pt>
                <c:pt idx="255">
                  <c:v>6.0382967672572301</c:v>
                </c:pt>
                <c:pt idx="256">
                  <c:v>6.0530370525101418</c:v>
                </c:pt>
                <c:pt idx="257">
                  <c:v>6.0677773377630526</c:v>
                </c:pt>
                <c:pt idx="258">
                  <c:v>6.0825176230159643</c:v>
                </c:pt>
                <c:pt idx="259">
                  <c:v>6.097257908268884</c:v>
                </c:pt>
                <c:pt idx="260">
                  <c:v>6.1119981935217877</c:v>
                </c:pt>
                <c:pt idx="261">
                  <c:v>6.1267384787746986</c:v>
                </c:pt>
                <c:pt idx="262">
                  <c:v>6.1414787640276103</c:v>
                </c:pt>
                <c:pt idx="263">
                  <c:v>6.1562190492805282</c:v>
                </c:pt>
                <c:pt idx="264">
                  <c:v>6.1709593345334319</c:v>
                </c:pt>
                <c:pt idx="265">
                  <c:v>6.1856996197863436</c:v>
                </c:pt>
                <c:pt idx="266">
                  <c:v>6.2004399050392554</c:v>
                </c:pt>
                <c:pt idx="267">
                  <c:v>6.2151801902921724</c:v>
                </c:pt>
                <c:pt idx="268">
                  <c:v>6.2299204755450779</c:v>
                </c:pt>
                <c:pt idx="269">
                  <c:v>6.2446607607979878</c:v>
                </c:pt>
                <c:pt idx="270">
                  <c:v>6.2594010460508995</c:v>
                </c:pt>
                <c:pt idx="271">
                  <c:v>6.2741413313038183</c:v>
                </c:pt>
                <c:pt idx="272">
                  <c:v>6.288881616556723</c:v>
                </c:pt>
                <c:pt idx="273">
                  <c:v>6.3036219018096338</c:v>
                </c:pt>
                <c:pt idx="274">
                  <c:v>6.3183621870625455</c:v>
                </c:pt>
                <c:pt idx="275">
                  <c:v>6.3331024723154643</c:v>
                </c:pt>
                <c:pt idx="276">
                  <c:v>6.347842757568368</c:v>
                </c:pt>
                <c:pt idx="277">
                  <c:v>6.3625830428212797</c:v>
                </c:pt>
                <c:pt idx="278">
                  <c:v>6.3773233280741897</c:v>
                </c:pt>
                <c:pt idx="279">
                  <c:v>6.3920636133271085</c:v>
                </c:pt>
                <c:pt idx="280">
                  <c:v>6.4068038985800122</c:v>
                </c:pt>
                <c:pt idx="281">
                  <c:v>6.4215441838329239</c:v>
                </c:pt>
                <c:pt idx="282">
                  <c:v>6.4362844690858436</c:v>
                </c:pt>
                <c:pt idx="283">
                  <c:v>6.4510247543387536</c:v>
                </c:pt>
                <c:pt idx="284">
                  <c:v>6.4657650395916653</c:v>
                </c:pt>
                <c:pt idx="285">
                  <c:v>6.480505324844569</c:v>
                </c:pt>
                <c:pt idx="286">
                  <c:v>6.4952456100974878</c:v>
                </c:pt>
                <c:pt idx="287">
                  <c:v>6.5099858953503995</c:v>
                </c:pt>
                <c:pt idx="288">
                  <c:v>6.5247261806033094</c:v>
                </c:pt>
                <c:pt idx="289">
                  <c:v>6.5394664658562149</c:v>
                </c:pt>
                <c:pt idx="290">
                  <c:v>6.554206751109132</c:v>
                </c:pt>
                <c:pt idx="291">
                  <c:v>6.5689470363620437</c:v>
                </c:pt>
                <c:pt idx="292">
                  <c:v>6.5836873216149554</c:v>
                </c:pt>
                <c:pt idx="293">
                  <c:v>6.5984276068678591</c:v>
                </c:pt>
                <c:pt idx="294">
                  <c:v>6.6131678921207779</c:v>
                </c:pt>
                <c:pt idx="295">
                  <c:v>6.6279081773736896</c:v>
                </c:pt>
                <c:pt idx="296">
                  <c:v>6.6426484626265996</c:v>
                </c:pt>
                <c:pt idx="297">
                  <c:v>6.6573887478795033</c:v>
                </c:pt>
                <c:pt idx="298">
                  <c:v>6.672129033132423</c:v>
                </c:pt>
                <c:pt idx="299">
                  <c:v>6.6868693183853347</c:v>
                </c:pt>
                <c:pt idx="300">
                  <c:v>6.7016096036382455</c:v>
                </c:pt>
                <c:pt idx="301">
                  <c:v>6.7163498888911493</c:v>
                </c:pt>
                <c:pt idx="302">
                  <c:v>6.7310901741440672</c:v>
                </c:pt>
                <c:pt idx="303">
                  <c:v>6.7458304593969789</c:v>
                </c:pt>
                <c:pt idx="304">
                  <c:v>6.7605707446498906</c:v>
                </c:pt>
                <c:pt idx="305">
                  <c:v>6.7753110299027943</c:v>
                </c:pt>
                <c:pt idx="306">
                  <c:v>6.7900513151557123</c:v>
                </c:pt>
                <c:pt idx="307">
                  <c:v>6.804791600408624</c:v>
                </c:pt>
                <c:pt idx="308">
                  <c:v>6.8195318856615357</c:v>
                </c:pt>
                <c:pt idx="309">
                  <c:v>6.8342721709144474</c:v>
                </c:pt>
                <c:pt idx="310">
                  <c:v>6.8490124561673591</c:v>
                </c:pt>
                <c:pt idx="311">
                  <c:v>6.8637527414202708</c:v>
                </c:pt>
                <c:pt idx="312">
                  <c:v>6.8784930266731799</c:v>
                </c:pt>
                <c:pt idx="313">
                  <c:v>6.8932333119260916</c:v>
                </c:pt>
                <c:pt idx="314">
                  <c:v>6.9079735971790033</c:v>
                </c:pt>
                <c:pt idx="315">
                  <c:v>6.922713882431915</c:v>
                </c:pt>
                <c:pt idx="316">
                  <c:v>6.9374541676848267</c:v>
                </c:pt>
                <c:pt idx="317">
                  <c:v>6.9521944529377357</c:v>
                </c:pt>
                <c:pt idx="318">
                  <c:v>6.9669347381906475</c:v>
                </c:pt>
                <c:pt idx="319">
                  <c:v>6.9816750234435592</c:v>
                </c:pt>
                <c:pt idx="320">
                  <c:v>6.9964153086964709</c:v>
                </c:pt>
                <c:pt idx="321">
                  <c:v>7.0111555939493826</c:v>
                </c:pt>
                <c:pt idx="322">
                  <c:v>7.0258958792022934</c:v>
                </c:pt>
                <c:pt idx="323">
                  <c:v>7.0406361644552033</c:v>
                </c:pt>
                <c:pt idx="324">
                  <c:v>7.0553764497081151</c:v>
                </c:pt>
                <c:pt idx="325">
                  <c:v>7.0701167349610268</c:v>
                </c:pt>
                <c:pt idx="326">
                  <c:v>7.0848570202139385</c:v>
                </c:pt>
                <c:pt idx="327">
                  <c:v>7.0995973054668502</c:v>
                </c:pt>
                <c:pt idx="328">
                  <c:v>7.114337590719761</c:v>
                </c:pt>
                <c:pt idx="329">
                  <c:v>7.129077875972671</c:v>
                </c:pt>
                <c:pt idx="330">
                  <c:v>7.1438181612255827</c:v>
                </c:pt>
                <c:pt idx="331">
                  <c:v>7.1585584464784944</c:v>
                </c:pt>
                <c:pt idx="332">
                  <c:v>7.1732987317314061</c:v>
                </c:pt>
                <c:pt idx="333">
                  <c:v>7.1880390169843169</c:v>
                </c:pt>
                <c:pt idx="334">
                  <c:v>7.2027793022372286</c:v>
                </c:pt>
                <c:pt idx="335">
                  <c:v>7.2175195874901386</c:v>
                </c:pt>
                <c:pt idx="336">
                  <c:v>7.2322598727430503</c:v>
                </c:pt>
                <c:pt idx="337">
                  <c:v>7.2470001579959629</c:v>
                </c:pt>
                <c:pt idx="338">
                  <c:v>7.2617404432488728</c:v>
                </c:pt>
                <c:pt idx="339">
                  <c:v>7.2764807285017845</c:v>
                </c:pt>
                <c:pt idx="340">
                  <c:v>7.2912210137546953</c:v>
                </c:pt>
                <c:pt idx="341">
                  <c:v>7.305961299007607</c:v>
                </c:pt>
                <c:pt idx="342">
                  <c:v>7.3207015842605188</c:v>
                </c:pt>
                <c:pt idx="343">
                  <c:v>7.3354418695134305</c:v>
                </c:pt>
                <c:pt idx="344">
                  <c:v>7.3501821547663404</c:v>
                </c:pt>
                <c:pt idx="345">
                  <c:v>7.3649224400192521</c:v>
                </c:pt>
                <c:pt idx="346">
                  <c:v>7.3796627252721629</c:v>
                </c:pt>
                <c:pt idx="347">
                  <c:v>7.3944030105250746</c:v>
                </c:pt>
                <c:pt idx="348">
                  <c:v>7.4091432957779864</c:v>
                </c:pt>
                <c:pt idx="349">
                  <c:v>7.4238835810308981</c:v>
                </c:pt>
                <c:pt idx="350">
                  <c:v>7.438623866283808</c:v>
                </c:pt>
                <c:pt idx="351">
                  <c:v>7.4533641515367197</c:v>
                </c:pt>
                <c:pt idx="352">
                  <c:v>7.4681044367896305</c:v>
                </c:pt>
                <c:pt idx="353">
                  <c:v>7.4828447220425423</c:v>
                </c:pt>
                <c:pt idx="354">
                  <c:v>7.497585007295454</c:v>
                </c:pt>
                <c:pt idx="355">
                  <c:v>7.5123252925483657</c:v>
                </c:pt>
                <c:pt idx="356">
                  <c:v>7.5270655778012765</c:v>
                </c:pt>
                <c:pt idx="357">
                  <c:v>7.5418058630541882</c:v>
                </c:pt>
                <c:pt idx="358">
                  <c:v>7.5565461483070981</c:v>
                </c:pt>
                <c:pt idx="359">
                  <c:v>7.5712864335600099</c:v>
                </c:pt>
                <c:pt idx="360">
                  <c:v>7.5860267188129216</c:v>
                </c:pt>
                <c:pt idx="361">
                  <c:v>7.6007670040658333</c:v>
                </c:pt>
                <c:pt idx="362">
                  <c:v>7.6155072893187441</c:v>
                </c:pt>
                <c:pt idx="363">
                  <c:v>7.630247574571654</c:v>
                </c:pt>
                <c:pt idx="364">
                  <c:v>7.6449878598245657</c:v>
                </c:pt>
                <c:pt idx="365">
                  <c:v>7.6597281450774775</c:v>
                </c:pt>
                <c:pt idx="366">
                  <c:v>7.6744684303303892</c:v>
                </c:pt>
                <c:pt idx="367">
                  <c:v>7.6892087155833</c:v>
                </c:pt>
                <c:pt idx="368">
                  <c:v>7.7039490008362117</c:v>
                </c:pt>
                <c:pt idx="369">
                  <c:v>7.7186892860891225</c:v>
                </c:pt>
                <c:pt idx="370">
                  <c:v>7.7334295713420342</c:v>
                </c:pt>
                <c:pt idx="371">
                  <c:v>7.7481698565949459</c:v>
                </c:pt>
                <c:pt idx="372">
                  <c:v>7.7629101418478577</c:v>
                </c:pt>
                <c:pt idx="373">
                  <c:v>7.7776504271007676</c:v>
                </c:pt>
                <c:pt idx="374">
                  <c:v>7.7923907123536793</c:v>
                </c:pt>
                <c:pt idx="375">
                  <c:v>7.8071309976065901</c:v>
                </c:pt>
                <c:pt idx="376">
                  <c:v>7.8218712828595018</c:v>
                </c:pt>
                <c:pt idx="377">
                  <c:v>7.8366115681124136</c:v>
                </c:pt>
                <c:pt idx="378">
                  <c:v>7.8513518533653253</c:v>
                </c:pt>
                <c:pt idx="379">
                  <c:v>7.8660921386182352</c:v>
                </c:pt>
                <c:pt idx="380">
                  <c:v>7.8808324238711469</c:v>
                </c:pt>
                <c:pt idx="381">
                  <c:v>7.8955727091240577</c:v>
                </c:pt>
                <c:pt idx="382">
                  <c:v>7.9103129943769694</c:v>
                </c:pt>
                <c:pt idx="383">
                  <c:v>7.9250532796298812</c:v>
                </c:pt>
                <c:pt idx="384">
                  <c:v>7.9397935648827929</c:v>
                </c:pt>
                <c:pt idx="385">
                  <c:v>7.9545338501357037</c:v>
                </c:pt>
                <c:pt idx="386">
                  <c:v>7.9692741353886136</c:v>
                </c:pt>
                <c:pt idx="387">
                  <c:v>7.9840144206415253</c:v>
                </c:pt>
                <c:pt idx="388">
                  <c:v>7.998754705894437</c:v>
                </c:pt>
                <c:pt idx="389">
                  <c:v>8.0134949911473488</c:v>
                </c:pt>
                <c:pt idx="390">
                  <c:v>8.0282352764002596</c:v>
                </c:pt>
                <c:pt idx="391">
                  <c:v>8.0429755616531704</c:v>
                </c:pt>
                <c:pt idx="392">
                  <c:v>8.0577158469060812</c:v>
                </c:pt>
                <c:pt idx="393">
                  <c:v>8.0724561321589938</c:v>
                </c:pt>
                <c:pt idx="394">
                  <c:v>8.0871964174119046</c:v>
                </c:pt>
                <c:pt idx="395">
                  <c:v>8.1019367026648172</c:v>
                </c:pt>
                <c:pt idx="396">
                  <c:v>8.1166769879177263</c:v>
                </c:pt>
                <c:pt idx="397">
                  <c:v>8.1314172731706371</c:v>
                </c:pt>
                <c:pt idx="398">
                  <c:v>8.1461575584235497</c:v>
                </c:pt>
                <c:pt idx="399">
                  <c:v>8.1608978436764605</c:v>
                </c:pt>
                <c:pt idx="400">
                  <c:v>8.1756381289293731</c:v>
                </c:pt>
                <c:pt idx="401">
                  <c:v>8.190378414182284</c:v>
                </c:pt>
                <c:pt idx="402">
                  <c:v>8.205118699435193</c:v>
                </c:pt>
                <c:pt idx="403">
                  <c:v>8.2198589846881056</c:v>
                </c:pt>
                <c:pt idx="404">
                  <c:v>8.2345992699410164</c:v>
                </c:pt>
                <c:pt idx="405">
                  <c:v>8.249339555193929</c:v>
                </c:pt>
                <c:pt idx="406">
                  <c:v>8.2640798404468399</c:v>
                </c:pt>
                <c:pt idx="407">
                  <c:v>8.2788201256997507</c:v>
                </c:pt>
                <c:pt idx="408">
                  <c:v>8.2935604109526615</c:v>
                </c:pt>
                <c:pt idx="409">
                  <c:v>8.3083006962055723</c:v>
                </c:pt>
                <c:pt idx="410">
                  <c:v>8.3230409814584849</c:v>
                </c:pt>
                <c:pt idx="411">
                  <c:v>8.3377812667113957</c:v>
                </c:pt>
                <c:pt idx="412">
                  <c:v>8.3525215519643083</c:v>
                </c:pt>
                <c:pt idx="413">
                  <c:v>8.3672618372172174</c:v>
                </c:pt>
                <c:pt idx="414">
                  <c:v>8.3820021224701282</c:v>
                </c:pt>
                <c:pt idx="415">
                  <c:v>8.3967424077230408</c:v>
                </c:pt>
                <c:pt idx="416">
                  <c:v>8.4114826929759516</c:v>
                </c:pt>
                <c:pt idx="417">
                  <c:v>8.4262229782288642</c:v>
                </c:pt>
                <c:pt idx="418">
                  <c:v>8.4409632634817751</c:v>
                </c:pt>
                <c:pt idx="419">
                  <c:v>8.4557035487346859</c:v>
                </c:pt>
                <c:pt idx="420">
                  <c:v>8.4704438339875967</c:v>
                </c:pt>
                <c:pt idx="421">
                  <c:v>8.4851841192405093</c:v>
                </c:pt>
                <c:pt idx="422">
                  <c:v>8.4999244044934201</c:v>
                </c:pt>
                <c:pt idx="423">
                  <c:v>8.514664689746331</c:v>
                </c:pt>
                <c:pt idx="424">
                  <c:v>8.5294049749992418</c:v>
                </c:pt>
                <c:pt idx="425">
                  <c:v>8.5441452602521526</c:v>
                </c:pt>
                <c:pt idx="426">
                  <c:v>8.5588855455050652</c:v>
                </c:pt>
                <c:pt idx="427">
                  <c:v>8.573625830757976</c:v>
                </c:pt>
                <c:pt idx="428">
                  <c:v>8.5883661160108886</c:v>
                </c:pt>
                <c:pt idx="429">
                  <c:v>8.6031064012637977</c:v>
                </c:pt>
                <c:pt idx="430">
                  <c:v>8.6178466865167103</c:v>
                </c:pt>
                <c:pt idx="431">
                  <c:v>8.6325869717696211</c:v>
                </c:pt>
                <c:pt idx="432">
                  <c:v>8.6473272570225319</c:v>
                </c:pt>
                <c:pt idx="433">
                  <c:v>8.6620675422754445</c:v>
                </c:pt>
                <c:pt idx="434">
                  <c:v>8.6768078275283553</c:v>
                </c:pt>
                <c:pt idx="435">
                  <c:v>8.6915481127812662</c:v>
                </c:pt>
                <c:pt idx="436">
                  <c:v>8.7062883980341788</c:v>
                </c:pt>
                <c:pt idx="437">
                  <c:v>8.7210286832870878</c:v>
                </c:pt>
                <c:pt idx="438">
                  <c:v>8.7357689685400004</c:v>
                </c:pt>
                <c:pt idx="439">
                  <c:v>8.7505092537929112</c:v>
                </c:pt>
                <c:pt idx="440">
                  <c:v>8.765249539045822</c:v>
                </c:pt>
                <c:pt idx="441">
                  <c:v>8.7799898242987346</c:v>
                </c:pt>
                <c:pt idx="442">
                  <c:v>8.7947301095516437</c:v>
                </c:pt>
                <c:pt idx="443">
                  <c:v>8.8094703948045563</c:v>
                </c:pt>
                <c:pt idx="444">
                  <c:v>8.8242106800574671</c:v>
                </c:pt>
                <c:pt idx="445">
                  <c:v>8.8389509653103797</c:v>
                </c:pt>
                <c:pt idx="446">
                  <c:v>8.8536912505632905</c:v>
                </c:pt>
                <c:pt idx="447">
                  <c:v>8.8684315358162014</c:v>
                </c:pt>
                <c:pt idx="448">
                  <c:v>8.8831718210691122</c:v>
                </c:pt>
                <c:pt idx="449">
                  <c:v>8.8979121063220248</c:v>
                </c:pt>
                <c:pt idx="450">
                  <c:v>8.9126523915749356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0.764839898080794</c:v>
                </c:pt>
                <c:pt idx="1">
                  <c:v>-4.1250528802109443E-2</c:v>
                </c:pt>
                <c:pt idx="2">
                  <c:v>-0.81386174727105498</c:v>
                </c:pt>
                <c:pt idx="3">
                  <c:v>-1.5540813884437483</c:v>
                </c:pt>
                <c:pt idx="4">
                  <c:v>-2.2629646018563676</c:v>
                </c:pt>
                <c:pt idx="5">
                  <c:v>-2.9415349911735547</c:v>
                </c:pt>
                <c:pt idx="6">
                  <c:v>-3.5907855233928316</c:v>
                </c:pt>
                <c:pt idx="7">
                  <c:v>-4.2116794122880066</c:v>
                </c:pt>
                <c:pt idx="8">
                  <c:v>-4.8051509768154403</c:v>
                </c:pt>
                <c:pt idx="9">
                  <c:v>-5.3721064751870102</c:v>
                </c:pt>
                <c:pt idx="10">
                  <c:v>-5.9134249152932767</c:v>
                </c:pt>
                <c:pt idx="11">
                  <c:v>-6.4299588421421419</c:v>
                </c:pt>
                <c:pt idx="12">
                  <c:v>-6.9225351029586335</c:v>
                </c:pt>
                <c:pt idx="13">
                  <c:v>-7.3919555905745682</c:v>
                </c:pt>
                <c:pt idx="14">
                  <c:v>-7.8389979657178444</c:v>
                </c:pt>
                <c:pt idx="15">
                  <c:v>-8.2644163587954367</c:v>
                </c:pt>
                <c:pt idx="16">
                  <c:v>-8.6689420517465194</c:v>
                </c:pt>
                <c:pt idx="17">
                  <c:v>-9.0532841405264648</c:v>
                </c:pt>
                <c:pt idx="18">
                  <c:v>-9.4181301787667309</c:v>
                </c:pt>
                <c:pt idx="19">
                  <c:v>-9.7641468031402283</c:v>
                </c:pt>
                <c:pt idx="20">
                  <c:v>-10.091980340947174</c:v>
                </c:pt>
                <c:pt idx="21">
                  <c:v>-10.402257400421632</c:v>
                </c:pt>
                <c:pt idx="22">
                  <c:v>-10.695585444245548</c:v>
                </c:pt>
                <c:pt idx="23">
                  <c:v>-10.97255334674254</c:v>
                </c:pt>
                <c:pt idx="24">
                  <c:v>-11.233731935211644</c:v>
                </c:pt>
                <c:pt idx="25">
                  <c:v>-11.479674515847076</c:v>
                </c:pt>
                <c:pt idx="26">
                  <c:v>-11.710917384678655</c:v>
                </c:pt>
                <c:pt idx="27">
                  <c:v>-11.927980323954575</c:v>
                </c:pt>
                <c:pt idx="28">
                  <c:v>-12.131367084376876</c:v>
                </c:pt>
                <c:pt idx="29">
                  <c:v>-12.321565853588332</c:v>
                </c:pt>
                <c:pt idx="30">
                  <c:v>-12.499049711297936</c:v>
                </c:pt>
                <c:pt idx="31">
                  <c:v>-12.664277071422209</c:v>
                </c:pt>
                <c:pt idx="32">
                  <c:v>-12.817692111607812</c:v>
                </c:pt>
                <c:pt idx="33">
                  <c:v>-12.959725190491707</c:v>
                </c:pt>
                <c:pt idx="34">
                  <c:v>-13.090793253044634</c:v>
                </c:pt>
                <c:pt idx="35">
                  <c:v>-13.211300224333833</c:v>
                </c:pt>
                <c:pt idx="36">
                  <c:v>-13.321637392032155</c:v>
                </c:pt>
                <c:pt idx="37">
                  <c:v>-13.422183777990725</c:v>
                </c:pt>
                <c:pt idx="38">
                  <c:v>-13.513306499184115</c:v>
                </c:pt>
                <c:pt idx="39">
                  <c:v>-13.595361118327865</c:v>
                </c:pt>
                <c:pt idx="40">
                  <c:v>-13.668691984460018</c:v>
                </c:pt>
                <c:pt idx="41">
                  <c:v>-13.733632563770104</c:v>
                </c:pt>
                <c:pt idx="42">
                  <c:v>-13.790505760950897</c:v>
                </c:pt>
                <c:pt idx="43">
                  <c:v>-13.839624231340949</c:v>
                </c:pt>
                <c:pt idx="44">
                  <c:v>-13.881290684117793</c:v>
                </c:pt>
                <c:pt idx="45">
                  <c:v>-13.915798176794976</c:v>
                </c:pt>
                <c:pt idx="46">
                  <c:v>-13.943430401268698</c:v>
                </c:pt>
                <c:pt idx="47">
                  <c:v>-13.964461961652857</c:v>
                </c:pt>
                <c:pt idx="48">
                  <c:v>-13.979158644134884</c:v>
                </c:pt>
                <c:pt idx="49">
                  <c:v>-13.987777679077961</c:v>
                </c:pt>
                <c:pt idx="50">
                  <c:v>-13.990567995588984</c:v>
                </c:pt>
                <c:pt idx="51">
                  <c:v>-13.98777046876552</c:v>
                </c:pt>
                <c:pt idx="52">
                  <c:v>-13.979618159828936</c:v>
                </c:pt>
                <c:pt idx="53">
                  <c:v>-13.966336549345113</c:v>
                </c:pt>
                <c:pt idx="54">
                  <c:v>-13.948143763728428</c:v>
                </c:pt>
                <c:pt idx="55">
                  <c:v>-13.925250795219361</c:v>
                </c:pt>
                <c:pt idx="56">
                  <c:v>-13.897861715520458</c:v>
                </c:pt>
                <c:pt idx="57">
                  <c:v>-13.8661738832705</c:v>
                </c:pt>
                <c:pt idx="58">
                  <c:v>-13.830378145531441</c:v>
                </c:pt>
                <c:pt idx="59">
                  <c:v>-13.790659033457832</c:v>
                </c:pt>
                <c:pt idx="60">
                  <c:v>-13.747194952313839</c:v>
                </c:pt>
                <c:pt idx="61">
                  <c:v>-13.700158365997977</c:v>
                </c:pt>
                <c:pt idx="62">
                  <c:v>-13.649715976231583</c:v>
                </c:pt>
                <c:pt idx="63">
                  <c:v>-13.596028896562355</c:v>
                </c:pt>
                <c:pt idx="64">
                  <c:v>-13.539252821330152</c:v>
                </c:pt>
                <c:pt idx="65">
                  <c:v>-13.479538189738156</c:v>
                </c:pt>
                <c:pt idx="66">
                  <c:v>-13.417030345168321</c:v>
                </c:pt>
                <c:pt idx="67">
                  <c:v>-13.351869689876359</c:v>
                </c:pt>
                <c:pt idx="68">
                  <c:v>-13.284191835197381</c:v>
                </c:pt>
                <c:pt idx="69">
                  <c:v>-13.214127747389986</c:v>
                </c:pt>
                <c:pt idx="70">
                  <c:v>-13.141803889242738</c:v>
                </c:pt>
                <c:pt idx="71">
                  <c:v>-13.067342357563501</c:v>
                </c:pt>
                <c:pt idx="72">
                  <c:v>-12.990861016668918</c:v>
                </c:pt>
                <c:pt idx="73">
                  <c:v>-12.912473627987715</c:v>
                </c:pt>
                <c:pt idx="74">
                  <c:v>-12.832289975888598</c:v>
                </c:pt>
                <c:pt idx="75">
                  <c:v>-12.750415989840123</c:v>
                </c:pt>
                <c:pt idx="76">
                  <c:v>-12.666953863007169</c:v>
                </c:pt>
                <c:pt idx="77">
                  <c:v>-12.582002167385458</c:v>
                </c:pt>
                <c:pt idx="78">
                  <c:v>-12.495655965572787</c:v>
                </c:pt>
                <c:pt idx="79">
                  <c:v>-12.40800691927304</c:v>
                </c:pt>
                <c:pt idx="80">
                  <c:v>-12.319143394625925</c:v>
                </c:pt>
                <c:pt idx="81">
                  <c:v>-12.229150564453249</c:v>
                </c:pt>
                <c:pt idx="82">
                  <c:v>-12.138110507509566</c:v>
                </c:pt>
                <c:pt idx="83">
                  <c:v>-12.04610230482283</c:v>
                </c:pt>
                <c:pt idx="84">
                  <c:v>-11.953202133208208</c:v>
                </c:pt>
                <c:pt idx="85">
                  <c:v>-11.859483356035646</c:v>
                </c:pt>
                <c:pt idx="86">
                  <c:v>-11.765016611329948</c:v>
                </c:pt>
                <c:pt idx="87">
                  <c:v>-11.669869897279444</c:v>
                </c:pt>
                <c:pt idx="88">
                  <c:v>-11.574108655227461</c:v>
                </c:pt>
                <c:pt idx="89">
                  <c:v>-11.477795850218627</c:v>
                </c:pt>
                <c:pt idx="90">
                  <c:v>-11.380992049169988</c:v>
                </c:pt>
                <c:pt idx="91">
                  <c:v>-11.283755496735054</c:v>
                </c:pt>
                <c:pt idx="92">
                  <c:v>-11.186142188926656</c:v>
                </c:pt>
                <c:pt idx="93">
                  <c:v>-11.088205944563171</c:v>
                </c:pt>
                <c:pt idx="94">
                  <c:v>-10.989998474600251</c:v>
                </c:pt>
                <c:pt idx="95">
                  <c:v>-10.891569449408848</c:v>
                </c:pt>
                <c:pt idx="96">
                  <c:v>-10.792966564058485</c:v>
                </c:pt>
                <c:pt idx="97">
                  <c:v>-10.69423560166301</c:v>
                </c:pt>
                <c:pt idx="98">
                  <c:v>-10.595420494844452</c:v>
                </c:pt>
                <c:pt idx="99">
                  <c:v>-10.49656338536917</c:v>
                </c:pt>
                <c:pt idx="100">
                  <c:v>-10.397704682008726</c:v>
                </c:pt>
                <c:pt idx="101">
                  <c:v>-10.298883116676672</c:v>
                </c:pt>
                <c:pt idx="102">
                  <c:v>-10.200135798890695</c:v>
                </c:pt>
                <c:pt idx="103">
                  <c:v>-10.101498268608546</c:v>
                </c:pt>
                <c:pt idx="104">
                  <c:v>-10.003004547484394</c:v>
                </c:pt>
                <c:pt idx="105">
                  <c:v>-9.9046871885913124</c:v>
                </c:pt>
                <c:pt idx="106">
                  <c:v>-9.8065773246539809</c:v>
                </c:pt>
                <c:pt idx="107">
                  <c:v>-9.7087047148346421</c:v>
                </c:pt>
                <c:pt idx="108">
                  <c:v>-9.6110977901141297</c:v>
                </c:pt>
                <c:pt idx="109">
                  <c:v>-9.5137836973083925</c:v>
                </c:pt>
                <c:pt idx="110">
                  <c:v>-9.4167883417601121</c:v>
                </c:pt>
                <c:pt idx="111">
                  <c:v>-9.3201364287436093</c:v>
                </c:pt>
                <c:pt idx="112">
                  <c:v>-9.2238515036202706</c:v>
                </c:pt>
                <c:pt idx="113">
                  <c:v>-9.1279559907806949</c:v>
                </c:pt>
                <c:pt idx="114">
                  <c:v>-9.0324712314087137</c:v>
                </c:pt>
                <c:pt idx="115">
                  <c:v>-8.9374175201013006</c:v>
                </c:pt>
                <c:pt idx="116">
                  <c:v>-8.8428141403777047</c:v>
                </c:pt>
                <c:pt idx="117">
                  <c:v>-8.7486793991099141</c:v>
                </c:pt>
                <c:pt idx="118">
                  <c:v>-8.6550306599058295</c:v>
                </c:pt>
                <c:pt idx="119">
                  <c:v>-8.5618843754755325</c:v>
                </c:pt>
                <c:pt idx="120">
                  <c:v>-8.469256119010165</c:v>
                </c:pt>
                <c:pt idx="121">
                  <c:v>-8.3771606146022517</c:v>
                </c:pt>
                <c:pt idx="122">
                  <c:v>-8.2856117667352471</c:v>
                </c:pt>
                <c:pt idx="123">
                  <c:v>-8.1946226888694849</c:v>
                </c:pt>
                <c:pt idx="124">
                  <c:v>-8.1042057311507776</c:v>
                </c:pt>
                <c:pt idx="125">
                  <c:v>-8.0143725072673782</c:v>
                </c:pt>
                <c:pt idx="126">
                  <c:v>-7.9251339204799933</c:v>
                </c:pt>
                <c:pt idx="127">
                  <c:v>-7.8365001888491603</c:v>
                </c:pt>
                <c:pt idx="128">
                  <c:v>-7.7484808696833269</c:v>
                </c:pt>
                <c:pt idx="129">
                  <c:v>-7.6610848832304361</c:v>
                </c:pt>
                <c:pt idx="130">
                  <c:v>-7.5743205356351941</c:v>
                </c:pt>
                <c:pt idx="131">
                  <c:v>-7.4881955411835408</c:v>
                </c:pt>
                <c:pt idx="132">
                  <c:v>-7.4027170438551035</c:v>
                </c:pt>
                <c:pt idx="133">
                  <c:v>-7.3178916382040811</c:v>
                </c:pt>
                <c:pt idx="134">
                  <c:v>-7.2337253895881348</c:v>
                </c:pt>
                <c:pt idx="135">
                  <c:v>-7.1502238537645635</c:v>
                </c:pt>
                <c:pt idx="136">
                  <c:v>-7.0673920958722478</c:v>
                </c:pt>
                <c:pt idx="137">
                  <c:v>-6.9852347088175009</c:v>
                </c:pt>
                <c:pt idx="138">
                  <c:v>-6.9037558310814218</c:v>
                </c:pt>
                <c:pt idx="139">
                  <c:v>-6.8229591639656757</c:v>
                </c:pt>
                <c:pt idx="140">
                  <c:v>-6.7428479882933932</c:v>
                </c:pt>
                <c:pt idx="141">
                  <c:v>-6.6634251805812132</c:v>
                </c:pt>
                <c:pt idx="142">
                  <c:v>-6.5846932286981268</c:v>
                </c:pt>
                <c:pt idx="143">
                  <c:v>-6.5066542470262512</c:v>
                </c:pt>
                <c:pt idx="144">
                  <c:v>-6.4293099911383402</c:v>
                </c:pt>
                <c:pt idx="145">
                  <c:v>-6.3526618720063341</c:v>
                </c:pt>
                <c:pt idx="146">
                  <c:v>-6.2767109697548369</c:v>
                </c:pt>
                <c:pt idx="147">
                  <c:v>-6.2014580469730847</c:v>
                </c:pt>
                <c:pt idx="148">
                  <c:v>-6.1269035615984153</c:v>
                </c:pt>
                <c:pt idx="149">
                  <c:v>-6.0530476793841448</c:v>
                </c:pt>
                <c:pt idx="150">
                  <c:v>-5.9798902859641254</c:v>
                </c:pt>
                <c:pt idx="151">
                  <c:v>-5.9074309985259914</c:v>
                </c:pt>
                <c:pt idx="152">
                  <c:v>-5.8356691771048634</c:v>
                </c:pt>
                <c:pt idx="153">
                  <c:v>-5.7646039355087755</c:v>
                </c:pt>
                <c:pt idx="154">
                  <c:v>-5.6942341518868407</c:v>
                </c:pt>
                <c:pt idx="155">
                  <c:v>-5.6245584789509024</c:v>
                </c:pt>
                <c:pt idx="156">
                  <c:v>-5.555575353861034</c:v>
                </c:pt>
                <c:pt idx="157">
                  <c:v>-5.4872830077849519</c:v>
                </c:pt>
                <c:pt idx="158">
                  <c:v>-5.4196794751411446</c:v>
                </c:pt>
                <c:pt idx="159">
                  <c:v>-5.3527626025352912</c:v>
                </c:pt>
                <c:pt idx="160">
                  <c:v>-5.2865300573991236</c:v>
                </c:pt>
                <c:pt idx="161">
                  <c:v>-5.2209793363407542</c:v>
                </c:pt>
                <c:pt idx="162">
                  <c:v>-5.1561077732151821</c:v>
                </c:pt>
                <c:pt idx="163">
                  <c:v>-5.0919125469234219</c:v>
                </c:pt>
                <c:pt idx="164">
                  <c:v>-5.0283906889484493</c:v>
                </c:pt>
                <c:pt idx="165">
                  <c:v>-4.9655390906360006</c:v>
                </c:pt>
                <c:pt idx="166">
                  <c:v>-4.9033545102279259</c:v>
                </c:pt>
                <c:pt idx="167">
                  <c:v>-4.8418335796556367</c:v>
                </c:pt>
                <c:pt idx="168">
                  <c:v>-4.7809728111008925</c:v>
                </c:pt>
                <c:pt idx="169">
                  <c:v>-4.7207686033311411</c:v>
                </c:pt>
                <c:pt idx="170">
                  <c:v>-4.6612172478161655</c:v>
                </c:pt>
                <c:pt idx="171">
                  <c:v>-4.6023149346328118</c:v>
                </c:pt>
                <c:pt idx="172">
                  <c:v>-4.5440577581642136</c:v>
                </c:pt>
                <c:pt idx="173">
                  <c:v>-4.4864417225998983</c:v>
                </c:pt>
                <c:pt idx="174">
                  <c:v>-4.4294627472428072</c:v>
                </c:pt>
                <c:pt idx="175">
                  <c:v>-4.3731166716292282</c:v>
                </c:pt>
                <c:pt idx="176">
                  <c:v>-4.3173992604673916</c:v>
                </c:pt>
                <c:pt idx="177">
                  <c:v>-4.2623062084002941</c:v>
                </c:pt>
                <c:pt idx="178">
                  <c:v>-4.2078331445982053</c:v>
                </c:pt>
                <c:pt idx="179">
                  <c:v>-4.1539756371861909</c:v>
                </c:pt>
                <c:pt idx="180">
                  <c:v>-4.1007291975116198</c:v>
                </c:pt>
                <c:pt idx="181">
                  <c:v>-4.0480892842568137</c:v>
                </c:pt>
                <c:pt idx="182">
                  <c:v>-3.9960513074015149</c:v>
                </c:pt>
                <c:pt idx="183">
                  <c:v>-3.9446106320399035</c:v>
                </c:pt>
                <c:pt idx="184">
                  <c:v>-3.8937625820567634</c:v>
                </c:pt>
                <c:pt idx="185">
                  <c:v>-3.843502443667103</c:v>
                </c:pt>
                <c:pt idx="186">
                  <c:v>-3.7938254688236159</c:v>
                </c:pt>
                <c:pt idx="187">
                  <c:v>-3.744726878496055</c:v>
                </c:pt>
                <c:pt idx="188">
                  <c:v>-3.6962018658266027</c:v>
                </c:pt>
                <c:pt idx="189">
                  <c:v>-3.6482455991651332</c:v>
                </c:pt>
                <c:pt idx="190">
                  <c:v>-3.6008532249881937</c:v>
                </c:pt>
                <c:pt idx="191">
                  <c:v>-3.5540198707053108</c:v>
                </c:pt>
                <c:pt idx="192">
                  <c:v>-3.5077406473563162</c:v>
                </c:pt>
                <c:pt idx="193">
                  <c:v>-3.4620106522030656</c:v>
                </c:pt>
                <c:pt idx="194">
                  <c:v>-3.4168249712189551</c:v>
                </c:pt>
                <c:pt idx="195">
                  <c:v>-3.3721786814795536</c:v>
                </c:pt>
                <c:pt idx="196">
                  <c:v>-3.3280668534573898</c:v>
                </c:pt>
                <c:pt idx="197">
                  <c:v>-3.2844845532241371</c:v>
                </c:pt>
                <c:pt idx="198">
                  <c:v>-3.2414268445630694</c:v>
                </c:pt>
                <c:pt idx="199">
                  <c:v>-3.1988887909946992</c:v>
                </c:pt>
                <c:pt idx="200">
                  <c:v>-3.1568654577184652</c:v>
                </c:pt>
                <c:pt idx="201">
                  <c:v>-3.1153519134731456</c:v>
                </c:pt>
                <c:pt idx="202">
                  <c:v>-3.0743432323186268</c:v>
                </c:pt>
                <c:pt idx="203">
                  <c:v>-3.033834495341674</c:v>
                </c:pt>
                <c:pt idx="204">
                  <c:v>-2.9938207922881013</c:v>
                </c:pt>
                <c:pt idx="205">
                  <c:v>-2.9542972231238358</c:v>
                </c:pt>
                <c:pt idx="206">
                  <c:v>-2.9152588995271316</c:v>
                </c:pt>
                <c:pt idx="207">
                  <c:v>-2.8767009463143087</c:v>
                </c:pt>
                <c:pt idx="208">
                  <c:v>-2.8386185028011353</c:v>
                </c:pt>
                <c:pt idx="209">
                  <c:v>-2.8010067241020238</c:v>
                </c:pt>
                <c:pt idx="210">
                  <c:v>-2.7638607823691363</c:v>
                </c:pt>
                <c:pt idx="211">
                  <c:v>-2.7271758679733753</c:v>
                </c:pt>
                <c:pt idx="212">
                  <c:v>-2.6909471906292004</c:v>
                </c:pt>
                <c:pt idx="213">
                  <c:v>-2.655169980465232</c:v>
                </c:pt>
                <c:pt idx="214">
                  <c:v>-2.6198394890423757</c:v>
                </c:pt>
                <c:pt idx="215">
                  <c:v>-2.584950990321353</c:v>
                </c:pt>
                <c:pt idx="216">
                  <c:v>-2.5504997815812462</c:v>
                </c:pt>
                <c:pt idx="217">
                  <c:v>-2.5164811842908423</c:v>
                </c:pt>
                <c:pt idx="218">
                  <c:v>-2.4828905449343179</c:v>
                </c:pt>
                <c:pt idx="219">
                  <c:v>-2.449723235792872</c:v>
                </c:pt>
                <c:pt idx="220">
                  <c:v>-2.4169746556838096</c:v>
                </c:pt>
                <c:pt idx="221">
                  <c:v>-2.3846402306585883</c:v>
                </c:pt>
                <c:pt idx="222">
                  <c:v>-2.3527154146612101</c:v>
                </c:pt>
                <c:pt idx="223">
                  <c:v>-2.3211956901483828</c:v>
                </c:pt>
                <c:pt idx="224">
                  <c:v>-2.2900765686727982</c:v>
                </c:pt>
                <c:pt idx="225">
                  <c:v>-2.2593535914307865</c:v>
                </c:pt>
                <c:pt idx="226">
                  <c:v>-2.2290223297756704</c:v>
                </c:pt>
                <c:pt idx="227">
                  <c:v>-2.1990783856980003</c:v>
                </c:pt>
                <c:pt idx="228">
                  <c:v>-2.1695173922738658</c:v>
                </c:pt>
                <c:pt idx="229">
                  <c:v>-2.1403350140824493</c:v>
                </c:pt>
                <c:pt idx="230">
                  <c:v>-2.1115269475939287</c:v>
                </c:pt>
                <c:pt idx="231">
                  <c:v>-2.0830889215287742</c:v>
                </c:pt>
                <c:pt idx="232">
                  <c:v>-2.0550166971895569</c:v>
                </c:pt>
                <c:pt idx="233">
                  <c:v>-2.0273060687662063</c:v>
                </c:pt>
                <c:pt idx="234">
                  <c:v>-1.9999528636157551</c:v>
                </c:pt>
                <c:pt idx="235">
                  <c:v>-1.9729529425174834</c:v>
                </c:pt>
                <c:pt idx="236">
                  <c:v>-1.9463021999044077</c:v>
                </c:pt>
                <c:pt idx="237">
                  <c:v>-1.9199965640719856</c:v>
                </c:pt>
                <c:pt idx="238">
                  <c:v>-1.8940319973649442</c:v>
                </c:pt>
                <c:pt idx="239">
                  <c:v>-1.8684044963429838</c:v>
                </c:pt>
                <c:pt idx="240">
                  <c:v>-1.8431100919262722</c:v>
                </c:pt>
                <c:pt idx="241">
                  <c:v>-1.8181448495214216</c:v>
                </c:pt>
                <c:pt idx="242">
                  <c:v>-1.7935048691287701</c:v>
                </c:pt>
                <c:pt idx="243">
                  <c:v>-1.76918628543168</c:v>
                </c:pt>
                <c:pt idx="244">
                  <c:v>-1.7451852678685373</c:v>
                </c:pt>
                <c:pt idx="245">
                  <c:v>-1.7214980206881974</c:v>
                </c:pt>
                <c:pt idx="246">
                  <c:v>-1.6981207829895149</c:v>
                </c:pt>
                <c:pt idx="247">
                  <c:v>-1.6750498287455677</c:v>
                </c:pt>
                <c:pt idx="248">
                  <c:v>-1.6522814668132775</c:v>
                </c:pt>
                <c:pt idx="249">
                  <c:v>-1.629812040928966</c:v>
                </c:pt>
                <c:pt idx="250">
                  <c:v>-1.6076379296904453</c:v>
                </c:pt>
                <c:pt idx="251">
                  <c:v>-1.585755546526235</c:v>
                </c:pt>
                <c:pt idx="252">
                  <c:v>-1.5641613396524279</c:v>
                </c:pt>
                <c:pt idx="253">
                  <c:v>-1.5428517920177391</c:v>
                </c:pt>
                <c:pt idx="254">
                  <c:v>-1.5218234212372415</c:v>
                </c:pt>
                <c:pt idx="255">
                  <c:v>-1.5010727795153163</c:v>
                </c:pt>
                <c:pt idx="256">
                  <c:v>-1.4805964535582488</c:v>
                </c:pt>
                <c:pt idx="257">
                  <c:v>-1.4603910644769786</c:v>
                </c:pt>
                <c:pt idx="258">
                  <c:v>-1.4404532676804132</c:v>
                </c:pt>
                <c:pt idx="259">
                  <c:v>-1.420779752759763</c:v>
                </c:pt>
                <c:pt idx="260">
                  <c:v>-1.4013672433643534</c:v>
                </c:pt>
                <c:pt idx="261">
                  <c:v>-1.3822124970691296</c:v>
                </c:pt>
                <c:pt idx="262">
                  <c:v>-1.3633123052345881</c:v>
                </c:pt>
                <c:pt idx="263">
                  <c:v>-1.3446634928591523</c:v>
                </c:pt>
                <c:pt idx="264">
                  <c:v>-1.3262629184246411</c:v>
                </c:pt>
                <c:pt idx="265">
                  <c:v>-1.3081074737348901</c:v>
                </c:pt>
                <c:pt idx="266">
                  <c:v>-1.2901940837482477</c:v>
                </c:pt>
                <c:pt idx="267">
                  <c:v>-1.2725197064038927</c:v>
                </c:pt>
                <c:pt idx="268">
                  <c:v>-1.2550813324425658</c:v>
                </c:pt>
                <c:pt idx="269">
                  <c:v>-1.237875985221806</c:v>
                </c:pt>
                <c:pt idx="270">
                  <c:v>-1.2209007205262208</c:v>
                </c:pt>
                <c:pt idx="271">
                  <c:v>-1.2041526263728699</c:v>
                </c:pt>
                <c:pt idx="272">
                  <c:v>-1.1876288228121761</c:v>
                </c:pt>
                <c:pt idx="273">
                  <c:v>-1.1713264617244667</c:v>
                </c:pt>
                <c:pt idx="274">
                  <c:v>-1.1552427266126613</c:v>
                </c:pt>
                <c:pt idx="275">
                  <c:v>-1.1393748323910782</c:v>
                </c:pt>
                <c:pt idx="276">
                  <c:v>-1.1237200251708095</c:v>
                </c:pt>
                <c:pt idx="277">
                  <c:v>-1.1082755820416839</c:v>
                </c:pt>
                <c:pt idx="278">
                  <c:v>-1.0930388108513147</c:v>
                </c:pt>
                <c:pt idx="279">
                  <c:v>-1.0780070499811751</c:v>
                </c:pt>
                <c:pt idx="280">
                  <c:v>-1.0631776681201093</c:v>
                </c:pt>
                <c:pt idx="281">
                  <c:v>-1.0485480640352787</c:v>
                </c:pt>
                <c:pt idx="282">
                  <c:v>-1.0341156663409863</c:v>
                </c:pt>
                <c:pt idx="283">
                  <c:v>-1.0198779332653642</c:v>
                </c:pt>
                <c:pt idx="284">
                  <c:v>-1.0058323524151085</c:v>
                </c:pt>
                <c:pt idx="285">
                  <c:v>-0.99197644053859724</c:v>
                </c:pt>
                <c:pt idx="286">
                  <c:v>-0.97830774328733783</c:v>
                </c:pt>
                <c:pt idx="287">
                  <c:v>-0.96482383497613544</c:v>
                </c:pt>
                <c:pt idx="288">
                  <c:v>-0.9515223183418734</c:v>
                </c:pt>
                <c:pt idx="289">
                  <c:v>-0.93840082430128069</c:v>
                </c:pt>
                <c:pt idx="290">
                  <c:v>-0.92545701170768757</c:v>
                </c:pt>
                <c:pt idx="291">
                  <c:v>-0.91268856710701629</c:v>
                </c:pt>
                <c:pt idx="292">
                  <c:v>-0.90009320449297081</c:v>
                </c:pt>
                <c:pt idx="293">
                  <c:v>-0.88766866506174902</c:v>
                </c:pt>
                <c:pt idx="294">
                  <c:v>-0.87541271696621259</c:v>
                </c:pt>
                <c:pt idx="295">
                  <c:v>-0.86332315506982704</c:v>
                </c:pt>
                <c:pt idx="296">
                  <c:v>-0.8513978007002504</c:v>
                </c:pt>
                <c:pt idx="297">
                  <c:v>-0.83963450140287899</c:v>
                </c:pt>
                <c:pt idx="298">
                  <c:v>-0.8280311306943251</c:v>
                </c:pt>
                <c:pt idx="299">
                  <c:v>-0.81658558781604174</c:v>
                </c:pt>
                <c:pt idx="300">
                  <c:v>-0.80529579748801006</c:v>
                </c:pt>
                <c:pt idx="301">
                  <c:v>-0.79415970966277061</c:v>
                </c:pt>
                <c:pt idx="302">
                  <c:v>-0.78317529927973806</c:v>
                </c:pt>
                <c:pt idx="303">
                  <c:v>-0.77234056602001844</c:v>
                </c:pt>
                <c:pt idx="304">
                  <c:v>-0.76165353406163283</c:v>
                </c:pt>
                <c:pt idx="305">
                  <c:v>-0.75111225183539576</c:v>
                </c:pt>
                <c:pt idx="306">
                  <c:v>-0.74071479178138322</c:v>
                </c:pt>
                <c:pt idx="307">
                  <c:v>-0.73045925010619928</c:v>
                </c:pt>
                <c:pt idx="308">
                  <c:v>-0.72034374654093225</c:v>
                </c:pt>
                <c:pt idx="309">
                  <c:v>-0.71036642410001549</c:v>
                </c:pt>
                <c:pt idx="310">
                  <c:v>-0.70052544884098156</c:v>
                </c:pt>
                <c:pt idx="311">
                  <c:v>-0.6908190096251664</c:v>
                </c:pt>
                <c:pt idx="312">
                  <c:v>-0.68124531787943643</c:v>
                </c:pt>
                <c:pt idx="313">
                  <c:v>-0.67180260735897657</c:v>
                </c:pt>
                <c:pt idx="314">
                  <c:v>-0.66248913391120134</c:v>
                </c:pt>
                <c:pt idx="315">
                  <c:v>-0.65330317524081605</c:v>
                </c:pt>
                <c:pt idx="316">
                  <c:v>-0.64424303067608191</c:v>
                </c:pt>
                <c:pt idx="317">
                  <c:v>-0.63530702093633951</c:v>
                </c:pt>
                <c:pt idx="318">
                  <c:v>-0.62649348790079618</c:v>
                </c:pt>
                <c:pt idx="319">
                  <c:v>-0.61780079437865898</c:v>
                </c:pt>
                <c:pt idx="320">
                  <c:v>-0.60922732388060274</c:v>
                </c:pt>
                <c:pt idx="321">
                  <c:v>-0.60077148039164263</c:v>
                </c:pt>
                <c:pt idx="322">
                  <c:v>-0.59243168814542069</c:v>
                </c:pt>
                <c:pt idx="323">
                  <c:v>-0.58420639139994412</c:v>
                </c:pt>
                <c:pt idx="324">
                  <c:v>-0.57609405421479898</c:v>
                </c:pt>
                <c:pt idx="325">
                  <c:v>-0.56809316022987755</c:v>
                </c:pt>
                <c:pt idx="326">
                  <c:v>-0.56020221244561974</c:v>
                </c:pt>
                <c:pt idx="327">
                  <c:v>-0.55241973300480984</c:v>
                </c:pt>
                <c:pt idx="328">
                  <c:v>-0.54474426297595224</c:v>
                </c:pt>
                <c:pt idx="329">
                  <c:v>-0.53717436213822345</c:v>
                </c:pt>
                <c:pt idx="330">
                  <c:v>-0.52970860876804371</c:v>
                </c:pt>
                <c:pt idx="331">
                  <c:v>-0.52234559942727354</c:v>
                </c:pt>
                <c:pt idx="332">
                  <c:v>-0.51508394875304475</c:v>
                </c:pt>
                <c:pt idx="333">
                  <c:v>-0.50792228924925287</c:v>
                </c:pt>
                <c:pt idx="334">
                  <c:v>-0.50085927107971129</c:v>
                </c:pt>
                <c:pt idx="335">
                  <c:v>-0.49389356186299094</c:v>
                </c:pt>
                <c:pt idx="336">
                  <c:v>-0.48702384646894703</c:v>
                </c:pt>
                <c:pt idx="337">
                  <c:v>-0.48024882681694192</c:v>
                </c:pt>
                <c:pt idx="338">
                  <c:v>-0.47356722167578791</c:v>
                </c:pt>
                <c:pt idx="339">
                  <c:v>-0.46697776646538319</c:v>
                </c:pt>
                <c:pt idx="340">
                  <c:v>-0.46047921306009471</c:v>
                </c:pt>
                <c:pt idx="341">
                  <c:v>-0.45407032959384847</c:v>
                </c:pt>
                <c:pt idx="342">
                  <c:v>-0.44774990026696254</c:v>
                </c:pt>
                <c:pt idx="343">
                  <c:v>-0.4415167251547078</c:v>
                </c:pt>
                <c:pt idx="344">
                  <c:v>-0.43536962001761398</c:v>
                </c:pt>
                <c:pt idx="345">
                  <c:v>-0.42930741611350903</c:v>
                </c:pt>
                <c:pt idx="346">
                  <c:v>-0.42332896001130427</c:v>
                </c:pt>
                <c:pt idx="347">
                  <c:v>-0.41743311340651795</c:v>
                </c:pt>
                <c:pt idx="348">
                  <c:v>-0.41161875293854572</c:v>
                </c:pt>
                <c:pt idx="349">
                  <c:v>-0.40588477000966772</c:v>
                </c:pt>
                <c:pt idx="350">
                  <c:v>-0.40023007060579252</c:v>
                </c:pt>
                <c:pt idx="351">
                  <c:v>-0.39465357511894628</c:v>
                </c:pt>
                <c:pt idx="352">
                  <c:v>-0.38915421817149093</c:v>
                </c:pt>
                <c:pt idx="353">
                  <c:v>-0.38373094844207406</c:v>
                </c:pt>
                <c:pt idx="354">
                  <c:v>-0.37838272849330734</c:v>
                </c:pt>
                <c:pt idx="355">
                  <c:v>-0.37310853460116961</c:v>
                </c:pt>
                <c:pt idx="356">
                  <c:v>-0.36790735658612561</c:v>
                </c:pt>
                <c:pt idx="357">
                  <c:v>-0.36277819764595842</c:v>
                </c:pt>
                <c:pt idx="358">
                  <c:v>-0.35772007419031304</c:v>
                </c:pt>
                <c:pt idx="359">
                  <c:v>-0.35273201567693258</c:v>
                </c:pt>
                <c:pt idx="360">
                  <c:v>-0.34781306444960186</c:v>
                </c:pt>
                <c:pt idx="361">
                  <c:v>-0.34296227557776587</c:v>
                </c:pt>
                <c:pt idx="362">
                  <c:v>-0.33817871669783761</c:v>
                </c:pt>
                <c:pt idx="363">
                  <c:v>-0.33346146785617342</c:v>
                </c:pt>
                <c:pt idx="364">
                  <c:v>-0.32880962135371639</c:v>
                </c:pt>
                <c:pt idx="365">
                  <c:v>-0.32422228159229199</c:v>
                </c:pt>
                <c:pt idx="366">
                  <c:v>-0.31969856492255838</c:v>
                </c:pt>
                <c:pt idx="367">
                  <c:v>-0.31523759949358748</c:v>
                </c:pt>
                <c:pt idx="368">
                  <c:v>-0.31083852510407922</c:v>
                </c:pt>
                <c:pt idx="369">
                  <c:v>-0.30650049305519755</c:v>
                </c:pt>
                <c:pt idx="370">
                  <c:v>-0.3022226660050148</c:v>
                </c:pt>
                <c:pt idx="371">
                  <c:v>-0.29800421782455566</c:v>
                </c:pt>
                <c:pt idx="372">
                  <c:v>-0.29384433345543409</c:v>
                </c:pt>
                <c:pt idx="373">
                  <c:v>-0.28974220876906848</c:v>
                </c:pt>
                <c:pt idx="374">
                  <c:v>-0.28569705042746507</c:v>
                </c:pt>
                <c:pt idx="375">
                  <c:v>-0.28170807574556456</c:v>
                </c:pt>
                <c:pt idx="376">
                  <c:v>-0.27777451255513153</c:v>
                </c:pt>
                <c:pt idx="377">
                  <c:v>-0.27389559907018468</c:v>
                </c:pt>
                <c:pt idx="378">
                  <c:v>-0.27007058375394838</c:v>
                </c:pt>
                <c:pt idx="379">
                  <c:v>-0.26629872518732628</c:v>
                </c:pt>
                <c:pt idx="380">
                  <c:v>-0.26257929193886653</c:v>
                </c:pt>
                <c:pt idx="381">
                  <c:v>-0.25891156243623098</c:v>
                </c:pt>
                <c:pt idx="382">
                  <c:v>-0.25529482483913435</c:v>
                </c:pt>
                <c:pt idx="383">
                  <c:v>-0.25172837691375688</c:v>
                </c:pt>
                <c:pt idx="384">
                  <c:v>-0.2482115259086114</c:v>
                </c:pt>
                <c:pt idx="385">
                  <c:v>-0.24474358843185462</c:v>
                </c:pt>
                <c:pt idx="386">
                  <c:v>-0.24132389033003152</c:v>
                </c:pt>
                <c:pt idx="387">
                  <c:v>-0.23795176656823905</c:v>
                </c:pt>
                <c:pt idx="388">
                  <c:v>-0.23462656111169997</c:v>
                </c:pt>
                <c:pt idx="389">
                  <c:v>-0.23134762680873106</c:v>
                </c:pt>
                <c:pt idx="390">
                  <c:v>-0.22811432527509565</c:v>
                </c:pt>
                <c:pt idx="391">
                  <c:v>-0.2249260267797277</c:v>
                </c:pt>
                <c:pt idx="392">
                  <c:v>-0.22178211013181628</c:v>
                </c:pt>
                <c:pt idx="393">
                  <c:v>-0.21868196256923619</c:v>
                </c:pt>
                <c:pt idx="394">
                  <c:v>-0.21562497964831476</c:v>
                </c:pt>
                <c:pt idx="395">
                  <c:v>-0.21261056513491791</c:v>
                </c:pt>
                <c:pt idx="396">
                  <c:v>-0.20963813089685385</c:v>
                </c:pt>
                <c:pt idx="397">
                  <c:v>-0.20670709679756361</c:v>
                </c:pt>
                <c:pt idx="398">
                  <c:v>-0.20381689059110833</c:v>
                </c:pt>
                <c:pt idx="399">
                  <c:v>-0.20096694781842375</c:v>
                </c:pt>
                <c:pt idx="400">
                  <c:v>-0.19815671170483631</c:v>
                </c:pt>
                <c:pt idx="401">
                  <c:v>-0.19538563305883017</c:v>
                </c:pt>
                <c:pt idx="402">
                  <c:v>-0.19265317017204961</c:v>
                </c:pt>
                <c:pt idx="403">
                  <c:v>-0.18995878872052285</c:v>
                </c:pt>
                <c:pt idx="404">
                  <c:v>-0.18730196166710675</c:v>
                </c:pt>
                <c:pt idx="405">
                  <c:v>-0.18468216916511951</c:v>
                </c:pt>
                <c:pt idx="406">
                  <c:v>-0.1820988984631724</c:v>
                </c:pt>
                <c:pt idx="407">
                  <c:v>-0.17955164381116862</c:v>
                </c:pt>
                <c:pt idx="408">
                  <c:v>-0.17703990636747199</c:v>
                </c:pt>
                <c:pt idx="409">
                  <c:v>-0.17456319410722423</c:v>
                </c:pt>
                <c:pt idx="410">
                  <c:v>-0.17212102173180194</c:v>
                </c:pt>
                <c:pt idx="411">
                  <c:v>-0.16971291057940496</c:v>
                </c:pt>
                <c:pt idx="412">
                  <c:v>-0.16733838853675476</c:v>
                </c:pt>
                <c:pt idx="413">
                  <c:v>-0.16499698995190315</c:v>
                </c:pt>
                <c:pt idx="414">
                  <c:v>-0.16268825554812841</c:v>
                </c:pt>
                <c:pt idx="415">
                  <c:v>-0.16041173233891687</c:v>
                </c:pt>
                <c:pt idx="416">
                  <c:v>-0.15816697354401049</c:v>
                </c:pt>
                <c:pt idx="417">
                  <c:v>-0.15595353850651247</c:v>
                </c:pt>
                <c:pt idx="418">
                  <c:v>-0.15377099261104116</c:v>
                </c:pt>
                <c:pt idx="419">
                  <c:v>-0.1516189072029154</c:v>
                </c:pt>
                <c:pt idx="420">
                  <c:v>-0.14949685950836641</c:v>
                </c:pt>
                <c:pt idx="421">
                  <c:v>-0.14740443255575961</c:v>
                </c:pt>
                <c:pt idx="422">
                  <c:v>-0.14534121509781925</c:v>
                </c:pt>
                <c:pt idx="423">
                  <c:v>-0.14330680153484088</c:v>
                </c:pt>
                <c:pt idx="424">
                  <c:v>-0.14130079183888361</c:v>
                </c:pt>
                <c:pt idx="425">
                  <c:v>-0.13932279147893065</c:v>
                </c:pt>
                <c:pt idx="426">
                  <c:v>-0.13737241134700526</c:v>
                </c:pt>
                <c:pt idx="427">
                  <c:v>-0.1354492676852348</c:v>
                </c:pt>
                <c:pt idx="428">
                  <c:v>-0.13355298201384716</c:v>
                </c:pt>
                <c:pt idx="429">
                  <c:v>-0.13168318106009494</c:v>
                </c:pt>
                <c:pt idx="430">
                  <c:v>-0.12983949668809092</c:v>
                </c:pt>
                <c:pt idx="431">
                  <c:v>-0.12802156582954985</c:v>
                </c:pt>
                <c:pt idx="432">
                  <c:v>-0.12622903041542036</c:v>
                </c:pt>
                <c:pt idx="433">
                  <c:v>-0.12446153730840176</c:v>
                </c:pt>
                <c:pt idx="434">
                  <c:v>-0.12271873823633402</c:v>
                </c:pt>
                <c:pt idx="435">
                  <c:v>-0.12100028972644628</c:v>
                </c:pt>
                <c:pt idx="436">
                  <c:v>-0.11930585304046216</c:v>
                </c:pt>
                <c:pt idx="437">
                  <c:v>-0.11763509411054514</c:v>
                </c:pt>
                <c:pt idx="438">
                  <c:v>-0.11598768347607558</c:v>
                </c:pt>
                <c:pt idx="439">
                  <c:v>-0.11436329622125263</c:v>
                </c:pt>
                <c:pt idx="440">
                  <c:v>-0.11276161191350648</c:v>
                </c:pt>
                <c:pt idx="441">
                  <c:v>-0.1111823145427155</c:v>
                </c:pt>
                <c:pt idx="442">
                  <c:v>-0.10962509246121641</c:v>
                </c:pt>
                <c:pt idx="443">
                  <c:v>-0.1080896383245972</c:v>
                </c:pt>
                <c:pt idx="444">
                  <c:v>-0.10657564903326798</c:v>
                </c:pt>
                <c:pt idx="445">
                  <c:v>-0.10508282567479366</c:v>
                </c:pt>
                <c:pt idx="446">
                  <c:v>-0.10361087346698532</c:v>
                </c:pt>
                <c:pt idx="447">
                  <c:v>-0.10215950170173739</c:v>
                </c:pt>
                <c:pt idx="448">
                  <c:v>-0.100728423689603</c:v>
                </c:pt>
                <c:pt idx="449">
                  <c:v>-9.9317356705098711E-2</c:v>
                </c:pt>
                <c:pt idx="450">
                  <c:v>-9.7926021932729479E-2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9</xdr:row>
      <xdr:rowOff>47624</xdr:rowOff>
    </xdr:from>
    <xdr:to>
      <xdr:col>12</xdr:col>
      <xdr:colOff>352425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workbookViewId="0">
      <selection activeCell="H6" sqref="H6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45</v>
      </c>
      <c r="B3" s="66" t="s">
        <v>225</v>
      </c>
      <c r="D3" s="15" t="str">
        <f>A3</f>
        <v>FCC</v>
      </c>
      <c r="E3" s="1" t="str">
        <f>B3</f>
        <v>Pu</v>
      </c>
      <c r="K3" s="15" t="str">
        <f>A3</f>
        <v>FCC</v>
      </c>
      <c r="L3" s="1" t="str">
        <f>B3</f>
        <v>Pu</v>
      </c>
      <c r="N3" s="15" t="str">
        <f>A3</f>
        <v>FCC</v>
      </c>
      <c r="O3" s="1" t="str">
        <f>L3</f>
        <v>Pu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-13.990600000000001</v>
      </c>
      <c r="D4" s="21" t="s">
        <v>8</v>
      </c>
      <c r="E4" s="4">
        <f>E11</f>
        <v>3.385949748257735</v>
      </c>
      <c r="F4" t="s">
        <v>180</v>
      </c>
      <c r="K4" s="2" t="s">
        <v>251</v>
      </c>
      <c r="L4" s="4">
        <f>O4</f>
        <v>2.3317612968531982</v>
      </c>
      <c r="N4" s="12" t="s">
        <v>251</v>
      </c>
      <c r="O4" s="4">
        <v>2.3317612968531982</v>
      </c>
      <c r="P4" t="s">
        <v>46</v>
      </c>
      <c r="Q4" s="26" t="s">
        <v>449</v>
      </c>
      <c r="R4">
        <f>$O$6*SQRT(2)</f>
        <v>4.7882759882535302</v>
      </c>
      <c r="S4" t="s">
        <v>258</v>
      </c>
      <c r="X4" s="27"/>
    </row>
    <row r="5" spans="1:27" x14ac:dyDescent="0.4">
      <c r="A5" s="2" t="s">
        <v>20</v>
      </c>
      <c r="B5" s="69">
        <v>27.449000000000002</v>
      </c>
      <c r="D5" s="2" t="s">
        <v>3</v>
      </c>
      <c r="E5" s="5">
        <f>O10</f>
        <v>2.0220057259940472E-2</v>
      </c>
      <c r="K5" s="2" t="s">
        <v>2</v>
      </c>
      <c r="L5" s="4">
        <f>O5</f>
        <v>0.85419661025964633</v>
      </c>
      <c r="N5" s="12" t="s">
        <v>2</v>
      </c>
      <c r="O5" s="4">
        <v>0.85419661025964633</v>
      </c>
      <c r="P5" t="s">
        <v>46</v>
      </c>
      <c r="Q5" s="28" t="s">
        <v>24</v>
      </c>
      <c r="R5" s="29">
        <f>O4</f>
        <v>2.3317612968531982</v>
      </c>
      <c r="S5" s="29">
        <f>O5</f>
        <v>0.85419661025964633</v>
      </c>
      <c r="T5" s="29">
        <f>O6</f>
        <v>3.3858224214867882</v>
      </c>
      <c r="U5" s="29">
        <f>($O$6+$O$6*SQRT(2))/2</f>
        <v>4.0870492048701594</v>
      </c>
      <c r="V5" s="30" t="s">
        <v>110</v>
      </c>
      <c r="W5" s="30" t="str">
        <f>B3</f>
        <v>Pu</v>
      </c>
      <c r="X5" s="31" t="str">
        <f>B3</f>
        <v>Pu</v>
      </c>
    </row>
    <row r="6" spans="1:27" x14ac:dyDescent="0.4">
      <c r="A6" s="2" t="s">
        <v>0</v>
      </c>
      <c r="B6" s="67">
        <f>152/160.21766</f>
        <v>0.9487093994507223</v>
      </c>
      <c r="D6" s="2" t="s">
        <v>13</v>
      </c>
      <c r="E6" s="1">
        <v>12</v>
      </c>
      <c r="F6" t="s">
        <v>14</v>
      </c>
      <c r="K6" s="18" t="s">
        <v>252</v>
      </c>
      <c r="L6" s="4">
        <f>O7</f>
        <v>4.6635225937063964</v>
      </c>
      <c r="N6" s="12" t="s">
        <v>23</v>
      </c>
      <c r="O6" s="4">
        <v>3.3858224214867882</v>
      </c>
      <c r="P6" t="s">
        <v>46</v>
      </c>
    </row>
    <row r="7" spans="1:27" x14ac:dyDescent="0.4">
      <c r="A7" s="63" t="s">
        <v>1</v>
      </c>
      <c r="B7" s="1"/>
      <c r="C7" t="s">
        <v>248</v>
      </c>
      <c r="D7" s="2" t="s">
        <v>26</v>
      </c>
      <c r="E7" s="1">
        <v>4</v>
      </c>
      <c r="F7" t="s">
        <v>27</v>
      </c>
      <c r="K7" s="18" t="s">
        <v>250</v>
      </c>
      <c r="L7" s="4">
        <f>O8</f>
        <v>1.7083932205192927</v>
      </c>
      <c r="N7" s="18" t="s">
        <v>252</v>
      </c>
      <c r="O7" s="4">
        <f>2*O4</f>
        <v>4.6635225937063964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231</v>
      </c>
      <c r="N8" s="18" t="s">
        <v>250</v>
      </c>
      <c r="O8" s="4">
        <f>2*O5</f>
        <v>1.7083932205192927</v>
      </c>
      <c r="Q8" s="26" t="s">
        <v>255</v>
      </c>
      <c r="R8">
        <f>$O$6*SQRT(2)</f>
        <v>4.7882759882535302</v>
      </c>
      <c r="S8" t="s">
        <v>258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2.3317612968531982</v>
      </c>
      <c r="S9" s="29">
        <f>O5</f>
        <v>0.85419661025964633</v>
      </c>
      <c r="T9" s="29">
        <f>O6</f>
        <v>3.3858224214867882</v>
      </c>
      <c r="U9" s="29">
        <f>($O$6+$O$6*SQRT(2))/2</f>
        <v>4.0870492048701594</v>
      </c>
      <c r="V9" s="30" t="s">
        <v>110</v>
      </c>
      <c r="W9" s="30" t="str">
        <f>B3</f>
        <v>Pu</v>
      </c>
      <c r="X9" s="31" t="str">
        <f>B3</f>
        <v>Pu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4.7884560554998563</v>
      </c>
      <c r="D11" s="3" t="s">
        <v>8</v>
      </c>
      <c r="E11" s="4">
        <f>$B$11/$E$8</f>
        <v>3.385949748257735</v>
      </c>
      <c r="F11" t="s">
        <v>267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5.2703778432631516</v>
      </c>
      <c r="D12" s="3" t="s">
        <v>2</v>
      </c>
      <c r="E12" s="4">
        <f>(9*$B$6*$B$5/(-$B$4))^(1/2)</f>
        <v>4.0929171161252018</v>
      </c>
      <c r="N12" s="22" t="s">
        <v>254</v>
      </c>
      <c r="O12" s="20">
        <f>(O6-E4)/E4*100</f>
        <v>-3.7604447913691264E-3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-0.45549559213650059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-167.88720000000001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0.18035967909081152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2.5586792093753741</v>
      </c>
      <c r="H19" s="10">
        <f>-(-$B$4)*(1+D19+$E$5*D19^3)*EXP(-D19)</f>
        <v>0.76897673922769716</v>
      </c>
      <c r="I19">
        <f>H19*$E$6</f>
        <v>9.2277208707323659</v>
      </c>
      <c r="K19">
        <f>(1/2)*($L$9*$L$4*EXP(-$L$7*$O$6*(G19/$O$6-1))-($L$9*$L$6*EXP(-$L$5*$O$6*(G19/$O$6-1))))</f>
        <v>0.76487783788827812</v>
      </c>
      <c r="M19">
        <f>(1/2)*($L$9*$O$4*EXP(-$O$8*$O$6*(G19/$O$6-1))-($L$9*$O$7*EXP(-$O$5*$O$6*(G19/$O$6-1))))</f>
        <v>0.76487783788827812</v>
      </c>
      <c r="N19" s="13">
        <f>(M19-H19)^2*O19</f>
        <v>1.6800992190291171E-5</v>
      </c>
      <c r="O19" s="13">
        <v>1</v>
      </c>
      <c r="P19" s="14">
        <f>SUMSQ(N26:N295)</f>
        <v>6.4708523708501737E-7</v>
      </c>
      <c r="Q19" s="1" t="s">
        <v>61</v>
      </c>
      <c r="R19" s="19">
        <f>O8/(O8-O5)*-B4/SQRT(L9)</f>
        <v>8.0774766761243786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2.5752246201530213</v>
      </c>
      <c r="H20" s="10">
        <f>-(-$B$4)*(1+D20+$E$5*D20^3)*EXP(-D20)</f>
        <v>-3.6123379172019021E-2</v>
      </c>
      <c r="I20">
        <f t="shared" ref="I20:I83" si="2">H20*$E$6</f>
        <v>-0.43348055006422825</v>
      </c>
      <c r="K20">
        <f t="shared" ref="K20:K83" si="3">(1/2)*($L$9*$L$4*EXP(-$L$7*$O$6*(G20/$O$6-1))-($L$9*$L$6*EXP(-$L$5*$O$6*(G20/$O$6-1))))</f>
        <v>-4.1214615369540297E-2</v>
      </c>
      <c r="M20">
        <f t="shared" ref="M20:M83" si="4">(1/2)*($L$9*$O$4*EXP(-$O$8*$O$6*(G20/$O$6-1))-($L$9*$O$7*EXP(-$O$5*$O$6*(G20/$O$6-1))))</f>
        <v>-4.1214615369540297E-2</v>
      </c>
      <c r="N20" s="13">
        <f t="shared" ref="N20:N83" si="5">(M20-H20)^2*O20</f>
        <v>2.5920686018950901E-5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2.5917700309306682</v>
      </c>
      <c r="H21" s="10">
        <f t="shared" ref="H21:H84" si="6">-(-$B$4)*(1+D21+$E$5*D21^3)*EXP(-D21)</f>
        <v>-0.8079031909183324</v>
      </c>
      <c r="I21">
        <f t="shared" si="2"/>
        <v>-9.6948382910199893</v>
      </c>
      <c r="K21">
        <f t="shared" si="3"/>
        <v>-0.81382777024157349</v>
      </c>
      <c r="M21">
        <f t="shared" si="4"/>
        <v>-0.81382777024157349</v>
      </c>
      <c r="N21" s="13">
        <f t="shared" si="5"/>
        <v>3.5100640157375805E-5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2.6083154417083159</v>
      </c>
      <c r="H22" s="10">
        <f t="shared" si="6"/>
        <v>-1.5474357652554771</v>
      </c>
      <c r="I22">
        <f t="shared" si="2"/>
        <v>-18.569229183065726</v>
      </c>
      <c r="K22">
        <f t="shared" si="3"/>
        <v>-1.5540492612859893</v>
      </c>
      <c r="M22">
        <f t="shared" si="4"/>
        <v>-1.5540492612859893</v>
      </c>
      <c r="N22" s="13">
        <f t="shared" si="5"/>
        <v>4.373832974560063E-5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2.6248608524859627</v>
      </c>
      <c r="H23" s="10">
        <f t="shared" si="6"/>
        <v>-2.2557626816944585</v>
      </c>
      <c r="I23">
        <f t="shared" si="2"/>
        <v>-27.069152180333504</v>
      </c>
      <c r="K23">
        <f t="shared" si="3"/>
        <v>-2.2629342413586215</v>
      </c>
      <c r="M23">
        <f t="shared" si="4"/>
        <v>-2.2629342413586215</v>
      </c>
      <c r="N23" s="13">
        <f t="shared" si="5"/>
        <v>5.1431268016650468E-5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2.6414062632636099</v>
      </c>
      <c r="H24" s="10">
        <f t="shared" si="6"/>
        <v>-2.933894910728168</v>
      </c>
      <c r="I24">
        <f t="shared" si="2"/>
        <v>-35.206738928738019</v>
      </c>
      <c r="K24">
        <f t="shared" si="3"/>
        <v>-2.941506317327395</v>
      </c>
      <c r="M24">
        <f t="shared" si="4"/>
        <v>-2.941506317327395</v>
      </c>
      <c r="N24" s="13">
        <f t="shared" si="5"/>
        <v>5.7933510418756153E-5</v>
      </c>
      <c r="O24" s="13">
        <v>1</v>
      </c>
      <c r="Q24" s="17" t="s">
        <v>57</v>
      </c>
      <c r="R24" s="19">
        <f>O5/(O8-O5)*-B4/L9</f>
        <v>1.1658833333333334</v>
      </c>
      <c r="V24" s="15" t="str">
        <f>D3</f>
        <v>FCC</v>
      </c>
      <c r="W24" s="1" t="str">
        <f>E3</f>
        <v>Pu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2.6579516740412572</v>
      </c>
      <c r="H25" s="10">
        <f t="shared" si="6"/>
        <v>-3.5828136706680009</v>
      </c>
      <c r="I25">
        <f t="shared" si="2"/>
        <v>-42.993764048016011</v>
      </c>
      <c r="K25">
        <f t="shared" si="3"/>
        <v>-3.5907584592803019</v>
      </c>
      <c r="M25">
        <f t="shared" si="4"/>
        <v>-3.5907584592803019</v>
      </c>
      <c r="N25" s="13">
        <f t="shared" si="5"/>
        <v>6.3119666094147141E-5</v>
      </c>
      <c r="O25" s="13">
        <v>1</v>
      </c>
      <c r="Q25" s="17" t="s">
        <v>58</v>
      </c>
      <c r="R25" s="19">
        <f>O8/(O8-O5)*-B4/SQRT(L9)</f>
        <v>8.0774766761243786</v>
      </c>
      <c r="V25" s="2" t="s">
        <v>102</v>
      </c>
      <c r="W25" s="1">
        <f>(-B4/(12*PI()*B6*W26))^(1/2)</f>
        <v>0.52671592907323128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2.6744970848189045</v>
      </c>
      <c r="H26" s="10">
        <f t="shared" si="6"/>
        <v>-4.2034712612343927</v>
      </c>
      <c r="I26">
        <f t="shared" si="2"/>
        <v>-50.441655134812713</v>
      </c>
      <c r="K26">
        <f t="shared" si="3"/>
        <v>-4.2116538839727298</v>
      </c>
      <c r="M26">
        <f t="shared" si="4"/>
        <v>-4.2116538839727298</v>
      </c>
      <c r="N26" s="13">
        <f t="shared" si="5"/>
        <v>6.695531487795021E-5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2.6910424955965517</v>
      </c>
      <c r="H27" s="10">
        <f t="shared" si="6"/>
        <v>-4.7967918745171394</v>
      </c>
      <c r="I27">
        <f t="shared" si="2"/>
        <v>-57.561502494205669</v>
      </c>
      <c r="K27">
        <f t="shared" si="3"/>
        <v>-4.8051269132373875</v>
      </c>
      <c r="M27">
        <f t="shared" si="4"/>
        <v>-4.8051269132373875</v>
      </c>
      <c r="N27" s="13">
        <f t="shared" si="5"/>
        <v>6.9472870468035083E-5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2.707587906374199</v>
      </c>
      <c r="H28" s="10">
        <f t="shared" si="6"/>
        <v>-5.3636723839054419</v>
      </c>
      <c r="I28">
        <f t="shared" si="2"/>
        <v>-64.364068606865303</v>
      </c>
      <c r="K28">
        <f t="shared" si="3"/>
        <v>-5.3720838080606157</v>
      </c>
      <c r="M28">
        <f t="shared" si="4"/>
        <v>-5.3720838080606157</v>
      </c>
      <c r="N28" s="13">
        <f t="shared" si="5"/>
        <v>7.0752056318241591E-5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-1.1206721895175134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2.7241333171518458</v>
      </c>
      <c r="H29" s="10">
        <f t="shared" si="6"/>
        <v>-5.9049831115719824</v>
      </c>
      <c r="I29">
        <f t="shared" si="2"/>
        <v>-70.859797338863785</v>
      </c>
      <c r="K29">
        <f t="shared" si="3"/>
        <v>-5.9134035790091488</v>
      </c>
      <c r="M29">
        <f t="shared" si="4"/>
        <v>-5.9134035790091488</v>
      </c>
      <c r="N29" s="13">
        <f t="shared" si="5"/>
        <v>7.0904271860379705E-5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2.7406787279294931</v>
      </c>
      <c r="H30" s="10">
        <f t="shared" si="6"/>
        <v>-6.4215685750802169</v>
      </c>
      <c r="I30">
        <f t="shared" si="2"/>
        <v>-77.05882290096261</v>
      </c>
      <c r="K30">
        <f t="shared" si="3"/>
        <v>-6.4299387736719709</v>
      </c>
      <c r="M30">
        <f t="shared" si="4"/>
        <v>-6.4299387736719709</v>
      </c>
      <c r="N30" s="13">
        <f t="shared" si="5"/>
        <v>7.0060224465399288E-5</v>
      </c>
      <c r="O30" s="13">
        <v>1</v>
      </c>
      <c r="V30" s="22" t="s">
        <v>22</v>
      </c>
      <c r="W30" s="1">
        <f>1/(O5*W25^2)</f>
        <v>4.2197745754497422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2.7572241387071408</v>
      </c>
      <c r="H31" s="10">
        <f t="shared" si="6"/>
        <v>-6.9142482136691283</v>
      </c>
      <c r="I31">
        <f t="shared" si="2"/>
        <v>-82.970978564029537</v>
      </c>
      <c r="K31">
        <f t="shared" si="3"/>
        <v>-6.9225162417633683</v>
      </c>
      <c r="M31">
        <f t="shared" si="4"/>
        <v>-6.9225162417633683</v>
      </c>
      <c r="N31" s="13">
        <f t="shared" si="5"/>
        <v>6.8360288567141715E-5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2.7737695494847876</v>
      </c>
      <c r="H32" s="10">
        <f t="shared" si="6"/>
        <v>-7.3838170947554289</v>
      </c>
      <c r="I32">
        <f t="shared" si="2"/>
        <v>-88.605805137065147</v>
      </c>
      <c r="K32">
        <f t="shared" si="3"/>
        <v>-7.3919378785154919</v>
      </c>
      <c r="M32">
        <f t="shared" si="4"/>
        <v>-7.3919378785154919</v>
      </c>
      <c r="N32" s="13">
        <f t="shared" si="5"/>
        <v>6.5947128877702588E-5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2.7903149602624349</v>
      </c>
      <c r="H33" s="10">
        <f t="shared" si="6"/>
        <v>-7.8310466011790014</v>
      </c>
      <c r="I33">
        <f t="shared" si="2"/>
        <v>-93.972559214148021</v>
      </c>
      <c r="K33">
        <f t="shared" si="3"/>
        <v>-7.838981346970904</v>
      </c>
      <c r="M33">
        <f t="shared" si="4"/>
        <v>-7.838981346970904</v>
      </c>
      <c r="N33" s="13">
        <f t="shared" si="5"/>
        <v>6.2960190782115455E-5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2.8068603710400826</v>
      </c>
      <c r="H34" s="10">
        <f t="shared" si="6"/>
        <v>-8.2566850997037378</v>
      </c>
      <c r="I34">
        <f t="shared" si="2"/>
        <v>-99.080221196444853</v>
      </c>
      <c r="K34">
        <f t="shared" si="3"/>
        <v>-8.2644007797682661</v>
      </c>
      <c r="M34">
        <f t="shared" si="4"/>
        <v>-8.2644007797682661</v>
      </c>
      <c r="N34" s="13">
        <f t="shared" si="5"/>
        <v>5.9531718858160745E-5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2.8234057818177294</v>
      </c>
      <c r="H35" s="10">
        <f t="shared" si="6"/>
        <v>-8.661458591272579</v>
      </c>
      <c r="I35">
        <f t="shared" si="2"/>
        <v>-103.93750309527096</v>
      </c>
      <c r="K35">
        <f t="shared" si="3"/>
        <v>-8.668927460998276</v>
      </c>
      <c r="M35">
        <f t="shared" si="4"/>
        <v>-8.668927460998276</v>
      </c>
      <c r="N35" s="13">
        <f t="shared" si="5"/>
        <v>5.5784014979433885E-5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2.8399511925953767</v>
      </c>
      <c r="H36" s="10">
        <f t="shared" si="6"/>
        <v>-9.046071343502561</v>
      </c>
      <c r="I36">
        <f t="shared" si="2"/>
        <v>-108.55285612203073</v>
      </c>
      <c r="K36">
        <f t="shared" si="3"/>
        <v>-9.0532704886904867</v>
      </c>
      <c r="M36">
        <f t="shared" si="4"/>
        <v>-9.0532704886904867</v>
      </c>
      <c r="N36" s="13">
        <f t="shared" si="5"/>
        <v>5.1827691436832862E-5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2.8564966033730239</v>
      </c>
      <c r="H37" s="10">
        <f t="shared" si="6"/>
        <v>-9.4112065058929293</v>
      </c>
      <c r="I37">
        <f t="shared" si="2"/>
        <v>-112.93447807071516</v>
      </c>
      <c r="K37">
        <f t="shared" si="3"/>
        <v>-9.4181174184756813</v>
      </c>
      <c r="M37">
        <f t="shared" si="4"/>
        <v>-9.4181174184756813</v>
      </c>
      <c r="N37" s="13">
        <f t="shared" si="5"/>
        <v>4.7760712726439983E-5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2.8730420141506712</v>
      </c>
      <c r="H38" s="10">
        <f t="shared" si="6"/>
        <v>-9.757526708207175</v>
      </c>
      <c r="I38">
        <f t="shared" si="2"/>
        <v>-117.09032049848611</v>
      </c>
      <c r="K38">
        <f t="shared" si="3"/>
        <v>-9.7641348889538548</v>
      </c>
      <c r="M38">
        <f t="shared" si="4"/>
        <v>-9.7641348889538548</v>
      </c>
      <c r="N38" s="13">
        <f t="shared" si="5"/>
        <v>4.3668052780789501E-5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2.889587424928318</v>
      </c>
      <c r="H39" s="10">
        <f t="shared" si="6"/>
        <v>-10.085674642477661</v>
      </c>
      <c r="I39">
        <f t="shared" si="2"/>
        <v>-121.02809570973193</v>
      </c>
      <c r="K39">
        <f t="shared" si="3"/>
        <v>-10.091969229282448</v>
      </c>
      <c r="M39">
        <f t="shared" si="4"/>
        <v>-10.091969229282448</v>
      </c>
      <c r="N39" s="13">
        <f t="shared" si="5"/>
        <v>3.9621823042993092E-5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2.9061328357059657</v>
      </c>
      <c r="H40" s="10">
        <f t="shared" si="6"/>
        <v>-10.396273629069922</v>
      </c>
      <c r="I40">
        <f t="shared" si="2"/>
        <v>-124.75528354883906</v>
      </c>
      <c r="K40">
        <f t="shared" si="3"/>
        <v>-10.402247049485368</v>
      </c>
      <c r="M40">
        <f t="shared" si="4"/>
        <v>-10.402247049485368</v>
      </c>
      <c r="N40" s="13">
        <f t="shared" si="5"/>
        <v>3.5681751459661972E-5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2.922678246483613</v>
      </c>
      <c r="H41" s="10">
        <f t="shared" si="6"/>
        <v>-10.689928167232139</v>
      </c>
      <c r="I41">
        <f t="shared" si="2"/>
        <v>-128.27913800678567</v>
      </c>
      <c r="K41">
        <f t="shared" si="3"/>
        <v>-10.69557581396915</v>
      </c>
      <c r="M41">
        <f t="shared" si="4"/>
        <v>-10.69557581396915</v>
      </c>
      <c r="N41" s="13">
        <f t="shared" si="5"/>
        <v>3.1895913666063629E-5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2.9392236572612598</v>
      </c>
      <c r="H42" s="10">
        <f t="shared" si="6"/>
        <v>-10.967224470544387</v>
      </c>
      <c r="I42">
        <f t="shared" si="2"/>
        <v>-131.60669364653265</v>
      </c>
      <c r="K42">
        <f t="shared" si="3"/>
        <v>-10.97254439871914</v>
      </c>
      <c r="M42">
        <f t="shared" si="4"/>
        <v>-10.97254439871914</v>
      </c>
      <c r="N42" s="13">
        <f t="shared" si="5"/>
        <v>2.8301635784532171E-5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2.9557690680389075</v>
      </c>
      <c r="H43" s="10">
        <f t="shared" si="6"/>
        <v>-11.228730987671137</v>
      </c>
      <c r="I43">
        <f t="shared" si="2"/>
        <v>-134.74477185205365</v>
      </c>
      <c r="K43">
        <f t="shared" si="3"/>
        <v>-11.233723632635265</v>
      </c>
      <c r="M43">
        <f t="shared" si="4"/>
        <v>-11.233723632635265</v>
      </c>
      <c r="N43" s="13">
        <f t="shared" si="5"/>
        <v>2.492650373783258E-5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2.9723144788165543</v>
      </c>
      <c r="H44" s="10">
        <f t="shared" si="6"/>
        <v>-11.474998908810177</v>
      </c>
      <c r="I44">
        <f t="shared" si="2"/>
        <v>-137.69998690572211</v>
      </c>
      <c r="K44">
        <f t="shared" si="3"/>
        <v>-11.479666823453911</v>
      </c>
      <c r="M44">
        <f t="shared" si="4"/>
        <v>-11.479666823453911</v>
      </c>
      <c r="N44" s="13">
        <f t="shared" si="5"/>
        <v>2.1789427121191034E-5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2.9888598895942016</v>
      </c>
      <c r="H45" s="10">
        <f t="shared" si="6"/>
        <v>-11.70656265822068</v>
      </c>
      <c r="I45">
        <f t="shared" si="2"/>
        <v>-140.47875189864817</v>
      </c>
      <c r="K45">
        <f t="shared" si="3"/>
        <v>-11.710910268690352</v>
      </c>
      <c r="M45">
        <f t="shared" si="4"/>
        <v>-11.710910268690352</v>
      </c>
      <c r="N45" s="13">
        <f t="shared" si="5"/>
        <v>1.8901716796003738E-5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3.0054053003718488</v>
      </c>
      <c r="H46" s="10">
        <f t="shared" si="6"/>
        <v>-11.923940373203134</v>
      </c>
      <c r="I46">
        <f t="shared" si="2"/>
        <v>-143.0872844784376</v>
      </c>
      <c r="K46">
        <f t="shared" si="3"/>
        <v>-11.927973752023455</v>
      </c>
      <c r="M46">
        <f t="shared" si="4"/>
        <v>-11.927973752023455</v>
      </c>
      <c r="N46" s="13">
        <f t="shared" si="5"/>
        <v>1.6268144708210964E-5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3.0219507111494961</v>
      </c>
      <c r="H47" s="10">
        <f t="shared" si="6"/>
        <v>-12.127634369894158</v>
      </c>
      <c r="I47">
        <f t="shared" si="2"/>
        <v>-145.53161243872989</v>
      </c>
      <c r="K47">
        <f t="shared" si="3"/>
        <v>-12.131361025533081</v>
      </c>
      <c r="M47">
        <f t="shared" si="4"/>
        <v>-12.131361025533081</v>
      </c>
      <c r="N47" s="13">
        <f t="shared" si="5"/>
        <v>1.3887962251116957E-5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3.0384961219271442</v>
      </c>
      <c r="H48" s="10">
        <f t="shared" si="6"/>
        <v>-12.318131596229595</v>
      </c>
      <c r="I48">
        <f t="shared" si="2"/>
        <v>-147.81757915475515</v>
      </c>
      <c r="K48">
        <f t="shared" si="3"/>
        <v>-12.32156027818866</v>
      </c>
      <c r="M48">
        <f t="shared" si="4"/>
        <v>-12.32156027818866</v>
      </c>
      <c r="N48" s="13">
        <f t="shared" si="5"/>
        <v>1.1755859976416168E-5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3.0550415327047911</v>
      </c>
      <c r="H49" s="10">
        <f t="shared" si="6"/>
        <v>-12.495904072420061</v>
      </c>
      <c r="I49">
        <f t="shared" si="2"/>
        <v>-149.95084886904073</v>
      </c>
      <c r="K49">
        <f t="shared" si="3"/>
        <v>-12.499044590976599</v>
      </c>
      <c r="M49">
        <f t="shared" si="4"/>
        <v>-12.499044590976599</v>
      </c>
      <c r="N49" s="13">
        <f t="shared" si="5"/>
        <v>9.8628568039613859E-6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3.0715869434824388</v>
      </c>
      <c r="H50" s="10">
        <f t="shared" si="6"/>
        <v>-12.661409319274174</v>
      </c>
      <c r="I50">
        <f t="shared" si="2"/>
        <v>-151.9369118312901</v>
      </c>
      <c r="K50">
        <f t="shared" si="3"/>
        <v>-12.664272379043155</v>
      </c>
      <c r="M50">
        <f t="shared" si="4"/>
        <v>-12.664272379043155</v>
      </c>
      <c r="N50" s="13">
        <f t="shared" si="5"/>
        <v>8.1971112407546258E-6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3.088132354260086</v>
      </c>
      <c r="H51" s="10">
        <f t="shared" si="6"/>
        <v>-12.815090774695685</v>
      </c>
      <c r="I51">
        <f t="shared" si="2"/>
        <v>-153.78108929634823</v>
      </c>
      <c r="K51">
        <f t="shared" si="3"/>
        <v>-12.817687821218733</v>
      </c>
      <c r="M51">
        <f t="shared" si="4"/>
        <v>-12.817687821218733</v>
      </c>
      <c r="N51" s="13">
        <f t="shared" si="5"/>
        <v>6.7446506428770724E-6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3.1046777650377329</v>
      </c>
      <c r="H52" s="10">
        <f t="shared" si="6"/>
        <v>-12.957378198672332</v>
      </c>
      <c r="I52">
        <f t="shared" si="2"/>
        <v>-155.48853838406799</v>
      </c>
      <c r="K52">
        <f t="shared" si="3"/>
        <v>-12.959721277279709</v>
      </c>
      <c r="M52">
        <f t="shared" si="4"/>
        <v>-12.959721277279709</v>
      </c>
      <c r="N52" s="13">
        <f t="shared" si="5"/>
        <v>5.4900173603447884E-6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3.1212231758153801</v>
      </c>
      <c r="H53" s="10">
        <f t="shared" si="6"/>
        <v>-13.088688067065821</v>
      </c>
      <c r="I53">
        <f t="shared" si="2"/>
        <v>-157.06425680478986</v>
      </c>
      <c r="K53">
        <f t="shared" si="3"/>
        <v>-13.090789693293264</v>
      </c>
      <c r="M53">
        <f t="shared" si="4"/>
        <v>-13.090789693293264</v>
      </c>
      <c r="N53" s="13">
        <f t="shared" si="5"/>
        <v>4.4168327998759641E-6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3.1377685865930278</v>
      </c>
      <c r="H54" s="10">
        <f t="shared" si="6"/>
        <v>-13.209423954504226</v>
      </c>
      <c r="I54">
        <f t="shared" si="2"/>
        <v>-158.51308745405072</v>
      </c>
      <c r="K54">
        <f t="shared" si="3"/>
        <v>-13.211296995381836</v>
      </c>
      <c r="M54">
        <f t="shared" si="4"/>
        <v>-13.211296995381836</v>
      </c>
      <c r="N54" s="13">
        <f t="shared" si="5"/>
        <v>3.5082821291996171E-6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3.1543139973706746</v>
      </c>
      <c r="H55" s="10">
        <f t="shared" si="6"/>
        <v>-13.319976906670078</v>
      </c>
      <c r="I55">
        <f t="shared" si="2"/>
        <v>-159.83972288004094</v>
      </c>
      <c r="K55">
        <f t="shared" si="3"/>
        <v>-13.321634472233413</v>
      </c>
      <c r="M55">
        <f t="shared" si="4"/>
        <v>-13.321634472233413</v>
      </c>
      <c r="N55" s="13">
        <f t="shared" si="5"/>
        <v>2.747523596752845E-6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3.1708594081483219</v>
      </c>
      <c r="H56" s="10">
        <f t="shared" si="6"/>
        <v>-13.420725802269867</v>
      </c>
      <c r="I56">
        <f t="shared" si="2"/>
        <v>-161.0487096272384</v>
      </c>
      <c r="K56">
        <f t="shared" si="3"/>
        <v>-13.422181146675804</v>
      </c>
      <c r="M56">
        <f t="shared" si="4"/>
        <v>-13.422181146675804</v>
      </c>
      <c r="N56" s="13">
        <f t="shared" si="5"/>
        <v>2.1180273398910796E-6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3.1874048189259692</v>
      </c>
      <c r="H57" s="10">
        <f t="shared" si="6"/>
        <v>-13.512037704962937</v>
      </c>
      <c r="I57">
        <f t="shared" si="2"/>
        <v>-162.14445245955525</v>
      </c>
      <c r="K57">
        <f t="shared" si="3"/>
        <v>-13.513304136623002</v>
      </c>
      <c r="M57">
        <f t="shared" si="4"/>
        <v>-13.513304136623002</v>
      </c>
      <c r="N57" s="13">
        <f t="shared" si="5"/>
        <v>1.6038491496155921E-6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3.2039502297036164</v>
      </c>
      <c r="H58" s="10">
        <f t="shared" si="6"/>
        <v>-13.594268205520619</v>
      </c>
      <c r="I58">
        <f t="shared" si="2"/>
        <v>-163.13121846624742</v>
      </c>
      <c r="K58">
        <f t="shared" si="3"/>
        <v>-13.595359005694064</v>
      </c>
      <c r="M58">
        <f t="shared" si="4"/>
        <v>-13.595359005694064</v>
      </c>
      <c r="N58" s="13">
        <f t="shared" si="5"/>
        <v>1.1898450183883327E-6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3.2204956404812632</v>
      </c>
      <c r="H59" s="10">
        <f t="shared" si="6"/>
        <v>-13.6677617544792</v>
      </c>
      <c r="I59">
        <f t="shared" si="2"/>
        <v>-164.01314105375039</v>
      </c>
      <c r="K59">
        <f t="shared" si="3"/>
        <v>-13.668690103795914</v>
      </c>
      <c r="M59">
        <f t="shared" si="4"/>
        <v>-13.668690103795914</v>
      </c>
      <c r="N59" s="13">
        <f t="shared" si="5"/>
        <v>8.6183245384383512E-7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3.237041051258911</v>
      </c>
      <c r="H60" s="10">
        <f t="shared" si="6"/>
        <v>-13.732851985543419</v>
      </c>
      <c r="I60">
        <f t="shared" si="2"/>
        <v>-164.79422382652103</v>
      </c>
      <c r="K60">
        <f t="shared" si="3"/>
        <v>-13.73363089795351</v>
      </c>
      <c r="M60">
        <f t="shared" si="4"/>
        <v>-13.73363089795351</v>
      </c>
      <c r="N60" s="13">
        <f t="shared" si="5"/>
        <v>6.0670454259374163E-7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3.2535864620365582</v>
      </c>
      <c r="H61" s="10">
        <f t="shared" si="6"/>
        <v>-13.789862029990296</v>
      </c>
      <c r="I61">
        <f t="shared" si="2"/>
        <v>-165.47834435988355</v>
      </c>
      <c r="K61">
        <f t="shared" si="3"/>
        <v>-13.790504293662803</v>
      </c>
      <c r="M61">
        <f t="shared" si="4"/>
        <v>-13.790504293662803</v>
      </c>
      <c r="N61" s="13">
        <f t="shared" si="5"/>
        <v>4.1250262502214146E-7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3.270131872814205</v>
      </c>
      <c r="H62" s="10">
        <f t="shared" si="6"/>
        <v>-13.839104822316726</v>
      </c>
      <c r="I62">
        <f t="shared" si="2"/>
        <v>-166.0692578678007</v>
      </c>
      <c r="K62">
        <f t="shared" si="3"/>
        <v>-13.83962294703435</v>
      </c>
      <c r="M62">
        <f t="shared" si="4"/>
        <v>-13.83962294703435</v>
      </c>
      <c r="N62" s="13">
        <f t="shared" si="5"/>
        <v>2.6845322301320518E-7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3.2866772835918527</v>
      </c>
      <c r="H63" s="10">
        <f t="shared" si="6"/>
        <v>-13.88088339736759</v>
      </c>
      <c r="I63">
        <f t="shared" si="2"/>
        <v>-166.57060076841108</v>
      </c>
      <c r="K63">
        <f t="shared" si="3"/>
        <v>-13.881289567987704</v>
      </c>
      <c r="M63">
        <f t="shared" si="4"/>
        <v>-13.881289567987704</v>
      </c>
      <c r="N63" s="13">
        <f t="shared" si="5"/>
        <v>1.649745726433848E-7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3.3032226943694996</v>
      </c>
      <c r="H64" s="10">
        <f t="shared" si="6"/>
        <v>-13.915491179175026</v>
      </c>
      <c r="I64">
        <f t="shared" si="2"/>
        <v>-166.98589415010031</v>
      </c>
      <c r="K64">
        <f t="shared" si="3"/>
        <v>-13.915797214749428</v>
      </c>
      <c r="M64">
        <f t="shared" si="4"/>
        <v>-13.915797214749428</v>
      </c>
      <c r="N64" s="13">
        <f t="shared" si="5"/>
        <v>9.365777279970302E-8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3.3197681051471468</v>
      </c>
      <c r="H65" s="10">
        <f t="shared" si="6"/>
        <v>-13.943212261733377</v>
      </c>
      <c r="I65">
        <f t="shared" si="2"/>
        <v>-167.31854714080052</v>
      </c>
      <c r="K65">
        <f t="shared" si="3"/>
        <v>-13.943429579900775</v>
      </c>
      <c r="M65">
        <f t="shared" si="4"/>
        <v>-13.943429579900775</v>
      </c>
      <c r="N65" s="13">
        <f t="shared" si="5"/>
        <v>4.7227185880986593E-8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3.3363135159247941</v>
      </c>
      <c r="H66" s="10">
        <f t="shared" si="6"/>
        <v>-13.964321681928338</v>
      </c>
      <c r="I66">
        <f t="shared" si="2"/>
        <v>-167.57186018314005</v>
      </c>
      <c r="K66">
        <f t="shared" si="3"/>
        <v>-13.964461268213764</v>
      </c>
      <c r="M66">
        <f t="shared" si="4"/>
        <v>-13.964461268213764</v>
      </c>
      <c r="N66" s="13">
        <f t="shared" si="5"/>
        <v>1.9484331079117676E-8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3.3528589267024413</v>
      </c>
      <c r="H67" s="10">
        <f t="shared" si="6"/>
        <v>-13.979085684833118</v>
      </c>
      <c r="I67">
        <f t="shared" si="2"/>
        <v>-167.74902821799742</v>
      </c>
      <c r="K67">
        <f t="shared" si="3"/>
        <v>-13.979158066507917</v>
      </c>
      <c r="M67">
        <f t="shared" si="4"/>
        <v>-13.979158066507917</v>
      </c>
      <c r="N67" s="13">
        <f t="shared" si="5"/>
        <v>5.2391068467972683E-9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3.3694043374800886</v>
      </c>
      <c r="H68" s="10">
        <f t="shared" si="6"/>
        <v>-13.987761981578727</v>
      </c>
      <c r="I68">
        <f t="shared" si="2"/>
        <v>-167.85314377894471</v>
      </c>
      <c r="K68">
        <f t="shared" si="3"/>
        <v>-13.987777205753439</v>
      </c>
      <c r="M68">
        <f t="shared" si="4"/>
        <v>-13.987777205753439</v>
      </c>
      <c r="N68" s="13">
        <f t="shared" si="5"/>
        <v>2.3177549566159138E-6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3.385949748257735</v>
      </c>
      <c r="H69" s="60">
        <f t="shared" si="6"/>
        <v>-13.990600000000001</v>
      </c>
      <c r="I69" s="59">
        <f t="shared" si="2"/>
        <v>-167.88720000000001</v>
      </c>
      <c r="J69" s="59"/>
      <c r="K69">
        <f t="shared" si="3"/>
        <v>-13.990567615640053</v>
      </c>
      <c r="M69">
        <f t="shared" si="4"/>
        <v>-13.990567615640053</v>
      </c>
      <c r="N69" s="61">
        <f t="shared" si="5"/>
        <v>1.0487467692064663E-5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3.4024951590353818</v>
      </c>
      <c r="H70" s="10">
        <f t="shared" si="6"/>
        <v>-13.987841128253772</v>
      </c>
      <c r="I70">
        <f t="shared" si="2"/>
        <v>-167.85409353904527</v>
      </c>
      <c r="K70">
        <f t="shared" si="3"/>
        <v>-13.987770171824838</v>
      </c>
      <c r="M70">
        <f t="shared" si="4"/>
        <v>-13.987770171824838</v>
      </c>
      <c r="N70" s="13">
        <f t="shared" si="5"/>
        <v>5.0348148069806036E-5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3.41904056981303</v>
      </c>
      <c r="H71" s="10">
        <f t="shared" si="6"/>
        <v>-13.979718951600116</v>
      </c>
      <c r="I71">
        <f t="shared" si="2"/>
        <v>-167.75662741920138</v>
      </c>
      <c r="K71">
        <f t="shared" si="3"/>
        <v>-13.979617936066191</v>
      </c>
      <c r="M71">
        <f t="shared" si="4"/>
        <v>-13.979617936066191</v>
      </c>
      <c r="N71" s="13">
        <f t="shared" si="5"/>
        <v>1.0204138094185947E-8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3.4355859805906768</v>
      </c>
      <c r="H72" s="10">
        <f t="shared" si="6"/>
        <v>-13.96645948253283</v>
      </c>
      <c r="I72">
        <f t="shared" si="2"/>
        <v>-167.59751379039398</v>
      </c>
      <c r="K72">
        <f t="shared" si="3"/>
        <v>-13.966336389445321</v>
      </c>
      <c r="M72">
        <f t="shared" si="4"/>
        <v>-13.966336389445321</v>
      </c>
      <c r="N72" s="13">
        <f t="shared" si="5"/>
        <v>1.5151908192639571E-8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3.4521313913683236</v>
      </c>
      <c r="H73" s="10">
        <f t="shared" si="6"/>
        <v>-13.948281384440119</v>
      </c>
      <c r="I73">
        <f t="shared" si="2"/>
        <v>-167.37937661328141</v>
      </c>
      <c r="K73">
        <f t="shared" si="3"/>
        <v>-13.948143658871055</v>
      </c>
      <c r="M73">
        <f t="shared" si="4"/>
        <v>-13.948143658871055</v>
      </c>
      <c r="N73" s="13">
        <f t="shared" si="5"/>
        <v>1.8968332373756767E-8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3.4686768021459708</v>
      </c>
      <c r="H74" s="10">
        <f t="shared" si="6"/>
        <v>-13.92539618897181</v>
      </c>
      <c r="I74">
        <f t="shared" si="2"/>
        <v>-167.10475426766172</v>
      </c>
      <c r="K74">
        <f t="shared" si="3"/>
        <v>-13.925250737058166</v>
      </c>
      <c r="M74">
        <f t="shared" si="4"/>
        <v>-13.925250737058166</v>
      </c>
      <c r="N74" s="13">
        <f t="shared" si="5"/>
        <v>2.1156259182737549E-8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3.4852222129236186</v>
      </c>
      <c r="H75" s="10">
        <f t="shared" si="6"/>
        <v>-13.898008507284631</v>
      </c>
      <c r="I75">
        <f t="shared" si="2"/>
        <v>-166.77610208741558</v>
      </c>
      <c r="K75">
        <f t="shared" si="3"/>
        <v>-13.897861696164068</v>
      </c>
      <c r="M75">
        <f t="shared" si="4"/>
        <v>-13.897861696164068</v>
      </c>
      <c r="N75" s="13">
        <f t="shared" si="5"/>
        <v>2.1553505121135075E-8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3.5017676237012654</v>
      </c>
      <c r="H76" s="10">
        <f t="shared" si="6"/>
        <v>-13.86631623533256</v>
      </c>
      <c r="I76">
        <f t="shared" si="2"/>
        <v>-166.39579482399071</v>
      </c>
      <c r="K76">
        <f t="shared" si="3"/>
        <v>-13.866173895263703</v>
      </c>
      <c r="M76">
        <f t="shared" si="4"/>
        <v>-13.866173895263703</v>
      </c>
      <c r="N76" s="13">
        <f t="shared" si="5"/>
        <v>2.0260695202198058E-8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3.5183130344789126</v>
      </c>
      <c r="H77" s="10">
        <f t="shared" si="6"/>
        <v>-13.830510753364848</v>
      </c>
      <c r="I77">
        <f t="shared" si="2"/>
        <v>-165.96612904037818</v>
      </c>
      <c r="K77">
        <f t="shared" si="3"/>
        <v>-13.830378181837126</v>
      </c>
      <c r="M77">
        <f t="shared" si="4"/>
        <v>-13.830378181837126</v>
      </c>
      <c r="N77" s="13">
        <f t="shared" si="5"/>
        <v>1.7575209962501651E-8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3.5348584452565603</v>
      </c>
      <c r="H78" s="10">
        <f t="shared" si="6"/>
        <v>-13.79077711978989</v>
      </c>
      <c r="I78">
        <f t="shared" si="2"/>
        <v>-165.48932543747867</v>
      </c>
      <c r="K78">
        <f t="shared" si="3"/>
        <v>-13.790659087439645</v>
      </c>
      <c r="M78">
        <f t="shared" si="4"/>
        <v>-13.790659087439645</v>
      </c>
      <c r="N78" s="13">
        <f t="shared" si="5"/>
        <v>1.3931635704513198E-8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3.5514038560342072</v>
      </c>
      <c r="H79" s="10">
        <f t="shared" si="6"/>
        <v>-13.747294259558977</v>
      </c>
      <c r="I79">
        <f t="shared" si="2"/>
        <v>-164.96753111470773</v>
      </c>
      <c r="K79">
        <f t="shared" si="3"/>
        <v>-13.74719501771939</v>
      </c>
      <c r="M79">
        <f t="shared" si="4"/>
        <v>-13.74719501771939</v>
      </c>
      <c r="N79" s="13">
        <f t="shared" si="5"/>
        <v>9.8489427246305379E-9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3.5679492668118544</v>
      </c>
      <c r="H80" s="10">
        <f t="shared" si="6"/>
        <v>-13.700235147219871</v>
      </c>
      <c r="I80">
        <f t="shared" si="2"/>
        <v>-164.40282176663845</v>
      </c>
      <c r="K80">
        <f t="shared" si="3"/>
        <v>-13.70015843694274</v>
      </c>
      <c r="M80">
        <f t="shared" si="4"/>
        <v>-13.70015843694274</v>
      </c>
      <c r="N80" s="13">
        <f t="shared" si="5"/>
        <v>5.8844666175605016E-9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3.5844946775895021</v>
      </c>
      <c r="H81" s="10">
        <f t="shared" si="6"/>
        <v>-13.649766984786018</v>
      </c>
      <c r="I81">
        <f t="shared" si="2"/>
        <v>-163.79720381743221</v>
      </c>
      <c r="K81">
        <f t="shared" si="3"/>
        <v>-13.649716047183345</v>
      </c>
      <c r="M81">
        <f t="shared" si="4"/>
        <v>-13.649716047183345</v>
      </c>
      <c r="N81" s="13">
        <f t="shared" si="5"/>
        <v>2.5946393660437067E-9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3.601040088367149</v>
      </c>
      <c r="H82" s="10">
        <f t="shared" si="6"/>
        <v>-13.596051374563542</v>
      </c>
      <c r="I82">
        <f t="shared" si="2"/>
        <v>-163.1526164947625</v>
      </c>
      <c r="K82">
        <f t="shared" si="3"/>
        <v>-13.596028962326219</v>
      </c>
      <c r="M82">
        <f t="shared" si="4"/>
        <v>-13.596028962326219</v>
      </c>
      <c r="N82" s="13">
        <f t="shared" si="5"/>
        <v>5.0230838181847388E-10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3.6175854991447962</v>
      </c>
      <c r="H83" s="10">
        <f t="shared" si="6"/>
        <v>-13.5392444870741</v>
      </c>
      <c r="I83">
        <f t="shared" si="2"/>
        <v>-162.4709338448892</v>
      </c>
      <c r="K83">
        <f t="shared" si="3"/>
        <v>-13.539252877034155</v>
      </c>
      <c r="M83">
        <f t="shared" si="4"/>
        <v>-13.539252877034155</v>
      </c>
      <c r="N83" s="13">
        <f t="shared" si="5"/>
        <v>7.0391429719460636E-11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3.634130909922443</v>
      </c>
      <c r="H84" s="10">
        <f t="shared" si="6"/>
        <v>-13.479497224208203</v>
      </c>
      <c r="I84">
        <f t="shared" ref="I84:I147" si="9">H84*$E$6</f>
        <v>-161.75396669049843</v>
      </c>
      <c r="K84">
        <f t="shared" ref="K84:K147" si="10">(1/2)*($L$9*$L$4*EXP(-$L$7*$O$6*(G84/$O$6-1))-($L$9*$L$6*EXP(-$L$5*$O$6*(G84/$O$6-1))))</f>
        <v>-13.47953823081934</v>
      </c>
      <c r="M84">
        <f t="shared" ref="M84:M147" si="11">(1/2)*($L$9*$O$4*EXP(-$O$8*$O$6*(G84/$O$6-1))-($L$9*$O$7*EXP(-$O$5*$O$6*(G84/$O$6-1))))</f>
        <v>-13.47953823081934</v>
      </c>
      <c r="N84" s="13">
        <f t="shared" ref="N84:N147" si="12">(M84-H84)^2*O84</f>
        <v>1.6815421570081469E-9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3.6506763207000907</v>
      </c>
      <c r="H85" s="10">
        <f t="shared" ref="H85:H148" si="13">-(-$B$4)*(1+D85+$E$5*D85^3)*EXP(-D85)</f>
        <v>-13.416955377739907</v>
      </c>
      <c r="I85">
        <f t="shared" si="9"/>
        <v>-161.00346453287887</v>
      </c>
      <c r="K85">
        <f t="shared" si="10"/>
        <v>-13.417030367359395</v>
      </c>
      <c r="M85">
        <f t="shared" si="11"/>
        <v>-13.417030367359395</v>
      </c>
      <c r="N85" s="13">
        <f t="shared" si="12"/>
        <v>5.6234430309945898E-9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3.667221731477738</v>
      </c>
      <c r="H86" s="10">
        <f t="shared" si="13"/>
        <v>-13.351759783330303</v>
      </c>
      <c r="I86">
        <f t="shared" si="9"/>
        <v>-160.22111739996365</v>
      </c>
      <c r="K86">
        <f t="shared" si="10"/>
        <v>-13.351869689192796</v>
      </c>
      <c r="M86">
        <f t="shared" si="11"/>
        <v>-13.351869689192796</v>
      </c>
      <c r="N86" s="13">
        <f t="shared" si="12"/>
        <v>1.2079298610266394E-8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3.6837671422553848</v>
      </c>
      <c r="H87" s="10">
        <f t="shared" si="13"/>
        <v>-13.284046470143792</v>
      </c>
      <c r="I87">
        <f t="shared" si="9"/>
        <v>-159.40855764172551</v>
      </c>
      <c r="K87">
        <f t="shared" si="10"/>
        <v>-13.284191807925042</v>
      </c>
      <c r="M87">
        <f t="shared" si="11"/>
        <v>-13.284191807925042</v>
      </c>
      <c r="N87" s="13">
        <f t="shared" si="12"/>
        <v>2.112307065864996E-8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3.7003125530330325</v>
      </c>
      <c r="H88" s="10">
        <f t="shared" si="13"/>
        <v>-13.213946806197855</v>
      </c>
      <c r="I88">
        <f t="shared" si="9"/>
        <v>-158.56736167437427</v>
      </c>
      <c r="K88">
        <f t="shared" si="10"/>
        <v>-13.214127690073168</v>
      </c>
      <c r="M88">
        <f t="shared" si="11"/>
        <v>-13.214127690073168</v>
      </c>
      <c r="N88" s="13">
        <f t="shared" si="12"/>
        <v>3.2718976348171969E-8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3.7168579638106793</v>
      </c>
      <c r="H89" s="10">
        <f t="shared" si="13"/>
        <v>-13.14158763956376</v>
      </c>
      <c r="I89">
        <f t="shared" si="9"/>
        <v>-157.69905167476512</v>
      </c>
      <c r="K89">
        <f t="shared" si="10"/>
        <v>-13.141803798672701</v>
      </c>
      <c r="M89">
        <f t="shared" si="11"/>
        <v>-13.141803798672701</v>
      </c>
      <c r="N89" s="13">
        <f t="shared" si="12"/>
        <v>4.67247603782222E-8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3.7334033745883266</v>
      </c>
      <c r="H90" s="10">
        <f t="shared" si="13"/>
        <v>-13.067091435532507</v>
      </c>
      <c r="I90">
        <f t="shared" si="9"/>
        <v>-156.8050972263901</v>
      </c>
      <c r="K90">
        <f t="shared" si="10"/>
        <v>-13.067342230767409</v>
      </c>
      <c r="M90">
        <f t="shared" si="11"/>
        <v>-13.067342230767409</v>
      </c>
      <c r="N90" s="13">
        <f t="shared" si="12"/>
        <v>6.2898249849221563E-8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3.7499487853659734</v>
      </c>
      <c r="H91" s="10">
        <f t="shared" si="13"/>
        <v>-12.990576409857276</v>
      </c>
      <c r="I91">
        <f t="shared" si="9"/>
        <v>-155.88691691828731</v>
      </c>
      <c r="K91">
        <f t="shared" si="10"/>
        <v>-12.990860850899198</v>
      </c>
      <c r="M91">
        <f t="shared" si="11"/>
        <v>-12.990860850899198</v>
      </c>
      <c r="N91" s="13">
        <f t="shared" si="12"/>
        <v>8.0906706329572556E-8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3.7664941961436211</v>
      </c>
      <c r="H92" s="10">
        <f t="shared" si="13"/>
        <v>-12.91215665818056</v>
      </c>
      <c r="I92">
        <f t="shared" si="9"/>
        <v>-154.94587989816671</v>
      </c>
      <c r="K92">
        <f t="shared" si="10"/>
        <v>-12.912473420711834</v>
      </c>
      <c r="M92">
        <f t="shared" si="11"/>
        <v>-12.912473420711834</v>
      </c>
      <c r="N92" s="13">
        <f t="shared" si="12"/>
        <v>1.0033850121875712E-7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3.7830396069212684</v>
      </c>
      <c r="H93" s="10">
        <f t="shared" si="13"/>
        <v>-12.831942281751397</v>
      </c>
      <c r="I93">
        <f t="shared" si="9"/>
        <v>-153.98330738101677</v>
      </c>
      <c r="K93">
        <f t="shared" si="10"/>
        <v>-12.832289724779196</v>
      </c>
      <c r="M93">
        <f t="shared" si="11"/>
        <v>-12.832289724779196</v>
      </c>
      <c r="N93" s="13">
        <f t="shared" si="12"/>
        <v>1.2071665756612845E-7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3.7995850176989152</v>
      </c>
      <c r="H94" s="10">
        <f t="shared" si="13"/>
        <v>-12.750039509535142</v>
      </c>
      <c r="I94">
        <f t="shared" si="9"/>
        <v>-153.00047411442171</v>
      </c>
      <c r="K94">
        <f t="shared" si="10"/>
        <v>-12.750415692765571</v>
      </c>
      <c r="M94">
        <f t="shared" si="11"/>
        <v>-12.750415692765571</v>
      </c>
      <c r="N94" s="13">
        <f t="shared" si="12"/>
        <v>1.4151382285615284E-7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3.8161304284765629</v>
      </c>
      <c r="H95" s="10">
        <f t="shared" si="13"/>
        <v>-12.666550816815603</v>
      </c>
      <c r="I95">
        <f t="shared" si="9"/>
        <v>-151.99860980178724</v>
      </c>
      <c r="K95">
        <f t="shared" si="10"/>
        <v>-12.666953518022435</v>
      </c>
      <c r="M95">
        <f t="shared" si="11"/>
        <v>-12.666953518022435</v>
      </c>
      <c r="N95" s="13">
        <f t="shared" si="12"/>
        <v>1.6216826198426324E-7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3.8326758392542102</v>
      </c>
      <c r="H96" s="10">
        <f t="shared" si="13"/>
        <v>-12.58157504038652</v>
      </c>
      <c r="I96">
        <f t="shared" si="9"/>
        <v>-150.97890048463825</v>
      </c>
      <c r="K96">
        <f t="shared" si="10"/>
        <v>-12.582001772723348</v>
      </c>
      <c r="M96">
        <f t="shared" si="11"/>
        <v>-12.582001772723348</v>
      </c>
      <c r="N96" s="13">
        <f t="shared" si="12"/>
        <v>1.8210048729515529E-7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3.849221250031857</v>
      </c>
      <c r="H97" s="10">
        <f t="shared" si="13"/>
        <v>-12.495207490426912</v>
      </c>
      <c r="I97">
        <f t="shared" si="9"/>
        <v>-149.94248988512294</v>
      </c>
      <c r="K97">
        <f t="shared" si="10"/>
        <v>-12.495655519635548</v>
      </c>
      <c r="M97">
        <f t="shared" si="11"/>
        <v>-12.495655519635548</v>
      </c>
      <c r="N97" s="13">
        <f t="shared" si="12"/>
        <v>2.0073017179096306E-7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3.8657666608095043</v>
      </c>
      <c r="H98" s="10">
        <f t="shared" si="13"/>
        <v>-12.407540059152156</v>
      </c>
      <c r="I98">
        <f t="shared" si="9"/>
        <v>-148.89048070982588</v>
      </c>
      <c r="K98">
        <f t="shared" si="10"/>
        <v>-12.408006420624226</v>
      </c>
      <c r="M98">
        <f t="shared" si="11"/>
        <v>-12.408006420624226</v>
      </c>
      <c r="N98" s="13">
        <f t="shared" si="12"/>
        <v>2.1749302263079867E-7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3.882312071587152</v>
      </c>
      <c r="H99" s="10">
        <f t="shared" si="13"/>
        <v>-12.318661326330233</v>
      </c>
      <c r="I99">
        <f t="shared" si="9"/>
        <v>-147.82393591596281</v>
      </c>
      <c r="K99">
        <f t="shared" si="10"/>
        <v>-12.319142841982639</v>
      </c>
      <c r="M99">
        <f t="shared" si="11"/>
        <v>-12.319142841982639</v>
      </c>
      <c r="N99" s="13">
        <f t="shared" si="12"/>
        <v>2.3185732351267658E-7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3.8988574823647988</v>
      </c>
      <c r="H100" s="10">
        <f t="shared" si="13"/>
        <v>-12.228656661750174</v>
      </c>
      <c r="I100">
        <f t="shared" si="9"/>
        <v>-146.74387994100209</v>
      </c>
      <c r="K100">
        <f t="shared" si="10"/>
        <v>-12.229149956678665</v>
      </c>
      <c r="M100">
        <f t="shared" si="11"/>
        <v>-12.229149956678665</v>
      </c>
      <c r="N100" s="13">
        <f t="shared" si="12"/>
        <v>2.4333988647497957E-7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3.9154028931424461</v>
      </c>
      <c r="H101" s="10">
        <f t="shared" si="13"/>
        <v>-12.137608324727344</v>
      </c>
      <c r="I101">
        <f t="shared" si="9"/>
        <v>-145.65129989672812</v>
      </c>
      <c r="K101">
        <f t="shared" si="10"/>
        <v>-12.138109843605706</v>
      </c>
      <c r="M101">
        <f t="shared" si="11"/>
        <v>-12.138109843605706</v>
      </c>
      <c r="N101" s="13">
        <f t="shared" si="12"/>
        <v>2.5152118535384105E-7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3.9319483039200938</v>
      </c>
      <c r="H102" s="10">
        <f t="shared" si="13"/>
        <v>-12.045595560727952</v>
      </c>
      <c r="I102">
        <f t="shared" si="9"/>
        <v>-144.54714672873541</v>
      </c>
      <c r="K102">
        <f t="shared" si="10"/>
        <v>-12.046101583923704</v>
      </c>
      <c r="M102">
        <f t="shared" si="11"/>
        <v>-12.046101583923704</v>
      </c>
      <c r="N102" s="13">
        <f t="shared" si="12"/>
        <v>2.5605947463962092E-7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3.9484937146977406</v>
      </c>
      <c r="H103" s="10">
        <f t="shared" si="13"/>
        <v>-11.952694695192966</v>
      </c>
      <c r="I103">
        <f t="shared" si="9"/>
        <v>-143.43233634231558</v>
      </c>
      <c r="K103">
        <f t="shared" si="10"/>
        <v>-11.953201354573141</v>
      </c>
      <c r="M103">
        <f t="shared" si="11"/>
        <v>-11.953201354573141</v>
      </c>
      <c r="N103" s="13">
        <f t="shared" si="12"/>
        <v>2.5670372751933849E-7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3.9650391254753874</v>
      </c>
      <c r="H104" s="10">
        <f t="shared" si="13"/>
        <v>-11.858979224639347</v>
      </c>
      <c r="I104">
        <f t="shared" si="9"/>
        <v>-142.30775069567215</v>
      </c>
      <c r="K104">
        <f t="shared" si="10"/>
        <v>-11.859482519042924</v>
      </c>
      <c r="M104">
        <f t="shared" si="11"/>
        <v>-11.859482519042924</v>
      </c>
      <c r="N104" s="13">
        <f t="shared" si="12"/>
        <v>2.5330525667214423E-7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3.9815845362530347</v>
      </c>
      <c r="H105" s="10">
        <f t="shared" si="13"/>
        <v>-11.764519905114572</v>
      </c>
      <c r="I105">
        <f t="shared" si="9"/>
        <v>-141.17423886137487</v>
      </c>
      <c r="K105">
        <f t="shared" si="10"/>
        <v>-11.765015715470692</v>
      </c>
      <c r="M105">
        <f t="shared" si="11"/>
        <v>-11.765015715470692</v>
      </c>
      <c r="N105" s="13">
        <f t="shared" si="12"/>
        <v>2.4582790923661956E-7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3.9981299470306824</v>
      </c>
      <c r="H106" s="10">
        <f t="shared" si="13"/>
        <v>-11.669384838078162</v>
      </c>
      <c r="I106">
        <f t="shared" si="9"/>
        <v>-140.03261805693796</v>
      </c>
      <c r="K106">
        <f t="shared" si="10"/>
        <v>-11.669868942151746</v>
      </c>
      <c r="M106">
        <f t="shared" si="11"/>
        <v>-11.669868942151746</v>
      </c>
      <c r="N106" s="13">
        <f t="shared" si="12"/>
        <v>2.3435675406031297E-7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4.0146753578083292</v>
      </c>
      <c r="H107" s="10">
        <f t="shared" si="13"/>
        <v>-11.573639553782119</v>
      </c>
      <c r="I107">
        <f t="shared" si="9"/>
        <v>-138.88367464538544</v>
      </c>
      <c r="K107">
        <f t="shared" si="10"/>
        <v>-11.574107640530721</v>
      </c>
      <c r="M107">
        <f t="shared" si="11"/>
        <v>-11.574107640530721</v>
      </c>
      <c r="N107" s="13">
        <f t="shared" si="12"/>
        <v>2.1910520421740845E-7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4.0312207685859764</v>
      </c>
      <c r="H108" s="10">
        <f t="shared" si="13"/>
        <v>-11.47734709222007</v>
      </c>
      <c r="I108">
        <f t="shared" si="9"/>
        <v>-137.72816510664083</v>
      </c>
      <c r="K108">
        <f t="shared" si="10"/>
        <v>-11.477794775748151</v>
      </c>
      <c r="M108">
        <f t="shared" si="11"/>
        <v>-11.477794775748151</v>
      </c>
      <c r="N108" s="13">
        <f t="shared" si="12"/>
        <v>2.0042054131554843E-7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4.0477661793636237</v>
      </c>
      <c r="H109" s="10">
        <f t="shared" si="13"/>
        <v>-11.38056808171317</v>
      </c>
      <c r="I109">
        <f t="shared" si="9"/>
        <v>-136.56681698055803</v>
      </c>
      <c r="K109">
        <f t="shared" si="10"/>
        <v>-11.38099091481182</v>
      </c>
      <c r="M109">
        <f t="shared" si="11"/>
        <v>-11.38099091481182</v>
      </c>
      <c r="N109" s="13">
        <f t="shared" si="12"/>
        <v>1.7878782931395084E-7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4.064311590141271</v>
      </c>
      <c r="H110" s="10">
        <f t="shared" si="13"/>
        <v>-11.283360815198801</v>
      </c>
      <c r="I110">
        <f t="shared" si="9"/>
        <v>-135.4003297823856</v>
      </c>
      <c r="K110">
        <f t="shared" si="10"/>
        <v>-11.283754302460929</v>
      </c>
      <c r="M110">
        <f t="shared" si="11"/>
        <v>-11.283754302460929</v>
      </c>
      <c r="N110" s="13">
        <f t="shared" si="12"/>
        <v>1.5483222545721699E-7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4.0808570009189182</v>
      </c>
      <c r="H111" s="10">
        <f t="shared" si="13"/>
        <v>-11.185781324286472</v>
      </c>
      <c r="I111">
        <f t="shared" si="9"/>
        <v>-134.22937589143766</v>
      </c>
      <c r="K111">
        <f t="shared" si="10"/>
        <v>-11.18614093478929</v>
      </c>
      <c r="M111">
        <f t="shared" si="11"/>
        <v>-11.18614093478929</v>
      </c>
      <c r="N111" s="13">
        <f t="shared" si="12"/>
        <v>1.2931971373674946E-7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4.0974024116965655</v>
      </c>
      <c r="H112" s="10">
        <f t="shared" si="13"/>
        <v>-11.087883451143485</v>
      </c>
      <c r="I112">
        <f t="shared" si="9"/>
        <v>-133.05460141372183</v>
      </c>
      <c r="K112">
        <f t="shared" si="10"/>
        <v>-11.088204630691617</v>
      </c>
      <c r="M112">
        <f t="shared" si="11"/>
        <v>-11.088204630691617</v>
      </c>
      <c r="N112" s="13">
        <f t="shared" si="12"/>
        <v>1.0315630213851825E-4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4.1139478224742128</v>
      </c>
      <c r="H113" s="10">
        <f t="shared" si="13"/>
        <v>-10.989718918271224</v>
      </c>
      <c r="I113">
        <f t="shared" si="9"/>
        <v>-131.8766270192547</v>
      </c>
      <c r="K113">
        <f t="shared" si="10"/>
        <v>-10.989997101195538</v>
      </c>
      <c r="M113">
        <f t="shared" si="11"/>
        <v>-10.989997101195538</v>
      </c>
      <c r="N113" s="13">
        <f t="shared" si="12"/>
        <v>7.7385739379719985E-5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4.13049323325186</v>
      </c>
      <c r="H114" s="10">
        <f t="shared" si="13"/>
        <v>-10.891337396231316</v>
      </c>
      <c r="I114">
        <f t="shared" si="9"/>
        <v>-130.6960487547758</v>
      </c>
      <c r="K114">
        <f t="shared" si="10"/>
        <v>-10.891568016739763</v>
      </c>
      <c r="M114">
        <f t="shared" si="11"/>
        <v>-10.891568016739763</v>
      </c>
      <c r="N114" s="13">
        <f t="shared" si="12"/>
        <v>5.3185818916157847E-5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4.1470386440295073</v>
      </c>
      <c r="H115" s="10">
        <f t="shared" si="13"/>
        <v>-10.792786569379247</v>
      </c>
      <c r="I115">
        <f t="shared" si="9"/>
        <v>-129.51343883255097</v>
      </c>
      <c r="K115">
        <f t="shared" si="10"/>
        <v>-10.79296507245753</v>
      </c>
      <c r="M115">
        <f t="shared" si="11"/>
        <v>-10.79296507245753</v>
      </c>
      <c r="N115" s="13">
        <f t="shared" si="12"/>
        <v>3.1863348956522263E-8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4.1635840548071545</v>
      </c>
      <c r="H116" s="10">
        <f t="shared" si="13"/>
        <v>-10.694112199661534</v>
      </c>
      <c r="I116">
        <f t="shared" si="9"/>
        <v>-128.32934639593842</v>
      </c>
      <c r="K116">
        <f t="shared" si="10"/>
        <v>-10.694234051522512</v>
      </c>
      <c r="M116">
        <f t="shared" si="11"/>
        <v>-10.694234051522512</v>
      </c>
      <c r="N116" s="13">
        <f t="shared" si="12"/>
        <v>1.4847876023860157E-8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4.1801294655848018</v>
      </c>
      <c r="H117" s="10">
        <f t="shared" si="13"/>
        <v>-10.595358188530854</v>
      </c>
      <c r="I117">
        <f t="shared" si="9"/>
        <v>-127.14429826237026</v>
      </c>
      <c r="K117">
        <f t="shared" si="10"/>
        <v>-10.595418886612892</v>
      </c>
      <c r="M117">
        <f t="shared" si="11"/>
        <v>-10.595418886612892</v>
      </c>
      <c r="N117" s="13">
        <f t="shared" si="12"/>
        <v>3.684257163079902E-9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4.1966748763624491</v>
      </c>
      <c r="H118" s="10">
        <f t="shared" si="13"/>
        <v>-10.496566637032279</v>
      </c>
      <c r="I118">
        <f t="shared" si="9"/>
        <v>-125.95879964438734</v>
      </c>
      <c r="K118">
        <f t="shared" si="10"/>
        <v>-10.496561719547609</v>
      </c>
      <c r="M118">
        <f t="shared" si="11"/>
        <v>-10.496561719547609</v>
      </c>
      <c r="N118" s="13">
        <f t="shared" si="12"/>
        <v>2.4181655480968807E-11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4.2132202871400963</v>
      </c>
      <c r="H119" s="10">
        <f t="shared" si="13"/>
        <v>-10.397777904112111</v>
      </c>
      <c r="I119">
        <f t="shared" si="9"/>
        <v>-124.77333484934533</v>
      </c>
      <c r="K119">
        <f t="shared" si="10"/>
        <v>-10.397702959147423</v>
      </c>
      <c r="M119">
        <f t="shared" si="11"/>
        <v>-10.397702959147423</v>
      </c>
      <c r="N119" s="13">
        <f t="shared" si="12"/>
        <v>5.6167477320132849E-9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4.2297656979177436</v>
      </c>
      <c r="H120" s="10">
        <f t="shared" si="13"/>
        <v>-10.299030663199485</v>
      </c>
      <c r="I120">
        <f t="shared" si="9"/>
        <v>-123.58836795839382</v>
      </c>
      <c r="K120">
        <f t="shared" si="10"/>
        <v>-10.298881337371817</v>
      </c>
      <c r="M120">
        <f t="shared" si="11"/>
        <v>-10.298881337371817</v>
      </c>
      <c r="N120" s="13">
        <f t="shared" si="12"/>
        <v>2.2298202808574366E-8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4.24631110869539</v>
      </c>
      <c r="H121" s="10">
        <f t="shared" si="13"/>
        <v>-10.200361957109596</v>
      </c>
      <c r="I121">
        <f t="shared" si="9"/>
        <v>-122.40434348531515</v>
      </c>
      <c r="K121">
        <f t="shared" si="10"/>
        <v>-10.200133963781312</v>
      </c>
      <c r="M121">
        <f t="shared" si="11"/>
        <v>-10.200133963781312</v>
      </c>
      <c r="N121" s="13">
        <f t="shared" si="12"/>
        <v>5.1980957742139163E-8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4.2628565194730372</v>
      </c>
      <c r="H122" s="10">
        <f t="shared" si="13"/>
        <v>-10.101807251315908</v>
      </c>
      <c r="I122">
        <f t="shared" si="9"/>
        <v>-121.22168701579089</v>
      </c>
      <c r="K122">
        <f t="shared" si="10"/>
        <v>-10.101496378373483</v>
      </c>
      <c r="M122">
        <f t="shared" si="11"/>
        <v>-10.101496378373483</v>
      </c>
      <c r="N122" s="13">
        <f t="shared" si="12"/>
        <v>9.6641986331866968E-8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4.2794019302506854</v>
      </c>
      <c r="H123" s="10">
        <f t="shared" si="13"/>
        <v>-10.00340048563762</v>
      </c>
      <c r="I123">
        <f t="shared" si="9"/>
        <v>-120.04080582765144</v>
      </c>
      <c r="K123">
        <f t="shared" si="10"/>
        <v>-10.003002602839508</v>
      </c>
      <c r="M123">
        <f t="shared" si="11"/>
        <v>-10.003002602839508</v>
      </c>
      <c r="N123" s="13">
        <f t="shared" si="12"/>
        <v>1.5831072103302223E-7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4.2959473410283318</v>
      </c>
      <c r="H124" s="10">
        <f t="shared" si="13"/>
        <v>-9.905174124387182</v>
      </c>
      <c r="I124">
        <f t="shared" si="9"/>
        <v>-118.86208949264619</v>
      </c>
      <c r="K124">
        <f t="shared" si="10"/>
        <v>-9.9046851902867505</v>
      </c>
      <c r="M124">
        <f t="shared" si="11"/>
        <v>-9.9046851902867505</v>
      </c>
      <c r="N124" s="13">
        <f t="shared" si="12"/>
        <v>2.3905655456475315E-7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4.312492751805979</v>
      </c>
      <c r="H125" s="10">
        <f t="shared" si="13"/>
        <v>-9.8071592050215717</v>
      </c>
      <c r="I125">
        <f t="shared" si="9"/>
        <v>-117.68591046025887</v>
      </c>
      <c r="K125">
        <f t="shared" si="10"/>
        <v>-9.8065752734715446</v>
      </c>
      <c r="M125">
        <f t="shared" si="11"/>
        <v>-9.8065752734715446</v>
      </c>
      <c r="N125" s="13">
        <f t="shared" si="12"/>
        <v>3.409760551170714E-7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4.3290381625836272</v>
      </c>
      <c r="H126" s="10">
        <f t="shared" si="13"/>
        <v>-9.7093853853397984</v>
      </c>
      <c r="I126">
        <f t="shared" si="9"/>
        <v>-116.51262462407757</v>
      </c>
      <c r="K126">
        <f t="shared" si="10"/>
        <v>-9.7087026115853341</v>
      </c>
      <c r="M126">
        <f t="shared" si="11"/>
        <v>-9.7087026115853341</v>
      </c>
      <c r="N126" s="13">
        <f t="shared" si="12"/>
        <v>4.6617999978534413E-7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4.3455835733612735</v>
      </c>
      <c r="H127" s="10">
        <f t="shared" si="13"/>
        <v>-9.6118809892679238</v>
      </c>
      <c r="I127">
        <f t="shared" si="9"/>
        <v>-115.34257187121509</v>
      </c>
      <c r="K127">
        <f t="shared" si="10"/>
        <v>-9.6110956356357597</v>
      </c>
      <c r="M127">
        <f t="shared" si="11"/>
        <v>-9.6110956356357597</v>
      </c>
      <c r="N127" s="13">
        <f t="shared" si="12"/>
        <v>6.1678032755323763E-7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4.3621289841389208</v>
      </c>
      <c r="H128" s="10">
        <f t="shared" si="13"/>
        <v>-9.5146730512717319</v>
      </c>
      <c r="I128">
        <f t="shared" si="9"/>
        <v>-114.17607661526078</v>
      </c>
      <c r="K128">
        <f t="shared" si="10"/>
        <v>-9.5137814924633162</v>
      </c>
      <c r="M128">
        <f t="shared" si="11"/>
        <v>-9.5137814924633162</v>
      </c>
      <c r="N128" s="13">
        <f t="shared" si="12"/>
        <v>7.9487710886369014E-7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4.378674394916569</v>
      </c>
      <c r="H129" s="10">
        <f t="shared" si="13"/>
        <v>-9.4177873594361792</v>
      </c>
      <c r="I129">
        <f t="shared" si="9"/>
        <v>-113.01344831323415</v>
      </c>
      <c r="K129">
        <f t="shared" si="10"/>
        <v>-9.4167860874330742</v>
      </c>
      <c r="M129">
        <f t="shared" si="11"/>
        <v>-9.4167860874330742</v>
      </c>
      <c r="N129" s="13">
        <f t="shared" si="12"/>
        <v>1.0025456242018154E-6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4.3952198056942153</v>
      </c>
      <c r="H130" s="10">
        <f t="shared" si="13"/>
        <v>-9.3212484972495098</v>
      </c>
      <c r="I130">
        <f t="shared" si="9"/>
        <v>-111.85498196699412</v>
      </c>
      <c r="K130">
        <f t="shared" si="10"/>
        <v>-9.3201341258396777</v>
      </c>
      <c r="M130">
        <f t="shared" si="11"/>
        <v>-9.3201341258396777</v>
      </c>
      <c r="N130" s="13">
        <f t="shared" si="12"/>
        <v>1.2418236390510932E-6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4.4117652164718626</v>
      </c>
      <c r="H131" s="10">
        <f t="shared" si="13"/>
        <v>-9.225079884129098</v>
      </c>
      <c r="I131">
        <f t="shared" si="9"/>
        <v>-110.70095860954918</v>
      </c>
      <c r="K131">
        <f t="shared" si="10"/>
        <v>-9.2238491530628544</v>
      </c>
      <c r="M131">
        <f t="shared" si="11"/>
        <v>-9.2238491530628544</v>
      </c>
      <c r="N131" s="13">
        <f t="shared" si="12"/>
        <v>1.5146989574171248E-6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4.4283106272495107</v>
      </c>
      <c r="H132" s="10">
        <f t="shared" si="13"/>
        <v>-9.1293038147247803</v>
      </c>
      <c r="I132">
        <f t="shared" si="9"/>
        <v>-109.55164577669737</v>
      </c>
      <c r="K132">
        <f t="shared" si="10"/>
        <v>-9.1279535935096909</v>
      </c>
      <c r="M132">
        <f t="shared" si="11"/>
        <v>-9.1279535935096909</v>
      </c>
      <c r="N132" s="13">
        <f t="shared" si="12"/>
        <v>1.8230973296772798E-6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4.4448560380271571</v>
      </c>
      <c r="H133" s="10">
        <f t="shared" si="13"/>
        <v>-9.0339414970347676</v>
      </c>
      <c r="I133">
        <f t="shared" si="9"/>
        <v>-108.40729796441721</v>
      </c>
      <c r="K133">
        <f t="shared" si="10"/>
        <v>-9.0324687883787043</v>
      </c>
      <c r="M133">
        <f t="shared" si="11"/>
        <v>-9.0324687883787043</v>
      </c>
      <c r="N133" s="13">
        <f t="shared" si="12"/>
        <v>2.1688707856437831E-6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4.4614014488048044</v>
      </c>
      <c r="H134" s="10">
        <f t="shared" si="13"/>
        <v>-8.9390130893679789</v>
      </c>
      <c r="I134">
        <f t="shared" si="9"/>
        <v>-107.26815707241575</v>
      </c>
      <c r="K134">
        <f t="shared" si="10"/>
        <v>-8.9374150322798478</v>
      </c>
      <c r="M134">
        <f t="shared" si="11"/>
        <v>-8.9374150322798478</v>
      </c>
      <c r="N134" s="13">
        <f t="shared" si="12"/>
        <v>2.5537864569260488E-6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4.4779468595824516</v>
      </c>
      <c r="H135" s="10">
        <f t="shared" si="13"/>
        <v>-8.8445377361858917</v>
      </c>
      <c r="I135">
        <f t="shared" si="9"/>
        <v>-106.1344528342307</v>
      </c>
      <c r="K135">
        <f t="shared" si="10"/>
        <v>-8.8428116087437374</v>
      </c>
      <c r="M135">
        <f t="shared" si="11"/>
        <v>-8.8428116087437374</v>
      </c>
      <c r="N135" s="13">
        <f t="shared" si="12"/>
        <v>2.9795159465580749E-6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4.494492270360098</v>
      </c>
      <c r="H136" s="10">
        <f t="shared" si="13"/>
        <v>-8.7505336028559935</v>
      </c>
      <c r="I136">
        <f t="shared" si="9"/>
        <v>-105.00640323427191</v>
      </c>
      <c r="K136">
        <f t="shared" si="10"/>
        <v>-8.7486768246522004</v>
      </c>
      <c r="M136">
        <f t="shared" si="11"/>
        <v>-8.7486768246522004</v>
      </c>
      <c r="N136" s="13">
        <f t="shared" si="12"/>
        <v>3.4476252980809131E-6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4.5110376811377462</v>
      </c>
      <c r="H137" s="10">
        <f t="shared" si="13"/>
        <v>-8.6570179093480597</v>
      </c>
      <c r="I137">
        <f t="shared" si="9"/>
        <v>-103.88421491217672</v>
      </c>
      <c r="K137">
        <f t="shared" si="10"/>
        <v>-8.6550280436214813</v>
      </c>
      <c r="M137">
        <f t="shared" si="11"/>
        <v>-8.6550280436214813</v>
      </c>
      <c r="N137" s="13">
        <f t="shared" si="12"/>
        <v>3.9595656098115578E-6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4.5275830919153934</v>
      </c>
      <c r="H138" s="10">
        <f t="shared" si="13"/>
        <v>-8.5640069629036333</v>
      </c>
      <c r="I138">
        <f t="shared" si="9"/>
        <v>-102.7680835548436</v>
      </c>
      <c r="K138">
        <f t="shared" si="10"/>
        <v>-8.5618817183686247</v>
      </c>
      <c r="M138">
        <f t="shared" si="11"/>
        <v>-8.5618817183686247</v>
      </c>
      <c r="N138" s="13">
        <f t="shared" si="12"/>
        <v>4.5166643335840017E-6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4.5441285026930398</v>
      </c>
      <c r="H139" s="10">
        <f t="shared" si="13"/>
        <v>-8.4715161897082272</v>
      </c>
      <c r="I139">
        <f t="shared" si="9"/>
        <v>-101.65819427649873</v>
      </c>
      <c r="K139">
        <f t="shared" si="10"/>
        <v>-8.4692534220904214</v>
      </c>
      <c r="M139">
        <f t="shared" si="11"/>
        <v>-8.4692534220904214</v>
      </c>
      <c r="N139" s="13">
        <f t="shared" si="12"/>
        <v>5.1201172921903079E-6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4.560673913470688</v>
      </c>
      <c r="H140" s="10">
        <f t="shared" si="13"/>
        <v>-8.3795601655949188</v>
      </c>
      <c r="I140">
        <f t="shared" si="9"/>
        <v>-100.55472198713903</v>
      </c>
      <c r="K140">
        <f t="shared" si="10"/>
        <v>-8.3771578788837733</v>
      </c>
      <c r="M140">
        <f t="shared" si="11"/>
        <v>-8.3771578788837733</v>
      </c>
      <c r="N140" s="13">
        <f t="shared" si="12"/>
        <v>5.770981442546297E-6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4.5772193242483352</v>
      </c>
      <c r="H141" s="10">
        <f t="shared" si="13"/>
        <v>-8.2881526458072639</v>
      </c>
      <c r="I141">
        <f t="shared" si="9"/>
        <v>-99.457831749687159</v>
      </c>
      <c r="K141">
        <f t="shared" si="10"/>
        <v>-8.2856089932353392</v>
      </c>
      <c r="M141">
        <f t="shared" si="11"/>
        <v>-8.2856089932353392</v>
      </c>
      <c r="N141" s="13">
        <f t="shared" si="12"/>
        <v>6.4701684066590478E-6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4.5937647350259816</v>
      </c>
      <c r="H142" s="10">
        <f t="shared" si="13"/>
        <v>-8.1973065938486958</v>
      </c>
      <c r="I142">
        <f t="shared" si="9"/>
        <v>-98.367679126184356</v>
      </c>
      <c r="K142">
        <f t="shared" si="10"/>
        <v>-8.194619878607508</v>
      </c>
      <c r="M142">
        <f t="shared" si="11"/>
        <v>-8.194619878607508</v>
      </c>
      <c r="N142" s="13">
        <f t="shared" si="12"/>
        <v>7.2184387872308084E-6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4.6103101458036297</v>
      </c>
      <c r="H143" s="10">
        <f t="shared" si="13"/>
        <v>-8.1070342094447003</v>
      </c>
      <c r="I143">
        <f t="shared" si="9"/>
        <v>-97.284410513336411</v>
      </c>
      <c r="K143">
        <f t="shared" si="10"/>
        <v>-8.1042028851470818</v>
      </c>
      <c r="M143">
        <f t="shared" si="11"/>
        <v>-8.1042028851470818</v>
      </c>
      <c r="N143" s="13">
        <f t="shared" si="12"/>
        <v>8.01639727828526E-6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4.626855556581277</v>
      </c>
      <c r="H144" s="10">
        <f t="shared" si="13"/>
        <v>-8.0173469556434966</v>
      </c>
      <c r="I144">
        <f t="shared" si="9"/>
        <v>-96.20816346772196</v>
      </c>
      <c r="K144">
        <f t="shared" si="10"/>
        <v>-8.0143696265422886</v>
      </c>
      <c r="M144">
        <f t="shared" si="11"/>
        <v>-8.0143696265422886</v>
      </c>
      <c r="N144" s="13">
        <f t="shared" si="12"/>
        <v>8.8644885769004575E-6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4.6434009673589234</v>
      </c>
      <c r="H145" s="10">
        <f t="shared" si="13"/>
        <v>-7.9282555850800804</v>
      </c>
      <c r="I145">
        <f t="shared" si="9"/>
        <v>-95.139067020960965</v>
      </c>
      <c r="K145">
        <f t="shared" si="10"/>
        <v>-7.9251310060528706</v>
      </c>
      <c r="M145">
        <f t="shared" si="11"/>
        <v>-7.9251310060528706</v>
      </c>
      <c r="N145" s="13">
        <f t="shared" si="12"/>
        <v>9.7629940972797263E-6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4.6599463781365715</v>
      </c>
      <c r="H146" s="10">
        <f t="shared" si="13"/>
        <v>-7.8397701654279341</v>
      </c>
      <c r="I146">
        <f t="shared" si="9"/>
        <v>-94.077241985135203</v>
      </c>
      <c r="K146">
        <f t="shared" si="10"/>
        <v>-7.836497241737467</v>
      </c>
      <c r="M146">
        <f t="shared" si="11"/>
        <v>-7.836497241737467</v>
      </c>
      <c r="N146" s="13">
        <f t="shared" si="12"/>
        <v>1.0712029483621218E-5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4.6764917889142188</v>
      </c>
      <c r="H147" s="10">
        <f t="shared" si="13"/>
        <v>-7.7519001040618933</v>
      </c>
      <c r="I147">
        <f t="shared" si="9"/>
        <v>-93.022801248742724</v>
      </c>
      <c r="K147">
        <f t="shared" si="10"/>
        <v>-7.7484778909017846</v>
      </c>
      <c r="M147">
        <f t="shared" si="11"/>
        <v>-7.7484778909017846</v>
      </c>
      <c r="N147" s="13">
        <f t="shared" si="12"/>
        <v>1.1711542913221253E-5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4.6930371996918652</v>
      </c>
      <c r="H148" s="10">
        <f t="shared" si="13"/>
        <v>-7.6646541719551244</v>
      </c>
      <c r="I148">
        <f t="shared" ref="I148:I211" si="16">H148*$E$6</f>
        <v>-91.975850063461493</v>
      </c>
      <c r="K148">
        <f t="shared" ref="K148:K211" si="17">(1/2)*($L$9*$L$4*EXP(-$L$7*$O$6*(G148/$O$6-1))-($L$9*$L$6*EXP(-$L$5*$O$6*(G148/$O$6-1))))</f>
        <v>-7.66108187379022</v>
      </c>
      <c r="M148">
        <f t="shared" ref="M148:M211" si="18">(1/2)*($L$9*$O$4*EXP(-$O$8*$O$6*(G148/$O$6-1))-($L$9*$O$7*EXP(-$O$5*$O$6*(G148/$O$6-1))))</f>
        <v>-7.66108187379022</v>
      </c>
      <c r="N148" s="13">
        <f t="shared" ref="N148:N211" si="19">(M148-H148)^2*O148</f>
        <v>1.2761314178979721E-5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4.7095826104695133</v>
      </c>
      <c r="H149" s="10">
        <f t="shared" ref="H149:H212" si="20">-(-$B$4)*(1+D149+$E$5*D149^3)*EXP(-D149)</f>
        <v>-7.5780405268324529</v>
      </c>
      <c r="I149">
        <f t="shared" si="16"/>
        <v>-90.936486321989435</v>
      </c>
      <c r="K149">
        <f t="shared" si="17"/>
        <v>-7.5743174965431663</v>
      </c>
      <c r="M149">
        <f t="shared" si="18"/>
        <v>-7.5743174965431663</v>
      </c>
      <c r="N149" s="13">
        <f t="shared" si="19"/>
        <v>1.3860954534945131E-5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4.7261280212471606</v>
      </c>
      <c r="H150" s="10">
        <f t="shared" si="20"/>
        <v>-7.4920667356016777</v>
      </c>
      <c r="I150">
        <f t="shared" si="16"/>
        <v>-89.904800827220129</v>
      </c>
      <c r="K150">
        <f t="shared" si="17"/>
        <v>-7.4881924734415364</v>
      </c>
      <c r="M150">
        <f t="shared" si="18"/>
        <v>-7.4881924734415364</v>
      </c>
      <c r="N150" s="13">
        <f t="shared" si="19"/>
        <v>1.5009907285502781E-5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4.742673432024807</v>
      </c>
      <c r="H151" s="10">
        <f t="shared" si="20"/>
        <v>-7.4067397960839152</v>
      </c>
      <c r="I151">
        <f t="shared" si="16"/>
        <v>-88.880877553006982</v>
      </c>
      <c r="K151">
        <f t="shared" si="17"/>
        <v>-7.4027139484592652</v>
      </c>
      <c r="M151">
        <f t="shared" si="18"/>
        <v>-7.4027139484592652</v>
      </c>
      <c r="N151" s="13">
        <f t="shared" si="19"/>
        <v>1.6207449096899804E-5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4.7592188428024542</v>
      </c>
      <c r="H152" s="10">
        <f t="shared" si="20"/>
        <v>-7.3220661580634276</v>
      </c>
      <c r="I152">
        <f t="shared" si="16"/>
        <v>-87.864793896761128</v>
      </c>
      <c r="K152">
        <f t="shared" si="17"/>
        <v>-7.317888516144202</v>
      </c>
      <c r="M152">
        <f t="shared" si="18"/>
        <v>-7.317888516144202</v>
      </c>
      <c r="N152" s="13">
        <f t="shared" si="19"/>
        <v>1.7452692005271372E-5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4.7757642535801015</v>
      </c>
      <c r="H153" s="10">
        <f t="shared" si="20"/>
        <v>-7.2380517436767846</v>
      </c>
      <c r="I153">
        <f t="shared" si="16"/>
        <v>-86.856620924121415</v>
      </c>
      <c r="K153">
        <f t="shared" si="17"/>
        <v>-7.2337222418470972</v>
      </c>
      <c r="M153">
        <f t="shared" si="18"/>
        <v>-7.2337222418470972</v>
      </c>
      <c r="N153" s="13">
        <f t="shared" si="19"/>
        <v>1.8744586093266437E-5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4.7923096643577487</v>
      </c>
      <c r="H154" s="10">
        <f t="shared" si="20"/>
        <v>-7.1547019671607108</v>
      </c>
      <c r="I154">
        <f t="shared" si="16"/>
        <v>-85.856423605928526</v>
      </c>
      <c r="K154">
        <f t="shared" si="17"/>
        <v>-7.1502206813177631</v>
      </c>
      <c r="M154">
        <f t="shared" si="18"/>
        <v>-7.1502206813177631</v>
      </c>
      <c r="N154" s="13">
        <f t="shared" si="19"/>
        <v>2.0081922806203596E-5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4.808855075135396</v>
      </c>
      <c r="H155" s="10">
        <f t="shared" si="20"/>
        <v>-7.0720217539773405</v>
      </c>
      <c r="I155">
        <f t="shared" si="16"/>
        <v>-84.864261047728093</v>
      </c>
      <c r="K155">
        <f t="shared" si="17"/>
        <v>-7.06738889968707</v>
      </c>
      <c r="M155">
        <f t="shared" si="18"/>
        <v>-7.06738889968707</v>
      </c>
      <c r="N155" s="13">
        <f t="shared" si="19"/>
        <v>2.1463338874877721E-5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4.8254004859130433</v>
      </c>
      <c r="H156" s="10">
        <f t="shared" si="20"/>
        <v>-6.9900155593351956</v>
      </c>
      <c r="I156">
        <f t="shared" si="16"/>
        <v>-83.880186712022351</v>
      </c>
      <c r="K156">
        <f t="shared" si="17"/>
        <v>-6.9852314898528558</v>
      </c>
      <c r="M156">
        <f t="shared" si="18"/>
        <v>-6.9852314898528558</v>
      </c>
      <c r="N156" s="13">
        <f t="shared" si="19"/>
        <v>2.288732081185482E-5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4.8419458966906905</v>
      </c>
      <c r="H157" s="10">
        <f t="shared" si="20"/>
        <v>-6.908687386123554</v>
      </c>
      <c r="I157">
        <f t="shared" si="16"/>
        <v>-82.904248633482652</v>
      </c>
      <c r="K157">
        <f t="shared" si="17"/>
        <v>-6.9037525902872634</v>
      </c>
      <c r="M157">
        <f t="shared" si="18"/>
        <v>-6.9037525902872634</v>
      </c>
      <c r="N157" s="13">
        <f t="shared" si="19"/>
        <v>2.4352209945871435E-5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4.8584913074683378</v>
      </c>
      <c r="H158" s="10">
        <f t="shared" si="20"/>
        <v>-6.8280408022774886</v>
      </c>
      <c r="I158">
        <f t="shared" si="16"/>
        <v>-81.936489627329863</v>
      </c>
      <c r="K158">
        <f t="shared" si="17"/>
        <v>-6.8229559022826063</v>
      </c>
      <c r="M158">
        <f t="shared" si="18"/>
        <v>-6.8229559022826063</v>
      </c>
      <c r="N158" s="13">
        <f t="shared" si="19"/>
        <v>2.5856207957953647E-5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4.8750367182459851</v>
      </c>
      <c r="H159" s="10">
        <f t="shared" si="20"/>
        <v>-6.7480789575903106</v>
      </c>
      <c r="I159">
        <f t="shared" si="16"/>
        <v>-80.976947491083735</v>
      </c>
      <c r="K159">
        <f t="shared" si="17"/>
        <v>-6.7428447066522574</v>
      </c>
      <c r="M159">
        <f t="shared" si="18"/>
        <v>-6.7428447066522574</v>
      </c>
      <c r="N159" s="13">
        <f t="shared" si="19"/>
        <v>2.7397382882510662E-5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4.8915821290236323</v>
      </c>
      <c r="H160" s="10">
        <f t="shared" si="20"/>
        <v>-6.6688045999897048</v>
      </c>
      <c r="I160">
        <f t="shared" si="16"/>
        <v>-80.025655199876454</v>
      </c>
      <c r="K160">
        <f t="shared" si="17"/>
        <v>-6.6634218799027467</v>
      </c>
      <c r="M160">
        <f t="shared" si="18"/>
        <v>-6.6634218799027467</v>
      </c>
      <c r="N160" s="13">
        <f t="shared" si="19"/>
        <v>2.897367553454178E-5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4.9081275398012796</v>
      </c>
      <c r="H161" s="10">
        <f t="shared" si="20"/>
        <v>-6.5902200912933431</v>
      </c>
      <c r="I161">
        <f t="shared" si="16"/>
        <v>-79.082641095520117</v>
      </c>
      <c r="K161">
        <f t="shared" si="17"/>
        <v>-6.5846899098926084</v>
      </c>
      <c r="M161">
        <f t="shared" si="18"/>
        <v>-6.5846899098926084</v>
      </c>
      <c r="N161" s="13">
        <f t="shared" si="19"/>
        <v>3.0582906325031903E-5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4.9246729505789268</v>
      </c>
      <c r="H162" s="10">
        <f t="shared" si="20"/>
        <v>-6.5123274224594185</v>
      </c>
      <c r="I162">
        <f t="shared" si="16"/>
        <v>-78.147929069513026</v>
      </c>
      <c r="K162">
        <f t="shared" si="17"/>
        <v>-6.5066509109931996</v>
      </c>
      <c r="M162">
        <f t="shared" si="18"/>
        <v>-6.5066509109931996</v>
      </c>
      <c r="N162" s="13">
        <f t="shared" si="19"/>
        <v>3.2222782426115188E-5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4.9412183613565732</v>
      </c>
      <c r="H163" s="10">
        <f t="shared" si="20"/>
        <v>-6.4351282283469402</v>
      </c>
      <c r="I163">
        <f t="shared" si="16"/>
        <v>-77.221538740163282</v>
      </c>
      <c r="K163">
        <f t="shared" si="17"/>
        <v>-6.4293066387662439</v>
      </c>
      <c r="M163">
        <f t="shared" si="18"/>
        <v>-6.4293066387662439</v>
      </c>
      <c r="N163" s="13">
        <f t="shared" si="19"/>
        <v>3.389090524607219E-5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4.9577637721342205</v>
      </c>
      <c r="H164" s="10">
        <f t="shared" si="20"/>
        <v>-6.3586238020004124</v>
      </c>
      <c r="I164">
        <f t="shared" si="16"/>
        <v>-76.303485624004949</v>
      </c>
      <c r="K164">
        <f t="shared" si="17"/>
        <v>-6.3526585041723749</v>
      </c>
      <c r="M164">
        <f t="shared" si="18"/>
        <v>-6.3526585041723749</v>
      </c>
      <c r="N164" s="13">
        <f t="shared" si="19"/>
        <v>3.5584778177189675E-5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4.9743091829118686</v>
      </c>
      <c r="H165" s="10">
        <f t="shared" si="20"/>
        <v>-6.282815108472918</v>
      </c>
      <c r="I165">
        <f t="shared" si="16"/>
        <v>-75.39378130167502</v>
      </c>
      <c r="K165">
        <f t="shared" si="17"/>
        <v>-6.2767075873246689</v>
      </c>
      <c r="M165">
        <f t="shared" si="18"/>
        <v>-6.2767075873246689</v>
      </c>
      <c r="N165" s="13">
        <f t="shared" si="19"/>
        <v>3.7301814576309814E-5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4.990854593689515</v>
      </c>
      <c r="H166" s="10">
        <f t="shared" si="20"/>
        <v>-6.2077027982013506</v>
      </c>
      <c r="I166">
        <f t="shared" si="16"/>
        <v>-74.492433578416211</v>
      </c>
      <c r="K166">
        <f t="shared" si="17"/>
        <v>-6.2014546508006037</v>
      </c>
      <c r="M166">
        <f t="shared" si="18"/>
        <v>-6.2014546508006037</v>
      </c>
      <c r="N166" s="13">
        <f t="shared" si="19"/>
        <v>3.903934594146115E-5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5.0074000044671623</v>
      </c>
      <c r="H167" s="10">
        <f t="shared" si="20"/>
        <v>-6.1332872199471096</v>
      </c>
      <c r="I167">
        <f t="shared" si="16"/>
        <v>-73.599446639365311</v>
      </c>
      <c r="K167">
        <f t="shared" si="17"/>
        <v>-6.1269001525255788</v>
      </c>
      <c r="M167">
        <f t="shared" si="18"/>
        <v>-6.1269001525255788</v>
      </c>
      <c r="N167" s="13">
        <f t="shared" si="19"/>
        <v>4.0794630247179121E-5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5.0239454152448104</v>
      </c>
      <c r="H168" s="10">
        <f t="shared" si="20"/>
        <v>-6.0595684333151967</v>
      </c>
      <c r="I168">
        <f t="shared" si="16"/>
        <v>-72.714821199782364</v>
      </c>
      <c r="K168">
        <f t="shared" si="17"/>
        <v>-6.0530442582407984</v>
      </c>
      <c r="M168">
        <f t="shared" si="18"/>
        <v>-6.0530442582407984</v>
      </c>
      <c r="N168" s="13">
        <f t="shared" si="19"/>
        <v>4.2564860401399881E-5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5.0404908260224568</v>
      </c>
      <c r="H169" s="10">
        <f t="shared" si="20"/>
        <v>-5.9865462208642732</v>
      </c>
      <c r="I169">
        <f t="shared" si="16"/>
        <v>-71.838554650371279</v>
      </c>
      <c r="K169">
        <f t="shared" si="17"/>
        <v>-5.9798868535678453</v>
      </c>
      <c r="M169">
        <f t="shared" si="18"/>
        <v>-5.9798868535678453</v>
      </c>
      <c r="N169" s="13">
        <f t="shared" si="19"/>
        <v>4.4347172788733565E-5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5.0570362368001041</v>
      </c>
      <c r="H170" s="10">
        <f t="shared" si="20"/>
        <v>-5.9142200998199081</v>
      </c>
      <c r="I170">
        <f t="shared" si="16"/>
        <v>-70.970641197838901</v>
      </c>
      <c r="K170">
        <f t="shared" si="17"/>
        <v>-5.9074275556819504</v>
      </c>
      <c r="M170">
        <f t="shared" si="18"/>
        <v>-5.9074275556819504</v>
      </c>
      <c r="N170" s="13">
        <f t="shared" si="19"/>
        <v>4.613865586610368E-5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5.0735816475777522</v>
      </c>
      <c r="H171" s="10">
        <f t="shared" si="20"/>
        <v>-5.8425893334028816</v>
      </c>
      <c r="I171">
        <f t="shared" si="16"/>
        <v>-70.111072000834582</v>
      </c>
      <c r="K171">
        <f t="shared" si="17"/>
        <v>-5.8356657246057058</v>
      </c>
      <c r="M171">
        <f t="shared" si="18"/>
        <v>-5.8356657246057058</v>
      </c>
      <c r="N171" s="13">
        <f t="shared" si="19"/>
        <v>4.7936358776330066E-5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5.0901270583553986</v>
      </c>
      <c r="H172" s="10">
        <f t="shared" si="20"/>
        <v>-5.7716529417840574</v>
      </c>
      <c r="I172">
        <f t="shared" si="16"/>
        <v>-69.259835301408685</v>
      </c>
      <c r="K172">
        <f t="shared" si="17"/>
        <v>-5.7646004741345287</v>
      </c>
      <c r="M172">
        <f t="shared" si="18"/>
        <v>-5.7646004741345287</v>
      </c>
      <c r="N172" s="13">
        <f t="shared" si="19"/>
        <v>4.9737299947649084E-5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5.1066724691330458</v>
      </c>
      <c r="H173" s="10">
        <f t="shared" si="20"/>
        <v>-5.7014097126770427</v>
      </c>
      <c r="I173">
        <f t="shared" si="16"/>
        <v>-68.416916552124519</v>
      </c>
      <c r="K173">
        <f t="shared" si="17"/>
        <v>-5.6942306824048128</v>
      </c>
      <c r="M173">
        <f t="shared" si="18"/>
        <v>-5.6942306824048128</v>
      </c>
      <c r="N173" s="13">
        <f t="shared" si="19"/>
        <v>5.1538475649593029E-5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5.123217879910694</v>
      </c>
      <c r="H174" s="10">
        <f t="shared" si="20"/>
        <v>-5.6318582115795106</v>
      </c>
      <c r="I174">
        <f t="shared" si="16"/>
        <v>-67.58229853895412</v>
      </c>
      <c r="K174">
        <f t="shared" si="17"/>
        <v>-5.6245550021156259</v>
      </c>
      <c r="M174">
        <f t="shared" si="18"/>
        <v>-5.6245550021156259</v>
      </c>
      <c r="N174" s="13">
        <f t="shared" si="19"/>
        <v>5.3336868473375645E-5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5.1397632906883404</v>
      </c>
      <c r="H175" s="10">
        <f t="shared" si="20"/>
        <v>-5.5629967916737373</v>
      </c>
      <c r="I175">
        <f t="shared" si="16"/>
        <v>-66.755961500084851</v>
      </c>
      <c r="K175">
        <f t="shared" si="17"/>
        <v>-5.5555718704142096</v>
      </c>
      <c r="M175">
        <f t="shared" si="18"/>
        <v>-5.5555718704142096</v>
      </c>
      <c r="N175" s="13">
        <f t="shared" si="19"/>
        <v>5.5129455710185672E-5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5.1563087014659876</v>
      </c>
      <c r="H176" s="10">
        <f t="shared" si="20"/>
        <v>-5.4948236033966626</v>
      </c>
      <c r="I176">
        <f t="shared" si="16"/>
        <v>-65.937883240759959</v>
      </c>
      <c r="K176">
        <f t="shared" si="17"/>
        <v>-5.4872795184553764</v>
      </c>
      <c r="M176">
        <f t="shared" si="18"/>
        <v>-5.4872795184553764</v>
      </c>
      <c r="N176" s="13">
        <f t="shared" si="19"/>
        <v>5.6913217601341543E-5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5.1728541122436349</v>
      </c>
      <c r="H177" s="10">
        <f t="shared" si="20"/>
        <v>-5.4273366036893922</v>
      </c>
      <c r="I177">
        <f t="shared" si="16"/>
        <v>-65.128039244272713</v>
      </c>
      <c r="K177">
        <f t="shared" si="17"/>
        <v>-5.4196759806447163</v>
      </c>
      <c r="M177">
        <f t="shared" si="18"/>
        <v>-5.4196759806447163</v>
      </c>
      <c r="N177" s="13">
        <f t="shared" si="19"/>
        <v>5.8685145432618718E-5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5.1893995230212822</v>
      </c>
      <c r="H178" s="10">
        <f t="shared" si="20"/>
        <v>-5.3605335649358805</v>
      </c>
      <c r="I178">
        <f t="shared" si="16"/>
        <v>-64.326402779230563</v>
      </c>
      <c r="K178">
        <f t="shared" si="17"/>
        <v>-5.352759103574968</v>
      </c>
      <c r="M178">
        <f t="shared" si="18"/>
        <v>-5.352759103574968</v>
      </c>
      <c r="N178" s="13">
        <f t="shared" si="19"/>
        <v>6.0442249452321946E-5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5.2059449337989294</v>
      </c>
      <c r="H179" s="10">
        <f t="shared" si="20"/>
        <v>-5.2944120836001654</v>
      </c>
      <c r="I179">
        <f t="shared" si="16"/>
        <v>-63.532945003201988</v>
      </c>
      <c r="K179">
        <f t="shared" si="17"/>
        <v>-5.286526554664924</v>
      </c>
      <c r="M179">
        <f t="shared" si="18"/>
        <v>-5.286526554664924</v>
      </c>
      <c r="N179" s="13">
        <f t="shared" si="19"/>
        <v>6.2181566588527851E-5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5.2224903445765767</v>
      </c>
      <c r="H180" s="10">
        <f t="shared" si="20"/>
        <v>-5.2289695885713261</v>
      </c>
      <c r="I180">
        <f t="shared" si="16"/>
        <v>-62.747635062855913</v>
      </c>
      <c r="K180">
        <f t="shared" si="17"/>
        <v>-5.2209758305097651</v>
      </c>
      <c r="M180">
        <f t="shared" si="18"/>
        <v>-5.2209758305097651</v>
      </c>
      <c r="N180" s="13">
        <f t="shared" si="19"/>
        <v>6.3900167946771407E-5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5.2390357553542239</v>
      </c>
      <c r="H181" s="10">
        <f t="shared" si="20"/>
        <v>-5.1642033492250121</v>
      </c>
      <c r="I181">
        <f t="shared" si="16"/>
        <v>-61.970440190700145</v>
      </c>
      <c r="K181">
        <f t="shared" si="17"/>
        <v>-5.1561042649515629</v>
      </c>
      <c r="M181">
        <f t="shared" si="18"/>
        <v>-5.1561042649515629</v>
      </c>
      <c r="N181" s="13">
        <f t="shared" si="19"/>
        <v>6.559516606843194E-5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5.2555811661318712</v>
      </c>
      <c r="H182" s="10">
        <f t="shared" si="20"/>
        <v>-5.1001104832101882</v>
      </c>
      <c r="I182">
        <f t="shared" si="16"/>
        <v>-61.201325798522262</v>
      </c>
      <c r="K182">
        <f t="shared" si="17"/>
        <v>-5.0919090368784259</v>
      </c>
      <c r="M182">
        <f t="shared" si="18"/>
        <v>-5.0919090368784259</v>
      </c>
      <c r="N182" s="13">
        <f t="shared" si="19"/>
        <v>6.7263721932777959E-5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5.2721265769095185</v>
      </c>
      <c r="H183" s="10">
        <f t="shared" si="20"/>
        <v>-5.0366879639694542</v>
      </c>
      <c r="I183">
        <f t="shared" si="16"/>
        <v>-60.44025556763345</v>
      </c>
      <c r="K183">
        <f t="shared" si="17"/>
        <v>-5.0283871777604663</v>
      </c>
      <c r="M183">
        <f t="shared" si="18"/>
        <v>-5.0283871777604663</v>
      </c>
      <c r="N183" s="13">
        <f t="shared" si="19"/>
        <v>6.8903051687323503E-5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5.2886719876871648</v>
      </c>
      <c r="H184" s="10">
        <f t="shared" si="20"/>
        <v>-4.9739326280010898</v>
      </c>
      <c r="I184">
        <f t="shared" si="16"/>
        <v>-59.687191536013074</v>
      </c>
      <c r="K184">
        <f t="shared" si="17"/>
        <v>-4.965535578930603</v>
      </c>
      <c r="M184">
        <f t="shared" si="18"/>
        <v>-4.965535578930603</v>
      </c>
      <c r="N184" s="13">
        <f t="shared" si="19"/>
        <v>7.0510433092162774E-5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5.305217398464813</v>
      </c>
      <c r="H185" s="10">
        <f t="shared" si="20"/>
        <v>-4.9118411818706837</v>
      </c>
      <c r="I185">
        <f t="shared" si="16"/>
        <v>-58.942094182448201</v>
      </c>
      <c r="K185">
        <f t="shared" si="17"/>
        <v>-4.9033509986179009</v>
      </c>
      <c r="M185">
        <f t="shared" si="18"/>
        <v>-4.9033509986179009</v>
      </c>
      <c r="N185" s="13">
        <f t="shared" si="19"/>
        <v>7.2083211665834119E-5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5.3217628092424603</v>
      </c>
      <c r="H186" s="10">
        <f t="shared" si="20"/>
        <v>-4.8504102089800742</v>
      </c>
      <c r="I186">
        <f t="shared" si="16"/>
        <v>-58.204922507760891</v>
      </c>
      <c r="K186">
        <f t="shared" si="17"/>
        <v>-4.8418300687410483</v>
      </c>
      <c r="M186">
        <f t="shared" si="18"/>
        <v>-4.8418300687410483</v>
      </c>
      <c r="N186" s="13">
        <f t="shared" si="19"/>
        <v>7.3618806521352794E-5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5.3383082200201066</v>
      </c>
      <c r="H187" s="10">
        <f t="shared" si="20"/>
        <v>-4.7896361761009958</v>
      </c>
      <c r="I187">
        <f t="shared" si="16"/>
        <v>-57.475634113211953</v>
      </c>
      <c r="K187">
        <f t="shared" si="17"/>
        <v>-4.7809693014691632</v>
      </c>
      <c r="M187">
        <f t="shared" si="18"/>
        <v>-4.7809693014691632</v>
      </c>
      <c r="N187" s="13">
        <f t="shared" si="19"/>
        <v>7.5114715883903074E-5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5.3548536307977548</v>
      </c>
      <c r="H188" s="10">
        <f t="shared" si="20"/>
        <v>-4.7295154396806867</v>
      </c>
      <c r="I188">
        <f t="shared" si="16"/>
        <v>-56.754185276168243</v>
      </c>
      <c r="K188">
        <f t="shared" si="17"/>
        <v>-4.7207650955570983</v>
      </c>
      <c r="M188">
        <f t="shared" si="18"/>
        <v>-4.7207650955570983</v>
      </c>
      <c r="N188" s="13">
        <f t="shared" si="19"/>
        <v>7.6568522281216772E-5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5.371399041575402</v>
      </c>
      <c r="H189" s="10">
        <f t="shared" si="20"/>
        <v>-4.6700442519264902</v>
      </c>
      <c r="I189">
        <f t="shared" si="16"/>
        <v>-56.040531023117879</v>
      </c>
      <c r="K189">
        <f t="shared" si="17"/>
        <v>-4.6612137424621434</v>
      </c>
      <c r="M189">
        <f t="shared" si="18"/>
        <v>-4.6612137424621434</v>
      </c>
      <c r="N189" s="13">
        <f t="shared" si="19"/>
        <v>7.797789739991885E-5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5.3879444523530484</v>
      </c>
      <c r="H190" s="10">
        <f t="shared" si="20"/>
        <v>-4.6112187666762461</v>
      </c>
      <c r="I190">
        <f t="shared" si="16"/>
        <v>-55.334625200114957</v>
      </c>
      <c r="K190">
        <f t="shared" si="17"/>
        <v>-4.6023114322487171</v>
      </c>
      <c r="M190">
        <f t="shared" si="18"/>
        <v>-4.6023114322487171</v>
      </c>
      <c r="N190" s="13">
        <f t="shared" si="19"/>
        <v>7.9340606603843405E-5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5.4044898631306966</v>
      </c>
      <c r="H191" s="10">
        <f t="shared" si="20"/>
        <v>-4.5530350450611046</v>
      </c>
      <c r="I191">
        <f t="shared" si="16"/>
        <v>-54.636420540733255</v>
      </c>
      <c r="K191">
        <f t="shared" si="17"/>
        <v>-4.5440542592876181</v>
      </c>
      <c r="M191">
        <f t="shared" si="18"/>
        <v>-4.5440542592876181</v>
      </c>
      <c r="N191" s="13">
        <f t="shared" si="19"/>
        <v>8.0654513109257303E-5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5.4210352739083429</v>
      </c>
      <c r="H192" s="10">
        <f t="shared" si="20"/>
        <v>-4.4954890609671958</v>
      </c>
      <c r="I192">
        <f t="shared" si="16"/>
        <v>-53.945868731606353</v>
      </c>
      <c r="K192">
        <f t="shared" si="17"/>
        <v>-4.4864382277561461</v>
      </c>
      <c r="M192">
        <f t="shared" si="18"/>
        <v>-4.4864382277561461</v>
      </c>
      <c r="N192" s="13">
        <f t="shared" si="19"/>
        <v>8.1917581814240471E-5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5.4375806846859902</v>
      </c>
      <c r="H193" s="10">
        <f t="shared" si="20"/>
        <v>-4.4385767063023831</v>
      </c>
      <c r="I193">
        <f t="shared" si="16"/>
        <v>-53.262920475628597</v>
      </c>
      <c r="K193">
        <f t="shared" si="17"/>
        <v>-4.4294592569450986</v>
      </c>
      <c r="M193">
        <f t="shared" si="18"/>
        <v>-4.4294592569450986</v>
      </c>
      <c r="N193" s="13">
        <f t="shared" si="19"/>
        <v>8.3127882782648175E-5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5.4541260954636384</v>
      </c>
      <c r="H194" s="10">
        <f t="shared" si="20"/>
        <v>-4.3822937960741744</v>
      </c>
      <c r="I194">
        <f t="shared" si="16"/>
        <v>-52.587525552890092</v>
      </c>
      <c r="K194">
        <f t="shared" si="17"/>
        <v>-4.3731131863787374</v>
      </c>
      <c r="M194">
        <f t="shared" si="18"/>
        <v>-4.3731131863787374</v>
      </c>
      <c r="N194" s="13">
        <f t="shared" si="19"/>
        <v>8.4283594379951703E-5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5.4706715062412847</v>
      </c>
      <c r="H195" s="10">
        <f t="shared" si="20"/>
        <v>-4.326636073284658</v>
      </c>
      <c r="I195">
        <f t="shared" si="16"/>
        <v>-51.9196328794159</v>
      </c>
      <c r="K195">
        <f t="shared" si="17"/>
        <v>-4.3173957807533725</v>
      </c>
      <c r="M195">
        <f t="shared" si="18"/>
        <v>-4.3173957807533725</v>
      </c>
      <c r="N195" s="13">
        <f t="shared" si="19"/>
        <v>8.5383006063731594E-5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5.487216917018932</v>
      </c>
      <c r="H196" s="10">
        <f t="shared" si="20"/>
        <v>-4.2715992136481882</v>
      </c>
      <c r="I196">
        <f t="shared" si="16"/>
        <v>-51.259190563778262</v>
      </c>
      <c r="K196">
        <f t="shared" si="17"/>
        <v>-4.262302734700179</v>
      </c>
      <c r="M196">
        <f t="shared" si="18"/>
        <v>-4.262302734700179</v>
      </c>
      <c r="N196" s="13">
        <f t="shared" si="19"/>
        <v>8.6424520830778677E-5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5.5037623277965801</v>
      </c>
      <c r="H197" s="10">
        <f t="shared" si="20"/>
        <v>-4.2171788301373585</v>
      </c>
      <c r="I197">
        <f t="shared" si="16"/>
        <v>-50.606145961648302</v>
      </c>
      <c r="K197">
        <f t="shared" si="17"/>
        <v>-4.2078296773777435</v>
      </c>
      <c r="M197">
        <f t="shared" si="18"/>
        <v>-4.2078296773777435</v>
      </c>
      <c r="N197" s="13">
        <f t="shared" si="19"/>
        <v>8.7406657322616947E-5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5.5203077385742265</v>
      </c>
      <c r="H198" s="10">
        <f t="shared" si="20"/>
        <v>-4.1633704773626379</v>
      </c>
      <c r="I198">
        <f t="shared" si="16"/>
        <v>-49.960445728351658</v>
      </c>
      <c r="K198">
        <f t="shared" si="17"/>
        <v>-4.1539721768995532</v>
      </c>
      <c r="M198">
        <f t="shared" si="18"/>
        <v>-4.1539721768995532</v>
      </c>
      <c r="N198" s="13">
        <f t="shared" si="19"/>
        <v>8.8328051594417187E-5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5.5368531493518738</v>
      </c>
      <c r="H199" s="10">
        <f t="shared" si="20"/>
        <v>-4.110169655790906</v>
      </c>
      <c r="I199">
        <f t="shared" si="16"/>
        <v>-49.322035869490875</v>
      </c>
      <c r="K199">
        <f t="shared" si="17"/>
        <v>-4.1007257446015277</v>
      </c>
      <c r="M199">
        <f t="shared" si="18"/>
        <v>-4.1007257446015277</v>
      </c>
      <c r="N199" s="13">
        <f t="shared" si="19"/>
        <v>8.9187458552863946E-5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5.5533985601295219</v>
      </c>
      <c r="H200" s="10">
        <f t="shared" si="20"/>
        <v>-4.0575718158079486</v>
      </c>
      <c r="I200">
        <f t="shared" si="16"/>
        <v>-48.690861789695383</v>
      </c>
      <c r="K200">
        <f t="shared" si="17"/>
        <v>-4.0480858391546626</v>
      </c>
      <c r="M200">
        <f t="shared" si="18"/>
        <v>-4.0480858391546626</v>
      </c>
      <c r="N200" s="13">
        <f t="shared" si="19"/>
        <v>8.9983753066686831E-5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5.5699439709071683</v>
      </c>
      <c r="H201" s="10">
        <f t="shared" si="20"/>
        <v>-4.0055723616298389</v>
      </c>
      <c r="I201">
        <f t="shared" si="16"/>
        <v>-48.06686833955807</v>
      </c>
      <c r="K201">
        <f t="shared" si="17"/>
        <v>-3.9960478705275042</v>
      </c>
      <c r="M201">
        <f t="shared" si="18"/>
        <v>-3.9960478705275042</v>
      </c>
      <c r="N201" s="13">
        <f t="shared" si="19"/>
        <v>9.0715930758452192E-5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5.5864893816848156</v>
      </c>
      <c r="H202" s="10">
        <f t="shared" si="20"/>
        <v>-3.9541666550679806</v>
      </c>
      <c r="I202">
        <f t="shared" si="16"/>
        <v>-47.449999860815765</v>
      </c>
      <c r="K202">
        <f t="shared" si="17"/>
        <v>-3.9446072038031672</v>
      </c>
      <c r="M202">
        <f t="shared" si="18"/>
        <v>-3.9446072038031672</v>
      </c>
      <c r="N202" s="13">
        <f t="shared" si="19"/>
        <v>9.1383108484342321E-5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5.6030347924624628</v>
      </c>
      <c r="H203" s="10">
        <f t="shared" si="20"/>
        <v>-3.9033500191524468</v>
      </c>
      <c r="I203">
        <f t="shared" si="16"/>
        <v>-46.840200229829364</v>
      </c>
      <c r="K203">
        <f t="shared" si="17"/>
        <v>-3.8937591628555008</v>
      </c>
      <c r="M203">
        <f t="shared" si="18"/>
        <v>-3.8937591628555008</v>
      </c>
      <c r="N203" s="13">
        <f t="shared" si="19"/>
        <v>9.1984524508668817E-5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5.6195802032401101</v>
      </c>
      <c r="H204" s="10">
        <f t="shared" si="20"/>
        <v>-3.8531177416181177</v>
      </c>
      <c r="I204">
        <f t="shared" si="16"/>
        <v>-46.237412899417414</v>
      </c>
      <c r="K204">
        <f t="shared" si="17"/>
        <v>-3.8434990338887229</v>
      </c>
      <c r="M204">
        <f t="shared" si="18"/>
        <v>-3.8434990338887229</v>
      </c>
      <c r="N204" s="13">
        <f t="shared" si="19"/>
        <v>9.2519538383518715E-5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5.6361256140177574</v>
      </c>
      <c r="H205" s="10">
        <f t="shared" si="20"/>
        <v>-3.8034650782579793</v>
      </c>
      <c r="I205">
        <f t="shared" si="16"/>
        <v>-45.641580939095753</v>
      </c>
      <c r="K205">
        <f t="shared" si="17"/>
        <v>-3.7938220688448618</v>
      </c>
      <c r="M205">
        <f t="shared" si="18"/>
        <v>-3.7938220688448618</v>
      </c>
      <c r="N205" s="13">
        <f t="shared" si="19"/>
        <v>9.2987630541472031E-5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5.6526710247954046</v>
      </c>
      <c r="H206" s="10">
        <f t="shared" si="20"/>
        <v>-3.7543872561478322</v>
      </c>
      <c r="I206">
        <f t="shared" si="16"/>
        <v>-45.052647073773983</v>
      </c>
      <c r="K206">
        <f t="shared" si="17"/>
        <v>-3.7447234886831446</v>
      </c>
      <c r="M206">
        <f t="shared" si="18"/>
        <v>-3.7447234886831446</v>
      </c>
      <c r="N206" s="13">
        <f t="shared" si="19"/>
        <v>9.3388401611553754E-5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5.669216435573051</v>
      </c>
      <c r="H207" s="10">
        <f t="shared" si="20"/>
        <v>-3.7058794767464978</v>
      </c>
      <c r="I207">
        <f t="shared" si="16"/>
        <v>-44.470553720957973</v>
      </c>
      <c r="K207">
        <f t="shared" si="17"/>
        <v>-3.696198486535379</v>
      </c>
      <c r="M207">
        <f t="shared" si="18"/>
        <v>-3.696198486535379</v>
      </c>
      <c r="N207" s="13">
        <f t="shared" si="19"/>
        <v>9.3721571467777822E-5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5.6857618463506991</v>
      </c>
      <c r="H208" s="10">
        <f t="shared" si="20"/>
        <v>-3.6579369188755391</v>
      </c>
      <c r="I208">
        <f t="shared" si="16"/>
        <v>-43.895243026506471</v>
      </c>
      <c r="K208">
        <f t="shared" si="17"/>
        <v>-3.6482422307411944</v>
      </c>
      <c r="M208">
        <f t="shared" si="18"/>
        <v>-3.6482422307411944</v>
      </c>
      <c r="N208" s="13">
        <f t="shared" si="19"/>
        <v>9.3986978022204094E-5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5.7023072571283455</v>
      </c>
      <c r="H209" s="10">
        <f t="shared" si="20"/>
        <v>-3.6105547415823587</v>
      </c>
      <c r="I209">
        <f t="shared" si="16"/>
        <v>-43.326656898988304</v>
      </c>
      <c r="K209">
        <f t="shared" si="17"/>
        <v>-3.6008498677670375</v>
      </c>
      <c r="M209">
        <f t="shared" si="18"/>
        <v>-3.6008498677670375</v>
      </c>
      <c r="N209" s="13">
        <f t="shared" si="19"/>
        <v>9.4184575771306031E-5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5.7188526679059928</v>
      </c>
      <c r="H210" s="10">
        <f t="shared" si="20"/>
        <v>-3.5637280868904169</v>
      </c>
      <c r="I210">
        <f t="shared" si="16"/>
        <v>-42.764737042684999</v>
      </c>
      <c r="K210">
        <f t="shared" si="17"/>
        <v>-3.55401652501248</v>
      </c>
      <c r="M210">
        <f t="shared" si="18"/>
        <v>-3.55401652501248</v>
      </c>
      <c r="N210" s="13">
        <f t="shared" si="19"/>
        <v>9.4314434108996693E-5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5.73539807868364</v>
      </c>
      <c r="H211" s="10">
        <f t="shared" si="20"/>
        <v>-3.5174520824402373</v>
      </c>
      <c r="I211">
        <f t="shared" si="16"/>
        <v>-42.209424989282851</v>
      </c>
      <c r="K211">
        <f t="shared" si="17"/>
        <v>-3.5077373135075409</v>
      </c>
      <c r="M211">
        <f t="shared" si="18"/>
        <v>-3.5077373135075409</v>
      </c>
      <c r="N211" s="13">
        <f t="shared" si="19"/>
        <v>9.4376735415683245E-5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5.7519434894612873</v>
      </c>
      <c r="H212" s="10">
        <f t="shared" si="20"/>
        <v>-3.4717218440247204</v>
      </c>
      <c r="I212">
        <f t="shared" ref="I212:I275" si="23">H212*$E$6</f>
        <v>-41.660662128296643</v>
      </c>
      <c r="K212">
        <f t="shared" ref="K212:K275" si="24">(1/2)*($L$9*$L$4*EXP(-$L$7*$O$6*(G212/$O$6-1))-($L$9*$L$6*EXP(-$L$5*$O$6*(G212/$O$6-1))))</f>
        <v>-3.4620073305044032</v>
      </c>
      <c r="M212">
        <f t="shared" ref="M212:M275" si="25">(1/2)*($L$9*$O$4*EXP(-$O$8*$O$6*(G212/$O$6-1))-($L$9*$O$7*EXP(-$O$5*$O$6*(G212/$O$6-1))))</f>
        <v>-3.4620073305044032</v>
      </c>
      <c r="N212" s="13">
        <f t="shared" ref="N212:N275" si="26">(M212-H212)^2*O212</f>
        <v>9.4371772936424874E-5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5.7684889002389346</v>
      </c>
      <c r="H213" s="10">
        <f t="shared" ref="H213:H276" si="27">-(-$B$4)*(1+D213+$E$5*D213^3)*EXP(-D213)</f>
        <v>-3.4265324780222008</v>
      </c>
      <c r="I213">
        <f t="shared" si="23"/>
        <v>-41.118389736266408</v>
      </c>
      <c r="K213">
        <f t="shared" si="24"/>
        <v>-3.4168216619669507</v>
      </c>
      <c r="M213">
        <f t="shared" si="25"/>
        <v>-3.4168216619669507</v>
      </c>
      <c r="N213" s="13">
        <f t="shared" si="26"/>
        <v>9.4299948458904066E-5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5.7850343110165818</v>
      </c>
      <c r="H214" s="10">
        <f t="shared" si="27"/>
        <v>-3.3818790837305777</v>
      </c>
      <c r="I214">
        <f t="shared" si="23"/>
        <v>-40.582549004766932</v>
      </c>
      <c r="K214">
        <f t="shared" si="24"/>
        <v>-3.3721753849613587</v>
      </c>
      <c r="M214">
        <f t="shared" si="25"/>
        <v>-3.3721753849613587</v>
      </c>
      <c r="N214" s="13">
        <f t="shared" si="26"/>
        <v>9.416176980374135E-5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5.8015797217942291</v>
      </c>
      <c r="H215" s="10">
        <f t="shared" si="27"/>
        <v>-3.3377567556057448</v>
      </c>
      <c r="I215">
        <f t="shared" si="23"/>
        <v>-40.053081067268934</v>
      </c>
      <c r="K215">
        <f t="shared" si="24"/>
        <v>-3.3280635699509289</v>
      </c>
      <c r="M215">
        <f t="shared" si="25"/>
        <v>-3.3280635699509289</v>
      </c>
      <c r="N215" s="13">
        <f t="shared" si="26"/>
        <v>9.395784813872907E-5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5.8181251325718764</v>
      </c>
      <c r="H216" s="10">
        <f t="shared" si="27"/>
        <v>-3.2941605854074574</v>
      </c>
      <c r="I216">
        <f t="shared" si="23"/>
        <v>-39.529927024889489</v>
      </c>
      <c r="K216">
        <f t="shared" si="24"/>
        <v>-3.2844812829982493</v>
      </c>
      <c r="M216">
        <f t="shared" si="25"/>
        <v>-3.2844812829982493</v>
      </c>
      <c r="N216" s="13">
        <f t="shared" si="26"/>
        <v>9.3688895128901979E-5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5.8346705433495236</v>
      </c>
      <c r="H217" s="10">
        <f t="shared" si="27"/>
        <v>-3.2510856642556609</v>
      </c>
      <c r="I217">
        <f t="shared" si="23"/>
        <v>-39.013027971067928</v>
      </c>
      <c r="K217">
        <f t="shared" si="24"/>
        <v>-3.2414235878776405</v>
      </c>
      <c r="M217">
        <f t="shared" si="25"/>
        <v>-3.2414235878776405</v>
      </c>
      <c r="N217" s="13">
        <f t="shared" si="26"/>
        <v>9.3355719934700047E-5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5.8512159541271709</v>
      </c>
      <c r="H218" s="10">
        <f t="shared" si="27"/>
        <v>-3.2085270846002478</v>
      </c>
      <c r="I218">
        <f t="shared" si="23"/>
        <v>-38.50232501520297</v>
      </c>
      <c r="K218">
        <f t="shared" si="24"/>
        <v>-3.1988855481008236</v>
      </c>
      <c r="M218">
        <f t="shared" si="25"/>
        <v>-3.1988855481008236</v>
      </c>
      <c r="N218" s="13">
        <f t="shared" si="26"/>
        <v>9.2959226069729643E-5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5.8677613649048181</v>
      </c>
      <c r="H219" s="10">
        <f t="shared" si="27"/>
        <v>-3.1664799421070811</v>
      </c>
      <c r="I219">
        <f t="shared" si="23"/>
        <v>-37.997759305284973</v>
      </c>
      <c r="K219">
        <f t="shared" si="24"/>
        <v>-3.1568622288585861</v>
      </c>
      <c r="M219">
        <f t="shared" si="25"/>
        <v>-3.1568622288585861</v>
      </c>
      <c r="N219" s="13">
        <f t="shared" si="26"/>
        <v>9.2500408130274692E-5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5.8843067756824654</v>
      </c>
      <c r="H220" s="10">
        <f t="shared" si="27"/>
        <v>-3.1249393374630725</v>
      </c>
      <c r="I220">
        <f t="shared" si="23"/>
        <v>-37.499272049556872</v>
      </c>
      <c r="K220">
        <f t="shared" si="24"/>
        <v>-3.1153486988811858</v>
      </c>
      <c r="M220">
        <f t="shared" si="25"/>
        <v>-3.1153486988811858</v>
      </c>
      <c r="N220" s="13">
        <f t="shared" si="26"/>
        <v>9.1980348408373546E-5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5.9008521864601127</v>
      </c>
      <c r="H221" s="10">
        <f t="shared" si="27"/>
        <v>-3.0839003781029888</v>
      </c>
      <c r="I221">
        <f t="shared" si="23"/>
        <v>-37.006804537235865</v>
      </c>
      <c r="K221">
        <f t="shared" si="24"/>
        <v>-3.0743400322201522</v>
      </c>
      <c r="M221">
        <f t="shared" si="25"/>
        <v>-3.0743400322201522</v>
      </c>
      <c r="N221" s="13">
        <f t="shared" si="26"/>
        <v>9.1400213399470863E-5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5.9173975972377599</v>
      </c>
      <c r="H222" s="10">
        <f t="shared" si="27"/>
        <v>-3.0433581798606073</v>
      </c>
      <c r="I222">
        <f t="shared" si="23"/>
        <v>-36.520298158327286</v>
      </c>
      <c r="K222">
        <f t="shared" si="24"/>
        <v>-3.0338313099540235</v>
      </c>
      <c r="M222">
        <f t="shared" si="25"/>
        <v>-3.0338313099540235</v>
      </c>
      <c r="N222" s="13">
        <f t="shared" si="26"/>
        <v>9.0761250216972054E-5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5.9339430080154072</v>
      </c>
      <c r="H223" s="10">
        <f t="shared" si="27"/>
        <v>-3.0033078685467376</v>
      </c>
      <c r="I223">
        <f t="shared" si="23"/>
        <v>-36.039694422560849</v>
      </c>
      <c r="K223">
        <f t="shared" si="24"/>
        <v>-2.9938176218205408</v>
      </c>
      <c r="M223">
        <f t="shared" si="25"/>
        <v>-2.9938176218205408</v>
      </c>
      <c r="N223" s="13">
        <f t="shared" si="26"/>
        <v>9.0064782924089177E-5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5.9504884187930545</v>
      </c>
      <c r="H224" s="10">
        <f t="shared" si="27"/>
        <v>-2.963744581456571</v>
      </c>
      <c r="I224">
        <f t="shared" si="23"/>
        <v>-35.564934977478856</v>
      </c>
      <c r="K224">
        <f t="shared" si="24"/>
        <v>-2.9542940677776857</v>
      </c>
      <c r="M224">
        <f t="shared" si="25"/>
        <v>-2.9542940677776857</v>
      </c>
      <c r="N224" s="13">
        <f t="shared" si="26"/>
        <v>8.9312208794799797E-5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5.9670338295707017</v>
      </c>
      <c r="H225" s="10">
        <f t="shared" si="27"/>
        <v>-2.9246634688087227</v>
      </c>
      <c r="I225">
        <f t="shared" si="23"/>
        <v>-35.095961625704675</v>
      </c>
      <c r="K225">
        <f t="shared" si="24"/>
        <v>-2.9152557594959214</v>
      </c>
      <c r="M225">
        <f t="shared" si="25"/>
        <v>-2.9152557594959214</v>
      </c>
      <c r="N225" s="13">
        <f t="shared" si="26"/>
        <v>8.8504994514168817E-5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5.983579240348349</v>
      </c>
      <c r="H226" s="10">
        <f t="shared" si="27"/>
        <v>-2.8860596951182789</v>
      </c>
      <c r="I226">
        <f t="shared" si="23"/>
        <v>-34.632716341419346</v>
      </c>
      <c r="K226">
        <f t="shared" si="24"/>
        <v>-2.876697821783913</v>
      </c>
      <c r="M226">
        <f t="shared" si="25"/>
        <v>-2.876697821783913</v>
      </c>
      <c r="N226" s="13">
        <f t="shared" si="26"/>
        <v>8.7644672328711086E-5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6.0001246511259962</v>
      </c>
      <c r="H227" s="10">
        <f t="shared" si="27"/>
        <v>-2.8479284405060885</v>
      </c>
      <c r="I227">
        <f t="shared" si="23"/>
        <v>-34.175141286073064</v>
      </c>
      <c r="K227">
        <f t="shared" si="24"/>
        <v>-2.8386153939499073</v>
      </c>
      <c r="M227">
        <f t="shared" si="25"/>
        <v>-2.8386153939499073</v>
      </c>
      <c r="N227" s="13">
        <f t="shared" si="26"/>
        <v>8.6732836157599617E-5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6.0166700619036435</v>
      </c>
      <c r="H228" s="10">
        <f t="shared" si="27"/>
        <v>-2.8102649019464541</v>
      </c>
      <c r="I228">
        <f t="shared" si="23"/>
        <v>-33.723178823357451</v>
      </c>
      <c r="K228">
        <f t="shared" si="24"/>
        <v>-2.8010036311009463</v>
      </c>
      <c r="M228">
        <f t="shared" si="25"/>
        <v>-2.8010036311009463</v>
      </c>
      <c r="N228" s="13">
        <f t="shared" si="26"/>
        <v>8.5771137673852071E-5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6.0332154726812908</v>
      </c>
      <c r="H229" s="10">
        <f t="shared" si="27"/>
        <v>-2.7730642944553274</v>
      </c>
      <c r="I229">
        <f t="shared" si="23"/>
        <v>-33.276771533463929</v>
      </c>
      <c r="K229">
        <f t="shared" si="24"/>
        <v>-2.7638577053819549</v>
      </c>
      <c r="M229">
        <f t="shared" si="25"/>
        <v>-2.7638577053819549</v>
      </c>
      <c r="N229" s="13">
        <f t="shared" si="26"/>
        <v>8.476128236594326E-5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6.049760883458938</v>
      </c>
      <c r="H230" s="10">
        <f t="shared" si="27"/>
        <v>-2.7363218522210464</v>
      </c>
      <c r="I230">
        <f t="shared" si="23"/>
        <v>-32.835862226652559</v>
      </c>
      <c r="K230">
        <f t="shared" si="24"/>
        <v>-2.7271728071567236</v>
      </c>
      <c r="M230">
        <f t="shared" si="25"/>
        <v>-2.7271728071567236</v>
      </c>
      <c r="N230" s="13">
        <f t="shared" si="26"/>
        <v>8.3705025589009236E-5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6.0663062942365853</v>
      </c>
      <c r="H231" s="10">
        <f t="shared" si="27"/>
        <v>-2.7000328296795892</v>
      </c>
      <c r="I231">
        <f t="shared" si="23"/>
        <v>-32.400393956155071</v>
      </c>
      <c r="K231">
        <f t="shared" si="24"/>
        <v>-2.6909441461327539</v>
      </c>
      <c r="M231">
        <f t="shared" si="25"/>
        <v>-2.6909441461327539</v>
      </c>
      <c r="N231" s="13">
        <f t="shared" si="26"/>
        <v>8.2604168614515441E-5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6.0828517050142317</v>
      </c>
      <c r="H232" s="10">
        <f t="shared" si="27"/>
        <v>-2.6641925025362525</v>
      </c>
      <c r="I232">
        <f t="shared" si="23"/>
        <v>-31.97031003043503</v>
      </c>
      <c r="K232">
        <f t="shared" si="24"/>
        <v>-2.655166952431828</v>
      </c>
      <c r="M232">
        <f t="shared" si="25"/>
        <v>-2.655166952431828</v>
      </c>
      <c r="N232" s="13">
        <f t="shared" si="26"/>
        <v>8.1460554687477424E-5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6.0993971157918798</v>
      </c>
      <c r="H233" s="10">
        <f t="shared" si="27"/>
        <v>-2.6287961687356054</v>
      </c>
      <c r="I233">
        <f t="shared" si="23"/>
        <v>-31.545554024827265</v>
      </c>
      <c r="K233">
        <f t="shared" si="24"/>
        <v>-2.6198364776081586</v>
      </c>
      <c r="M233">
        <f t="shared" si="25"/>
        <v>-2.6198364776081586</v>
      </c>
      <c r="N233" s="13">
        <f t="shared" si="26"/>
        <v>8.0276065099248327E-5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6.1159425265695262</v>
      </c>
      <c r="H234" s="10">
        <f t="shared" si="27"/>
        <v>-2.5938391493815325</v>
      </c>
      <c r="I234">
        <f t="shared" si="23"/>
        <v>-31.126069792578392</v>
      </c>
      <c r="K234">
        <f t="shared" si="24"/>
        <v>-2.5849479956158965</v>
      </c>
      <c r="M234">
        <f t="shared" si="25"/>
        <v>-2.5849479956158965</v>
      </c>
      <c r="N234" s="13">
        <f t="shared" si="26"/>
        <v>7.9052615284182939E-5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6.1324879373471735</v>
      </c>
      <c r="H235" s="10">
        <f t="shared" si="27"/>
        <v>-2.559316789609086</v>
      </c>
      <c r="I235">
        <f t="shared" si="23"/>
        <v>-30.711801475309031</v>
      </c>
      <c r="K235">
        <f t="shared" si="24"/>
        <v>-2.5504968037276896</v>
      </c>
      <c r="M235">
        <f t="shared" si="25"/>
        <v>-2.5504968037276896</v>
      </c>
      <c r="N235" s="13">
        <f t="shared" si="26"/>
        <v>7.779215094803237E-5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6.1490333481248216</v>
      </c>
      <c r="H236" s="10">
        <f t="shared" si="27"/>
        <v>-2.5252244594098459</v>
      </c>
      <c r="I236">
        <f t="shared" si="23"/>
        <v>-30.30269351291815</v>
      </c>
      <c r="K236">
        <f t="shared" si="24"/>
        <v>-2.5164782234060175</v>
      </c>
      <c r="M236">
        <f t="shared" si="25"/>
        <v>-2.5164782234060175</v>
      </c>
      <c r="N236" s="13">
        <f t="shared" si="26"/>
        <v>7.6496644234664185E-5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6.165578758902468</v>
      </c>
      <c r="H237" s="10">
        <f t="shared" si="27"/>
        <v>-2.4915575544124247</v>
      </c>
      <c r="I237">
        <f t="shared" si="23"/>
        <v>-29.898690652949096</v>
      </c>
      <c r="K237">
        <f t="shared" si="24"/>
        <v>-2.4828876011288821</v>
      </c>
      <c r="M237">
        <f t="shared" si="25"/>
        <v>-2.4828876011288821</v>
      </c>
      <c r="N237" s="13">
        <f t="shared" si="26"/>
        <v>7.5168089938810871E-5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6.1821241696801152</v>
      </c>
      <c r="H238" s="10">
        <f t="shared" si="27"/>
        <v>-2.4583114966196957</v>
      </c>
      <c r="I238">
        <f t="shared" si="23"/>
        <v>-29.499737959436349</v>
      </c>
      <c r="K238">
        <f t="shared" si="24"/>
        <v>-2.4497203091714264</v>
      </c>
      <c r="M238">
        <f t="shared" si="25"/>
        <v>-2.4497203091714264</v>
      </c>
      <c r="N238" s="13">
        <f t="shared" si="26"/>
        <v>7.3808501771301099E-5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6.1986695804577634</v>
      </c>
      <c r="H239" s="10">
        <f t="shared" si="27"/>
        <v>-2.4254817351042783</v>
      </c>
      <c r="I239">
        <f t="shared" si="23"/>
        <v>-29.10578082125134</v>
      </c>
      <c r="K239">
        <f t="shared" si="24"/>
        <v>-2.4169717463450331</v>
      </c>
      <c r="M239">
        <f t="shared" si="25"/>
        <v>-2.4169717463450331</v>
      </c>
      <c r="N239" s="13">
        <f t="shared" si="26"/>
        <v>7.2419908682480442E-5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6.2152149912354098</v>
      </c>
      <c r="H240" s="10">
        <f t="shared" si="27"/>
        <v>-2.393063746663779</v>
      </c>
      <c r="I240">
        <f t="shared" si="23"/>
        <v>-28.716764959965346</v>
      </c>
      <c r="K240">
        <f t="shared" si="24"/>
        <v>-2.3846373386953594</v>
      </c>
      <c r="M240">
        <f t="shared" si="25"/>
        <v>-2.3846373386953594</v>
      </c>
      <c r="N240" s="13">
        <f t="shared" si="26"/>
        <v>7.1004351250244249E-5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6.231760402013057</v>
      </c>
      <c r="H241" s="10">
        <f t="shared" si="27"/>
        <v>-2.3610530364372133</v>
      </c>
      <c r="I241">
        <f t="shared" si="23"/>
        <v>-28.33263643724656</v>
      </c>
      <c r="K241">
        <f t="shared" si="24"/>
        <v>-2.3527125401607254</v>
      </c>
      <c r="M241">
        <f t="shared" si="25"/>
        <v>-2.3527125401607254</v>
      </c>
      <c r="N241" s="13">
        <f t="shared" si="26"/>
        <v>6.956387813810883E-5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6.2483058127907052</v>
      </c>
      <c r="H242" s="10">
        <f t="shared" si="27"/>
        <v>-2.3294451384840205</v>
      </c>
      <c r="I242">
        <f t="shared" si="23"/>
        <v>-27.953341661808246</v>
      </c>
      <c r="K242">
        <f t="shared" si="24"/>
        <v>-2.3211928331922853</v>
      </c>
      <c r="M242">
        <f t="shared" si="25"/>
        <v>-2.3211928331922853</v>
      </c>
      <c r="N242" s="13">
        <f t="shared" si="26"/>
        <v>6.8100542627999976E-5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6.2648512235683507</v>
      </c>
      <c r="H243" s="10">
        <f t="shared" si="27"/>
        <v>-2.2982356163270037</v>
      </c>
      <c r="I243">
        <f t="shared" si="23"/>
        <v>-27.578827395924044</v>
      </c>
      <c r="K243">
        <f t="shared" si="24"/>
        <v>-2.2900737293372968</v>
      </c>
      <c r="M243">
        <f t="shared" si="25"/>
        <v>-2.2900737293372968</v>
      </c>
      <c r="N243" s="13">
        <f t="shared" si="26"/>
        <v>6.6616399232746418E-5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6.2813966343459988</v>
      </c>
      <c r="H244" s="10">
        <f t="shared" si="27"/>
        <v>-2.2674200634605253</v>
      </c>
      <c r="I244">
        <f t="shared" si="23"/>
        <v>-27.209040761526303</v>
      </c>
      <c r="K244">
        <f t="shared" si="24"/>
        <v>-2.2593507697867623</v>
      </c>
      <c r="M244">
        <f t="shared" si="25"/>
        <v>-2.2593507697867623</v>
      </c>
      <c r="N244" s="13">
        <f t="shared" si="26"/>
        <v>6.5113500393431048E-5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6.297942045123647</v>
      </c>
      <c r="H245" s="10">
        <f t="shared" si="27"/>
        <v>-2.2369941038252126</v>
      </c>
      <c r="I245">
        <f t="shared" si="23"/>
        <v>-26.843929245902551</v>
      </c>
      <c r="K245">
        <f t="shared" si="24"/>
        <v>-2.2290195258888064</v>
      </c>
      <c r="M245">
        <f t="shared" si="25"/>
        <v>-2.2290195258888064</v>
      </c>
      <c r="N245" s="13">
        <f t="shared" si="26"/>
        <v>6.3593893263816769E-5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6.3144874559012925</v>
      </c>
      <c r="H246" s="10">
        <f t="shared" si="27"/>
        <v>-2.2069533922504094</v>
      </c>
      <c r="I246">
        <f t="shared" si="23"/>
        <v>-26.483440707004913</v>
      </c>
      <c r="K246">
        <f t="shared" si="24"/>
        <v>-2.1990755996289004</v>
      </c>
      <c r="M246">
        <f t="shared" si="25"/>
        <v>-2.1990755996289004</v>
      </c>
      <c r="N246" s="13">
        <f t="shared" si="26"/>
        <v>6.2059616587501729E-5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6.3310328666789406</v>
      </c>
      <c r="H247" s="10">
        <f t="shared" si="27"/>
        <v>-2.1772936148655506</v>
      </c>
      <c r="I247">
        <f t="shared" si="23"/>
        <v>-26.127523378386606</v>
      </c>
      <c r="K247">
        <f t="shared" si="24"/>
        <v>-2.1695146240781491</v>
      </c>
      <c r="M247">
        <f t="shared" si="25"/>
        <v>-2.1695146240781491</v>
      </c>
      <c r="N247" s="13">
        <f t="shared" si="26"/>
        <v>6.0512697670477697E-5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6.3475782774565879</v>
      </c>
      <c r="H248" s="10">
        <f t="shared" si="27"/>
        <v>-2.1480104894816296</v>
      </c>
      <c r="I248">
        <f t="shared" si="23"/>
        <v>-25.776125873779556</v>
      </c>
      <c r="K248">
        <f t="shared" si="24"/>
        <v>-2.1403322638108859</v>
      </c>
      <c r="M248">
        <f t="shared" si="25"/>
        <v>-2.1403322638108859</v>
      </c>
      <c r="N248" s="13">
        <f t="shared" si="26"/>
        <v>5.8955149450867867E-5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6.3641236882342342</v>
      </c>
      <c r="H249" s="10">
        <f t="shared" si="27"/>
        <v>-2.1190997659438637</v>
      </c>
      <c r="I249">
        <f t="shared" si="23"/>
        <v>-25.429197191326367</v>
      </c>
      <c r="K249">
        <f t="shared" si="24"/>
        <v>-2.1115242152925329</v>
      </c>
      <c r="M249">
        <f t="shared" si="25"/>
        <v>-2.1115242152925329</v>
      </c>
      <c r="N249" s="13">
        <f t="shared" si="26"/>
        <v>5.7388967670879488E-5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6.3806690990118824</v>
      </c>
      <c r="H250" s="10">
        <f t="shared" si="27"/>
        <v>-2.0905572264566299</v>
      </c>
      <c r="I250">
        <f t="shared" si="23"/>
        <v>-25.086686717479559</v>
      </c>
      <c r="K250">
        <f t="shared" si="24"/>
        <v>-2.0830862072389227</v>
      </c>
      <c r="M250">
        <f t="shared" si="25"/>
        <v>-2.0830862072389227</v>
      </c>
      <c r="N250" s="13">
        <f t="shared" si="26"/>
        <v>5.5816128151350435E-5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6.3972145097895297</v>
      </c>
      <c r="H251" s="10">
        <f t="shared" si="27"/>
        <v>-2.0623786858817375</v>
      </c>
      <c r="I251">
        <f t="shared" si="23"/>
        <v>-24.748544230580848</v>
      </c>
      <c r="K251">
        <f t="shared" si="24"/>
        <v>-2.0550140009480966</v>
      </c>
      <c r="M251">
        <f t="shared" si="25"/>
        <v>-2.0550140009480966</v>
      </c>
      <c r="N251" s="13">
        <f t="shared" si="26"/>
        <v>5.4238584171796404E-5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6.413759920567176</v>
      </c>
      <c r="H252" s="10">
        <f t="shared" si="27"/>
        <v>-2.0345599920110233</v>
      </c>
      <c r="I252">
        <f t="shared" si="23"/>
        <v>-24.41471990413228</v>
      </c>
      <c r="K252">
        <f t="shared" si="24"/>
        <v>-2.0273033906055611</v>
      </c>
      <c r="M252">
        <f t="shared" si="25"/>
        <v>-2.0273033906055611</v>
      </c>
      <c r="N252" s="13">
        <f t="shared" si="26"/>
        <v>5.2658263957756683E-5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6.4303053313448242</v>
      </c>
      <c r="H253" s="10">
        <f t="shared" si="27"/>
        <v>-2.0070970258142729</v>
      </c>
      <c r="I253">
        <f t="shared" si="23"/>
        <v>-24.085164309771272</v>
      </c>
      <c r="K253">
        <f t="shared" si="24"/>
        <v>-1.999950203564024</v>
      </c>
      <c r="M253">
        <f t="shared" si="25"/>
        <v>-1.999950203564024</v>
      </c>
      <c r="N253" s="13">
        <f t="shared" si="26"/>
        <v>5.1077068276652384E-5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6.4468507421224714</v>
      </c>
      <c r="H254" s="10">
        <f t="shared" si="27"/>
        <v>-1.9799857016633982</v>
      </c>
      <c r="I254">
        <f t="shared" si="23"/>
        <v>-23.759828419960776</v>
      </c>
      <c r="K254">
        <f t="shared" si="24"/>
        <v>-1.9729503005985514</v>
      </c>
      <c r="M254">
        <f t="shared" si="25"/>
        <v>-1.9729503005985514</v>
      </c>
      <c r="N254" s="13">
        <f t="shared" si="26"/>
        <v>4.9496868143247362E-5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6.4633961529001178</v>
      </c>
      <c r="H255" s="10">
        <f t="shared" si="27"/>
        <v>-1.9532219675338018</v>
      </c>
      <c r="I255">
        <f t="shared" si="23"/>
        <v>-23.438663610405623</v>
      </c>
      <c r="K255">
        <f t="shared" si="24"/>
        <v>-1.9462995761380433</v>
      </c>
      <c r="M255">
        <f t="shared" si="25"/>
        <v>-1.9462995761380433</v>
      </c>
      <c r="N255" s="13">
        <f t="shared" si="26"/>
        <v>4.7919502636072209E-5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6.479941563677766</v>
      </c>
      <c r="H256" s="10">
        <f t="shared" si="27"/>
        <v>-1.9268018051838038</v>
      </c>
      <c r="I256">
        <f t="shared" si="23"/>
        <v>-23.121621662205648</v>
      </c>
      <c r="K256">
        <f t="shared" si="24"/>
        <v>-1.9199939584739454</v>
      </c>
      <c r="M256">
        <f t="shared" si="25"/>
        <v>-1.9199939584739454</v>
      </c>
      <c r="N256" s="13">
        <f t="shared" si="26"/>
        <v>4.6346776824930608E-5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6.4964869744554123</v>
      </c>
      <c r="H257" s="10">
        <f t="shared" si="27"/>
        <v>-1.9007212303130039</v>
      </c>
      <c r="I257">
        <f t="shared" si="23"/>
        <v>-22.808654763756046</v>
      </c>
      <c r="K257">
        <f t="shared" si="24"/>
        <v>-1.8940294099470667</v>
      </c>
      <c r="M257">
        <f t="shared" si="25"/>
        <v>-1.8940294099470667</v>
      </c>
      <c r="N257" s="13">
        <f t="shared" si="26"/>
        <v>4.4780459809971675E-5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6.5130323852330596</v>
      </c>
      <c r="H258" s="10">
        <f t="shared" si="27"/>
        <v>-1.8749762927003959</v>
      </c>
      <c r="I258">
        <f t="shared" si="23"/>
        <v>-22.499715512404752</v>
      </c>
      <c r="K258">
        <f t="shared" si="24"/>
        <v>-1.8684019271132912</v>
      </c>
      <c r="M258">
        <f t="shared" si="25"/>
        <v>-1.8684019271132912</v>
      </c>
      <c r="N258" s="13">
        <f t="shared" si="26"/>
        <v>4.3222282872906123E-5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6.5295777960107069</v>
      </c>
      <c r="H259" s="10">
        <f t="shared" si="27"/>
        <v>-1.8495630763230539</v>
      </c>
      <c r="I259">
        <f t="shared" si="23"/>
        <v>-22.194756915876646</v>
      </c>
      <c r="K259">
        <f t="shared" si="24"/>
        <v>-1.8431075408890603</v>
      </c>
      <c r="M259">
        <f t="shared" si="25"/>
        <v>-1.8431075408890603</v>
      </c>
      <c r="N259" s="13">
        <f t="shared" si="26"/>
        <v>4.1673937739548053E-5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6.5461232067883541</v>
      </c>
      <c r="H260" s="10">
        <f t="shared" si="27"/>
        <v>-1.8244776994561547</v>
      </c>
      <c r="I260">
        <f t="shared" si="23"/>
        <v>-21.893732393473854</v>
      </c>
      <c r="K260">
        <f t="shared" si="24"/>
        <v>-1.8181423166773625</v>
      </c>
      <c r="M260">
        <f t="shared" si="25"/>
        <v>-1.8181423166773625</v>
      </c>
      <c r="N260" s="13">
        <f t="shared" si="26"/>
        <v>4.0137074953816752E-5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6.5626686175660014</v>
      </c>
      <c r="H261" s="10">
        <f t="shared" si="27"/>
        <v>-1.7997163147550956</v>
      </c>
      <c r="I261">
        <f t="shared" si="23"/>
        <v>-21.596595777061147</v>
      </c>
      <c r="K261">
        <f t="shared" si="24"/>
        <v>-1.7935023544749997</v>
      </c>
      <c r="M261">
        <f t="shared" si="25"/>
        <v>-1.7935023544749997</v>
      </c>
      <c r="N261" s="13">
        <f t="shared" si="26"/>
        <v>3.8613302362609632E-5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6.5792140283436487</v>
      </c>
      <c r="H262" s="10">
        <f t="shared" si="27"/>
        <v>-1.7752751093204411</v>
      </c>
      <c r="I262">
        <f t="shared" si="23"/>
        <v>-21.303301311845292</v>
      </c>
      <c r="K262">
        <f t="shared" si="24"/>
        <v>-1.7691837889618858</v>
      </c>
      <c r="M262">
        <f t="shared" si="25"/>
        <v>-1.7691837889618858</v>
      </c>
      <c r="N262" s="13">
        <f t="shared" si="26"/>
        <v>3.7104183710550362E-5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6.5957594391212959</v>
      </c>
      <c r="H263" s="10">
        <f t="shared" si="27"/>
        <v>-1.7511503047463897</v>
      </c>
      <c r="I263">
        <f t="shared" si="23"/>
        <v>-21.013803656956675</v>
      </c>
      <c r="K263">
        <f t="shared" si="24"/>
        <v>-1.7451827895730556</v>
      </c>
      <c r="M263">
        <f t="shared" si="25"/>
        <v>-1.7451827895730556</v>
      </c>
      <c r="N263" s="13">
        <f t="shared" si="26"/>
        <v>3.5611237343972094E-5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6.6123048498989432</v>
      </c>
      <c r="H264" s="10">
        <f t="shared" si="27"/>
        <v>-1.7273381571534518</v>
      </c>
      <c r="I264">
        <f t="shared" si="23"/>
        <v>-20.728057885841423</v>
      </c>
      <c r="K264">
        <f t="shared" si="24"/>
        <v>-1.7214955605541009</v>
      </c>
      <c r="M264">
        <f t="shared" si="25"/>
        <v>-1.7214955605541009</v>
      </c>
      <c r="N264" s="13">
        <f t="shared" si="26"/>
        <v>3.4135935022747112E-5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6.6288502606765904</v>
      </c>
      <c r="H265" s="10">
        <f t="shared" si="27"/>
        <v>-1.7038349572059954</v>
      </c>
      <c r="I265">
        <f t="shared" si="23"/>
        <v>-20.446019486471947</v>
      </c>
      <c r="K265">
        <f t="shared" si="24"/>
        <v>-1.6981183410006913</v>
      </c>
      <c r="M265">
        <f t="shared" si="25"/>
        <v>-1.6981183410006913</v>
      </c>
      <c r="N265" s="13">
        <f t="shared" si="26"/>
        <v>3.2679700838746253E-5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6.6453956714542377</v>
      </c>
      <c r="H266" s="10">
        <f t="shared" si="27"/>
        <v>-1.6806370301152955</v>
      </c>
      <c r="I266">
        <f t="shared" si="23"/>
        <v>-20.167644361383545</v>
      </c>
      <c r="K266">
        <f t="shared" si="24"/>
        <v>-1.6750474048828152</v>
      </c>
      <c r="M266">
        <f t="shared" si="25"/>
        <v>-1.6750474048828152</v>
      </c>
      <c r="N266" s="13">
        <f t="shared" si="26"/>
        <v>3.1243910239580445E-5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6.661941082231885</v>
      </c>
      <c r="H267" s="10">
        <f t="shared" si="27"/>
        <v>-1.6577407356286997</v>
      </c>
      <c r="I267">
        <f t="shared" si="23"/>
        <v>-19.892888827544397</v>
      </c>
      <c r="K267">
        <f t="shared" si="24"/>
        <v>-1.6522790610543847</v>
      </c>
      <c r="M267">
        <f t="shared" si="25"/>
        <v>-1.6522790610543847</v>
      </c>
      <c r="N267" s="13">
        <f t="shared" si="26"/>
        <v>2.9829889155719066E-5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6.6784864930095322</v>
      </c>
      <c r="H268" s="10">
        <f t="shared" si="27"/>
        <v>-1.6351424680055096</v>
      </c>
      <c r="I268">
        <f t="shared" si="23"/>
        <v>-19.621709616066113</v>
      </c>
      <c r="K268">
        <f t="shared" si="24"/>
        <v>-1.6298096532487907</v>
      </c>
      <c r="M268">
        <f t="shared" si="25"/>
        <v>-1.6298096532487907</v>
      </c>
      <c r="N268" s="13">
        <f t="shared" si="26"/>
        <v>2.8438913229478575E-5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6.6950319037871795</v>
      </c>
      <c r="H269" s="10">
        <f t="shared" si="27"/>
        <v>-1.6128386559801526</v>
      </c>
      <c r="I269">
        <f t="shared" si="23"/>
        <v>-19.354063871761831</v>
      </c>
      <c r="K269">
        <f t="shared" si="24"/>
        <v>-1.6076355600610006</v>
      </c>
      <c r="M269">
        <f t="shared" si="25"/>
        <v>-1.6076355600610006</v>
      </c>
      <c r="N269" s="13">
        <f t="shared" si="26"/>
        <v>2.7072207143896438E-5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6.7115773145648259</v>
      </c>
      <c r="H270" s="10">
        <f t="shared" si="27"/>
        <v>-1.590825762713199</v>
      </c>
      <c r="I270">
        <f t="shared" si="23"/>
        <v>-19.089909152558388</v>
      </c>
      <c r="K270">
        <f t="shared" si="24"/>
        <v>-1.5857531949167709</v>
      </c>
      <c r="M270">
        <f t="shared" si="25"/>
        <v>-1.5857531949167709</v>
      </c>
      <c r="N270" s="13">
        <f t="shared" si="26"/>
        <v>2.5730944049359048E-5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6.728122725342474</v>
      </c>
      <c r="H271" s="10">
        <f t="shared" si="27"/>
        <v>-1.5691002857307557</v>
      </c>
      <c r="I271">
        <f t="shared" si="23"/>
        <v>-18.82920342876907</v>
      </c>
      <c r="K271">
        <f t="shared" si="24"/>
        <v>-1.564159006029503</v>
      </c>
      <c r="M271">
        <f t="shared" si="25"/>
        <v>-1.564159006029503</v>
      </c>
      <c r="N271" s="13">
        <f t="shared" si="26"/>
        <v>2.441624508601185E-5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6.7446681361201213</v>
      </c>
      <c r="H272" s="10">
        <f t="shared" si="27"/>
        <v>-1.5476587568527729</v>
      </c>
      <c r="I272">
        <f t="shared" si="23"/>
        <v>-18.571905082233275</v>
      </c>
      <c r="K272">
        <f t="shared" si="24"/>
        <v>-1.5428494763452998</v>
      </c>
      <c r="M272">
        <f t="shared" si="25"/>
        <v>-1.5428494763452998</v>
      </c>
      <c r="N272" s="13">
        <f t="shared" si="26"/>
        <v>2.3129178999560625E-5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6.7612135468977685</v>
      </c>
      <c r="H273" s="10">
        <f t="shared" si="27"/>
        <v>-1.52649774211074</v>
      </c>
      <c r="I273">
        <f t="shared" si="23"/>
        <v>-18.31797290532888</v>
      </c>
      <c r="K273">
        <f t="shared" si="24"/>
        <v>-1.5218211234767021</v>
      </c>
      <c r="M273">
        <f t="shared" si="25"/>
        <v>-1.5218211234767021</v>
      </c>
      <c r="N273" s="13">
        <f t="shared" si="26"/>
        <v>2.1870761848230503E-5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6.7777589576754149</v>
      </c>
      <c r="H274" s="10">
        <f t="shared" si="27"/>
        <v>-1.5056138416552824</v>
      </c>
      <c r="I274">
        <f t="shared" si="23"/>
        <v>-18.067366099863388</v>
      </c>
      <c r="K274">
        <f t="shared" si="24"/>
        <v>-1.5010704996256277</v>
      </c>
      <c r="M274">
        <f t="shared" si="25"/>
        <v>-1.5010704996256277</v>
      </c>
      <c r="N274" s="13">
        <f t="shared" si="26"/>
        <v>2.0641956798427655E-5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6.7943043684530622</v>
      </c>
      <c r="H275" s="10">
        <f t="shared" si="27"/>
        <v>-1.485003689654101</v>
      </c>
      <c r="I275">
        <f t="shared" si="23"/>
        <v>-17.820044275849213</v>
      </c>
      <c r="K275">
        <f t="shared" si="24"/>
        <v>-1.4805941914959717</v>
      </c>
      <c r="M275">
        <f t="shared" si="25"/>
        <v>-1.4805941914959717</v>
      </c>
      <c r="N275" s="13">
        <f t="shared" si="26"/>
        <v>1.9443674006545681E-5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6.8108497792307086</v>
      </c>
      <c r="H276" s="10">
        <f t="shared" si="27"/>
        <v>-1.4646639541807331</v>
      </c>
      <c r="I276">
        <f t="shared" ref="I276:I339" si="30">H276*$E$6</f>
        <v>-17.575967450168797</v>
      </c>
      <c r="K276">
        <f t="shared" ref="K276:K339" si="31">(1/2)*($L$9*$L$4*EXP(-$L$7*$O$6*(G276/$O$6-1))-($L$9*$L$6*EXP(-$L$5*$O$6*(G276/$O$6-1))))</f>
        <v>-1.4603888201963593</v>
      </c>
      <c r="M276">
        <f t="shared" ref="M276:M339" si="32">(1/2)*($L$9*$O$4*EXP(-$O$8*$O$6*(G276/$O$6-1))-($L$9*$O$7*EXP(-$O$5*$O$6*(G276/$O$6-1))))</f>
        <v>-1.4603888201963593</v>
      </c>
      <c r="N276" s="13">
        <f t="shared" ref="N276:N339" si="33">(M276-H276)^2*O276</f>
        <v>1.8276770584348202E-5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6.8273951900083567</v>
      </c>
      <c r="H277" s="10">
        <f t="shared" ref="H277:H340" si="34">-(-$B$4)*(1+D277+$E$5*D277^3)*EXP(-D277)</f>
        <v>-1.4445913370945411</v>
      </c>
      <c r="I277">
        <f t="shared" si="30"/>
        <v>-17.335096045134492</v>
      </c>
      <c r="K277">
        <f t="shared" si="31"/>
        <v>-1.4404510411334499</v>
      </c>
      <c r="M277">
        <f t="shared" si="32"/>
        <v>-1.4404510411334499</v>
      </c>
      <c r="N277" s="13">
        <f t="shared" si="33"/>
        <v>1.7142050645428291E-5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6.8439406007860137</v>
      </c>
      <c r="H278" s="10">
        <f t="shared" si="34"/>
        <v>-1.4247825739123741</v>
      </c>
      <c r="I278">
        <f t="shared" si="30"/>
        <v>-17.097390886948489</v>
      </c>
      <c r="K278">
        <f t="shared" si="31"/>
        <v>-1.4207775438962746</v>
      </c>
      <c r="M278">
        <f t="shared" si="32"/>
        <v>-1.4207775438962746</v>
      </c>
      <c r="N278" s="13">
        <f t="shared" si="33"/>
        <v>1.6040265429857322E-5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6.8604860115636521</v>
      </c>
      <c r="H279" s="10">
        <f t="shared" si="34"/>
        <v>-1.4052344336723483</v>
      </c>
      <c r="I279">
        <f t="shared" si="30"/>
        <v>-16.862813204068182</v>
      </c>
      <c r="K279">
        <f t="shared" si="31"/>
        <v>-1.4013650521320526</v>
      </c>
      <c r="M279">
        <f t="shared" si="32"/>
        <v>-1.4013650521320526</v>
      </c>
      <c r="N279" s="13">
        <f t="shared" si="33"/>
        <v>1.4972113504381141E-5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6.8770314223412985</v>
      </c>
      <c r="H280" s="10">
        <f t="shared" si="34"/>
        <v>-1.3859437187899499</v>
      </c>
      <c r="I280">
        <f t="shared" si="30"/>
        <v>-16.631324625479401</v>
      </c>
      <c r="K280">
        <f t="shared" si="31"/>
        <v>-1.3822103234136782</v>
      </c>
      <c r="M280">
        <f t="shared" si="32"/>
        <v>-1.3822103234136782</v>
      </c>
      <c r="N280" s="13">
        <f t="shared" si="33"/>
        <v>1.3938241035566973E-5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6.8935768331189458</v>
      </c>
      <c r="H281" s="10">
        <f t="shared" si="34"/>
        <v>-1.3669072649071772</v>
      </c>
      <c r="I281">
        <f t="shared" si="30"/>
        <v>-16.402887178886125</v>
      </c>
      <c r="K281">
        <f t="shared" si="31"/>
        <v>-1.3633101490996704</v>
      </c>
      <c r="M281">
        <f t="shared" si="32"/>
        <v>-1.3633101490996704</v>
      </c>
      <c r="N281" s="13">
        <f t="shared" si="33"/>
        <v>1.2939242132615066E-5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6.910122243896601</v>
      </c>
      <c r="H282" s="10">
        <f t="shared" si="34"/>
        <v>-1.3481219407347438</v>
      </c>
      <c r="I282">
        <f t="shared" si="30"/>
        <v>-16.177463288816924</v>
      </c>
      <c r="K282">
        <f t="shared" si="31"/>
        <v>-1.3446613541865409</v>
      </c>
      <c r="M282">
        <f t="shared" si="32"/>
        <v>-1.3446613541865409</v>
      </c>
      <c r="N282" s="13">
        <f t="shared" si="33"/>
        <v>1.1975659257602967E-5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6.9266676546742403</v>
      </c>
      <c r="H283" s="10">
        <f t="shared" si="34"/>
        <v>-1.3295846478879443</v>
      </c>
      <c r="I283">
        <f t="shared" si="30"/>
        <v>-15.955015774655331</v>
      </c>
      <c r="K283">
        <f t="shared" si="31"/>
        <v>-1.3262607971542506</v>
      </c>
      <c r="M283">
        <f t="shared" si="32"/>
        <v>-1.3262607971542506</v>
      </c>
      <c r="N283" s="13">
        <f t="shared" si="33"/>
        <v>1.1047983699876004E-5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6.9432130654518875</v>
      </c>
      <c r="H284" s="10">
        <f t="shared" si="34"/>
        <v>-1.3112923207162945</v>
      </c>
      <c r="I284">
        <f t="shared" si="30"/>
        <v>-15.735507848595535</v>
      </c>
      <c r="K284">
        <f t="shared" si="31"/>
        <v>-1.3081053698048497</v>
      </c>
      <c r="M284">
        <f t="shared" si="32"/>
        <v>-1.3081053698048497</v>
      </c>
      <c r="N284" s="13">
        <f t="shared" si="33"/>
        <v>1.0156656111959035E-5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6.9597584762295357</v>
      </c>
      <c r="H285" s="10">
        <f t="shared" si="34"/>
        <v>-1.2932419261275709</v>
      </c>
      <c r="I285">
        <f t="shared" si="30"/>
        <v>-15.51890311353085</v>
      </c>
      <c r="K285">
        <f t="shared" si="31"/>
        <v>-1.2901919970949496</v>
      </c>
      <c r="M285">
        <f t="shared" si="32"/>
        <v>-1.2901919970949496</v>
      </c>
      <c r="N285" s="13">
        <f t="shared" si="33"/>
        <v>9.3020671040266455E-6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6.9763038870071892</v>
      </c>
      <c r="H286" s="10">
        <f t="shared" si="34"/>
        <v>-1.2754304634062683</v>
      </c>
      <c r="I286">
        <f t="shared" si="30"/>
        <v>-15.305165560875221</v>
      </c>
      <c r="K286">
        <f t="shared" si="31"/>
        <v>-1.2725176369620577</v>
      </c>
      <c r="M286">
        <f t="shared" si="32"/>
        <v>-1.2725176369620577</v>
      </c>
      <c r="N286" s="13">
        <f t="shared" si="33"/>
        <v>8.484557894092845E-6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6.9928492977848293</v>
      </c>
      <c r="H287" s="10">
        <f t="shared" si="34"/>
        <v>-1.2578549640270049</v>
      </c>
      <c r="I287">
        <f t="shared" si="30"/>
        <v>-15.094259568324059</v>
      </c>
      <c r="K287">
        <f t="shared" si="31"/>
        <v>-1.2550792801453001</v>
      </c>
      <c r="M287">
        <f t="shared" si="32"/>
        <v>-1.2550792801453001</v>
      </c>
      <c r="N287" s="13">
        <f t="shared" si="33"/>
        <v>7.7044210111557909E-6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7.0093947085624757</v>
      </c>
      <c r="H288" s="10">
        <f t="shared" si="34"/>
        <v>-1.2405124914629537</v>
      </c>
      <c r="I288">
        <f t="shared" si="30"/>
        <v>-14.886149897555445</v>
      </c>
      <c r="K288">
        <f t="shared" si="31"/>
        <v>-1.2378739500006555</v>
      </c>
      <c r="M288">
        <f t="shared" si="32"/>
        <v>-1.2378739500006555</v>
      </c>
      <c r="N288" s="13">
        <f t="shared" si="33"/>
        <v>6.9619010482669846E-6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7.0259401193401239</v>
      </c>
      <c r="H289" s="10">
        <f t="shared" si="34"/>
        <v>-1.2234001409898656</v>
      </c>
      <c r="I289">
        <f t="shared" si="30"/>
        <v>-14.680801691878386</v>
      </c>
      <c r="K289">
        <f t="shared" si="31"/>
        <v>-1.2208987023112319</v>
      </c>
      <c r="M289">
        <f t="shared" si="32"/>
        <v>-1.2208987023112319</v>
      </c>
      <c r="N289" s="13">
        <f t="shared" si="33"/>
        <v>6.2571954629648474E-6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7.0424855301177791</v>
      </c>
      <c r="H290" s="10">
        <f t="shared" si="34"/>
        <v>-1.2065150394856747</v>
      </c>
      <c r="I290">
        <f t="shared" si="30"/>
        <v>-14.478180473828097</v>
      </c>
      <c r="K290">
        <f t="shared" si="31"/>
        <v>-1.2041506250926381</v>
      </c>
      <c r="M290">
        <f t="shared" si="32"/>
        <v>-1.2041506250926381</v>
      </c>
      <c r="N290" s="13">
        <f t="shared" si="33"/>
        <v>5.5904554219985613E-6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7.0590309408954193</v>
      </c>
      <c r="H291" s="10">
        <f t="shared" si="34"/>
        <v>-1.1898543452261667</v>
      </c>
      <c r="I291">
        <f t="shared" si="30"/>
        <v>-14.278252142714001</v>
      </c>
      <c r="K291">
        <f t="shared" si="31"/>
        <v>-1.1876268383939026</v>
      </c>
      <c r="M291">
        <f t="shared" si="32"/>
        <v>-1.1876268383939026</v>
      </c>
      <c r="N291" s="13">
        <f t="shared" si="33"/>
        <v>4.9617866877834091E-6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7.0755763516730656</v>
      </c>
      <c r="H292" s="10">
        <f t="shared" si="34"/>
        <v>-1.1734152476767492</v>
      </c>
      <c r="I292">
        <f t="shared" si="30"/>
        <v>-14.08098297212099</v>
      </c>
      <c r="K292">
        <f t="shared" si="31"/>
        <v>-1.1713244940940089</v>
      </c>
      <c r="M292">
        <f t="shared" si="32"/>
        <v>-1.1713244940940089</v>
      </c>
      <c r="N292" s="13">
        <f t="shared" si="33"/>
        <v>4.3712505437416373E-6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7.0921217624507129</v>
      </c>
      <c r="H293" s="10">
        <f t="shared" si="34"/>
        <v>-1.1571949672808481</v>
      </c>
      <c r="I293">
        <f t="shared" si="30"/>
        <v>-13.886339607370179</v>
      </c>
      <c r="K293">
        <f t="shared" si="31"/>
        <v>-1.1552407756945831</v>
      </c>
      <c r="M293">
        <f t="shared" si="32"/>
        <v>-1.1552407756945831</v>
      </c>
      <c r="N293" s="13">
        <f t="shared" si="33"/>
        <v>3.818864755829253E-6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7.1086671732283682</v>
      </c>
      <c r="H294" s="10">
        <f t="shared" si="34"/>
        <v>-1.1411907552448901</v>
      </c>
      <c r="I294">
        <f t="shared" si="30"/>
        <v>-13.694289062938681</v>
      </c>
      <c r="K294">
        <f t="shared" si="31"/>
        <v>-1.139372898108703</v>
      </c>
      <c r="M294">
        <f t="shared" si="32"/>
        <v>-1.139372898108703</v>
      </c>
      <c r="N294" s="13">
        <f t="shared" si="33"/>
        <v>3.3046045675863482E-6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7.1252125840060074</v>
      </c>
      <c r="H295" s="10">
        <f t="shared" si="34"/>
        <v>-1.1253998933203031</v>
      </c>
      <c r="I295">
        <f t="shared" si="30"/>
        <v>-13.504798719843638</v>
      </c>
      <c r="K295">
        <f t="shared" si="31"/>
        <v>-1.1237181074462652</v>
      </c>
      <c r="M295">
        <f t="shared" si="32"/>
        <v>-1.1237181074462652</v>
      </c>
      <c r="N295" s="13">
        <f t="shared" si="33"/>
        <v>2.8284037261133856E-6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7.1417579947836547</v>
      </c>
      <c r="H296" s="10">
        <f t="shared" si="34"/>
        <v>-1.1098196935825524</v>
      </c>
      <c r="I296">
        <f t="shared" si="30"/>
        <v>-13.31783632299063</v>
      </c>
      <c r="K296">
        <f t="shared" si="31"/>
        <v>-1.1082736807959535</v>
      </c>
      <c r="M296">
        <f t="shared" si="32"/>
        <v>-1.1082736807959535</v>
      </c>
      <c r="N296" s="13">
        <f t="shared" si="33"/>
        <v>2.3901555363274139E-6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7.1583034055613011</v>
      </c>
      <c r="H297" s="10">
        <f t="shared" si="34"/>
        <v>-1.0944474982076935</v>
      </c>
      <c r="I297">
        <f t="shared" si="30"/>
        <v>-13.133369978492322</v>
      </c>
      <c r="K297">
        <f t="shared" si="31"/>
        <v>-1.0930369260042827</v>
      </c>
      <c r="M297">
        <f t="shared" si="32"/>
        <v>-1.0930369260042827</v>
      </c>
      <c r="N297" s="13">
        <f t="shared" si="33"/>
        <v>1.9897139410351627E-6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7.1748488163389563</v>
      </c>
      <c r="H298" s="10">
        <f t="shared" si="34"/>
        <v>-1.0792806792463612</v>
      </c>
      <c r="I298">
        <f t="shared" si="30"/>
        <v>-12.951368150956334</v>
      </c>
      <c r="K298">
        <f t="shared" si="31"/>
        <v>-1.0780051814516711</v>
      </c>
      <c r="M298">
        <f t="shared" si="32"/>
        <v>-1.0780051814516711</v>
      </c>
      <c r="N298" s="13">
        <f t="shared" si="33"/>
        <v>1.6268946242591817E-6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7.1913942271165956</v>
      </c>
      <c r="H299" s="10">
        <f t="shared" si="34"/>
        <v>-1.0643166383956171</v>
      </c>
      <c r="I299">
        <f t="shared" si="30"/>
        <v>-12.771799660747405</v>
      </c>
      <c r="K299">
        <f t="shared" si="31"/>
        <v>-1.0631758158259563</v>
      </c>
      <c r="M299">
        <f t="shared" si="32"/>
        <v>-1.0631758158259563</v>
      </c>
      <c r="N299" s="13">
        <f t="shared" si="33"/>
        <v>1.301476135447354E-6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7.2079396378942429</v>
      </c>
      <c r="H300" s="10">
        <f t="shared" si="34"/>
        <v>-1.0495528067686186</v>
      </c>
      <c r="I300">
        <f t="shared" si="30"/>
        <v>-12.594633681223424</v>
      </c>
      <c r="K300">
        <f t="shared" si="31"/>
        <v>-1.0485462278933342</v>
      </c>
      <c r="M300">
        <f t="shared" si="32"/>
        <v>-1.0485462278933342</v>
      </c>
      <c r="N300" s="13">
        <f t="shared" si="33"/>
        <v>1.0132010321688806E-6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7.2244850486718999</v>
      </c>
      <c r="H301" s="10">
        <f t="shared" si="34"/>
        <v>-1.0349866446625644</v>
      </c>
      <c r="I301">
        <f t="shared" si="30"/>
        <v>-12.419839735950774</v>
      </c>
      <c r="K301">
        <f t="shared" si="31"/>
        <v>-1.0341138462671877</v>
      </c>
      <c r="M301">
        <f t="shared" si="32"/>
        <v>-1.0341138462671877</v>
      </c>
      <c r="N301" s="13">
        <f t="shared" si="33"/>
        <v>7.6177703897211408E-7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7.2410304594495463</v>
      </c>
      <c r="H302" s="10">
        <f t="shared" si="34"/>
        <v>-1.020615641324857</v>
      </c>
      <c r="I302">
        <f t="shared" si="30"/>
        <v>-12.247387695898285</v>
      </c>
      <c r="K302">
        <f t="shared" si="31"/>
        <v>-1.019876129174768</v>
      </c>
      <c r="M302">
        <f t="shared" si="32"/>
        <v>-1.019876129174768</v>
      </c>
      <c r="N302" s="13">
        <f t="shared" si="33"/>
        <v>5.4687822012932963E-7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7.2575758702271935</v>
      </c>
      <c r="H303" s="10">
        <f t="shared" si="34"/>
        <v>-1.0064373147177117</v>
      </c>
      <c r="I303">
        <f t="shared" si="30"/>
        <v>-12.077247776612541</v>
      </c>
      <c r="K303">
        <f t="shared" si="31"/>
        <v>-1.0058305642219327</v>
      </c>
      <c r="M303">
        <f t="shared" si="32"/>
        <v>-1.0058305642219327</v>
      </c>
      <c r="N303" s="13">
        <f t="shared" si="33"/>
        <v>3.6814616412801699E-7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7.2741212810048328</v>
      </c>
      <c r="H304" s="10">
        <f t="shared" si="34"/>
        <v>-0.99244921128146457</v>
      </c>
      <c r="I304">
        <f t="shared" si="30"/>
        <v>-11.909390535377575</v>
      </c>
      <c r="K304">
        <f t="shared" si="31"/>
        <v>-0.99197466815626112</v>
      </c>
      <c r="M304">
        <f t="shared" si="32"/>
        <v>-0.99197466815626112</v>
      </c>
      <c r="N304" s="13">
        <f t="shared" si="33"/>
        <v>2.2519117767785974E-7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7.2906666917824881</v>
      </c>
      <c r="H305" s="10">
        <f t="shared" si="34"/>
        <v>-0.97864890569657914</v>
      </c>
      <c r="I305">
        <f t="shared" si="30"/>
        <v>-11.743786868358949</v>
      </c>
      <c r="K305">
        <f t="shared" si="31"/>
        <v>-0.9783059866285021</v>
      </c>
      <c r="M305">
        <f t="shared" si="32"/>
        <v>-0.9783059866285021</v>
      </c>
      <c r="N305" s="13">
        <f t="shared" si="33"/>
        <v>1.1759348725082634E-7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7.3072121025601353</v>
      </c>
      <c r="H306" s="10">
        <f t="shared" si="34"/>
        <v>-0.96503400064470013</v>
      </c>
      <c r="I306">
        <f t="shared" si="30"/>
        <v>-11.580408007736402</v>
      </c>
      <c r="K306">
        <f t="shared" si="31"/>
        <v>-0.96482209395273955</v>
      </c>
      <c r="M306">
        <f t="shared" si="32"/>
        <v>-0.96482209395273955</v>
      </c>
      <c r="N306" s="13">
        <f t="shared" si="33"/>
        <v>4.4904446097677781E-8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7.3237575133377817</v>
      </c>
      <c r="H307" s="10">
        <f t="shared" si="34"/>
        <v>-0.95160212656863297</v>
      </c>
      <c r="I307">
        <f t="shared" si="30"/>
        <v>-11.419225518823595</v>
      </c>
      <c r="K307">
        <f t="shared" si="31"/>
        <v>-0.95152059286517032</v>
      </c>
      <c r="M307">
        <f t="shared" si="32"/>
        <v>-0.95152059286517032</v>
      </c>
      <c r="N307" s="13">
        <f t="shared" si="33"/>
        <v>6.6477448003343645E-9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7.3403029241154218</v>
      </c>
      <c r="H308" s="10">
        <f t="shared" si="34"/>
        <v>-0.93835094143164577</v>
      </c>
      <c r="I308">
        <f t="shared" si="30"/>
        <v>-11.260211297179749</v>
      </c>
      <c r="K308">
        <f t="shared" si="31"/>
        <v>-0.93839911428187972</v>
      </c>
      <c r="M308">
        <f t="shared" si="32"/>
        <v>-0.93839911428187972</v>
      </c>
      <c r="N308" s="13">
        <f t="shared" si="33"/>
        <v>2.320623499662749E-9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7.3568483348930753</v>
      </c>
      <c r="H309" s="10">
        <f t="shared" si="34"/>
        <v>-0.92527813047602758</v>
      </c>
      <c r="I309">
        <f t="shared" si="30"/>
        <v>-11.10333756571233</v>
      </c>
      <c r="K309">
        <f t="shared" si="31"/>
        <v>-0.9254553170555847</v>
      </c>
      <c r="M309">
        <f t="shared" si="32"/>
        <v>-0.9254553170555847</v>
      </c>
      <c r="N309" s="13">
        <f t="shared" si="33"/>
        <v>3.1395083975151744E-8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7.3733937456707235</v>
      </c>
      <c r="H310" s="10">
        <f t="shared" si="34"/>
        <v>-0.91238140598120743</v>
      </c>
      <c r="I310">
        <f t="shared" si="30"/>
        <v>-10.948576871774488</v>
      </c>
      <c r="K310">
        <f t="shared" si="31"/>
        <v>-0.91268688773163031</v>
      </c>
      <c r="M310">
        <f t="shared" si="32"/>
        <v>-0.91268688773163031</v>
      </c>
      <c r="N310" s="13">
        <f t="shared" si="33"/>
        <v>9.3319099841430915E-8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7.3899391564483716</v>
      </c>
      <c r="H311" s="10">
        <f t="shared" si="34"/>
        <v>-0.89965850702133809</v>
      </c>
      <c r="I311">
        <f t="shared" si="30"/>
        <v>-10.795902084256056</v>
      </c>
      <c r="K311">
        <f t="shared" si="31"/>
        <v>-0.90009154030318073</v>
      </c>
      <c r="M311">
        <f t="shared" si="32"/>
        <v>-0.90009154030318073</v>
      </c>
      <c r="N311" s="13">
        <f t="shared" si="33"/>
        <v>1.8751782318340028E-7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7.40648456722601</v>
      </c>
      <c r="H312" s="10">
        <f t="shared" si="34"/>
        <v>-0.88710719922266779</v>
      </c>
      <c r="I312">
        <f t="shared" si="30"/>
        <v>-10.645286390672013</v>
      </c>
      <c r="K312">
        <f t="shared" si="31"/>
        <v>-0.88766701596592357</v>
      </c>
      <c r="M312">
        <f t="shared" si="32"/>
        <v>-0.88766701596592357</v>
      </c>
      <c r="N312" s="13">
        <f t="shared" si="33"/>
        <v>3.1339478602950901E-7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7.4230299780036653</v>
      </c>
      <c r="H313" s="10">
        <f t="shared" si="34"/>
        <v>-0.87472527452065818</v>
      </c>
      <c r="I313">
        <f t="shared" si="30"/>
        <v>-10.496703294247897</v>
      </c>
      <c r="K313">
        <f t="shared" si="31"/>
        <v>-0.87541108287224167</v>
      </c>
      <c r="M313">
        <f t="shared" si="32"/>
        <v>-0.87541108287224167</v>
      </c>
      <c r="N313" s="13">
        <f t="shared" si="33"/>
        <v>4.7033309510167001E-7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7.4395753887813134</v>
      </c>
      <c r="H314" s="10">
        <f t="shared" si="34"/>
        <v>-0.86251055091710005</v>
      </c>
      <c r="I314">
        <f t="shared" si="30"/>
        <v>-10.350126611005201</v>
      </c>
      <c r="K314">
        <f t="shared" si="31"/>
        <v>-0.8633215358851567</v>
      </c>
      <c r="M314">
        <f t="shared" si="32"/>
        <v>-0.8633215358851567</v>
      </c>
      <c r="N314" s="13">
        <f t="shared" si="33"/>
        <v>6.5769661841384471E-7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7.4561207995589589</v>
      </c>
      <c r="H315" s="10">
        <f t="shared" si="34"/>
        <v>-0.85046087223713618</v>
      </c>
      <c r="I315">
        <f t="shared" si="30"/>
        <v>-10.205530466845634</v>
      </c>
      <c r="K315">
        <f t="shared" si="31"/>
        <v>-0.85139619633191055</v>
      </c>
      <c r="M315">
        <f t="shared" si="32"/>
        <v>-0.85139619633191055</v>
      </c>
      <c r="N315" s="13">
        <f t="shared" si="33"/>
        <v>8.74831162265495E-7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7.4726662103365982</v>
      </c>
      <c r="H316" s="10">
        <f t="shared" si="34"/>
        <v>-0.83857410788648112</v>
      </c>
      <c r="I316">
        <f t="shared" si="30"/>
        <v>-10.062889294637774</v>
      </c>
      <c r="K316">
        <f t="shared" si="31"/>
        <v>-0.83963291175751886</v>
      </c>
      <c r="M316">
        <f t="shared" si="32"/>
        <v>-0.83963291175751886</v>
      </c>
      <c r="N316" s="13">
        <f t="shared" si="33"/>
        <v>1.121065637324501E-6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7.4892116211142552</v>
      </c>
      <c r="H317" s="10">
        <f t="shared" si="34"/>
        <v>-0.8268481526087833</v>
      </c>
      <c r="I317">
        <f t="shared" si="30"/>
        <v>-9.9221778313053992</v>
      </c>
      <c r="K317">
        <f t="shared" si="31"/>
        <v>-0.82802955567823622</v>
      </c>
      <c r="M317">
        <f t="shared" si="32"/>
        <v>-0.82802955567823622</v>
      </c>
      <c r="N317" s="13">
        <f t="shared" si="33"/>
        <v>1.3957132125127648E-6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7.5057570318919025</v>
      </c>
      <c r="H318" s="10">
        <f t="shared" si="34"/>
        <v>-0.8152809262433649</v>
      </c>
      <c r="I318">
        <f t="shared" si="30"/>
        <v>-9.7833711149203779</v>
      </c>
      <c r="K318">
        <f t="shared" si="31"/>
        <v>-0.81658402733519309</v>
      </c>
      <c r="M318">
        <f t="shared" si="32"/>
        <v>-0.81658402733519309</v>
      </c>
      <c r="N318" s="13">
        <f t="shared" si="33"/>
        <v>1.6980724555238075E-6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7.5223024426695488</v>
      </c>
      <c r="H319" s="10">
        <f t="shared" si="34"/>
        <v>-0.80387037348323198</v>
      </c>
      <c r="I319">
        <f t="shared" si="30"/>
        <v>-9.6464444817987847</v>
      </c>
      <c r="K319">
        <f t="shared" si="31"/>
        <v>-0.80529425144806988</v>
      </c>
      <c r="M319">
        <f t="shared" si="32"/>
        <v>-0.80529425144806988</v>
      </c>
      <c r="N319" s="13">
        <f t="shared" si="33"/>
        <v>2.0274284587509031E-6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7.5388478534471872</v>
      </c>
      <c r="H320" s="10">
        <f t="shared" si="34"/>
        <v>-0.79261446363362709</v>
      </c>
      <c r="I320">
        <f t="shared" si="30"/>
        <v>-9.5113735636035255</v>
      </c>
      <c r="K320">
        <f t="shared" si="31"/>
        <v>-0.79415817796913679</v>
      </c>
      <c r="M320">
        <f t="shared" si="32"/>
        <v>-0.79415817796913679</v>
      </c>
      <c r="N320" s="13">
        <f t="shared" si="33"/>
        <v>2.3830539496581698E-6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7.5553932642248425</v>
      </c>
      <c r="H321" s="10">
        <f t="shared" si="34"/>
        <v>-0.78151119037105476</v>
      </c>
      <c r="I321">
        <f t="shared" si="30"/>
        <v>-9.3781342844526563</v>
      </c>
      <c r="K321">
        <f t="shared" si="31"/>
        <v>-0.7831737818375637</v>
      </c>
      <c r="M321">
        <f t="shared" si="32"/>
        <v>-0.7831737818375637</v>
      </c>
      <c r="N321" s="13">
        <f t="shared" si="33"/>
        <v>2.7642103845083266E-6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7.5719386750024906</v>
      </c>
      <c r="H322" s="10">
        <f t="shared" si="34"/>
        <v>-0.77055857150300411</v>
      </c>
      <c r="I322">
        <f t="shared" si="30"/>
        <v>-9.2467028580360484</v>
      </c>
      <c r="K322">
        <f t="shared" si="31"/>
        <v>-0.77233906273424013</v>
      </c>
      <c r="M322">
        <f t="shared" si="32"/>
        <v>-0.77233906273424013</v>
      </c>
      <c r="N322" s="13">
        <f t="shared" si="33"/>
        <v>3.1701490245083781E-6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7.5884840857801379</v>
      </c>
      <c r="H323" s="10">
        <f t="shared" si="34"/>
        <v>-0.75975464872823806</v>
      </c>
      <c r="I323">
        <f t="shared" si="30"/>
        <v>-9.1170557847388558</v>
      </c>
      <c r="K323">
        <f t="shared" si="31"/>
        <v>-0.76165204483699489</v>
      </c>
      <c r="M323">
        <f t="shared" si="32"/>
        <v>-0.76165204483699489</v>
      </c>
      <c r="N323" s="13">
        <f t="shared" si="33"/>
        <v>3.6001119935255698E-6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7.6050294965577772</v>
      </c>
      <c r="H324" s="10">
        <f t="shared" si="34"/>
        <v>-0.74909748739791782</v>
      </c>
      <c r="I324">
        <f t="shared" si="30"/>
        <v>-8.9891698487750133</v>
      </c>
      <c r="K324">
        <f t="shared" si="31"/>
        <v>-0.75111077657647174</v>
      </c>
      <c r="M324">
        <f t="shared" si="32"/>
        <v>-0.75111077657647174</v>
      </c>
      <c r="N324" s="13">
        <f t="shared" si="33"/>
        <v>4.0533333164823302E-6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7.6215749073354306</v>
      </c>
      <c r="H325" s="10">
        <f t="shared" si="34"/>
        <v>-0.738585176277474</v>
      </c>
      <c r="I325">
        <f t="shared" si="30"/>
        <v>-8.863022115329688</v>
      </c>
      <c r="K325">
        <f t="shared" si="31"/>
        <v>-0.74071333039260345</v>
      </c>
      <c r="M325">
        <f t="shared" si="32"/>
        <v>-0.74071333039260345</v>
      </c>
      <c r="N325" s="13">
        <f t="shared" si="33"/>
        <v>4.5290399377424325E-6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7.6381203181130788</v>
      </c>
      <c r="H326" s="10">
        <f t="shared" si="34"/>
        <v>-0.72821582730943213</v>
      </c>
      <c r="I326">
        <f t="shared" si="30"/>
        <v>-8.7385899277131855</v>
      </c>
      <c r="K326">
        <f t="shared" si="31"/>
        <v>-0.73045780249187375</v>
      </c>
      <c r="M326">
        <f t="shared" si="32"/>
        <v>-0.73045780249187375</v>
      </c>
      <c r="N326" s="13">
        <f t="shared" si="33"/>
        <v>5.0264527186841552E-6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7.6546657288907261</v>
      </c>
      <c r="H327" s="10">
        <f t="shared" si="34"/>
        <v>-0.71798757537706026</v>
      </c>
      <c r="I327">
        <f t="shared" si="30"/>
        <v>-8.6158509045247236</v>
      </c>
      <c r="K327">
        <f t="shared" si="31"/>
        <v>-0.72034231260527115</v>
      </c>
      <c r="M327">
        <f t="shared" si="32"/>
        <v>-0.72034231260527115</v>
      </c>
      <c r="N327" s="13">
        <f t="shared" si="33"/>
        <v>5.544787413922306E-6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7.6712111396683742</v>
      </c>
      <c r="H328" s="10">
        <f t="shared" si="34"/>
        <v>-0.70789857806907797</v>
      </c>
      <c r="I328">
        <f t="shared" si="30"/>
        <v>-8.4947829368289351</v>
      </c>
      <c r="K328">
        <f t="shared" si="31"/>
        <v>-0.71036500374715505</v>
      </c>
      <c r="M328">
        <f t="shared" si="32"/>
        <v>-0.71036500374715505</v>
      </c>
      <c r="N328" s="13">
        <f t="shared" si="33"/>
        <v>6.0832556254780274E-6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7.6877565504460215</v>
      </c>
      <c r="H329" s="10">
        <f t="shared" si="34"/>
        <v>-0.69794701544537407</v>
      </c>
      <c r="I329">
        <f t="shared" si="30"/>
        <v>-8.3753641853444893</v>
      </c>
      <c r="K329">
        <f t="shared" si="31"/>
        <v>-0.70052404197500306</v>
      </c>
      <c r="M329">
        <f t="shared" si="32"/>
        <v>-0.70052404197500306</v>
      </c>
      <c r="N329" s="13">
        <f t="shared" si="33"/>
        <v>6.6410657344116337E-6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7.7043019612236696</v>
      </c>
      <c r="H330" s="10">
        <f t="shared" si="34"/>
        <v>-0.68813108980380588</v>
      </c>
      <c r="I330">
        <f t="shared" si="30"/>
        <v>-8.2575730776456702</v>
      </c>
      <c r="K330">
        <f t="shared" si="31"/>
        <v>-0.6908176161501155</v>
      </c>
      <c r="M330">
        <f t="shared" si="32"/>
        <v>-0.6908176161501155</v>
      </c>
      <c r="N330" s="13">
        <f t="shared" si="33"/>
        <v>7.2174238094156865E-6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7.7208473720013142</v>
      </c>
      <c r="H331" s="10">
        <f t="shared" si="34"/>
        <v>-0.67844902544813923</v>
      </c>
      <c r="I331">
        <f t="shared" si="30"/>
        <v>-8.1413883053776708</v>
      </c>
      <c r="K331">
        <f t="shared" si="31"/>
        <v>-0.68124393769934821</v>
      </c>
      <c r="M331">
        <f t="shared" si="32"/>
        <v>-0.68124393769934821</v>
      </c>
      <c r="N331" s="13">
        <f t="shared" si="33"/>
        <v>7.8115344919580531E-6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7.7373927827789624</v>
      </c>
      <c r="H332" s="10">
        <f t="shared" si="34"/>
        <v>-0.66889906845715619</v>
      </c>
      <c r="I332">
        <f t="shared" si="30"/>
        <v>-8.0267888214858747</v>
      </c>
      <c r="K332">
        <f t="shared" si="31"/>
        <v>-0.67180124037789168</v>
      </c>
      <c r="M332">
        <f t="shared" si="32"/>
        <v>-0.67180124037789168</v>
      </c>
      <c r="N332" s="13">
        <f t="shared" si="33"/>
        <v>8.4226018575055634E-6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7.7539381935566096</v>
      </c>
      <c r="H333" s="10">
        <f t="shared" si="34"/>
        <v>-0.65947948645498589</v>
      </c>
      <c r="I333">
        <f t="shared" si="30"/>
        <v>-7.9137538374598311</v>
      </c>
      <c r="K333">
        <f t="shared" si="31"/>
        <v>-0.66248778003318665</v>
      </c>
      <c r="M333">
        <f t="shared" si="32"/>
        <v>-0.66248778003318665</v>
      </c>
      <c r="N333" s="13">
        <f t="shared" si="33"/>
        <v>9.0498302526439341E-6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7.7704836043342578</v>
      </c>
      <c r="H334" s="10">
        <f t="shared" si="34"/>
        <v>-0.65018856838269223</v>
      </c>
      <c r="I334">
        <f t="shared" si="30"/>
        <v>-7.8022628205923068</v>
      </c>
      <c r="K334">
        <f t="shared" si="31"/>
        <v>-0.65330183436998179</v>
      </c>
      <c r="M334">
        <f t="shared" si="32"/>
        <v>-0.65330183436998179</v>
      </c>
      <c r="N334" s="13">
        <f t="shared" si="33"/>
        <v>9.6924251076140356E-6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7.787029015111905</v>
      </c>
      <c r="H335" s="10">
        <f t="shared" si="34"/>
        <v>-0.64102462427115237</v>
      </c>
      <c r="I335">
        <f t="shared" si="30"/>
        <v>-7.6922954912538284</v>
      </c>
      <c r="K335">
        <f t="shared" si="31"/>
        <v>-0.64424170271660397</v>
      </c>
      <c r="M335">
        <f t="shared" si="32"/>
        <v>-0.64424170271660397</v>
      </c>
      <c r="N335" s="13">
        <f t="shared" si="33"/>
        <v>1.0349593724189312E-5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7.8035744258895505</v>
      </c>
      <c r="H336" s="10">
        <f t="shared" si="34"/>
        <v>-0.63198598501527337</v>
      </c>
      <c r="I336">
        <f t="shared" si="30"/>
        <v>-7.5838318201832804</v>
      </c>
      <c r="K336">
        <f t="shared" si="31"/>
        <v>-0.6353057057924727</v>
      </c>
      <c r="M336">
        <f t="shared" si="32"/>
        <v>-0.6353057057924727</v>
      </c>
      <c r="N336" s="13">
        <f t="shared" si="33"/>
        <v>1.102054603856893E-5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7.8201198366671978</v>
      </c>
      <c r="H337" s="10">
        <f t="shared" si="34"/>
        <v>-0.62307100214956257</v>
      </c>
      <c r="I337">
        <f t="shared" si="30"/>
        <v>-7.4768520257947504</v>
      </c>
      <c r="K337">
        <f t="shared" si="31"/>
        <v>-0.62649218547689345</v>
      </c>
      <c r="M337">
        <f t="shared" si="32"/>
        <v>-0.62649218547689345</v>
      </c>
      <c r="N337" s="13">
        <f t="shared" si="33"/>
        <v>1.1704495359206784E-5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7.8366652474448459</v>
      </c>
      <c r="H338" s="10">
        <f t="shared" si="34"/>
        <v>-0.61427804762510307</v>
      </c>
      <c r="I338">
        <f t="shared" si="30"/>
        <v>-7.3713365715012369</v>
      </c>
      <c r="K338">
        <f t="shared" si="31"/>
        <v>-0.61779950457918742</v>
      </c>
      <c r="M338">
        <f t="shared" si="32"/>
        <v>-0.61779950457918742</v>
      </c>
      <c r="N338" s="13">
        <f t="shared" si="33"/>
        <v>1.2400659079468996E-5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7.8532106582224932</v>
      </c>
      <c r="H339" s="10">
        <f t="shared" si="34"/>
        <v>-0.60560551358794412</v>
      </c>
      <c r="I339">
        <f t="shared" si="30"/>
        <v>-7.2672661630553295</v>
      </c>
      <c r="K339">
        <f t="shared" si="31"/>
        <v>-0.60922604661016189</v>
      </c>
      <c r="M339">
        <f t="shared" si="32"/>
        <v>-0.60922604661016189</v>
      </c>
      <c r="N339" s="13">
        <f t="shared" si="33"/>
        <v>1.31082593649693E-5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7.8697560690001414</v>
      </c>
      <c r="H340" s="10">
        <f t="shared" si="34"/>
        <v>-0.59705181215895076</v>
      </c>
      <c r="I340">
        <f t="shared" ref="I340:I403" si="37">H340*$E$6</f>
        <v>-7.1646217459074091</v>
      </c>
      <c r="K340">
        <f t="shared" ref="K340:K403" si="38">(1/2)*($L$9*$L$4*EXP(-$L$7*$O$6*(G340/$O$6-1))-($L$9*$L$6*EXP(-$L$5*$O$6*(G340/$O$6-1))))</f>
        <v>-0.60077021555497601</v>
      </c>
      <c r="M340">
        <f t="shared" ref="M340:M403" si="39">(1/2)*($L$9*$O$4*EXP(-$O$8*$O$6*(G340/$O$6-1))-($L$9*$O$7*EXP(-$O$5*$O$6*(G340/$O$6-1))))</f>
        <v>-0.60077021555497601</v>
      </c>
      <c r="N340" s="13">
        <f t="shared" ref="N340:N403" si="40">(M340-H340)^2*O340</f>
        <v>1.3826523815572107E-5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7.8863014797777877</v>
      </c>
      <c r="H341" s="10">
        <f t="shared" ref="H341:H404" si="41">-(-$B$4)*(1+D341+$E$5*D341^3)*EXP(-D341)</f>
        <v>-0.58861537521512464</v>
      </c>
      <c r="I341">
        <f t="shared" si="37"/>
        <v>-7.0633845025814956</v>
      </c>
      <c r="K341">
        <f t="shared" si="38"/>
        <v>-0.59243043564743725</v>
      </c>
      <c r="M341">
        <f t="shared" si="39"/>
        <v>-0.59243043564743725</v>
      </c>
      <c r="N341" s="13">
        <f t="shared" si="40"/>
        <v>1.455468610219729E-5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7.9028468905554332</v>
      </c>
      <c r="H342" s="10">
        <f t="shared" si="41"/>
        <v>-0.58029465417243276</v>
      </c>
      <c r="I342">
        <f t="shared" si="37"/>
        <v>-6.9635358500691931</v>
      </c>
      <c r="K342">
        <f t="shared" si="38"/>
        <v>-0.58420515114572558</v>
      </c>
      <c r="M342">
        <f t="shared" si="39"/>
        <v>-0.58420515114572558</v>
      </c>
      <c r="N342" s="13">
        <f t="shared" si="40"/>
        <v>1.5291986578132313E-5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7.9193923013330814</v>
      </c>
      <c r="H343" s="10">
        <f t="shared" si="41"/>
        <v>-0.57208811977015184</v>
      </c>
      <c r="I343">
        <f t="shared" si="37"/>
        <v>-6.8650574372418216</v>
      </c>
      <c r="K343">
        <f t="shared" si="38"/>
        <v>-0.5760928261096212</v>
      </c>
      <c r="M343">
        <f t="shared" si="39"/>
        <v>-0.5760928261096212</v>
      </c>
      <c r="N343" s="13">
        <f t="shared" si="40"/>
        <v>1.6037672865386129E-5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7.9359377121107295</v>
      </c>
      <c r="H344" s="10">
        <f t="shared" si="41"/>
        <v>-0.56399426185676749</v>
      </c>
      <c r="I344">
        <f t="shared" si="37"/>
        <v>-6.7679311422812098</v>
      </c>
      <c r="K344">
        <f t="shared" si="38"/>
        <v>-0.5680919441792196</v>
      </c>
      <c r="M344">
        <f t="shared" si="39"/>
        <v>-0.5680919441792196</v>
      </c>
      <c r="N344" s="13">
        <f t="shared" si="40"/>
        <v>1.6791000415736533E-5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7.9524831228883768</v>
      </c>
      <c r="H345" s="10">
        <f t="shared" si="41"/>
        <v>-0.55601158917742644</v>
      </c>
      <c r="I345">
        <f t="shared" si="37"/>
        <v>-6.6721390701291172</v>
      </c>
      <c r="K345">
        <f t="shared" si="38"/>
        <v>-0.56020100835518005</v>
      </c>
      <c r="M345">
        <f t="shared" si="39"/>
        <v>-0.56020100835518005</v>
      </c>
      <c r="N345" s="13">
        <f t="shared" si="40"/>
        <v>1.7551233046929795E-5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7.9690285336660249</v>
      </c>
      <c r="H346" s="10">
        <f t="shared" si="41"/>
        <v>-0.54813862916297973</v>
      </c>
      <c r="I346">
        <f t="shared" si="37"/>
        <v>-6.5776635499557567</v>
      </c>
      <c r="K346">
        <f t="shared" si="38"/>
        <v>-0.55241854078051789</v>
      </c>
      <c r="M346">
        <f t="shared" si="39"/>
        <v>-0.55241854078051789</v>
      </c>
      <c r="N346" s="13">
        <f t="shared" si="40"/>
        <v>1.8317643453938082E-5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7.9855739444436713</v>
      </c>
      <c r="H347" s="10">
        <f t="shared" si="41"/>
        <v>-0.54037392772061765</v>
      </c>
      <c r="I347">
        <f t="shared" si="37"/>
        <v>-6.4844871326474118</v>
      </c>
      <c r="K347">
        <f t="shared" si="38"/>
        <v>-0.54474308252398318</v>
      </c>
      <c r="M347">
        <f t="shared" si="39"/>
        <v>-0.54474308252398318</v>
      </c>
      <c r="N347" s="13">
        <f t="shared" si="40"/>
        <v>1.9089513695772056E-5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8.0021193552213177</v>
      </c>
      <c r="H348" s="10">
        <f t="shared" si="41"/>
        <v>-0.53271604902612246</v>
      </c>
      <c r="I348">
        <f t="shared" si="37"/>
        <v>-6.3925925883134695</v>
      </c>
      <c r="K348">
        <f t="shared" si="38"/>
        <v>-0.53717319336500702</v>
      </c>
      <c r="M348">
        <f t="shared" si="39"/>
        <v>-0.53717319336500702</v>
      </c>
      <c r="N348" s="13">
        <f t="shared" si="40"/>
        <v>1.9866135657650643E-5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8.0186647659989649</v>
      </c>
      <c r="H349" s="10">
        <f t="shared" si="41"/>
        <v>-0.52516357531774205</v>
      </c>
      <c r="I349">
        <f t="shared" si="37"/>
        <v>-6.301962903812905</v>
      </c>
      <c r="K349">
        <f t="shared" si="38"/>
        <v>-0.52970745158027954</v>
      </c>
      <c r="M349">
        <f t="shared" si="39"/>
        <v>-0.52970745158027954</v>
      </c>
      <c r="N349" s="13">
        <f t="shared" si="40"/>
        <v>2.0646811489251706E-5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8.0352101767766122</v>
      </c>
      <c r="H350" s="10">
        <f t="shared" si="41"/>
        <v>-0.51771510669171106</v>
      </c>
      <c r="I350">
        <f t="shared" si="37"/>
        <v>-6.2125812803005331</v>
      </c>
      <c r="K350">
        <f t="shared" si="38"/>
        <v>-0.52234445373194149</v>
      </c>
      <c r="M350">
        <f t="shared" si="39"/>
        <v>-0.52234445373194149</v>
      </c>
      <c r="N350" s="13">
        <f t="shared" si="40"/>
        <v>2.1430854018890298E-5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8.0517555875542612</v>
      </c>
      <c r="H351" s="10">
        <f t="shared" si="41"/>
        <v>-0.5103692608994147</v>
      </c>
      <c r="I351">
        <f t="shared" si="37"/>
        <v>-6.124431130792976</v>
      </c>
      <c r="K351">
        <f t="shared" si="38"/>
        <v>-0.51508281445741377</v>
      </c>
      <c r="M351">
        <f t="shared" si="39"/>
        <v>-0.51508281445741377</v>
      </c>
      <c r="N351" s="13">
        <f t="shared" si="40"/>
        <v>2.2217587144125719E-5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8.0683009983319067</v>
      </c>
      <c r="H352" s="10">
        <f t="shared" si="41"/>
        <v>-0.50312467314621834</v>
      </c>
      <c r="I352">
        <f t="shared" si="37"/>
        <v>-6.0374960777546196</v>
      </c>
      <c r="K352">
        <f t="shared" si="38"/>
        <v>-0.50792116626089612</v>
      </c>
      <c r="M352">
        <f t="shared" si="39"/>
        <v>-0.50792116626089612</v>
      </c>
      <c r="N352" s="13">
        <f t="shared" si="40"/>
        <v>2.300634619915135E-5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8.084846409109554</v>
      </c>
      <c r="H353" s="10">
        <f t="shared" si="41"/>
        <v>-0.49597999589196395</v>
      </c>
      <c r="I353">
        <f t="shared" si="37"/>
        <v>-5.9517599507035674</v>
      </c>
      <c r="K353">
        <f t="shared" si="38"/>
        <v>-0.50085815930651156</v>
      </c>
      <c r="M353">
        <f t="shared" si="39"/>
        <v>-0.50085815930651156</v>
      </c>
      <c r="N353" s="13">
        <f t="shared" si="40"/>
        <v>2.3796478299030791E-5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8.1013918198872013</v>
      </c>
      <c r="H354" s="10">
        <f t="shared" si="41"/>
        <v>-0.48893389865314751</v>
      </c>
      <c r="I354">
        <f t="shared" si="37"/>
        <v>-5.8672067838377702</v>
      </c>
      <c r="K354">
        <f t="shared" si="38"/>
        <v>-0.49389246121315578</v>
      </c>
      <c r="M354">
        <f t="shared" si="39"/>
        <v>-0.49389246121315578</v>
      </c>
      <c r="N354" s="13">
        <f t="shared" si="40"/>
        <v>2.4587342661515685E-5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8.1179372306648485</v>
      </c>
      <c r="H355" s="10">
        <f t="shared" si="41"/>
        <v>-0.48198506780677597</v>
      </c>
      <c r="I355">
        <f t="shared" si="37"/>
        <v>-5.7838208136813112</v>
      </c>
      <c r="K355">
        <f t="shared" si="38"/>
        <v>-0.48702275685101337</v>
      </c>
      <c r="M355">
        <f t="shared" si="39"/>
        <v>-0.48702275685101337</v>
      </c>
      <c r="N355" s="13">
        <f t="shared" si="40"/>
        <v>2.5378310906429562E-5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8.1344826414424958</v>
      </c>
      <c r="H356" s="10">
        <f t="shared" si="41"/>
        <v>-0.47513220639592074</v>
      </c>
      <c r="I356">
        <f t="shared" si="37"/>
        <v>-5.7015864767510491</v>
      </c>
      <c r="K356">
        <f t="shared" si="38"/>
        <v>-0.48024774813979154</v>
      </c>
      <c r="M356">
        <f t="shared" si="39"/>
        <v>-0.48024774813979154</v>
      </c>
      <c r="N356" s="13">
        <f t="shared" si="40"/>
        <v>2.6168767333284702E-5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8.151028052220143</v>
      </c>
      <c r="H357" s="10">
        <f t="shared" si="41"/>
        <v>-0.46837403393696081</v>
      </c>
      <c r="I357">
        <f t="shared" si="37"/>
        <v>-5.6204884072435295</v>
      </c>
      <c r="K357">
        <f t="shared" si="38"/>
        <v>-0.47356615384864797</v>
      </c>
      <c r="M357">
        <f t="shared" si="39"/>
        <v>-0.47356615384864797</v>
      </c>
      <c r="N357" s="13">
        <f t="shared" si="40"/>
        <v>2.6958109177338338E-5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8.1675734629977903</v>
      </c>
      <c r="H358" s="10">
        <f t="shared" si="41"/>
        <v>-0.46170928622853002</v>
      </c>
      <c r="I358">
        <f t="shared" si="37"/>
        <v>-5.5405114347423599</v>
      </c>
      <c r="K358">
        <f t="shared" si="38"/>
        <v>-0.46697670939784408</v>
      </c>
      <c r="M358">
        <f t="shared" si="39"/>
        <v>-0.46697670939784408</v>
      </c>
      <c r="N358" s="13">
        <f t="shared" si="40"/>
        <v>2.7745746844626534E-5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8.1841188737754358</v>
      </c>
      <c r="H359" s="10">
        <f t="shared" si="41"/>
        <v>-0.45513671516216531</v>
      </c>
      <c r="I359">
        <f t="shared" si="37"/>
        <v>-5.4616405819459839</v>
      </c>
      <c r="K359">
        <f t="shared" si="38"/>
        <v>-0.4604781666621125</v>
      </c>
      <c r="M359">
        <f t="shared" si="39"/>
        <v>-0.4604781666621125</v>
      </c>
      <c r="N359" s="13">
        <f t="shared" si="40"/>
        <v>2.8531104126288106E-5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8.2006642845530848</v>
      </c>
      <c r="H360" s="10">
        <f t="shared" si="41"/>
        <v>-0.44865508853465869</v>
      </c>
      <c r="I360">
        <f t="shared" si="37"/>
        <v>-5.383861062415904</v>
      </c>
      <c r="K360">
        <f t="shared" si="38"/>
        <v>-0.45406929377575395</v>
      </c>
      <c r="M360">
        <f t="shared" si="39"/>
        <v>-0.45406929377575395</v>
      </c>
      <c r="N360" s="13">
        <f t="shared" si="40"/>
        <v>2.9313618392703383E-5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8.2172096953307321</v>
      </c>
      <c r="H361" s="10">
        <f t="shared" si="41"/>
        <v>-0.44226318986212004</v>
      </c>
      <c r="I361">
        <f t="shared" si="37"/>
        <v>-5.3071582783454403</v>
      </c>
      <c r="K361">
        <f t="shared" si="38"/>
        <v>-0.4477488749394698</v>
      </c>
      <c r="M361">
        <f t="shared" si="39"/>
        <v>-0.4477488749394698</v>
      </c>
      <c r="N361" s="13">
        <f t="shared" si="40"/>
        <v>3.0092740767857793E-5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8.2337551061083794</v>
      </c>
      <c r="H362" s="10">
        <f t="shared" si="41"/>
        <v>-0.43595981819574209</v>
      </c>
      <c r="I362">
        <f t="shared" si="37"/>
        <v>-5.2315178183489053</v>
      </c>
      <c r="K362">
        <f t="shared" si="38"/>
        <v>-0.44151571022892283</v>
      </c>
      <c r="M362">
        <f t="shared" si="39"/>
        <v>-0.44151571022892283</v>
      </c>
      <c r="N362" s="13">
        <f t="shared" si="40"/>
        <v>3.0867936284361247E-5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8.2503005168860266</v>
      </c>
      <c r="H363" s="10">
        <f t="shared" si="41"/>
        <v>-0.42974378793927881</v>
      </c>
      <c r="I363">
        <f t="shared" si="37"/>
        <v>-5.1569254552713453</v>
      </c>
      <c r="K363">
        <f t="shared" si="38"/>
        <v>-0.43536861540503874</v>
      </c>
      <c r="M363">
        <f t="shared" si="39"/>
        <v>-0.43536861540503874</v>
      </c>
      <c r="N363" s="13">
        <f t="shared" si="40"/>
        <v>3.163868401956727E-5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8.2668459276636739</v>
      </c>
      <c r="H364" s="10">
        <f t="shared" si="41"/>
        <v>-0.42361392866822645</v>
      </c>
      <c r="I364">
        <f t="shared" si="37"/>
        <v>-5.0833671440187178</v>
      </c>
      <c r="K364">
        <f t="shared" si="38"/>
        <v>-0.4293064217260516</v>
      </c>
      <c r="M364">
        <f t="shared" si="39"/>
        <v>-0.4293064217260516</v>
      </c>
      <c r="N364" s="13">
        <f t="shared" si="40"/>
        <v>3.2404477213387577E-5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8.2833913384413194</v>
      </c>
      <c r="H365" s="10">
        <f t="shared" si="41"/>
        <v>-0.41756908495071315</v>
      </c>
      <c r="I365">
        <f t="shared" si="37"/>
        <v>-5.0108290194085576</v>
      </c>
      <c r="K365">
        <f t="shared" si="38"/>
        <v>-0.42332797576128245</v>
      </c>
      <c r="M365">
        <f t="shared" si="39"/>
        <v>-0.42332797576128245</v>
      </c>
      <c r="N365" s="13">
        <f t="shared" si="40"/>
        <v>3.3164823368059472E-5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8.2999367492189684</v>
      </c>
      <c r="H366" s="10">
        <f t="shared" si="41"/>
        <v>-0.41160811617009113</v>
      </c>
      <c r="I366">
        <f t="shared" si="37"/>
        <v>-4.9392973940410938</v>
      </c>
      <c r="K366">
        <f t="shared" si="38"/>
        <v>-0.41743213920666833</v>
      </c>
      <c r="M366">
        <f t="shared" si="39"/>
        <v>-0.41743213920666833</v>
      </c>
      <c r="N366" s="13">
        <f t="shared" si="40"/>
        <v>3.3919244330581874E-5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8.3164821599966157</v>
      </c>
      <c r="H367" s="10">
        <f t="shared" si="41"/>
        <v>-0.40572989634923173</v>
      </c>
      <c r="I367">
        <f t="shared" si="37"/>
        <v>-4.8687587561907808</v>
      </c>
      <c r="K367">
        <f t="shared" si="38"/>
        <v>-0.41161778870202848</v>
      </c>
      <c r="M367">
        <f t="shared" si="39"/>
        <v>-0.41161778870202848</v>
      </c>
      <c r="N367" s="13">
        <f t="shared" si="40"/>
        <v>3.4667276358122352E-5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8.3330275707742629</v>
      </c>
      <c r="H368" s="10">
        <f t="shared" si="41"/>
        <v>-0.39993331397651721</v>
      </c>
      <c r="I368">
        <f t="shared" si="37"/>
        <v>-4.799199767718207</v>
      </c>
      <c r="K368">
        <f t="shared" si="38"/>
        <v>-0.40588381565007126</v>
      </c>
      <c r="M368">
        <f t="shared" si="39"/>
        <v>-0.40588381565007126</v>
      </c>
      <c r="N368" s="13">
        <f t="shared" si="40"/>
        <v>3.5408470166969462E-5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8.3495729815519102</v>
      </c>
      <c r="H369" s="10">
        <f t="shared" si="41"/>
        <v>-0.39421727183352917</v>
      </c>
      <c r="I369">
        <f t="shared" si="37"/>
        <v>-4.7306072620023496</v>
      </c>
      <c r="K369">
        <f t="shared" si="38"/>
        <v>-0.40022912603714106</v>
      </c>
      <c r="M369">
        <f t="shared" si="39"/>
        <v>-0.40022912603714106</v>
      </c>
      <c r="N369" s="13">
        <f t="shared" si="40"/>
        <v>3.6142390965485932E-5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8.3661183923295575</v>
      </c>
      <c r="H370" s="10">
        <f t="shared" si="41"/>
        <v>-0.3885806868244257</v>
      </c>
      <c r="I370">
        <f t="shared" si="37"/>
        <v>-4.6629682418931084</v>
      </c>
      <c r="K370">
        <f t="shared" si="38"/>
        <v>-0.39465264025570529</v>
      </c>
      <c r="M370">
        <f t="shared" si="39"/>
        <v>-0.39465264025570529</v>
      </c>
      <c r="N370" s="13">
        <f t="shared" si="40"/>
        <v>3.6868618471627942E-5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8.3826638031072029</v>
      </c>
      <c r="H371" s="10">
        <f t="shared" si="41"/>
        <v>-0.38302248980700671</v>
      </c>
      <c r="I371">
        <f t="shared" si="37"/>
        <v>-4.5962698776840805</v>
      </c>
      <c r="K371">
        <f t="shared" si="38"/>
        <v>-0.38915329292857032</v>
      </c>
      <c r="M371">
        <f t="shared" si="39"/>
        <v>-0.38915329292857032</v>
      </c>
      <c r="N371" s="13">
        <f t="shared" si="40"/>
        <v>3.758674691537411E-5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8.399209213884852</v>
      </c>
      <c r="H372" s="10">
        <f t="shared" si="41"/>
        <v>-0.37754162542545722</v>
      </c>
      <c r="I372">
        <f t="shared" si="37"/>
        <v>-4.530499505105487</v>
      </c>
      <c r="K372">
        <f t="shared" si="38"/>
        <v>-0.38373003273483208</v>
      </c>
      <c r="M372">
        <f t="shared" si="39"/>
        <v>-0.38373003273483208</v>
      </c>
      <c r="N372" s="13">
        <f t="shared" si="40"/>
        <v>3.8296385026724269E-5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8.4157546246624992</v>
      </c>
      <c r="H373" s="10">
        <f t="shared" si="41"/>
        <v>-0.37213705194476954</v>
      </c>
      <c r="I373">
        <f t="shared" si="37"/>
        <v>-4.4656446233372344</v>
      </c>
      <c r="K373">
        <f t="shared" si="38"/>
        <v>-0.37838182223756006</v>
      </c>
      <c r="M373">
        <f t="shared" si="39"/>
        <v>-0.37838182223756006</v>
      </c>
      <c r="N373" s="13">
        <f t="shared" si="40"/>
        <v>3.8997156009719052E-5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8.4323000354401465</v>
      </c>
      <c r="H374" s="10">
        <f t="shared" si="41"/>
        <v>-0.36680774108683045</v>
      </c>
      <c r="I374">
        <f t="shared" si="37"/>
        <v>-4.4016928930419654</v>
      </c>
      <c r="K374">
        <f t="shared" si="38"/>
        <v>-0.37310763771319161</v>
      </c>
      <c r="M374">
        <f t="shared" si="39"/>
        <v>-0.37310763771319161</v>
      </c>
      <c r="N374" s="13">
        <f t="shared" si="40"/>
        <v>3.9688697502836681E-5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8.4488454462177938</v>
      </c>
      <c r="H375" s="10">
        <f t="shared" si="41"/>
        <v>-0.36155267786817541</v>
      </c>
      <c r="I375">
        <f t="shared" si="37"/>
        <v>-4.3386321344181047</v>
      </c>
      <c r="K375">
        <f t="shared" si="38"/>
        <v>-0.36790646898265339</v>
      </c>
      <c r="M375">
        <f t="shared" si="39"/>
        <v>-0.36790646898265339</v>
      </c>
      <c r="N375" s="13">
        <f t="shared" si="40"/>
        <v>4.0370661526419331E-5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8.465390856995441</v>
      </c>
      <c r="H376" s="10">
        <f t="shared" si="41"/>
        <v>-0.35637086043939442</v>
      </c>
      <c r="I376">
        <f t="shared" si="37"/>
        <v>-4.2764503252727328</v>
      </c>
      <c r="K376">
        <f t="shared" si="38"/>
        <v>-0.36277731924419737</v>
      </c>
      <c r="M376">
        <f t="shared" si="39"/>
        <v>-0.36277731924419737</v>
      </c>
      <c r="N376" s="13">
        <f t="shared" si="40"/>
        <v>4.1042714417637249E-5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8.4819362677730865</v>
      </c>
      <c r="H377" s="10">
        <f t="shared" si="41"/>
        <v>-0.35126129992619048</v>
      </c>
      <c r="I377">
        <f t="shared" si="37"/>
        <v>-4.2151355991142854</v>
      </c>
      <c r="K377">
        <f t="shared" si="38"/>
        <v>-0.35771920490793851</v>
      </c>
      <c r="M377">
        <f t="shared" si="39"/>
        <v>-0.35771920490793851</v>
      </c>
      <c r="N377" s="13">
        <f t="shared" si="40"/>
        <v>4.170453675328603E-5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8.4984816785507356</v>
      </c>
      <c r="H378" s="10">
        <f t="shared" si="41"/>
        <v>-0.34622302027207574</v>
      </c>
      <c r="I378">
        <f t="shared" si="37"/>
        <v>-4.1546762432649089</v>
      </c>
      <c r="K378">
        <f t="shared" si="38"/>
        <v>-0.35273115543209438</v>
      </c>
      <c r="M378">
        <f t="shared" si="39"/>
        <v>-0.35273115543209438</v>
      </c>
      <c r="N378" s="13">
        <f t="shared" si="40"/>
        <v>4.2355823261070789E-5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8.5150270893283828</v>
      </c>
      <c r="H379" s="10">
        <f t="shared" si="41"/>
        <v>-0.34125505808270351</v>
      </c>
      <c r="I379">
        <f t="shared" si="37"/>
        <v>-4.0950606969924426</v>
      </c>
      <c r="K379">
        <f t="shared" si="38"/>
        <v>-0.34781221316092858</v>
      </c>
      <c r="M379">
        <f t="shared" si="39"/>
        <v>-0.34781221316092858</v>
      </c>
      <c r="N379" s="13">
        <f t="shared" si="40"/>
        <v>4.2996282719892879E-5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8.5315725001060301</v>
      </c>
      <c r="H380" s="10">
        <f t="shared" si="41"/>
        <v>-0.33635646247182305</v>
      </c>
      <c r="I380">
        <f t="shared" si="37"/>
        <v>-4.036277549661877</v>
      </c>
      <c r="K380">
        <f t="shared" si="38"/>
        <v>-0.34296143316436772</v>
      </c>
      <c r="M380">
        <f t="shared" si="39"/>
        <v>-0.34296143316436772</v>
      </c>
      <c r="N380" s="13">
        <f t="shared" si="40"/>
        <v>4.3625637849374098E-5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8.5481179108836773</v>
      </c>
      <c r="H381" s="10">
        <f t="shared" si="41"/>
        <v>-0.33152629490885299</v>
      </c>
      <c r="I381">
        <f t="shared" si="37"/>
        <v>-3.9783155389062359</v>
      </c>
      <c r="K381">
        <f t="shared" si="38"/>
        <v>-0.33817788307930713</v>
      </c>
      <c r="M381">
        <f t="shared" si="39"/>
        <v>-0.33817788307930713</v>
      </c>
      <c r="N381" s="13">
        <f t="shared" si="40"/>
        <v>4.4243625189325409E-5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8.5646633216613228</v>
      </c>
      <c r="H382" s="10">
        <f t="shared" si="41"/>
        <v>-0.32676362906806017</v>
      </c>
      <c r="I382">
        <f t="shared" si="37"/>
        <v>-3.9211635488167218</v>
      </c>
      <c r="K382">
        <f t="shared" si="38"/>
        <v>-0.33346064295259165</v>
      </c>
      <c r="M382">
        <f t="shared" si="39"/>
        <v>-0.33346064295259165</v>
      </c>
      <c r="N382" s="13">
        <f t="shared" si="40"/>
        <v>4.4849994969607393E-5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8.5812087324389701</v>
      </c>
      <c r="H383" s="10">
        <f t="shared" si="41"/>
        <v>-0.32206755067933818</v>
      </c>
      <c r="I383">
        <f t="shared" si="37"/>
        <v>-3.8648106081520579</v>
      </c>
      <c r="K383">
        <f t="shared" si="38"/>
        <v>-0.32880880508565191</v>
      </c>
      <c r="M383">
        <f t="shared" si="39"/>
        <v>-0.32880880508565191</v>
      </c>
      <c r="N383" s="13">
        <f t="shared" si="40"/>
        <v>4.5444510970644344E-5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8.5977541432166174</v>
      </c>
      <c r="H384" s="10">
        <f t="shared" si="41"/>
        <v>-0.31743715738057582</v>
      </c>
      <c r="I384">
        <f t="shared" si="37"/>
        <v>-3.8092458885669096</v>
      </c>
      <c r="K384">
        <f t="shared" si="38"/>
        <v>-0.32422147388080685</v>
      </c>
      <c r="M384">
        <f t="shared" si="39"/>
        <v>-0.32422147388080685</v>
      </c>
      <c r="N384" s="13">
        <f t="shared" si="40"/>
        <v>4.6026950375307087E-5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8.6142995539942664</v>
      </c>
      <c r="H385" s="10">
        <f t="shared" si="41"/>
        <v>-0.31287155857160315</v>
      </c>
      <c r="I385">
        <f t="shared" si="37"/>
        <v>-3.754458702859238</v>
      </c>
      <c r="K385">
        <f t="shared" si="38"/>
        <v>-0.31969776568920738</v>
      </c>
      <c r="M385">
        <f t="shared" si="39"/>
        <v>-0.31969776568920738</v>
      </c>
      <c r="N385" s="13">
        <f t="shared" si="40"/>
        <v>4.6597103612430689E-5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8.6308449647719119</v>
      </c>
      <c r="H386" s="10">
        <f t="shared" si="41"/>
        <v>-0.30836987526970977</v>
      </c>
      <c r="I386">
        <f t="shared" si="37"/>
        <v>-3.7004385032365175</v>
      </c>
      <c r="K386">
        <f t="shared" si="38"/>
        <v>-0.3152368086604227</v>
      </c>
      <c r="M386">
        <f t="shared" si="39"/>
        <v>-0.3152368086604227</v>
      </c>
      <c r="N386" s="13">
        <f t="shared" si="40"/>
        <v>4.7154774192488122E-5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8.6473903755495591</v>
      </c>
      <c r="H387" s="10">
        <f t="shared" si="41"/>
        <v>-0.30393123996672039</v>
      </c>
      <c r="I387">
        <f t="shared" si="37"/>
        <v>-3.6471748796006445</v>
      </c>
      <c r="K387">
        <f t="shared" si="38"/>
        <v>-0.31083774259365005</v>
      </c>
      <c r="M387">
        <f t="shared" si="39"/>
        <v>-0.31083774259365005</v>
      </c>
      <c r="N387" s="13">
        <f t="shared" si="40"/>
        <v>4.7699778535786239E-5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8.6639357863272064</v>
      </c>
      <c r="H388" s="10">
        <f t="shared" si="41"/>
        <v>-0.29955479648762323</v>
      </c>
      <c r="I388">
        <f t="shared" si="37"/>
        <v>-3.5946575578514786</v>
      </c>
      <c r="K388">
        <f t="shared" si="38"/>
        <v>-0.30649971879055327</v>
      </c>
      <c r="M388">
        <f t="shared" si="39"/>
        <v>-0.30649971879055327</v>
      </c>
      <c r="N388" s="13">
        <f t="shared" si="40"/>
        <v>4.823194579373501E-5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8.6804811971048537</v>
      </c>
      <c r="H389" s="10">
        <f t="shared" si="41"/>
        <v>-0.29523969985073395</v>
      </c>
      <c r="I389">
        <f t="shared" si="37"/>
        <v>-3.5428763982088074</v>
      </c>
      <c r="K389">
        <f t="shared" si="38"/>
        <v>-0.30222189990970638</v>
      </c>
      <c r="M389">
        <f t="shared" si="39"/>
        <v>-0.30222189990970638</v>
      </c>
      <c r="N389" s="13">
        <f t="shared" si="40"/>
        <v>4.8751117663514634E-5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8.6970266078825009</v>
      </c>
      <c r="H390" s="10">
        <f t="shared" si="41"/>
        <v>-0.2909851161293921</v>
      </c>
      <c r="I390">
        <f t="shared" si="37"/>
        <v>-3.4918213935527049</v>
      </c>
      <c r="K390">
        <f t="shared" si="38"/>
        <v>-0.29800345982263682</v>
      </c>
      <c r="M390">
        <f t="shared" si="39"/>
        <v>-0.29800345982263682</v>
      </c>
      <c r="N390" s="13">
        <f t="shared" si="40"/>
        <v>4.9257148196507962E-5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8.71357201866015</v>
      </c>
      <c r="H391" s="10">
        <f t="shared" si="41"/>
        <v>-0.28679022231517226</v>
      </c>
      <c r="I391">
        <f t="shared" si="37"/>
        <v>-3.4414826677820671</v>
      </c>
      <c r="K391">
        <f t="shared" si="38"/>
        <v>-0.2938435834714625</v>
      </c>
      <c r="M391">
        <f t="shared" si="39"/>
        <v>-0.2938435834714625</v>
      </c>
      <c r="N391" s="13">
        <f t="shared" si="40"/>
        <v>4.9749903601063976E-5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8.7301174294377955</v>
      </c>
      <c r="H392" s="10">
        <f t="shared" si="41"/>
        <v>-0.28265420618260523</v>
      </c>
      <c r="I392">
        <f t="shared" si="37"/>
        <v>-3.391850474191263</v>
      </c>
      <c r="K392">
        <f t="shared" si="38"/>
        <v>-0.28974146672810785</v>
      </c>
      <c r="M392">
        <f t="shared" si="39"/>
        <v>-0.28974146672810785</v>
      </c>
      <c r="N392" s="13">
        <f t="shared" si="40"/>
        <v>5.0229262039838195E-5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8.7466628402154427</v>
      </c>
      <c r="H393" s="10">
        <f t="shared" si="41"/>
        <v>-0.27857626615539249</v>
      </c>
      <c r="I393">
        <f t="shared" si="37"/>
        <v>-3.3429151938647097</v>
      </c>
      <c r="K393">
        <f t="shared" si="38"/>
        <v>-0.28569631625508513</v>
      </c>
      <c r="M393">
        <f t="shared" si="39"/>
        <v>-0.28569631625508513</v>
      </c>
      <c r="N393" s="13">
        <f t="shared" si="40"/>
        <v>5.0695113422133056E-5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8.76320825099309</v>
      </c>
      <c r="H394" s="10">
        <f t="shared" si="41"/>
        <v>-0.27455561117410909</v>
      </c>
      <c r="I394">
        <f t="shared" si="37"/>
        <v>-3.2946673340893091</v>
      </c>
      <c r="K394">
        <f t="shared" si="38"/>
        <v>-0.28170734936784186</v>
      </c>
      <c r="M394">
        <f t="shared" si="39"/>
        <v>-0.28170734936784186</v>
      </c>
      <c r="N394" s="13">
        <f t="shared" si="40"/>
        <v>5.114735919169607E-5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8.7797536617707372</v>
      </c>
      <c r="H395" s="10">
        <f t="shared" si="41"/>
        <v>-0.27059146056537636</v>
      </c>
      <c r="I395">
        <f t="shared" si="37"/>
        <v>-3.2470975267845166</v>
      </c>
      <c r="K395">
        <f t="shared" si="38"/>
        <v>-0.27777379389865181</v>
      </c>
      <c r="M395">
        <f t="shared" si="39"/>
        <v>-0.27777379389865181</v>
      </c>
      <c r="N395" s="13">
        <f t="shared" si="40"/>
        <v>5.1585912110279607E-5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8.7962990725483845</v>
      </c>
      <c r="H396" s="10">
        <f t="shared" si="41"/>
        <v>-0.26668304391250147</v>
      </c>
      <c r="I396">
        <f t="shared" si="37"/>
        <v>-3.2001965269500179</v>
      </c>
      <c r="K396">
        <f t="shared" si="38"/>
        <v>-0.27389488806204071</v>
      </c>
      <c r="M396">
        <f t="shared" si="39"/>
        <v>-0.27389488806204071</v>
      </c>
      <c r="N396" s="13">
        <f t="shared" si="40"/>
        <v>5.2010696037243323E-5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8.8128444833260335</v>
      </c>
      <c r="H397" s="10">
        <f t="shared" si="41"/>
        <v>-0.26282960092756369</v>
      </c>
      <c r="I397">
        <f t="shared" si="37"/>
        <v>-3.1539552111307643</v>
      </c>
      <c r="K397">
        <f t="shared" si="38"/>
        <v>-0.27006988032174395</v>
      </c>
      <c r="M397">
        <f t="shared" si="39"/>
        <v>-0.27006988032174395</v>
      </c>
      <c r="N397" s="13">
        <f t="shared" si="40"/>
        <v>5.2421645705791277E-5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8.829389894103679</v>
      </c>
      <c r="H398" s="10">
        <f t="shared" si="41"/>
        <v>-0.2590303813249441</v>
      </c>
      <c r="I398">
        <f t="shared" si="37"/>
        <v>-3.108364575899329</v>
      </c>
      <c r="K398">
        <f t="shared" si="38"/>
        <v>-0.26629802925917323</v>
      </c>
      <c r="M398">
        <f t="shared" si="39"/>
        <v>-0.26629802925917323</v>
      </c>
      <c r="N398" s="13">
        <f t="shared" si="40"/>
        <v>5.2818706495904891E-5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8.8459353048813263</v>
      </c>
      <c r="H399" s="10">
        <f t="shared" si="41"/>
        <v>-0.25528464469627976</v>
      </c>
      <c r="I399">
        <f t="shared" si="37"/>
        <v>-3.0634157363553571</v>
      </c>
      <c r="K399">
        <f t="shared" si="38"/>
        <v>-0.26257860344338796</v>
      </c>
      <c r="M399">
        <f t="shared" si="39"/>
        <v>-0.26257860344338796</v>
      </c>
      <c r="N399" s="13">
        <f t="shared" si="40"/>
        <v>5.3201834204516189E-5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8.8624807156589736</v>
      </c>
      <c r="H400" s="10">
        <f t="shared" si="41"/>
        <v>-0.25159166038683706</v>
      </c>
      <c r="I400">
        <f t="shared" si="37"/>
        <v>-3.0190999246420445</v>
      </c>
      <c r="K400">
        <f t="shared" si="38"/>
        <v>-0.25891088130255913</v>
      </c>
      <c r="M400">
        <f t="shared" si="39"/>
        <v>-0.25891088130255913</v>
      </c>
      <c r="N400" s="13">
        <f t="shared" si="40"/>
        <v>5.3570994813143399E-5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8.8790261264366208</v>
      </c>
      <c r="H401" s="10">
        <f t="shared" si="41"/>
        <v>-0.24795070737328676</v>
      </c>
      <c r="I401">
        <f t="shared" si="37"/>
        <v>-2.9754084884794412</v>
      </c>
      <c r="K401">
        <f t="shared" si="38"/>
        <v>-0.25529415099691244</v>
      </c>
      <c r="M401">
        <f t="shared" si="39"/>
        <v>-0.25529415099691244</v>
      </c>
      <c r="N401" s="13">
        <f t="shared" si="40"/>
        <v>5.3926164253368717E-5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8.8955715372142681</v>
      </c>
      <c r="H402" s="10">
        <f t="shared" si="41"/>
        <v>-0.24436107414287447</v>
      </c>
      <c r="I402">
        <f t="shared" si="37"/>
        <v>-2.9323328897144938</v>
      </c>
      <c r="K402">
        <f t="shared" si="38"/>
        <v>-0.25172771029313723</v>
      </c>
      <c r="M402">
        <f t="shared" si="39"/>
        <v>-0.25172771029313723</v>
      </c>
      <c r="N402" s="13">
        <f t="shared" si="40"/>
        <v>5.4267328170358083E-5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8.9121169479919171</v>
      </c>
      <c r="H403" s="10">
        <f t="shared" si="41"/>
        <v>-0.24082205857396949</v>
      </c>
      <c r="I403">
        <f t="shared" si="37"/>
        <v>-2.8898647028876336</v>
      </c>
      <c r="K403">
        <f t="shared" si="38"/>
        <v>-0.24821086644025653</v>
      </c>
      <c r="M403">
        <f t="shared" si="39"/>
        <v>-0.24821086644025653</v>
      </c>
      <c r="N403" s="13">
        <f t="shared" si="40"/>
        <v>5.4594481684905232E-5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8.9286623587695626</v>
      </c>
      <c r="H404" s="10">
        <f t="shared" si="41"/>
        <v>-0.23733296781798441</v>
      </c>
      <c r="I404">
        <f t="shared" ref="I404:I467" si="44">H404*$E$6</f>
        <v>-2.8479956138158129</v>
      </c>
      <c r="K404">
        <f t="shared" ref="K404:K467" si="45">(1/2)*($L$9*$L$4*EXP(-$L$7*$O$6*(G404/$O$6-1))-($L$9*$L$6*EXP(-$L$5*$O$6*(G404/$O$6-1))))</f>
        <v>-0.24474293604693692</v>
      </c>
      <c r="M404">
        <f t="shared" ref="M404:M467" si="46">(1/2)*($L$9*$O$4*EXP(-$O$8*$O$6*(G404/$O$6-1))-($L$9*$O$7*EXP(-$O$5*$O$6*(G404/$O$6-1))))</f>
        <v>-0.24474293604693692</v>
      </c>
      <c r="N404" s="13">
        <f t="shared" ref="N404:N467" si="47">(M404-H404)^2*O404</f>
        <v>5.4907629154085636E-5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8.9452077695472099</v>
      </c>
      <c r="H405" s="10">
        <f t="shared" ref="H405:H469" si="48">-(-$B$4)*(1+D405+$E$5*D405^3)*EXP(-D405)</f>
        <v>-0.23389311818265024</v>
      </c>
      <c r="I405">
        <f t="shared" si="44"/>
        <v>-2.8067174181918029</v>
      </c>
      <c r="K405">
        <f t="shared" si="45"/>
        <v>-0.24132324496023258</v>
      </c>
      <c r="M405">
        <f t="shared" si="46"/>
        <v>-0.24132324496023258</v>
      </c>
      <c r="N405" s="13">
        <f t="shared" si="47"/>
        <v>5.5206783930946145E-5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8.9617531803248571</v>
      </c>
      <c r="H406" s="10">
        <f t="shared" si="48"/>
        <v>-0.23050183501663846</v>
      </c>
      <c r="I406">
        <f t="shared" si="44"/>
        <v>-2.7660220201996615</v>
      </c>
      <c r="K406">
        <f t="shared" si="45"/>
        <v>-0.23795112814574912</v>
      </c>
      <c r="M406">
        <f t="shared" si="46"/>
        <v>-0.23795112814574912</v>
      </c>
      <c r="N406" s="13">
        <f t="shared" si="47"/>
        <v>5.5491968123415325E-5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8.9782985911025044</v>
      </c>
      <c r="H407" s="10">
        <f t="shared" si="48"/>
        <v>-0.22715845259551359</v>
      </c>
      <c r="I407">
        <f t="shared" si="44"/>
        <v>-2.7259014311461631</v>
      </c>
      <c r="K407">
        <f t="shared" si="45"/>
        <v>-0.23462592956921813</v>
      </c>
      <c r="M407">
        <f t="shared" si="46"/>
        <v>-0.23462592956921813</v>
      </c>
      <c r="N407" s="13">
        <f t="shared" si="47"/>
        <v>5.5763212352807432E-5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8.9948440018801517</v>
      </c>
      <c r="H408" s="10">
        <f t="shared" si="48"/>
        <v>-0.22386231400900924</v>
      </c>
      <c r="I408">
        <f t="shared" si="44"/>
        <v>-2.6863477681081109</v>
      </c>
      <c r="K408">
        <f t="shared" si="45"/>
        <v>-0.23134700207946346</v>
      </c>
      <c r="M408">
        <f t="shared" si="46"/>
        <v>-0.23134700207946346</v>
      </c>
      <c r="N408" s="13">
        <f t="shared" si="47"/>
        <v>5.6020555511999643E-5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9.0113894126577989</v>
      </c>
      <c r="H409" s="10">
        <f t="shared" si="48"/>
        <v>-0.2206127710496123</v>
      </c>
      <c r="I409">
        <f t="shared" si="44"/>
        <v>-2.6473532525953476</v>
      </c>
      <c r="K409">
        <f t="shared" si="45"/>
        <v>-0.22811370729275554</v>
      </c>
      <c r="M409">
        <f t="shared" si="46"/>
        <v>-0.22811370729275554</v>
      </c>
      <c r="N409" s="13">
        <f t="shared" si="47"/>
        <v>5.6264044523699847E-5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9.0279348234354444</v>
      </c>
      <c r="H410" s="10">
        <f t="shared" si="48"/>
        <v>-0.21740918410244348</v>
      </c>
      <c r="I410">
        <f t="shared" si="44"/>
        <v>-2.6089102092293217</v>
      </c>
      <c r="K410">
        <f t="shared" si="45"/>
        <v>-0.22492541547853476</v>
      </c>
      <c r="M410">
        <f t="shared" si="46"/>
        <v>-0.22492541547853476</v>
      </c>
      <c r="N410" s="13">
        <f t="shared" si="47"/>
        <v>5.6493734098939036E-5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9.0444802342130934</v>
      </c>
      <c r="H411" s="10">
        <f t="shared" si="48"/>
        <v>-0.21425092203642446</v>
      </c>
      <c r="I411">
        <f t="shared" si="44"/>
        <v>-2.5710110644370934</v>
      </c>
      <c r="K411">
        <f t="shared" si="45"/>
        <v>-0.22178150544649475</v>
      </c>
      <c r="M411">
        <f t="shared" si="46"/>
        <v>-0.22178150544649475</v>
      </c>
      <c r="N411" s="13">
        <f t="shared" si="47"/>
        <v>5.6709686496025887E-5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9.0610256449907407</v>
      </c>
      <c r="H412" s="10">
        <f t="shared" si="48"/>
        <v>-0.21113736209671655</v>
      </c>
      <c r="I412">
        <f t="shared" si="44"/>
        <v>-2.5336483451605987</v>
      </c>
      <c r="K412">
        <f t="shared" si="45"/>
        <v>-0.21868136443501518</v>
      </c>
      <c r="M412">
        <f t="shared" si="46"/>
        <v>-0.21868136443501518</v>
      </c>
      <c r="N412" s="13">
        <f t="shared" si="47"/>
        <v>5.6911971280255244E-5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9.077571055768388</v>
      </c>
      <c r="H413" s="10">
        <f t="shared" si="48"/>
        <v>-0.20806788979842172</v>
      </c>
      <c r="I413">
        <f t="shared" si="44"/>
        <v>-2.4968146775810607</v>
      </c>
      <c r="K413">
        <f t="shared" si="45"/>
        <v>-0.2156243880009262</v>
      </c>
      <c r="M413">
        <f t="shared" si="46"/>
        <v>-0.2156243880009262</v>
      </c>
      <c r="N413" s="13">
        <f t="shared" si="47"/>
        <v>5.7100665084453438E-5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9.0941164665460352</v>
      </c>
      <c r="H414" s="10">
        <f t="shared" si="48"/>
        <v>-0.20504189882153148</v>
      </c>
      <c r="I414">
        <f t="shared" si="44"/>
        <v>-2.4605027858583779</v>
      </c>
      <c r="K414">
        <f t="shared" si="45"/>
        <v>-0.21260997991059666</v>
      </c>
      <c r="M414">
        <f t="shared" si="46"/>
        <v>-0.21260997991059666</v>
      </c>
      <c r="N414" s="13">
        <f t="shared" si="47"/>
        <v>5.7275851370665945E-5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9.1106618773236825</v>
      </c>
      <c r="H415" s="10">
        <f t="shared" si="48"/>
        <v>-0.20205879090711451</v>
      </c>
      <c r="I415">
        <f t="shared" si="44"/>
        <v>-2.424705490885374</v>
      </c>
      <c r="K415">
        <f t="shared" si="45"/>
        <v>-0.20963755203233445</v>
      </c>
      <c r="M415">
        <f t="shared" si="46"/>
        <v>-0.20963755203233445</v>
      </c>
      <c r="N415" s="13">
        <f t="shared" si="47"/>
        <v>5.7437620193144934E-5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9.127207288101328</v>
      </c>
      <c r="H416" s="10">
        <f t="shared" si="48"/>
        <v>-0.19911797575472717</v>
      </c>
      <c r="I416">
        <f t="shared" si="44"/>
        <v>-2.3894157090567258</v>
      </c>
      <c r="K416">
        <f t="shared" si="45"/>
        <v>-0.20670652423008123</v>
      </c>
      <c r="M416">
        <f t="shared" si="46"/>
        <v>-0.20670652423008123</v>
      </c>
      <c r="N416" s="13">
        <f t="shared" si="47"/>
        <v>5.7586067962798462E-5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9.1437526988789752</v>
      </c>
      <c r="H417" s="10">
        <f t="shared" si="48"/>
        <v>-0.19621887092104007</v>
      </c>
      <c r="I417">
        <f t="shared" si="44"/>
        <v>-2.3546264510524808</v>
      </c>
      <c r="K417">
        <f t="shared" si="45"/>
        <v>-0.20381632425839591</v>
      </c>
      <c r="M417">
        <f t="shared" si="46"/>
        <v>-0.20381632425839591</v>
      </c>
      <c r="N417" s="13">
        <f t="shared" si="47"/>
        <v>5.7721297213299414E-5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9.1602981096566243</v>
      </c>
      <c r="H418" s="10">
        <f t="shared" si="48"/>
        <v>-0.19336090171966341</v>
      </c>
      <c r="I418">
        <f t="shared" si="44"/>
        <v>-2.3203308206359612</v>
      </c>
      <c r="K418">
        <f t="shared" si="45"/>
        <v>-0.20096638765871097</v>
      </c>
      <c r="M418">
        <f t="shared" si="46"/>
        <v>-0.20096638765871097</v>
      </c>
      <c r="N418" s="13">
        <f t="shared" si="47"/>
        <v>5.78434163690501E-5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9.1768435204342715</v>
      </c>
      <c r="H419" s="10">
        <f t="shared" si="48"/>
        <v>-0.19054350112216389</v>
      </c>
      <c r="I419">
        <f t="shared" si="44"/>
        <v>-2.2865220134659667</v>
      </c>
      <c r="K419">
        <f t="shared" si="45"/>
        <v>-0.19815615765684921</v>
      </c>
      <c r="M419">
        <f t="shared" si="46"/>
        <v>-0.19815615765684921</v>
      </c>
      <c r="N419" s="13">
        <f t="shared" si="47"/>
        <v>5.7952539515087096E-5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9.1933889312119188</v>
      </c>
      <c r="H420" s="10">
        <f t="shared" si="48"/>
        <v>-0.18776610966025772</v>
      </c>
      <c r="I420">
        <f t="shared" si="44"/>
        <v>-2.2531933159230926</v>
      </c>
      <c r="K420">
        <f t="shared" si="45"/>
        <v>-0.19538508506178798</v>
      </c>
      <c r="M420">
        <f t="shared" si="46"/>
        <v>-0.19538508506178798</v>
      </c>
      <c r="N420" s="13">
        <f t="shared" si="47"/>
        <v>5.8048786169123092E-5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9.2099343419895643</v>
      </c>
      <c r="H421" s="10">
        <f t="shared" si="48"/>
        <v>-0.1850281753291711</v>
      </c>
      <c r="I421">
        <f t="shared" si="44"/>
        <v>-2.2203381039500529</v>
      </c>
      <c r="K421">
        <f t="shared" si="45"/>
        <v>-0.19265262816566392</v>
      </c>
      <c r="M421">
        <f t="shared" si="46"/>
        <v>-0.19265262816566392</v>
      </c>
      <c r="N421" s="13">
        <f t="shared" si="47"/>
        <v>5.8132281055903457E-5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9.2264797527672116</v>
      </c>
      <c r="H422" s="10">
        <f t="shared" si="48"/>
        <v>-0.18232915349215359</v>
      </c>
      <c r="I422">
        <f t="shared" si="44"/>
        <v>-2.187949841905843</v>
      </c>
      <c r="K422">
        <f t="shared" si="45"/>
        <v>-0.18995825264499699</v>
      </c>
      <c r="M422">
        <f t="shared" si="46"/>
        <v>-0.18995825264499699</v>
      </c>
      <c r="N422" s="13">
        <f t="shared" si="47"/>
        <v>5.8203153883915957E-5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9.2430251635448588</v>
      </c>
      <c r="H423" s="10">
        <f t="shared" si="48"/>
        <v>-0.17966850678613527</v>
      </c>
      <c r="I423">
        <f t="shared" si="44"/>
        <v>-2.1560220814336235</v>
      </c>
      <c r="K423">
        <f t="shared" si="45"/>
        <v>-0.18730143146313127</v>
      </c>
      <c r="M423">
        <f t="shared" si="46"/>
        <v>-0.18730143146313127</v>
      </c>
      <c r="N423" s="13">
        <f t="shared" si="47"/>
        <v>5.8261539124694496E-5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9.2595705743225079</v>
      </c>
      <c r="H424" s="10">
        <f t="shared" si="48"/>
        <v>-0.17704570502851324</v>
      </c>
      <c r="I424">
        <f t="shared" si="44"/>
        <v>-2.1245484603421589</v>
      </c>
      <c r="K424">
        <f t="shared" si="45"/>
        <v>-0.18468164477387339</v>
      </c>
      <c r="M424">
        <f t="shared" si="46"/>
        <v>-0.18468164477387339</v>
      </c>
      <c r="N424" s="13">
        <f t="shared" si="47"/>
        <v>5.8307575794770725E-5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9.2761159851001551</v>
      </c>
      <c r="H425" s="10">
        <f t="shared" si="48"/>
        <v>-0.17446022512505951</v>
      </c>
      <c r="I425">
        <f t="shared" si="44"/>
        <v>-2.0935227015007141</v>
      </c>
      <c r="K425">
        <f t="shared" si="45"/>
        <v>-0.1820983798263201</v>
      </c>
      <c r="M425">
        <f t="shared" si="46"/>
        <v>-0.1820983798263201</v>
      </c>
      <c r="N425" s="13">
        <f t="shared" si="47"/>
        <v>5.8341407240389186E-5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9.2926613958778006</v>
      </c>
      <c r="H426" s="10">
        <f t="shared" si="48"/>
        <v>-0.17191155097893443</v>
      </c>
      <c r="I426">
        <f t="shared" si="44"/>
        <v>-2.0629386117472133</v>
      </c>
      <c r="K426">
        <f t="shared" si="45"/>
        <v>-0.17955113087085825</v>
      </c>
      <c r="M426">
        <f t="shared" si="46"/>
        <v>-0.17955113087085825</v>
      </c>
      <c r="N426" s="13">
        <f t="shared" si="47"/>
        <v>5.8363180925086765E-5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9.3092068066554479</v>
      </c>
      <c r="H427" s="10">
        <f t="shared" si="48"/>
        <v>-0.16939917340079855</v>
      </c>
      <c r="I427">
        <f t="shared" si="44"/>
        <v>-2.0327900808095825</v>
      </c>
      <c r="K427">
        <f t="shared" si="45"/>
        <v>-0.17703939906633295</v>
      </c>
      <c r="M427">
        <f t="shared" si="46"/>
        <v>-0.17703939906633295</v>
      </c>
      <c r="N427" s="13">
        <f t="shared" si="47"/>
        <v>5.8373048220290653E-5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9.3257522174330951</v>
      </c>
      <c r="H428" s="10">
        <f t="shared" si="48"/>
        <v>-0.16692259002000753</v>
      </c>
      <c r="I428">
        <f t="shared" si="44"/>
        <v>-2.0030710802400904</v>
      </c>
      <c r="K428">
        <f t="shared" si="45"/>
        <v>-0.17456269238836616</v>
      </c>
      <c r="M428">
        <f t="shared" si="46"/>
        <v>-0.17456269238836616</v>
      </c>
      <c r="N428" s="13">
        <f t="shared" si="47"/>
        <v>5.8371164198999165E-5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9.3422976282107424</v>
      </c>
      <c r="H429" s="10">
        <f t="shared" si="48"/>
        <v>-0.16448130519688242</v>
      </c>
      <c r="I429">
        <f t="shared" si="44"/>
        <v>-1.9737756623625891</v>
      </c>
      <c r="K429">
        <f t="shared" si="45"/>
        <v>-0.17212052553881249</v>
      </c>
      <c r="M429">
        <f t="shared" si="46"/>
        <v>-0.17212052553881249</v>
      </c>
      <c r="N429" s="13">
        <f t="shared" si="47"/>
        <v>5.8357687432558174E-5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9.3588430389883914</v>
      </c>
      <c r="H430" s="10">
        <f t="shared" si="48"/>
        <v>-0.16207482993604033</v>
      </c>
      <c r="I430">
        <f t="shared" si="44"/>
        <v>-1.944897959232484</v>
      </c>
      <c r="K430">
        <f t="shared" si="45"/>
        <v>-0.16971241985634652</v>
      </c>
      <c r="M430">
        <f t="shared" si="46"/>
        <v>-0.16971241985634652</v>
      </c>
      <c r="N430" s="13">
        <f t="shared" si="47"/>
        <v>5.8332779790762754E-5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9.3753884497660387</v>
      </c>
      <c r="H431" s="10">
        <f t="shared" si="48"/>
        <v>-0.15970268180077804</v>
      </c>
      <c r="I431">
        <f t="shared" si="44"/>
        <v>-1.9164321816093364</v>
      </c>
      <c r="K431">
        <f t="shared" si="45"/>
        <v>-0.16733790322816483</v>
      </c>
      <c r="M431">
        <f t="shared" si="46"/>
        <v>-0.16733790322816483</v>
      </c>
      <c r="N431" s="13">
        <f t="shared" si="47"/>
        <v>5.8296606245226375E-5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9.3919338605436842</v>
      </c>
      <c r="H432" s="10">
        <f t="shared" si="48"/>
        <v>-0.15736438482849374</v>
      </c>
      <c r="I432">
        <f t="shared" si="44"/>
        <v>-1.8883726179419249</v>
      </c>
      <c r="K432">
        <f t="shared" si="45"/>
        <v>-0.16499651000279</v>
      </c>
      <c r="M432">
        <f t="shared" si="46"/>
        <v>-0.16499651000279</v>
      </c>
      <c r="N432" s="13">
        <f t="shared" si="47"/>
        <v>5.8249334676126741E-5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9.4084792713213314</v>
      </c>
      <c r="H433" s="10">
        <f t="shared" si="48"/>
        <v>-0.15505946944713878</v>
      </c>
      <c r="I433">
        <f t="shared" si="44"/>
        <v>-1.8607136333656653</v>
      </c>
      <c r="K433">
        <f t="shared" si="45"/>
        <v>-0.16268778090396988</v>
      </c>
      <c r="M433">
        <f t="shared" si="46"/>
        <v>-0.16268778090396988</v>
      </c>
      <c r="N433" s="13">
        <f t="shared" si="47"/>
        <v>5.8191135682420613E-5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9.4250246820989787</v>
      </c>
      <c r="H434" s="10">
        <f t="shared" si="48"/>
        <v>-0.15278747239268697</v>
      </c>
      <c r="I434">
        <f t="shared" si="44"/>
        <v>-1.8334496687122437</v>
      </c>
      <c r="K434">
        <f t="shared" si="45"/>
        <v>-0.16041126294565844</v>
      </c>
      <c r="M434">
        <f t="shared" si="46"/>
        <v>-0.16041126294565844</v>
      </c>
      <c r="N434" s="13">
        <f t="shared" si="47"/>
        <v>5.8122182395576965E-5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9.441570092876626</v>
      </c>
      <c r="H435" s="10">
        <f t="shared" si="48"/>
        <v>-0.15054793662761012</v>
      </c>
      <c r="I435">
        <f t="shared" si="44"/>
        <v>-1.8065752395313215</v>
      </c>
      <c r="K435">
        <f t="shared" si="45"/>
        <v>-0.15816650934806228</v>
      </c>
      <c r="M435">
        <f t="shared" si="46"/>
        <v>-0.15816650934806228</v>
      </c>
      <c r="N435" s="13">
        <f t="shared" si="47"/>
        <v>5.804265029681783E-5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9.458115503654275</v>
      </c>
      <c r="H436" s="10">
        <f t="shared" si="48"/>
        <v>-0.14834041126035036</v>
      </c>
      <c r="I436">
        <f t="shared" si="44"/>
        <v>-1.7800849351242043</v>
      </c>
      <c r="K436">
        <f t="shared" si="45"/>
        <v>-0.15595307945474782</v>
      </c>
      <c r="M436">
        <f t="shared" si="46"/>
        <v>-0.15595307945474782</v>
      </c>
      <c r="N436" s="13">
        <f t="shared" si="47"/>
        <v>5.7952717037990673E-5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9.4746609144319205</v>
      </c>
      <c r="H437" s="10">
        <f t="shared" si="48"/>
        <v>-0.1461644514657767</v>
      </c>
      <c r="I437">
        <f t="shared" si="44"/>
        <v>-1.7539734175893202</v>
      </c>
      <c r="K437">
        <f t="shared" si="45"/>
        <v>-0.1537705386507939</v>
      </c>
      <c r="M437">
        <f t="shared" si="46"/>
        <v>-0.1537705386507939</v>
      </c>
      <c r="N437" s="13">
        <f t="shared" si="47"/>
        <v>5.7852562266082985E-5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9.4912063252095678</v>
      </c>
      <c r="H438" s="10">
        <f t="shared" si="48"/>
        <v>-0.14401961840661706</v>
      </c>
      <c r="I438">
        <f t="shared" si="44"/>
        <v>-1.7282354208794048</v>
      </c>
      <c r="K438">
        <f t="shared" si="45"/>
        <v>-0.15161845828197759</v>
      </c>
      <c r="M438">
        <f t="shared" si="46"/>
        <v>-0.15161845828197759</v>
      </c>
      <c r="N438" s="13">
        <f t="shared" si="47"/>
        <v>5.7742367451369235E-5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9.507751735987215</v>
      </c>
      <c r="H439" s="10">
        <f t="shared" si="48"/>
        <v>-0.14190547915585283</v>
      </c>
      <c r="I439">
        <f t="shared" si="44"/>
        <v>-1.702865749870234</v>
      </c>
      <c r="K439">
        <f t="shared" si="45"/>
        <v>-0.14949641557498564</v>
      </c>
      <c r="M439">
        <f t="shared" si="46"/>
        <v>-0.14949641557498564</v>
      </c>
      <c r="N439" s="13">
        <f t="shared" si="47"/>
        <v>5.7622315719316764E-5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9.5242971467648623</v>
      </c>
      <c r="H440" s="10">
        <f t="shared" si="48"/>
        <v>-0.13982160662006798</v>
      </c>
      <c r="I440">
        <f t="shared" si="44"/>
        <v>-1.6778592794408158</v>
      </c>
      <c r="K440">
        <f t="shared" si="45"/>
        <v>-0.14740399355863759</v>
      </c>
      <c r="M440">
        <f t="shared" si="46"/>
        <v>-0.14740399355863759</v>
      </c>
      <c r="N440" s="13">
        <f t="shared" si="47"/>
        <v>5.7492591686190987E-5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9.5408425575425095</v>
      </c>
      <c r="H441" s="10">
        <f t="shared" si="48"/>
        <v>-0.13776757946373935</v>
      </c>
      <c r="I441">
        <f t="shared" si="44"/>
        <v>-1.6532109535648722</v>
      </c>
      <c r="K441">
        <f t="shared" si="45"/>
        <v>-0.14534078098610839</v>
      </c>
      <c r="M441">
        <f t="shared" si="46"/>
        <v>-0.14534078098610839</v>
      </c>
      <c r="N441" s="13">
        <f t="shared" si="47"/>
        <v>5.7353381298412723E-5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9.5573879683201568</v>
      </c>
      <c r="H442" s="10">
        <f t="shared" si="48"/>
        <v>-0.13574298203446075</v>
      </c>
      <c r="I442">
        <f t="shared" si="44"/>
        <v>-1.6289157844135289</v>
      </c>
      <c r="K442">
        <f t="shared" si="45"/>
        <v>-0.14330637225814261</v>
      </c>
      <c r="M442">
        <f t="shared" si="46"/>
        <v>-0.14330637225814261</v>
      </c>
      <c r="N442" s="13">
        <f t="shared" si="47"/>
        <v>5.7204871675686245E-5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9.5739333790978041</v>
      </c>
      <c r="H443" s="10">
        <f t="shared" si="48"/>
        <v>-0.13374740428908735</v>
      </c>
      <c r="I443">
        <f t="shared" si="44"/>
        <v>-1.6049688514690481</v>
      </c>
      <c r="K443">
        <f t="shared" si="45"/>
        <v>-0.14130036734724544</v>
      </c>
      <c r="M443">
        <f t="shared" si="46"/>
        <v>-0.14130036734724544</v>
      </c>
      <c r="N443" s="13">
        <f t="shared" si="47"/>
        <v>5.7047250957900739E-5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9.5904787898754496</v>
      </c>
      <c r="H444" s="10">
        <f t="shared" si="48"/>
        <v>-0.13178044172079362</v>
      </c>
      <c r="I444">
        <f t="shared" si="44"/>
        <v>-1.5813653006495234</v>
      </c>
      <c r="K444">
        <f t="shared" si="45"/>
        <v>-0.13932237172284437</v>
      </c>
      <c r="M444">
        <f t="shared" si="46"/>
        <v>-0.13932237172284437</v>
      </c>
      <c r="N444" s="13">
        <f t="shared" si="47"/>
        <v>5.688070815583324E-5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9.6070242006530986</v>
      </c>
      <c r="H445" s="10">
        <f t="shared" si="48"/>
        <v>-0.12984169528703066</v>
      </c>
      <c r="I445">
        <f t="shared" si="44"/>
        <v>-1.5581003434443679</v>
      </c>
      <c r="K445">
        <f t="shared" si="45"/>
        <v>-0.13737199627740335</v>
      </c>
      <c r="M445">
        <f t="shared" si="46"/>
        <v>-0.13737199627740335</v>
      </c>
      <c r="N445" s="13">
        <f t="shared" si="47"/>
        <v>5.6705433005607918E-5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9.6235696114307459</v>
      </c>
      <c r="H446" s="10">
        <f t="shared" si="48"/>
        <v>-0.12793077133837683</v>
      </c>
      <c r="I446">
        <f t="shared" si="44"/>
        <v>-1.5351692560605219</v>
      </c>
      <c r="K446">
        <f t="shared" si="45"/>
        <v>-0.13544885725348899</v>
      </c>
      <c r="M446">
        <f t="shared" si="46"/>
        <v>-0.13544885725348899</v>
      </c>
      <c r="N446" s="13">
        <f t="shared" si="47"/>
        <v>5.6521615827007847E-5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9.6401150222083931</v>
      </c>
      <c r="H447" s="10">
        <f t="shared" si="48"/>
        <v>-0.12604728154826814</v>
      </c>
      <c r="I447">
        <f t="shared" si="44"/>
        <v>-1.5125673785792175</v>
      </c>
      <c r="K447">
        <f t="shared" si="45"/>
        <v>-0.13355257617176536</v>
      </c>
      <c r="M447">
        <f t="shared" si="46"/>
        <v>-0.13355257617176536</v>
      </c>
      <c r="N447" s="13">
        <f t="shared" si="47"/>
        <v>5.6329447385496307E-5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9.6566604329860404</v>
      </c>
      <c r="H448" s="10">
        <f t="shared" si="48"/>
        <v>-0.12419084284360152</v>
      </c>
      <c r="I448">
        <f t="shared" si="44"/>
        <v>-1.4902901141232183</v>
      </c>
      <c r="K448">
        <f t="shared" si="45"/>
        <v>-0.13168277975991885</v>
      </c>
      <c r="M448">
        <f t="shared" si="46"/>
        <v>-0.13168277975991885</v>
      </c>
      <c r="N448" s="13">
        <f t="shared" si="47"/>
        <v>5.6129118758078455E-5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9.6732058437636876</v>
      </c>
      <c r="H449" s="10">
        <f t="shared" si="48"/>
        <v>-0.1223610773361983</v>
      </c>
      <c r="I449">
        <f t="shared" si="44"/>
        <v>-1.4683329280343798</v>
      </c>
      <c r="K449">
        <f t="shared" si="45"/>
        <v>-0.1298390998824934</v>
      </c>
      <c r="M449">
        <f t="shared" si="46"/>
        <v>-0.1298390998824934</v>
      </c>
      <c r="N449" s="13">
        <f t="shared" si="47"/>
        <v>5.5920821202897749E-5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9.6897512545413331</v>
      </c>
      <c r="H450" s="10">
        <f t="shared" si="48"/>
        <v>-0.12055761225512072</v>
      </c>
      <c r="I450">
        <f t="shared" si="44"/>
        <v>-1.4466913470614486</v>
      </c>
      <c r="K450">
        <f t="shared" si="45"/>
        <v>-0.12802117347163261</v>
      </c>
      <c r="M450">
        <f t="shared" si="46"/>
        <v>-0.12802117347163261</v>
      </c>
      <c r="N450" s="13">
        <f t="shared" si="47"/>
        <v>5.5704746032620372E-5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9.7062966653189822</v>
      </c>
      <c r="H451" s="10">
        <f t="shared" si="48"/>
        <v>-0.11878007987982943</v>
      </c>
      <c r="I451">
        <f t="shared" si="44"/>
        <v>-1.4253609585579532</v>
      </c>
      <c r="K451">
        <f t="shared" si="45"/>
        <v>-0.12622864245871041</v>
      </c>
      <c r="M451">
        <f t="shared" si="46"/>
        <v>-0.12622864245871041</v>
      </c>
      <c r="N451" s="13">
        <f t="shared" si="47"/>
        <v>5.5481084491506029E-5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9.7228420760966294</v>
      </c>
      <c r="H452" s="10">
        <f t="shared" si="48"/>
        <v>-0.11702811747417467</v>
      </c>
      <c r="I452">
        <f t="shared" si="44"/>
        <v>-1.404337409690096</v>
      </c>
      <c r="K452">
        <f t="shared" si="45"/>
        <v>-0.1244611537068509</v>
      </c>
      <c r="M452">
        <f t="shared" si="46"/>
        <v>-0.1244611537068509</v>
      </c>
      <c r="N452" s="13">
        <f t="shared" si="47"/>
        <v>5.5250027636277633E-5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9.7393874868742767</v>
      </c>
      <c r="H453" s="10">
        <f t="shared" si="48"/>
        <v>-0.11530136722120939</v>
      </c>
      <c r="I453">
        <f t="shared" si="44"/>
        <v>-1.3836164066545127</v>
      </c>
      <c r="K453">
        <f t="shared" si="45"/>
        <v>-0.12271835894431339</v>
      </c>
      <c r="M453">
        <f t="shared" si="46"/>
        <v>-0.12271835894431339</v>
      </c>
      <c r="N453" s="13">
        <f t="shared" si="47"/>
        <v>5.501176622059332E-5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9.755932897651924</v>
      </c>
      <c r="H454" s="10">
        <f t="shared" si="48"/>
        <v>-0.11359947615881681</v>
      </c>
      <c r="I454">
        <f t="shared" si="44"/>
        <v>-1.3631937139058017</v>
      </c>
      <c r="K454">
        <f t="shared" si="45"/>
        <v>-0.12099991469874602</v>
      </c>
      <c r="M454">
        <f t="shared" si="46"/>
        <v>-0.12099991469874602</v>
      </c>
      <c r="N454" s="13">
        <f t="shared" si="47"/>
        <v>5.4766490583269541E-5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9.7724783084295712</v>
      </c>
      <c r="H455" s="10">
        <f t="shared" si="48"/>
        <v>-0.11192209611614153</v>
      </c>
      <c r="I455">
        <f t="shared" si="44"/>
        <v>-1.3430651533936984</v>
      </c>
      <c r="K455">
        <f t="shared" si="45"/>
        <v>-0.11930548223228776</v>
      </c>
      <c r="M455">
        <f t="shared" si="46"/>
        <v>-0.11930548223228776</v>
      </c>
      <c r="N455" s="13">
        <f t="shared" si="47"/>
        <v>5.4514390540101018E-5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9.7890237192072167</v>
      </c>
      <c r="H456" s="10">
        <f t="shared" si="48"/>
        <v>-0.1102688836508162</v>
      </c>
      <c r="I456">
        <f t="shared" si="44"/>
        <v>-1.3232266038097944</v>
      </c>
      <c r="K456">
        <f t="shared" si="45"/>
        <v>-0.11763472747751506</v>
      </c>
      <c r="M456">
        <f t="shared" si="46"/>
        <v>-0.11763472747751506</v>
      </c>
      <c r="N456" s="13">
        <f t="shared" si="47"/>
        <v>5.4255655279317693E-5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9.8055691299848657</v>
      </c>
      <c r="H457" s="10">
        <f t="shared" si="48"/>
        <v>-0.10863949998697356</v>
      </c>
      <c r="I457">
        <f t="shared" si="44"/>
        <v>-1.3036739998436828</v>
      </c>
      <c r="K457">
        <f t="shared" si="45"/>
        <v>-0.11598732097421807</v>
      </c>
      <c r="M457">
        <f t="shared" si="46"/>
        <v>-0.11598732097421807</v>
      </c>
      <c r="N457" s="13">
        <f t="shared" si="47"/>
        <v>5.3990473260590937E-5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9.822114540762513</v>
      </c>
      <c r="H458" s="10">
        <f t="shared" si="48"/>
        <v>-0.10703361095403509</v>
      </c>
      <c r="I458">
        <f t="shared" si="44"/>
        <v>-1.2844033314484211</v>
      </c>
      <c r="K458">
        <f t="shared" si="45"/>
        <v>-0.11436293780700413</v>
      </c>
      <c r="M458">
        <f t="shared" si="46"/>
        <v>-0.11436293780700413</v>
      </c>
      <c r="N458" s="13">
        <f t="shared" si="47"/>
        <v>5.3719032117653045E-5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9.8386599515401585</v>
      </c>
      <c r="H459" s="10">
        <f t="shared" si="48"/>
        <v>-0.10545088692626813</v>
      </c>
      <c r="I459">
        <f t="shared" si="44"/>
        <v>-1.2654106431152174</v>
      </c>
      <c r="K459">
        <f t="shared" si="45"/>
        <v>-0.11276125754370815</v>
      </c>
      <c r="M459">
        <f t="shared" si="46"/>
        <v>-0.11276125754370815</v>
      </c>
      <c r="N459" s="13">
        <f t="shared" si="47"/>
        <v>5.3441518564330472E-5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9.8552053623178075</v>
      </c>
      <c r="H460" s="10">
        <f t="shared" si="48"/>
        <v>-0.10389100276310065</v>
      </c>
      <c r="I460">
        <f t="shared" si="44"/>
        <v>-1.2466920331572078</v>
      </c>
      <c r="K460">
        <f t="shared" si="45"/>
        <v>-0.11118196417460997</v>
      </c>
      <c r="M460">
        <f t="shared" si="46"/>
        <v>-0.11118196417460997</v>
      </c>
      <c r="N460" s="13">
        <f t="shared" si="47"/>
        <v>5.315811830411805E-5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9.871750773095453</v>
      </c>
      <c r="H461" s="10">
        <f t="shared" si="48"/>
        <v>-0.1023536377501869</v>
      </c>
      <c r="I461">
        <f t="shared" si="44"/>
        <v>-1.2282436530022427</v>
      </c>
      <c r="K461">
        <f t="shared" si="45"/>
        <v>-0.10962474605244653</v>
      </c>
      <c r="M461">
        <f t="shared" si="46"/>
        <v>-0.10962474605244653</v>
      </c>
      <c r="N461" s="13">
        <f t="shared" si="47"/>
        <v>5.2869015943188953E-5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9.8882961838731003</v>
      </c>
      <c r="H462" s="10">
        <f t="shared" si="48"/>
        <v>-0.10083847554121339</v>
      </c>
      <c r="I462">
        <f t="shared" si="44"/>
        <v>-1.2100617064945607</v>
      </c>
      <c r="K462">
        <f t="shared" si="45"/>
        <v>-0.10808929583320234</v>
      </c>
      <c r="M462">
        <f t="shared" si="46"/>
        <v>-0.10808929583320234</v>
      </c>
      <c r="N462" s="13">
        <f t="shared" si="47"/>
        <v>5.2574394906718751E-5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9.9048415946507493</v>
      </c>
      <c r="H463" s="10">
        <f t="shared" si="48"/>
        <v>-9.9345204100438469E-2</v>
      </c>
      <c r="I463">
        <f t="shared" si="44"/>
        <v>-1.1921424492052617</v>
      </c>
      <c r="K463">
        <f t="shared" si="45"/>
        <v>-0.10657531041768145</v>
      </c>
      <c r="M463">
        <f t="shared" si="46"/>
        <v>-0.10657531041768145</v>
      </c>
      <c r="N463" s="13">
        <f t="shared" si="47"/>
        <v>5.2274437358636877E-5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9.9213870054283966</v>
      </c>
      <c r="H464" s="10">
        <f t="shared" si="48"/>
        <v>-9.7873515645954354E-2</v>
      </c>
      <c r="I464">
        <f t="shared" si="44"/>
        <v>-1.1744821877514522</v>
      </c>
      <c r="K464">
        <f t="shared" si="45"/>
        <v>-0.1050824908938406</v>
      </c>
      <c r="M464">
        <f t="shared" si="46"/>
        <v>-0.1050824908938406</v>
      </c>
      <c r="N464" s="13">
        <f t="shared" si="47"/>
        <v>5.1969324124636558E-5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9.9379324162060421</v>
      </c>
      <c r="H465" s="10">
        <f t="shared" si="48"/>
        <v>-9.6423106593665986E-2</v>
      </c>
      <c r="I465">
        <f t="shared" si="44"/>
        <v>-1.1570772791239918</v>
      </c>
      <c r="K465">
        <f t="shared" si="45"/>
        <v>-0.10361054247987939</v>
      </c>
      <c r="M465">
        <f t="shared" si="46"/>
        <v>-0.10361054247987939</v>
      </c>
      <c r="N465" s="13">
        <f t="shared" si="47"/>
        <v>5.1659234618428209E-5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9.9544778269836911</v>
      </c>
      <c r="H466" s="10">
        <f t="shared" si="48"/>
        <v>-9.4993677501975848E-2</v>
      </c>
      <c r="I466">
        <f t="shared" si="44"/>
        <v>-1.1399241300237102</v>
      </c>
      <c r="K466">
        <f t="shared" si="45"/>
        <v>-0.10215917446807748</v>
      </c>
      <c r="M466">
        <f t="shared" si="46"/>
        <v>-0.10215917446807748</v>
      </c>
      <c r="N466" s="13">
        <f t="shared" si="47"/>
        <v>5.1344346771211757E-5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9.9710232377613366</v>
      </c>
      <c r="H467" s="10">
        <f t="shared" si="48"/>
        <v>-9.3584933017168026E-2</v>
      </c>
      <c r="I467">
        <f t="shared" si="44"/>
        <v>-1.1230191962060163</v>
      </c>
      <c r="K467">
        <f t="shared" si="45"/>
        <v>-0.10072810016937225</v>
      </c>
      <c r="M467">
        <f t="shared" si="46"/>
        <v>-0.10072810016937225</v>
      </c>
      <c r="N467" s="13">
        <f t="shared" si="47"/>
        <v>5.1024836964329451E-5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9.9875686485389839</v>
      </c>
      <c r="H468" s="10">
        <f t="shared" si="48"/>
        <v>-9.2196581819482315E-2</v>
      </c>
      <c r="I468">
        <f t="shared" ref="I468:I469" si="50">H468*$E$6</f>
        <v>-1.1063589818337878</v>
      </c>
      <c r="K468">
        <f t="shared" ref="K468:K469" si="51">(1/2)*($L$9*$L$4*EXP(-$L$7*$O$6*(G468/$O$6-1))-($L$9*$L$6*EXP(-$L$5*$O$6*(G468/$O$6-1))))</f>
        <v>-9.9317036858660085E-2</v>
      </c>
      <c r="M468">
        <f t="shared" ref="M468:M469" si="52">(1/2)*($L$9*$O$4*EXP(-$O$8*$O$6*(G468/$O$6-1))-($L$9*$O$7*EXP(-$O$5*$O$6*(G468/$O$6-1))))</f>
        <v>-9.9317036858660085E-2</v>
      </c>
      <c r="N468" s="13">
        <f t="shared" ref="N468:N469" si="53">(M468-H468)^2*O468</f>
        <v>5.0700879964952094E-5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10.004114059316633</v>
      </c>
      <c r="H469" s="10">
        <f t="shared" si="48"/>
        <v>-9.0828336569870743E-2</v>
      </c>
      <c r="I469">
        <f t="shared" si="50"/>
        <v>-1.0899400388384488</v>
      </c>
      <c r="K469">
        <f t="shared" si="51"/>
        <v>-9.7925705720823805E-2</v>
      </c>
      <c r="M469">
        <f t="shared" si="52"/>
        <v>-9.7925705720823805E-2</v>
      </c>
      <c r="N469" s="13">
        <f t="shared" si="53"/>
        <v>5.0372648864900183E-5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G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168</v>
      </c>
      <c r="B3" s="66" t="s">
        <v>225</v>
      </c>
      <c r="D3" s="15" t="str">
        <f>A3</f>
        <v>BCC</v>
      </c>
      <c r="E3" s="1" t="str">
        <f>B3</f>
        <v>Pu</v>
      </c>
      <c r="K3" s="15" t="str">
        <f>A3</f>
        <v>BCC</v>
      </c>
      <c r="L3" s="1" t="str">
        <f>B3</f>
        <v>Pu</v>
      </c>
      <c r="N3" s="15" t="str">
        <f>A3</f>
        <v>BCC</v>
      </c>
      <c r="O3" s="1" t="str">
        <f>L3</f>
        <v>Pu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-13.990600000000001</v>
      </c>
      <c r="D4" s="21" t="s">
        <v>8</v>
      </c>
      <c r="E4" s="4">
        <f>E11</f>
        <v>3.2914162274805392</v>
      </c>
      <c r="F4" t="s">
        <v>180</v>
      </c>
      <c r="K4" s="2" t="s">
        <v>251</v>
      </c>
      <c r="L4" s="4">
        <f>O4</f>
        <v>3.4976416893008335</v>
      </c>
      <c r="N4" s="12" t="s">
        <v>251</v>
      </c>
      <c r="O4" s="4">
        <v>3.4976416893008335</v>
      </c>
      <c r="P4" t="s">
        <v>46</v>
      </c>
      <c r="Q4" s="26" t="s">
        <v>255</v>
      </c>
      <c r="R4">
        <f>$O$6*2/SQRT(3)</f>
        <v>3.8004574389267858</v>
      </c>
      <c r="S4" t="s">
        <v>259</v>
      </c>
      <c r="X4" s="27"/>
    </row>
    <row r="5" spans="1:27" x14ac:dyDescent="0.4">
      <c r="A5" s="2" t="s">
        <v>20</v>
      </c>
      <c r="B5" s="69">
        <v>27.449000000000002</v>
      </c>
      <c r="D5" s="2" t="s">
        <v>3</v>
      </c>
      <c r="E5" s="5">
        <f>O10</f>
        <v>2.0220057259940472E-2</v>
      </c>
      <c r="K5" s="2" t="s">
        <v>2</v>
      </c>
      <c r="L5" s="4">
        <f>O5</f>
        <v>0.87873001567916686</v>
      </c>
      <c r="N5" s="12" t="s">
        <v>2</v>
      </c>
      <c r="O5" s="4">
        <v>0.87873001567916686</v>
      </c>
      <c r="P5" t="s">
        <v>46</v>
      </c>
      <c r="Q5" s="28" t="s">
        <v>24</v>
      </c>
      <c r="R5" s="29">
        <f>O4</f>
        <v>3.4976416893008335</v>
      </c>
      <c r="S5" s="29">
        <f>O5</f>
        <v>0.87873001567916686</v>
      </c>
      <c r="T5" s="29">
        <f>O6</f>
        <v>3.2912926881121431</v>
      </c>
      <c r="U5" s="29">
        <f>($O$6+$O$6*2/SQRT(3))/2</f>
        <v>3.5458750635194645</v>
      </c>
      <c r="V5" s="30" t="s">
        <v>110</v>
      </c>
      <c r="W5" s="30" t="str">
        <f>B3</f>
        <v>Pu</v>
      </c>
      <c r="X5" s="31" t="str">
        <f>B3</f>
        <v>Pu</v>
      </c>
    </row>
    <row r="6" spans="1:27" x14ac:dyDescent="0.4">
      <c r="A6" s="2" t="s">
        <v>0</v>
      </c>
      <c r="B6" s="67">
        <f>152/160.21766</f>
        <v>0.9487093994507223</v>
      </c>
      <c r="D6" s="2" t="s">
        <v>13</v>
      </c>
      <c r="E6" s="1">
        <v>8</v>
      </c>
      <c r="F6" t="s">
        <v>14</v>
      </c>
      <c r="K6" s="18" t="s">
        <v>252</v>
      </c>
      <c r="L6" s="4">
        <f>2*L4</f>
        <v>6.995283378601667</v>
      </c>
      <c r="N6" s="12" t="s">
        <v>23</v>
      </c>
      <c r="O6" s="4">
        <v>3.2912926881121431</v>
      </c>
      <c r="P6" t="s">
        <v>46</v>
      </c>
    </row>
    <row r="7" spans="1:27" x14ac:dyDescent="0.4">
      <c r="A7" s="63" t="s">
        <v>1</v>
      </c>
      <c r="B7" s="1"/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1.7574600313583337</v>
      </c>
      <c r="N7" s="18" t="s">
        <v>252</v>
      </c>
      <c r="O7" s="4">
        <f>2*O4</f>
        <v>6.995283378601667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231</v>
      </c>
      <c r="N8" s="18" t="s">
        <v>250</v>
      </c>
      <c r="O8" s="4">
        <f>2*O5</f>
        <v>1.7574600313583337</v>
      </c>
      <c r="Q8" s="26" t="s">
        <v>255</v>
      </c>
      <c r="R8">
        <f>$O$6*2/SQRT(3)</f>
        <v>3.8004574389267858</v>
      </c>
      <c r="S8" t="s">
        <v>259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232</v>
      </c>
      <c r="R9" s="29">
        <f>O4</f>
        <v>3.4976416893008335</v>
      </c>
      <c r="S9" s="29">
        <f>O5</f>
        <v>0.87873001567916686</v>
      </c>
      <c r="T9" s="29">
        <f>O6</f>
        <v>3.2912926881121431</v>
      </c>
      <c r="U9" s="29">
        <f>($O$6+$O$6*2/SQRT(3))/2</f>
        <v>3.5458750635194645</v>
      </c>
      <c r="V9" s="30" t="s">
        <v>110</v>
      </c>
      <c r="W9" s="30" t="str">
        <f>B3</f>
        <v>Pu</v>
      </c>
      <c r="X9" s="31" t="str">
        <f>B3</f>
        <v>Pu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3.8006000899019843</v>
      </c>
      <c r="D11" s="3" t="s">
        <v>8</v>
      </c>
      <c r="E11" s="4">
        <f>$B$11/$E$8</f>
        <v>3.2914162274805392</v>
      </c>
      <c r="F11" t="s">
        <v>267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4.1831016663329104</v>
      </c>
      <c r="D12" s="3" t="s">
        <v>2</v>
      </c>
      <c r="E12" s="4">
        <f>(9*$B$6*$B$5/(-$B$4))^(1/2)</f>
        <v>4.0929171161252018</v>
      </c>
      <c r="N12" s="22" t="s">
        <v>254</v>
      </c>
      <c r="O12" s="20">
        <f>(O6-E4)/E4*100</f>
        <v>-3.7533803037304303E-3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-0.45549559213650059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-111.9248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0.7243811566653906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2.4872425454596949</v>
      </c>
      <c r="H19" s="10">
        <f>-(-$B$4)*(1+D19+$E$5*D19^3)*EXP(-D19)</f>
        <v>0.76897673922769716</v>
      </c>
      <c r="I19">
        <f>H19*$E$6</f>
        <v>6.1518139138215773</v>
      </c>
      <c r="K19">
        <f>(1/2)*($L$9*$L$4*EXP(-$L$7*$O$6*(G19/$O$6-1))-($L$9*$L$6*EXP(-$L$5*$O$6*(G19/$O$6-1))))</f>
        <v>0.7648816538597103</v>
      </c>
      <c r="M19">
        <f>(1/2)*($L$9*$O$4*EXP(-$O$8*$O$6*(G19/$O$6-1))-($L$9*$O$7*EXP(-$O$5*$O$6*(G19/$O$6-1))))</f>
        <v>0.7648816538597103</v>
      </c>
      <c r="N19" s="13">
        <f>(M19-H19)^2*O19</f>
        <v>1.6769724171100088E-5</v>
      </c>
      <c r="O19" s="13">
        <v>1</v>
      </c>
      <c r="P19" s="14">
        <f>SUMSQ(N26:N295)</f>
        <v>6.4707603736840429E-7</v>
      </c>
      <c r="Q19" s="1" t="s">
        <v>61</v>
      </c>
      <c r="R19" s="19">
        <f>O8/(O8-O5)*-B4/SQRT(L9)</f>
        <v>9.8928481328685116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2.5033260191001121</v>
      </c>
      <c r="H20" s="10">
        <f>-(-$B$4)*(1+D20+$E$5*D20^3)*EXP(-D20)</f>
        <v>-3.6123379172019021E-2</v>
      </c>
      <c r="I20">
        <f t="shared" ref="I20:I83" si="2">H20*$E$6</f>
        <v>-0.28898703337615217</v>
      </c>
      <c r="K20">
        <f t="shared" ref="K20:K83" si="3">(1/2)*($L$9*$L$4*EXP(-$L$7*$O$6*(G20/$O$6-1))-($L$9*$L$6*EXP(-$L$5*$O$6*(G20/$O$6-1))))</f>
        <v>-4.1210746514309449E-2</v>
      </c>
      <c r="M20">
        <f t="shared" ref="M20:M83" si="4">(1/2)*($L$9*$O$4*EXP(-$O$8*$O$6*(G20/$O$6-1))-($L$9*$O$7*EXP(-$O$5*$O$6*(G20/$O$6-1))))</f>
        <v>-4.1210746514309449E-2</v>
      </c>
      <c r="N20" s="13">
        <f t="shared" ref="N20:N83" si="5">(M20-H20)^2*O20</f>
        <v>2.588130647540317E-5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2.5194094927405288</v>
      </c>
      <c r="H21" s="10">
        <f t="shared" ref="H21:H84" si="6">-(-$B$4)*(1+D21+$E$5*D21^3)*EXP(-D21)</f>
        <v>-0.8079031909183324</v>
      </c>
      <c r="I21">
        <f t="shared" si="2"/>
        <v>-6.4632255273466592</v>
      </c>
      <c r="K21">
        <f t="shared" si="3"/>
        <v>-0.81382385860863593</v>
      </c>
      <c r="M21">
        <f t="shared" si="4"/>
        <v>-0.81382385860863593</v>
      </c>
      <c r="N21" s="13">
        <f t="shared" si="5"/>
        <v>3.5054305899004105E-5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2.5354929663809456</v>
      </c>
      <c r="H22" s="10">
        <f t="shared" si="6"/>
        <v>-1.5474357652554771</v>
      </c>
      <c r="I22">
        <f t="shared" si="2"/>
        <v>-12.379486122043817</v>
      </c>
      <c r="K22">
        <f t="shared" si="3"/>
        <v>-1.5540453164298498</v>
      </c>
      <c r="M22">
        <f t="shared" si="4"/>
        <v>-1.5540453164298498</v>
      </c>
      <c r="N22" s="13">
        <f t="shared" si="5"/>
        <v>4.3686166726651197E-5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2.5515764400213623</v>
      </c>
      <c r="H23" s="10">
        <f t="shared" si="6"/>
        <v>-2.2557626816944585</v>
      </c>
      <c r="I23">
        <f t="shared" si="2"/>
        <v>-18.046101453555668</v>
      </c>
      <c r="K23">
        <f t="shared" si="3"/>
        <v>-2.2629302723051694</v>
      </c>
      <c r="M23">
        <f t="shared" si="4"/>
        <v>-2.2629302723051694</v>
      </c>
      <c r="N23" s="13">
        <f t="shared" si="5"/>
        <v>5.1374355162751449E-5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2.5676599136617795</v>
      </c>
      <c r="H24" s="10">
        <f t="shared" si="6"/>
        <v>-2.933894910728168</v>
      </c>
      <c r="I24">
        <f t="shared" si="2"/>
        <v>-23.471159285825344</v>
      </c>
      <c r="K24">
        <f t="shared" si="3"/>
        <v>-2.9415023325958245</v>
      </c>
      <c r="M24">
        <f t="shared" si="4"/>
        <v>-2.9415023325958245</v>
      </c>
      <c r="N24" s="13">
        <f t="shared" si="5"/>
        <v>5.7872867472498393E-5</v>
      </c>
      <c r="O24" s="13">
        <v>1</v>
      </c>
      <c r="Q24" s="17" t="s">
        <v>57</v>
      </c>
      <c r="R24" s="19">
        <f>O5/(O8-O5)*-B4/L9</f>
        <v>1.7488250000000001</v>
      </c>
      <c r="V24" s="15" t="str">
        <f>D3</f>
        <v>BCC</v>
      </c>
      <c r="W24" s="1" t="str">
        <f>E3</f>
        <v>Pu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2.5837433873021962</v>
      </c>
      <c r="H25" s="10">
        <f t="shared" si="6"/>
        <v>-3.5828136706680009</v>
      </c>
      <c r="I25">
        <f t="shared" si="2"/>
        <v>-28.662509365344008</v>
      </c>
      <c r="K25">
        <f t="shared" si="3"/>
        <v>-3.5907544669044142</v>
      </c>
      <c r="M25">
        <f t="shared" si="4"/>
        <v>-3.5907544669044142</v>
      </c>
      <c r="N25" s="13">
        <f t="shared" si="5"/>
        <v>6.3056244868235715E-5</v>
      </c>
      <c r="O25" s="13">
        <v>1</v>
      </c>
      <c r="Q25" s="17" t="s">
        <v>58</v>
      </c>
      <c r="R25" s="19">
        <f>O8/(O8-O5)*-B4/SQRT(L9)</f>
        <v>9.8928481328685116</v>
      </c>
      <c r="V25" s="2" t="s">
        <v>102</v>
      </c>
      <c r="W25" s="1">
        <f>(-B4/(12*PI()*B6*W26))^(1/2)</f>
        <v>0.52671592907323128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2.5998268609426129</v>
      </c>
      <c r="H26" s="10">
        <f t="shared" si="6"/>
        <v>-4.2034712612343927</v>
      </c>
      <c r="I26">
        <f t="shared" si="2"/>
        <v>-33.627770089875142</v>
      </c>
      <c r="K26">
        <f t="shared" si="3"/>
        <v>-4.2116498915213825</v>
      </c>
      <c r="M26">
        <f t="shared" si="4"/>
        <v>-4.2116498915213825</v>
      </c>
      <c r="N26" s="13">
        <f t="shared" si="5"/>
        <v>6.6889993371265714E-5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2.6159103345830301</v>
      </c>
      <c r="H27" s="10">
        <f t="shared" si="6"/>
        <v>-4.7967918745171394</v>
      </c>
      <c r="I27">
        <f t="shared" si="2"/>
        <v>-38.374334996137115</v>
      </c>
      <c r="K27">
        <f t="shared" si="3"/>
        <v>-4.8051229278341978</v>
      </c>
      <c r="M27">
        <f t="shared" si="4"/>
        <v>-4.8051229278341978</v>
      </c>
      <c r="N27" s="13">
        <f t="shared" si="5"/>
        <v>6.9406449371669967E-5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2.6319938082234469</v>
      </c>
      <c r="H28" s="10">
        <f t="shared" si="6"/>
        <v>-5.3636723839054419</v>
      </c>
      <c r="I28">
        <f t="shared" si="2"/>
        <v>-42.909379071243535</v>
      </c>
      <c r="K28">
        <f t="shared" si="3"/>
        <v>-5.3720798364029037</v>
      </c>
      <c r="M28">
        <f t="shared" si="4"/>
        <v>-5.3720798364029037</v>
      </c>
      <c r="N28" s="13">
        <f t="shared" si="5"/>
        <v>7.0685257497076252E-5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-1.1206721895175134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2.6480772818638636</v>
      </c>
      <c r="H29" s="10">
        <f t="shared" si="6"/>
        <v>-5.9049831115719824</v>
      </c>
      <c r="I29">
        <f t="shared" si="2"/>
        <v>-47.239864892575859</v>
      </c>
      <c r="K29">
        <f t="shared" si="3"/>
        <v>-5.9133996273862266</v>
      </c>
      <c r="M29">
        <f t="shared" si="4"/>
        <v>-5.9133996273862266</v>
      </c>
      <c r="N29" s="13">
        <f t="shared" si="5"/>
        <v>7.083773845142246E-5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2.6641607555042803</v>
      </c>
      <c r="H30" s="10">
        <f t="shared" si="6"/>
        <v>-6.4215685750802169</v>
      </c>
      <c r="I30">
        <f t="shared" si="2"/>
        <v>-51.372548600641736</v>
      </c>
      <c r="K30">
        <f t="shared" si="3"/>
        <v>-6.4299348479826719</v>
      </c>
      <c r="M30">
        <f t="shared" si="4"/>
        <v>-6.4299348479826719</v>
      </c>
      <c r="N30" s="13">
        <f t="shared" si="5"/>
        <v>6.9994522278352003E-5</v>
      </c>
      <c r="O30" s="13">
        <v>1</v>
      </c>
      <c r="V30" s="22" t="s">
        <v>22</v>
      </c>
      <c r="W30" s="1">
        <f>1/(O5*W25^2)</f>
        <v>4.1019620066387414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2.6802442291446975</v>
      </c>
      <c r="H31" s="10">
        <f t="shared" si="6"/>
        <v>-6.9142482136691283</v>
      </c>
      <c r="I31">
        <f t="shared" si="2"/>
        <v>-55.313985709353027</v>
      </c>
      <c r="K31">
        <f t="shared" si="3"/>
        <v>-6.9225123475330079</v>
      </c>
      <c r="M31">
        <f t="shared" si="4"/>
        <v>-6.9225123475330079</v>
      </c>
      <c r="N31" s="13">
        <f t="shared" si="5"/>
        <v>6.8295908520121326E-5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2.6963277027851142</v>
      </c>
      <c r="H32" s="10">
        <f t="shared" si="6"/>
        <v>-7.3838170947554289</v>
      </c>
      <c r="I32">
        <f t="shared" si="2"/>
        <v>-59.070536758043431</v>
      </c>
      <c r="K32">
        <f t="shared" si="3"/>
        <v>-7.3919340209121387</v>
      </c>
      <c r="M32">
        <f t="shared" si="4"/>
        <v>-7.3919340209121387</v>
      </c>
      <c r="N32" s="13">
        <f t="shared" si="5"/>
        <v>6.5884490233479416E-5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2.7124111764255314</v>
      </c>
      <c r="H33" s="10">
        <f t="shared" si="6"/>
        <v>-7.8310466011790014</v>
      </c>
      <c r="I33">
        <f t="shared" si="2"/>
        <v>-62.648372809432011</v>
      </c>
      <c r="K33">
        <f t="shared" si="3"/>
        <v>-7.8389775308210474</v>
      </c>
      <c r="M33">
        <f t="shared" si="4"/>
        <v>-7.8389775308210474</v>
      </c>
      <c r="N33" s="13">
        <f t="shared" si="5"/>
        <v>6.2899644987083947E-5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2.7284946500659482</v>
      </c>
      <c r="H34" s="10">
        <f t="shared" si="6"/>
        <v>-8.2566850997037378</v>
      </c>
      <c r="I34">
        <f t="shared" si="2"/>
        <v>-66.053480797629902</v>
      </c>
      <c r="K34">
        <f t="shared" si="3"/>
        <v>-8.2643970095718657</v>
      </c>
      <c r="M34">
        <f t="shared" si="4"/>
        <v>-8.2643970095718657</v>
      </c>
      <c r="N34" s="13">
        <f t="shared" si="5"/>
        <v>5.9473553814129645E-5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2.7445781237063649</v>
      </c>
      <c r="H35" s="10">
        <f t="shared" si="6"/>
        <v>-8.661458591272579</v>
      </c>
      <c r="I35">
        <f t="shared" si="2"/>
        <v>-69.291668730180632</v>
      </c>
      <c r="K35">
        <f t="shared" si="3"/>
        <v>-8.6689237409433488</v>
      </c>
      <c r="M35">
        <f t="shared" si="4"/>
        <v>-8.6689237409433488</v>
      </c>
      <c r="N35" s="13">
        <f t="shared" si="5"/>
        <v>5.5728459606994945E-5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2.7606615973467821</v>
      </c>
      <c r="H36" s="10">
        <f t="shared" si="6"/>
        <v>-9.046071343502561</v>
      </c>
      <c r="I36">
        <f t="shared" si="2"/>
        <v>-72.368570748020488</v>
      </c>
      <c r="K36">
        <f t="shared" si="3"/>
        <v>-9.0532668226669912</v>
      </c>
      <c r="M36">
        <f t="shared" si="4"/>
        <v>-9.0532668226669912</v>
      </c>
      <c r="N36" s="13">
        <f t="shared" si="5"/>
        <v>5.1774920405749076E-5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2.7767450709871988</v>
      </c>
      <c r="H37" s="10">
        <f t="shared" si="6"/>
        <v>-9.4112065058929293</v>
      </c>
      <c r="I37">
        <f t="shared" si="2"/>
        <v>-75.289652047143434</v>
      </c>
      <c r="K37">
        <f t="shared" si="3"/>
        <v>-9.4181138100889612</v>
      </c>
      <c r="M37">
        <f t="shared" si="4"/>
        <v>-9.4181138100889612</v>
      </c>
      <c r="N37" s="13">
        <f t="shared" si="5"/>
        <v>4.771085125652011E-5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2.7928285446276155</v>
      </c>
      <c r="H38" s="10">
        <f t="shared" si="6"/>
        <v>-9.757526708207175</v>
      </c>
      <c r="I38">
        <f t="shared" si="2"/>
        <v>-78.0602136656574</v>
      </c>
      <c r="K38">
        <f t="shared" si="3"/>
        <v>-9.7641313415375564</v>
      </c>
      <c r="M38">
        <f t="shared" si="4"/>
        <v>-9.7641313415375564</v>
      </c>
      <c r="N38" s="13">
        <f t="shared" si="5"/>
        <v>4.3621181428783639E-5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2.8089120182680323</v>
      </c>
      <c r="H39" s="10">
        <f t="shared" si="6"/>
        <v>-10.085674642477661</v>
      </c>
      <c r="I39">
        <f t="shared" si="2"/>
        <v>-80.685397139821291</v>
      </c>
      <c r="K39">
        <f t="shared" si="3"/>
        <v>-10.091965745910947</v>
      </c>
      <c r="M39">
        <f t="shared" si="4"/>
        <v>-10.091965745910947</v>
      </c>
      <c r="N39" s="13">
        <f t="shared" si="5"/>
        <v>3.9577982408302681E-5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2.8249954919084495</v>
      </c>
      <c r="H40" s="10">
        <f t="shared" si="6"/>
        <v>-10.396273629069922</v>
      </c>
      <c r="I40">
        <f t="shared" si="2"/>
        <v>-83.170189032559378</v>
      </c>
      <c r="K40">
        <f t="shared" si="3"/>
        <v>-10.402243632985698</v>
      </c>
      <c r="M40">
        <f t="shared" si="4"/>
        <v>-10.402243632985698</v>
      </c>
      <c r="N40" s="13">
        <f t="shared" si="5"/>
        <v>3.5640946754377604E-5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2.8410789655488666</v>
      </c>
      <c r="H41" s="10">
        <f t="shared" si="6"/>
        <v>-10.689928167232139</v>
      </c>
      <c r="I41">
        <f t="shared" si="2"/>
        <v>-85.519425337857115</v>
      </c>
      <c r="K41">
        <f t="shared" si="3"/>
        <v>-10.695572466932489</v>
      </c>
      <c r="M41">
        <f t="shared" si="4"/>
        <v>-10.695572466932489</v>
      </c>
      <c r="N41" s="13">
        <f t="shared" si="5"/>
        <v>3.1858119107371947E-5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2.8571624391892834</v>
      </c>
      <c r="H42" s="10">
        <f t="shared" si="6"/>
        <v>-10.967224470544387</v>
      </c>
      <c r="I42">
        <f t="shared" si="2"/>
        <v>-87.737795764355099</v>
      </c>
      <c r="K42">
        <f t="shared" si="3"/>
        <v>-10.972541123511828</v>
      </c>
      <c r="M42">
        <f t="shared" si="4"/>
        <v>-10.972541123511828</v>
      </c>
      <c r="N42" s="13">
        <f t="shared" si="5"/>
        <v>2.8266798776195582E-5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2.8732459128297001</v>
      </c>
      <c r="H43" s="10">
        <f t="shared" si="6"/>
        <v>-11.228730987671137</v>
      </c>
      <c r="I43">
        <f t="shared" si="2"/>
        <v>-89.829847901369092</v>
      </c>
      <c r="K43">
        <f t="shared" si="3"/>
        <v>-11.233720431409417</v>
      </c>
      <c r="M43">
        <f t="shared" si="4"/>
        <v>-11.233720431409417</v>
      </c>
      <c r="N43" s="13">
        <f t="shared" si="5"/>
        <v>2.4894548817461806E-5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2.8893293864701168</v>
      </c>
      <c r="H44" s="10">
        <f t="shared" si="6"/>
        <v>-11.474998908810177</v>
      </c>
      <c r="I44">
        <f t="shared" si="2"/>
        <v>-91.799991270481414</v>
      </c>
      <c r="K44">
        <f t="shared" si="3"/>
        <v>-11.479663698157623</v>
      </c>
      <c r="M44">
        <f t="shared" si="4"/>
        <v>-11.479663698157623</v>
      </c>
      <c r="N44" s="13">
        <f t="shared" si="5"/>
        <v>2.1760259656046374E-5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2.905412860110534</v>
      </c>
      <c r="H45" s="10">
        <f t="shared" si="6"/>
        <v>-11.70656265822068</v>
      </c>
      <c r="I45">
        <f t="shared" si="2"/>
        <v>-93.652501265765437</v>
      </c>
      <c r="K45">
        <f t="shared" si="3"/>
        <v>-11.710907221077495</v>
      </c>
      <c r="M45">
        <f t="shared" si="4"/>
        <v>-11.710907221077495</v>
      </c>
      <c r="N45" s="13">
        <f t="shared" si="5"/>
        <v>1.8875226416817032E-5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2.9214963337509507</v>
      </c>
      <c r="H46" s="10">
        <f t="shared" si="6"/>
        <v>-11.923940373203134</v>
      </c>
      <c r="I46">
        <f t="shared" si="2"/>
        <v>-95.391522985625073</v>
      </c>
      <c r="K46">
        <f t="shared" si="3"/>
        <v>-11.927970783663064</v>
      </c>
      <c r="M46">
        <f t="shared" si="4"/>
        <v>-11.927970783663064</v>
      </c>
      <c r="N46" s="13">
        <f t="shared" si="5"/>
        <v>1.6244208475507967E-5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2.9375798073913675</v>
      </c>
      <c r="H47" s="10">
        <f t="shared" si="6"/>
        <v>-12.127634369894158</v>
      </c>
      <c r="I47">
        <f t="shared" si="2"/>
        <v>-97.021074959153268</v>
      </c>
      <c r="K47">
        <f t="shared" si="3"/>
        <v>-12.13135813781841</v>
      </c>
      <c r="M47">
        <f t="shared" si="4"/>
        <v>-12.13135813781841</v>
      </c>
      <c r="N47" s="13">
        <f t="shared" si="5"/>
        <v>1.3866447553682241E-5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2.9536632810317855</v>
      </c>
      <c r="H48" s="10">
        <f t="shared" si="6"/>
        <v>-12.318131596229595</v>
      </c>
      <c r="I48">
        <f t="shared" si="2"/>
        <v>-98.545052769836758</v>
      </c>
      <c r="K48">
        <f t="shared" si="3"/>
        <v>-12.321557472345873</v>
      </c>
      <c r="M48">
        <f t="shared" si="4"/>
        <v>-12.321557472345873</v>
      </c>
      <c r="N48" s="13">
        <f t="shared" si="5"/>
        <v>1.1736627164085428E-5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2.9697467546722023</v>
      </c>
      <c r="H49" s="10">
        <f t="shared" si="6"/>
        <v>-12.495904072420061</v>
      </c>
      <c r="I49">
        <f t="shared" si="2"/>
        <v>-99.967232579360484</v>
      </c>
      <c r="K49">
        <f t="shared" si="3"/>
        <v>-12.499041868073064</v>
      </c>
      <c r="M49">
        <f t="shared" si="4"/>
        <v>-12.499041868073064</v>
      </c>
      <c r="N49" s="13">
        <f t="shared" si="5"/>
        <v>9.8457615600086026E-6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2.985830228312619</v>
      </c>
      <c r="H50" s="10">
        <f t="shared" si="6"/>
        <v>-12.661409319274174</v>
      </c>
      <c r="I50">
        <f t="shared" si="2"/>
        <v>-101.29127455419339</v>
      </c>
      <c r="K50">
        <f t="shared" si="3"/>
        <v>-12.664269739995504</v>
      </c>
      <c r="M50">
        <f t="shared" si="4"/>
        <v>-12.664269739995504</v>
      </c>
      <c r="N50" s="13">
        <f t="shared" si="5"/>
        <v>8.1820067030132332E-6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3.0019137019530362</v>
      </c>
      <c r="H51" s="10">
        <f t="shared" si="6"/>
        <v>-12.815090774695685</v>
      </c>
      <c r="I51">
        <f t="shared" si="2"/>
        <v>-102.52072619756548</v>
      </c>
      <c r="K51">
        <f t="shared" si="3"/>
        <v>-12.817685266800517</v>
      </c>
      <c r="M51">
        <f t="shared" si="4"/>
        <v>-12.817685266800517</v>
      </c>
      <c r="N51" s="13">
        <f t="shared" si="5"/>
        <v>6.7313892820343272E-6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3.0179971755934529</v>
      </c>
      <c r="H52" s="10">
        <f t="shared" si="6"/>
        <v>-12.957378198672332</v>
      </c>
      <c r="I52">
        <f t="shared" si="2"/>
        <v>-103.65902558937866</v>
      </c>
      <c r="K52">
        <f t="shared" si="3"/>
        <v>-12.959718808128748</v>
      </c>
      <c r="M52">
        <f t="shared" si="4"/>
        <v>-12.959718808128748</v>
      </c>
      <c r="N52" s="13">
        <f t="shared" si="5"/>
        <v>5.4784526274650875E-6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3.0340806492338697</v>
      </c>
      <c r="H53" s="10">
        <f t="shared" si="6"/>
        <v>-13.088688067065821</v>
      </c>
      <c r="I53">
        <f t="shared" si="2"/>
        <v>-104.70950453652657</v>
      </c>
      <c r="K53">
        <f t="shared" si="3"/>
        <v>-13.090787309918795</v>
      </c>
      <c r="M53">
        <f t="shared" si="4"/>
        <v>-13.090787309918795</v>
      </c>
      <c r="N53" s="13">
        <f t="shared" si="5"/>
        <v>4.4068205557643922E-6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3.0501641228742868</v>
      </c>
      <c r="H54" s="10">
        <f t="shared" si="6"/>
        <v>-13.209423954504226</v>
      </c>
      <c r="I54">
        <f t="shared" si="2"/>
        <v>-105.67539163603381</v>
      </c>
      <c r="K54">
        <f t="shared" si="3"/>
        <v>-13.21129469817123</v>
      </c>
      <c r="M54">
        <f t="shared" si="4"/>
        <v>-13.21129469817123</v>
      </c>
      <c r="N54" s="13">
        <f t="shared" si="5"/>
        <v>3.4996818676348005E-6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3.0662475965147036</v>
      </c>
      <c r="H55" s="10">
        <f t="shared" si="6"/>
        <v>-13.319976906670078</v>
      </c>
      <c r="I55">
        <f t="shared" si="2"/>
        <v>-106.55981525336063</v>
      </c>
      <c r="K55">
        <f t="shared" si="3"/>
        <v>-13.321632261458738</v>
      </c>
      <c r="M55">
        <f t="shared" si="4"/>
        <v>-13.321632261458738</v>
      </c>
      <c r="N55" s="13">
        <f t="shared" si="5"/>
        <v>2.7401994763402237E-6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3.0823310701551208</v>
      </c>
      <c r="H56" s="10">
        <f t="shared" si="6"/>
        <v>-13.420725802269867</v>
      </c>
      <c r="I56">
        <f t="shared" si="2"/>
        <v>-107.36580641815894</v>
      </c>
      <c r="K56">
        <f t="shared" si="3"/>
        <v>-13.422179022500039</v>
      </c>
      <c r="M56">
        <f t="shared" si="4"/>
        <v>-13.422179022500039</v>
      </c>
      <c r="N56" s="13">
        <f t="shared" si="5"/>
        <v>2.1118490373799436E-6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3.0984145437955375</v>
      </c>
      <c r="H57" s="10">
        <f t="shared" si="6"/>
        <v>-13.512037704962937</v>
      </c>
      <c r="I57">
        <f t="shared" si="2"/>
        <v>-108.0963016397035</v>
      </c>
      <c r="K57">
        <f t="shared" si="3"/>
        <v>-13.513302099106038</v>
      </c>
      <c r="M57">
        <f t="shared" si="4"/>
        <v>-13.513302099106038</v>
      </c>
      <c r="N57" s="13">
        <f t="shared" si="5"/>
        <v>1.5986925491086167E-6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3.1144980174359542</v>
      </c>
      <c r="H58" s="10">
        <f t="shared" si="6"/>
        <v>-13.594268205520619</v>
      </c>
      <c r="I58">
        <f t="shared" si="2"/>
        <v>-108.75414564416495</v>
      </c>
      <c r="K58">
        <f t="shared" si="3"/>
        <v>-13.595357054798477</v>
      </c>
      <c r="M58">
        <f t="shared" si="4"/>
        <v>-13.595357054798477</v>
      </c>
      <c r="N58" s="13">
        <f t="shared" si="5"/>
        <v>1.1855927498919257E-6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3.130581491076371</v>
      </c>
      <c r="H59" s="10">
        <f t="shared" si="6"/>
        <v>-13.6677617544792</v>
      </c>
      <c r="I59">
        <f t="shared" si="2"/>
        <v>-109.3420940358336</v>
      </c>
      <c r="K59">
        <f t="shared" si="3"/>
        <v>-13.668688239392427</v>
      </c>
      <c r="M59">
        <f t="shared" si="4"/>
        <v>-13.668688239392427</v>
      </c>
      <c r="N59" s="13">
        <f t="shared" si="5"/>
        <v>8.5837429443826886E-7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3.1466649647167881</v>
      </c>
      <c r="H60" s="10">
        <f t="shared" si="6"/>
        <v>-13.732851985543419</v>
      </c>
      <c r="I60">
        <f t="shared" si="2"/>
        <v>-109.86281588434736</v>
      </c>
      <c r="K60">
        <f t="shared" si="3"/>
        <v>-13.733629119826297</v>
      </c>
      <c r="M60">
        <f t="shared" si="4"/>
        <v>-13.733629119826297</v>
      </c>
      <c r="N60" s="13">
        <f t="shared" si="5"/>
        <v>6.0393769362354456E-7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3.1627484383572049</v>
      </c>
      <c r="H61" s="10">
        <f t="shared" si="6"/>
        <v>-13.789862029990296</v>
      </c>
      <c r="I61">
        <f t="shared" si="2"/>
        <v>-110.31889623992237</v>
      </c>
      <c r="K61">
        <f t="shared" si="3"/>
        <v>-13.790502601514529</v>
      </c>
      <c r="M61">
        <f t="shared" si="4"/>
        <v>-13.790502601514529</v>
      </c>
      <c r="N61" s="13">
        <f t="shared" si="5"/>
        <v>4.1033187765822033E-7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3.1788319119976216</v>
      </c>
      <c r="H62" s="10">
        <f t="shared" si="6"/>
        <v>-13.839104822316726</v>
      </c>
      <c r="I62">
        <f t="shared" si="2"/>
        <v>-110.71283857853381</v>
      </c>
      <c r="K62">
        <f t="shared" si="3"/>
        <v>-13.839621340491028</v>
      </c>
      <c r="M62">
        <f t="shared" si="4"/>
        <v>-13.839621340491028</v>
      </c>
      <c r="N62" s="13">
        <f t="shared" si="5"/>
        <v>2.667910243850566E-7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3.1949153856380388</v>
      </c>
      <c r="H63" s="10">
        <f t="shared" si="6"/>
        <v>-13.88088339736759</v>
      </c>
      <c r="I63">
        <f t="shared" si="2"/>
        <v>-111.04706717894072</v>
      </c>
      <c r="K63">
        <f t="shared" si="3"/>
        <v>-13.881288046603306</v>
      </c>
      <c r="M63">
        <f t="shared" si="4"/>
        <v>-13.881288046603306</v>
      </c>
      <c r="N63" s="13">
        <f t="shared" si="5"/>
        <v>1.6374100396512358E-7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3.2109988592784555</v>
      </c>
      <c r="H64" s="10">
        <f t="shared" si="6"/>
        <v>-13.915491179175026</v>
      </c>
      <c r="I64">
        <f t="shared" si="2"/>
        <v>-111.32392943340021</v>
      </c>
      <c r="K64">
        <f t="shared" si="3"/>
        <v>-13.915795778010349</v>
      </c>
      <c r="M64">
        <f t="shared" si="4"/>
        <v>-13.915795778010349</v>
      </c>
      <c r="N64" s="13">
        <f t="shared" si="5"/>
        <v>9.2780450479837261E-8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3.2270823329188727</v>
      </c>
      <c r="H65" s="10">
        <f t="shared" si="6"/>
        <v>-13.943212261733377</v>
      </c>
      <c r="I65">
        <f t="shared" si="2"/>
        <v>-111.54569809386702</v>
      </c>
      <c r="K65">
        <f t="shared" si="3"/>
        <v>-13.943428227230084</v>
      </c>
      <c r="M65">
        <f t="shared" si="4"/>
        <v>-13.943428227230084</v>
      </c>
      <c r="N65" s="13">
        <f t="shared" si="5"/>
        <v>4.6641095768042282E-8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3.243165806559289</v>
      </c>
      <c r="H66" s="10">
        <f t="shared" si="6"/>
        <v>-13.964321681928338</v>
      </c>
      <c r="I66">
        <f t="shared" si="2"/>
        <v>-111.7145734554267</v>
      </c>
      <c r="K66">
        <f t="shared" si="3"/>
        <v>-13.964459998975242</v>
      </c>
      <c r="M66">
        <f t="shared" si="4"/>
        <v>-13.964459998975242</v>
      </c>
      <c r="N66" s="13">
        <f t="shared" si="5"/>
        <v>1.9131605464253053E-8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3.2592492801997062</v>
      </c>
      <c r="H67" s="10">
        <f t="shared" si="6"/>
        <v>-13.979085684833118</v>
      </c>
      <c r="I67">
        <f t="shared" si="2"/>
        <v>-111.83268547866494</v>
      </c>
      <c r="K67">
        <f t="shared" si="3"/>
        <v>-13.979156880009979</v>
      </c>
      <c r="M67">
        <f t="shared" si="4"/>
        <v>-13.979156880009979</v>
      </c>
      <c r="N67" s="13">
        <f t="shared" si="5"/>
        <v>5.0687532083393807E-9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3.2753327538401233</v>
      </c>
      <c r="H68" s="10">
        <f t="shared" si="6"/>
        <v>-13.987761981578727</v>
      </c>
      <c r="I68">
        <f t="shared" si="2"/>
        <v>-111.90209585262981</v>
      </c>
      <c r="K68">
        <f t="shared" si="3"/>
        <v>-13.987776101252825</v>
      </c>
      <c r="M68">
        <f t="shared" si="4"/>
        <v>-13.987776101252825</v>
      </c>
      <c r="N68" s="13">
        <f t="shared" si="5"/>
        <v>1.9936519664410557E-6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3.2914162274805392</v>
      </c>
      <c r="H69" s="54">
        <f t="shared" si="6"/>
        <v>-13.990600000000001</v>
      </c>
      <c r="I69" s="51">
        <f t="shared" si="2"/>
        <v>-111.9248</v>
      </c>
      <c r="J69" s="51"/>
      <c r="K69">
        <f t="shared" si="3"/>
        <v>-13.990566592345406</v>
      </c>
      <c r="M69">
        <f t="shared" si="4"/>
        <v>-13.990566592345406</v>
      </c>
      <c r="N69" s="55">
        <f t="shared" si="5"/>
        <v>1.1160713855185848E-5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3.3074997011209559</v>
      </c>
      <c r="H70" s="10">
        <f t="shared" si="6"/>
        <v>-13.987841128253772</v>
      </c>
      <c r="I70">
        <f t="shared" si="2"/>
        <v>-111.90272902603017</v>
      </c>
      <c r="K70">
        <f t="shared" si="3"/>
        <v>-13.987769228900101</v>
      </c>
      <c r="M70">
        <f t="shared" si="4"/>
        <v>-13.987769228900101</v>
      </c>
      <c r="N70" s="13">
        <f t="shared" si="5"/>
        <v>5.1695170582789605E-5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3.3235831747613731</v>
      </c>
      <c r="H71" s="10">
        <f t="shared" si="6"/>
        <v>-13.979718951600116</v>
      </c>
      <c r="I71">
        <f t="shared" si="2"/>
        <v>-111.83775161280093</v>
      </c>
      <c r="K71">
        <f t="shared" si="3"/>
        <v>-13.97961707263385</v>
      </c>
      <c r="M71">
        <f t="shared" si="4"/>
        <v>-13.97961707263385</v>
      </c>
      <c r="N71" s="13">
        <f t="shared" si="5"/>
        <v>1.0379323767408454E-8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3.3396666484017898</v>
      </c>
      <c r="H72" s="10">
        <f t="shared" si="6"/>
        <v>-13.96645948253283</v>
      </c>
      <c r="I72">
        <f t="shared" si="2"/>
        <v>-111.73167586026264</v>
      </c>
      <c r="K72">
        <f t="shared" si="3"/>
        <v>-13.966335604589506</v>
      </c>
      <c r="M72">
        <f t="shared" si="4"/>
        <v>-13.966335604589506</v>
      </c>
      <c r="N72" s="13">
        <f t="shared" si="5"/>
        <v>1.5345744842107697E-8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3.3557501220422066</v>
      </c>
      <c r="H73" s="10">
        <f t="shared" si="6"/>
        <v>-13.948281384440119</v>
      </c>
      <c r="I73">
        <f t="shared" si="2"/>
        <v>-111.58625107552095</v>
      </c>
      <c r="K73">
        <f t="shared" si="3"/>
        <v>-13.948142951640518</v>
      </c>
      <c r="M73">
        <f t="shared" si="4"/>
        <v>-13.948142951640518</v>
      </c>
      <c r="N73" s="13">
        <f t="shared" si="5"/>
        <v>1.916364000519123E-8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3.3718335956826233</v>
      </c>
      <c r="H74" s="10">
        <f t="shared" si="6"/>
        <v>-13.92539618897181</v>
      </c>
      <c r="I74">
        <f t="shared" si="2"/>
        <v>-111.40316951177448</v>
      </c>
      <c r="K74">
        <f t="shared" si="3"/>
        <v>-13.925250106469091</v>
      </c>
      <c r="M74">
        <f t="shared" si="4"/>
        <v>-13.925250106469091</v>
      </c>
      <c r="N74" s="13">
        <f t="shared" si="5"/>
        <v>2.1340097600475516E-8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3.3879170693230405</v>
      </c>
      <c r="H75" s="10">
        <f t="shared" si="6"/>
        <v>-13.898008507284631</v>
      </c>
      <c r="I75">
        <f t="shared" si="2"/>
        <v>-111.18406805827705</v>
      </c>
      <c r="K75">
        <f t="shared" si="3"/>
        <v>-13.897861141202789</v>
      </c>
      <c r="M75">
        <f t="shared" si="4"/>
        <v>-13.897861141202789</v>
      </c>
      <c r="N75" s="13">
        <f t="shared" si="5"/>
        <v>2.1716762077549349E-8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3.4040005429634572</v>
      </c>
      <c r="H76" s="10">
        <f t="shared" si="6"/>
        <v>-13.86631623533256</v>
      </c>
      <c r="I76">
        <f t="shared" si="2"/>
        <v>-110.93052988266048</v>
      </c>
      <c r="K76">
        <f t="shared" si="3"/>
        <v>-13.866173414889262</v>
      </c>
      <c r="M76">
        <f t="shared" si="4"/>
        <v>-13.866173414889262</v>
      </c>
      <c r="N76" s="13">
        <f t="shared" si="5"/>
        <v>2.0397679023725487E-8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3.420084016603874</v>
      </c>
      <c r="H77" s="10">
        <f t="shared" si="6"/>
        <v>-13.830510753364848</v>
      </c>
      <c r="I77">
        <f t="shared" si="2"/>
        <v>-110.64408602691879</v>
      </c>
      <c r="K77">
        <f t="shared" si="3"/>
        <v>-13.830377774983736</v>
      </c>
      <c r="M77">
        <f t="shared" si="4"/>
        <v>-13.830377774983736</v>
      </c>
      <c r="N77" s="13">
        <f t="shared" si="5"/>
        <v>1.7683249843148534E-8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3.4361674902442916</v>
      </c>
      <c r="H78" s="10">
        <f t="shared" si="6"/>
        <v>-13.79077711978989</v>
      </c>
      <c r="I78">
        <f t="shared" si="2"/>
        <v>-110.32621695831912</v>
      </c>
      <c r="K78">
        <f t="shared" si="3"/>
        <v>-13.790658753019036</v>
      </c>
      <c r="M78">
        <f t="shared" si="4"/>
        <v>-13.790658753019036</v>
      </c>
      <c r="N78" s="13">
        <f t="shared" si="5"/>
        <v>1.4010692442449428E-8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3.4522509638847083</v>
      </c>
      <c r="H79" s="10">
        <f t="shared" si="6"/>
        <v>-13.747294259558977</v>
      </c>
      <c r="I79">
        <f t="shared" si="2"/>
        <v>-109.97835407647182</v>
      </c>
      <c r="K79">
        <f t="shared" si="3"/>
        <v>-13.747194754623038</v>
      </c>
      <c r="M79">
        <f t="shared" si="4"/>
        <v>-13.747194754623038</v>
      </c>
      <c r="N79" s="13">
        <f t="shared" si="5"/>
        <v>9.9012322762065766E-9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3.4683344375251246</v>
      </c>
      <c r="H80" s="10">
        <f t="shared" si="6"/>
        <v>-13.700235147219871</v>
      </c>
      <c r="I80">
        <f t="shared" si="2"/>
        <v>-109.60188117775897</v>
      </c>
      <c r="K80">
        <f t="shared" si="3"/>
        <v>-13.700158244043976</v>
      </c>
      <c r="M80">
        <f t="shared" si="4"/>
        <v>-13.700158244043976</v>
      </c>
      <c r="N80" s="13">
        <f t="shared" si="5"/>
        <v>5.9140984627260488E-9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3.4844179111655422</v>
      </c>
      <c r="H81" s="10">
        <f t="shared" si="6"/>
        <v>-13.649766984786018</v>
      </c>
      <c r="I81">
        <f t="shared" si="2"/>
        <v>-109.19813587828814</v>
      </c>
      <c r="K81">
        <f t="shared" si="3"/>
        <v>-13.649715923339381</v>
      </c>
      <c r="M81">
        <f t="shared" si="4"/>
        <v>-13.649715923339381</v>
      </c>
      <c r="N81" s="13">
        <f t="shared" si="5"/>
        <v>2.6072713326769932E-9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3.500501384805959</v>
      </c>
      <c r="H82" s="10">
        <f t="shared" si="6"/>
        <v>-13.596051374563542</v>
      </c>
      <c r="I82">
        <f t="shared" si="2"/>
        <v>-108.76841099650834</v>
      </c>
      <c r="K82">
        <f t="shared" si="3"/>
        <v>-13.596028906380102</v>
      </c>
      <c r="M82">
        <f t="shared" si="4"/>
        <v>-13.596028906380102</v>
      </c>
      <c r="N82" s="13">
        <f t="shared" si="5"/>
        <v>5.0481926709273247E-10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3.5165848584463757</v>
      </c>
      <c r="H83" s="10">
        <f t="shared" si="6"/>
        <v>-13.5392444870741</v>
      </c>
      <c r="I83">
        <f t="shared" si="2"/>
        <v>-108.3139558965928</v>
      </c>
      <c r="K83">
        <f t="shared" si="3"/>
        <v>-13.539252887816541</v>
      </c>
      <c r="M83">
        <f t="shared" si="4"/>
        <v>-13.539252887816541</v>
      </c>
      <c r="N83" s="13">
        <f t="shared" si="5"/>
        <v>7.0572473564036166E-11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3.5326683320867924</v>
      </c>
      <c r="H84" s="10">
        <f t="shared" si="6"/>
        <v>-13.479497224208203</v>
      </c>
      <c r="I84">
        <f t="shared" ref="I84:I147" si="9">H84*$E$6</f>
        <v>-107.83597779366562</v>
      </c>
      <c r="K84">
        <f t="shared" ref="K84:K147" si="10">(1/2)*($L$9*$L$4*EXP(-$L$7*$O$6*(G84/$O$6-1))-($L$9*$L$6*EXP(-$L$5*$O$6*(G84/$O$6-1))))</f>
        <v>-13.479538307150285</v>
      </c>
      <c r="M84">
        <f t="shared" ref="M84:M147" si="11">(1/2)*($L$9*$O$4*EXP(-$O$8*$O$6*(G84/$O$6-1))-($L$9*$O$7*EXP(-$O$5*$O$6*(G84/$O$6-1))))</f>
        <v>-13.479538307150285</v>
      </c>
      <c r="N84" s="13">
        <f t="shared" ref="N84:N147" si="12">(M84-H84)^2*O84</f>
        <v>1.6878081301899789E-9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3.5487518057272096</v>
      </c>
      <c r="H85" s="10">
        <f t="shared" ref="H85:H148" si="13">-(-$B$4)*(1+D85+$E$5*D85^3)*EXP(-D85)</f>
        <v>-13.416955377739907</v>
      </c>
      <c r="I85">
        <f t="shared" si="9"/>
        <v>-107.33564302191925</v>
      </c>
      <c r="K85">
        <f t="shared" si="10"/>
        <v>-13.417030508049978</v>
      </c>
      <c r="M85">
        <f t="shared" si="11"/>
        <v>-13.417030508049978</v>
      </c>
      <c r="N85" s="13">
        <f t="shared" si="12"/>
        <v>5.6445634913650906E-9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3.5648352793676263</v>
      </c>
      <c r="H86" s="10">
        <f t="shared" si="13"/>
        <v>-13.351759783330303</v>
      </c>
      <c r="I86">
        <f t="shared" si="9"/>
        <v>-106.81407826664243</v>
      </c>
      <c r="K86">
        <f t="shared" si="10"/>
        <v>-13.35186989304669</v>
      </c>
      <c r="M86">
        <f t="shared" si="11"/>
        <v>-13.35186989304669</v>
      </c>
      <c r="N86" s="13">
        <f t="shared" si="12"/>
        <v>1.212414964270997E-8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3.5809187530080431</v>
      </c>
      <c r="H87" s="10">
        <f t="shared" si="13"/>
        <v>-13.284046470143792</v>
      </c>
      <c r="I87">
        <f t="shared" si="9"/>
        <v>-106.27237176115034</v>
      </c>
      <c r="K87">
        <f t="shared" si="10"/>
        <v>-13.284192073740005</v>
      </c>
      <c r="M87">
        <f t="shared" si="11"/>
        <v>-13.284192073740005</v>
      </c>
      <c r="N87" s="13">
        <f t="shared" si="12"/>
        <v>2.1200407230114961E-8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3.5970022266484603</v>
      </c>
      <c r="H88" s="10">
        <f t="shared" si="13"/>
        <v>-13.213946806197855</v>
      </c>
      <c r="I88">
        <f t="shared" si="9"/>
        <v>-105.71157444958284</v>
      </c>
      <c r="K88">
        <f t="shared" si="10"/>
        <v>-13.214128016642457</v>
      </c>
      <c r="M88">
        <f t="shared" si="11"/>
        <v>-13.214128016642457</v>
      </c>
      <c r="N88" s="13">
        <f t="shared" si="12"/>
        <v>3.283722523275721E-8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3.613085700288877</v>
      </c>
      <c r="H89" s="10">
        <f t="shared" si="13"/>
        <v>-13.14158763956376</v>
      </c>
      <c r="I89">
        <f t="shared" si="9"/>
        <v>-105.13270111651008</v>
      </c>
      <c r="K89">
        <f t="shared" si="10"/>
        <v>-13.141804184786395</v>
      </c>
      <c r="M89">
        <f t="shared" si="11"/>
        <v>-13.141804184786395</v>
      </c>
      <c r="N89" s="13">
        <f t="shared" si="12"/>
        <v>4.6891833446056421E-8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3.6291691739292937</v>
      </c>
      <c r="H90" s="10">
        <f t="shared" si="13"/>
        <v>-13.067091435532507</v>
      </c>
      <c r="I90">
        <f t="shared" si="9"/>
        <v>-104.53673148426006</v>
      </c>
      <c r="K90">
        <f t="shared" si="10"/>
        <v>-13.067342675213705</v>
      </c>
      <c r="M90">
        <f t="shared" si="11"/>
        <v>-13.067342675213705</v>
      </c>
      <c r="N90" s="13">
        <f t="shared" si="12"/>
        <v>6.3121377408473226E-8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3.6452526475697105</v>
      </c>
      <c r="H91" s="10">
        <f t="shared" si="13"/>
        <v>-12.990576409857276</v>
      </c>
      <c r="I91">
        <f t="shared" si="9"/>
        <v>-103.92461127885821</v>
      </c>
      <c r="K91">
        <f t="shared" si="10"/>
        <v>-12.990861352465574</v>
      </c>
      <c r="M91">
        <f t="shared" si="11"/>
        <v>-12.990861352465574</v>
      </c>
      <c r="N91" s="13">
        <f t="shared" si="12"/>
        <v>8.11922900235599E-8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3.6613361212101276</v>
      </c>
      <c r="H92" s="10">
        <f t="shared" si="13"/>
        <v>-12.91215665818056</v>
      </c>
      <c r="I92">
        <f t="shared" si="9"/>
        <v>-103.29725326544448</v>
      </c>
      <c r="K92">
        <f t="shared" si="10"/>
        <v>-12.91247397818621</v>
      </c>
      <c r="M92">
        <f t="shared" si="11"/>
        <v>-12.91247397818621</v>
      </c>
      <c r="N92" s="13">
        <f t="shared" si="12"/>
        <v>1.0069198598535758E-7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3.6774195948505444</v>
      </c>
      <c r="H93" s="10">
        <f t="shared" si="13"/>
        <v>-12.831942281751397</v>
      </c>
      <c r="I93">
        <f t="shared" si="9"/>
        <v>-102.65553825401118</v>
      </c>
      <c r="K93">
        <f t="shared" si="10"/>
        <v>-12.83229033695099</v>
      </c>
      <c r="M93">
        <f t="shared" si="11"/>
        <v>-12.83229033695099</v>
      </c>
      <c r="N93" s="13">
        <f t="shared" si="12"/>
        <v>1.2114242196381606E-7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3.6935030684909611</v>
      </c>
      <c r="H94" s="10">
        <f t="shared" si="13"/>
        <v>-12.750039509535142</v>
      </c>
      <c r="I94">
        <f t="shared" si="9"/>
        <v>-102.00031607628114</v>
      </c>
      <c r="K94">
        <f t="shared" si="10"/>
        <v>-12.750416358426705</v>
      </c>
      <c r="M94">
        <f t="shared" si="11"/>
        <v>-12.750416358426705</v>
      </c>
      <c r="N94" s="13">
        <f t="shared" si="12"/>
        <v>1.420150870719084E-7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3.7095865421313787</v>
      </c>
      <c r="H95" s="10">
        <f t="shared" si="13"/>
        <v>-12.666550816815603</v>
      </c>
      <c r="I95">
        <f t="shared" si="9"/>
        <v>-101.33240653452482</v>
      </c>
      <c r="K95">
        <f t="shared" si="10"/>
        <v>-12.666954235968291</v>
      </c>
      <c r="M95">
        <f t="shared" si="11"/>
        <v>-12.666954235968291</v>
      </c>
      <c r="N95" s="13">
        <f t="shared" si="12"/>
        <v>1.6274701275554003E-7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3.725670015771795</v>
      </c>
      <c r="H96" s="10">
        <f t="shared" si="13"/>
        <v>-12.58157504038652</v>
      </c>
      <c r="I96">
        <f t="shared" si="9"/>
        <v>-100.65260032309216</v>
      </c>
      <c r="K96">
        <f t="shared" si="10"/>
        <v>-12.582002541753685</v>
      </c>
      <c r="M96">
        <f t="shared" si="11"/>
        <v>-12.582002541753685</v>
      </c>
      <c r="N96" s="13">
        <f t="shared" si="12"/>
        <v>1.8275741892781663E-7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3.7417534894122118</v>
      </c>
      <c r="H97" s="10">
        <f t="shared" si="13"/>
        <v>-12.495207490426912</v>
      </c>
      <c r="I97">
        <f t="shared" si="9"/>
        <v>-99.961659923415297</v>
      </c>
      <c r="K97">
        <f t="shared" si="10"/>
        <v>-12.495656338555325</v>
      </c>
      <c r="M97">
        <f t="shared" si="11"/>
        <v>-12.495656338555325</v>
      </c>
      <c r="N97" s="13">
        <f t="shared" si="12"/>
        <v>2.0146464237930851E-7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3.7578369630526285</v>
      </c>
      <c r="H98" s="10">
        <f t="shared" si="13"/>
        <v>-12.407540059152156</v>
      </c>
      <c r="I98">
        <f t="shared" si="9"/>
        <v>-99.260320473217249</v>
      </c>
      <c r="K98">
        <f t="shared" si="10"/>
        <v>-12.408007288244402</v>
      </c>
      <c r="M98">
        <f t="shared" si="11"/>
        <v>-12.408007288244402</v>
      </c>
      <c r="N98" s="13">
        <f t="shared" si="12"/>
        <v>2.1830302464107498E-7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3.7739204366930461</v>
      </c>
      <c r="H99" s="10">
        <f t="shared" si="13"/>
        <v>-12.318661326330233</v>
      </c>
      <c r="I99">
        <f t="shared" si="9"/>
        <v>-98.549290610641862</v>
      </c>
      <c r="K99">
        <f t="shared" si="10"/>
        <v>-12.319143757120923</v>
      </c>
      <c r="M99">
        <f t="shared" si="11"/>
        <v>-12.319143757120923</v>
      </c>
      <c r="N99" s="13">
        <f t="shared" si="12"/>
        <v>2.3273946780587763E-7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3.7900039103334628</v>
      </c>
      <c r="H100" s="10">
        <f t="shared" si="13"/>
        <v>-12.228656661750174</v>
      </c>
      <c r="I100">
        <f t="shared" si="9"/>
        <v>-97.82925329400139</v>
      </c>
      <c r="K100">
        <f t="shared" si="10"/>
        <v>-12.229150918160197</v>
      </c>
      <c r="M100">
        <f t="shared" si="11"/>
        <v>-12.229150918160197</v>
      </c>
      <c r="N100" s="13">
        <f t="shared" si="12"/>
        <v>2.4428939884946881E-7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3.8060873839738791</v>
      </c>
      <c r="H101" s="10">
        <f t="shared" si="13"/>
        <v>-12.137608324727344</v>
      </c>
      <c r="I101">
        <f t="shared" si="9"/>
        <v>-97.100866597818751</v>
      </c>
      <c r="K101">
        <f t="shared" si="10"/>
        <v>-12.138110850263756</v>
      </c>
      <c r="M101">
        <f t="shared" si="11"/>
        <v>-12.138110850263756</v>
      </c>
      <c r="N101" s="13">
        <f t="shared" si="12"/>
        <v>2.5253191474589118E-7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3.8221708576142968</v>
      </c>
      <c r="H102" s="10">
        <f t="shared" si="13"/>
        <v>-12.045595560727952</v>
      </c>
      <c r="I102">
        <f t="shared" si="9"/>
        <v>-96.364764485823613</v>
      </c>
      <c r="K102">
        <f t="shared" si="10"/>
        <v>-12.046102634600231</v>
      </c>
      <c r="M102">
        <f t="shared" si="11"/>
        <v>-12.046102634600231</v>
      </c>
      <c r="N102" s="13">
        <f t="shared" si="12"/>
        <v>2.5712391194869089E-7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3.8382543312547135</v>
      </c>
      <c r="H103" s="10">
        <f t="shared" si="13"/>
        <v>-11.952694695192966</v>
      </c>
      <c r="I103">
        <f t="shared" si="9"/>
        <v>-95.621557561543725</v>
      </c>
      <c r="K103">
        <f t="shared" si="10"/>
        <v>-11.953202448119402</v>
      </c>
      <c r="M103">
        <f t="shared" si="11"/>
        <v>-11.953202448119402</v>
      </c>
      <c r="N103" s="13">
        <f t="shared" si="12"/>
        <v>2.5781303430489734E-7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3.8543378048951302</v>
      </c>
      <c r="H104" s="10">
        <f t="shared" si="13"/>
        <v>-11.858979224639347</v>
      </c>
      <c r="I104">
        <f t="shared" si="9"/>
        <v>-94.871833797114775</v>
      </c>
      <c r="K104">
        <f t="shared" si="10"/>
        <v>-11.859483654319995</v>
      </c>
      <c r="M104">
        <f t="shared" si="11"/>
        <v>-11.859483654319995</v>
      </c>
      <c r="N104" s="13">
        <f t="shared" si="12"/>
        <v>2.5444930271843023E-7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3.870421278535547</v>
      </c>
      <c r="H105" s="10">
        <f t="shared" si="13"/>
        <v>-11.764519905114572</v>
      </c>
      <c r="I105">
        <f t="shared" si="9"/>
        <v>-94.116159240916573</v>
      </c>
      <c r="K105">
        <f t="shared" si="10"/>
        <v>-11.765016891349969</v>
      </c>
      <c r="M105">
        <f t="shared" si="11"/>
        <v>-11.765016891349969</v>
      </c>
      <c r="N105" s="13">
        <f t="shared" si="12"/>
        <v>2.4699531817448073E-7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3.8865047521759641</v>
      </c>
      <c r="H106" s="10">
        <f t="shared" si="13"/>
        <v>-11.669384838078162</v>
      </c>
      <c r="I106">
        <f t="shared" si="9"/>
        <v>-93.355078704625299</v>
      </c>
      <c r="K106">
        <f t="shared" si="10"/>
        <v>-11.669870157515387</v>
      </c>
      <c r="M106">
        <f t="shared" si="11"/>
        <v>-11.669870157515387</v>
      </c>
      <c r="N106" s="13">
        <f t="shared" si="12"/>
        <v>2.3553495614792329E-7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3.9025882258163809</v>
      </c>
      <c r="H107" s="10">
        <f t="shared" si="13"/>
        <v>-11.573639553782119</v>
      </c>
      <c r="I107">
        <f t="shared" si="9"/>
        <v>-92.589116430256951</v>
      </c>
      <c r="K107">
        <f t="shared" si="10"/>
        <v>-11.574108894272097</v>
      </c>
      <c r="M107">
        <f t="shared" si="11"/>
        <v>-11.574108894272097</v>
      </c>
      <c r="N107" s="13">
        <f t="shared" si="12"/>
        <v>2.2028049553303781E-7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3.9186716994567976</v>
      </c>
      <c r="H108" s="10">
        <f t="shared" si="13"/>
        <v>-11.47734709222007</v>
      </c>
      <c r="I108">
        <f t="shared" si="9"/>
        <v>-91.818776737760558</v>
      </c>
      <c r="K108">
        <f t="shared" si="10"/>
        <v>-11.477796066772232</v>
      </c>
      <c r="M108">
        <f t="shared" si="11"/>
        <v>-11.477796066772232</v>
      </c>
      <c r="N108" s="13">
        <f t="shared" si="12"/>
        <v>2.0157814848914452E-7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3.9347551730972148</v>
      </c>
      <c r="H109" s="10">
        <f t="shared" si="13"/>
        <v>-11.38056808171317</v>
      </c>
      <c r="I109">
        <f t="shared" si="9"/>
        <v>-91.044544653705358</v>
      </c>
      <c r="K109">
        <f t="shared" si="10"/>
        <v>-11.380992242035523</v>
      </c>
      <c r="M109">
        <f t="shared" si="11"/>
        <v>-11.380992242035523</v>
      </c>
      <c r="N109" s="13">
        <f t="shared" si="12"/>
        <v>1.7991197905891726E-7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3.9508386467376315</v>
      </c>
      <c r="H110" s="10">
        <f t="shared" si="13"/>
        <v>-11.283360815198801</v>
      </c>
      <c r="I110">
        <f t="shared" si="9"/>
        <v>-90.266886521590408</v>
      </c>
      <c r="K110">
        <f t="shared" si="10"/>
        <v>-11.283755664813469</v>
      </c>
      <c r="M110">
        <f t="shared" si="11"/>
        <v>-11.283755664813469</v>
      </c>
      <c r="N110" s="13">
        <f t="shared" si="12"/>
        <v>1.5590621820378569E-7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3.9669221203780483</v>
      </c>
      <c r="H111" s="10">
        <f t="shared" si="13"/>
        <v>-11.185781324286472</v>
      </c>
      <c r="I111">
        <f t="shared" si="9"/>
        <v>-89.486250594291775</v>
      </c>
      <c r="K111">
        <f t="shared" si="10"/>
        <v>-11.186142331212476</v>
      </c>
      <c r="M111">
        <f t="shared" si="11"/>
        <v>-11.186142331212476</v>
      </c>
      <c r="N111" s="13">
        <f t="shared" si="12"/>
        <v>1.3032600062321301E-7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3.9830055940184654</v>
      </c>
      <c r="H112" s="10">
        <f t="shared" si="13"/>
        <v>-11.087883451143485</v>
      </c>
      <c r="I112">
        <f t="shared" si="9"/>
        <v>-88.70306760914788</v>
      </c>
      <c r="K112">
        <f t="shared" si="10"/>
        <v>-11.088206060140143</v>
      </c>
      <c r="M112">
        <f t="shared" si="11"/>
        <v>-11.088206060140143</v>
      </c>
      <c r="N112" s="13">
        <f t="shared" si="12"/>
        <v>1.0407656472477624E-4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3.9990890676588822</v>
      </c>
      <c r="H113" s="10">
        <f t="shared" si="13"/>
        <v>-10.989718918271224</v>
      </c>
      <c r="I113">
        <f t="shared" si="9"/>
        <v>-87.917751346169794</v>
      </c>
      <c r="K113">
        <f t="shared" si="10"/>
        <v>-10.989998562637219</v>
      </c>
      <c r="M113">
        <f t="shared" si="11"/>
        <v>-10.989998562637219</v>
      </c>
      <c r="N113" s="13">
        <f t="shared" si="12"/>
        <v>7.8200971432330644E-5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4.0151725412992993</v>
      </c>
      <c r="H114" s="10">
        <f t="shared" si="13"/>
        <v>-10.891337396231316</v>
      </c>
      <c r="I114">
        <f t="shared" si="9"/>
        <v>-87.13069916985053</v>
      </c>
      <c r="K114">
        <f t="shared" si="10"/>
        <v>-10.891569509155762</v>
      </c>
      <c r="M114">
        <f t="shared" si="11"/>
        <v>-10.891569509155762</v>
      </c>
      <c r="N114" s="13">
        <f t="shared" si="12"/>
        <v>5.3876409694577468E-5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4.0312560149397161</v>
      </c>
      <c r="H115" s="10">
        <f t="shared" si="13"/>
        <v>-10.792786569379247</v>
      </c>
      <c r="I115">
        <f t="shared" si="9"/>
        <v>-86.342292555033978</v>
      </c>
      <c r="K115">
        <f t="shared" si="10"/>
        <v>-10.792966594842575</v>
      </c>
      <c r="M115">
        <f t="shared" si="11"/>
        <v>-10.792966594842575</v>
      </c>
      <c r="N115" s="13">
        <f t="shared" si="12"/>
        <v>3.2409167446366596E-8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4.0473394885801328</v>
      </c>
      <c r="H116" s="10">
        <f t="shared" si="13"/>
        <v>-10.694112199661534</v>
      </c>
      <c r="I116">
        <f t="shared" si="9"/>
        <v>-85.552897597292272</v>
      </c>
      <c r="K116">
        <f t="shared" si="10"/>
        <v>-10.694235602885083</v>
      </c>
      <c r="M116">
        <f t="shared" si="11"/>
        <v>-10.694235602885083</v>
      </c>
      <c r="N116" s="13">
        <f t="shared" si="12"/>
        <v>1.5228355582306696E-8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4.0634229622205496</v>
      </c>
      <c r="H117" s="10">
        <f t="shared" si="13"/>
        <v>-10.595358188530854</v>
      </c>
      <c r="I117">
        <f t="shared" si="9"/>
        <v>-84.762865508246833</v>
      </c>
      <c r="K117">
        <f t="shared" si="10"/>
        <v>-10.595420465975359</v>
      </c>
      <c r="M117">
        <f t="shared" si="11"/>
        <v>-10.595420465975359</v>
      </c>
      <c r="N117" s="13">
        <f t="shared" si="12"/>
        <v>3.8784800940096127E-9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4.0795064358609663</v>
      </c>
      <c r="H118" s="10">
        <f t="shared" si="13"/>
        <v>-10.496566637032279</v>
      </c>
      <c r="I118">
        <f t="shared" si="9"/>
        <v>-83.972533096258232</v>
      </c>
      <c r="K118">
        <f t="shared" si="10"/>
        <v>-10.496563325946395</v>
      </c>
      <c r="M118">
        <f t="shared" si="11"/>
        <v>-10.496563325946395</v>
      </c>
      <c r="N118" s="13">
        <f t="shared" si="12"/>
        <v>1.0963289729203548E-11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4.0955899095013839</v>
      </c>
      <c r="H119" s="10">
        <f t="shared" si="13"/>
        <v>-10.397777904112111</v>
      </c>
      <c r="I119">
        <f t="shared" si="9"/>
        <v>-83.182223232896888</v>
      </c>
      <c r="K119">
        <f t="shared" si="10"/>
        <v>-10.397704591633103</v>
      </c>
      <c r="M119">
        <f t="shared" si="11"/>
        <v>-10.397704591633103</v>
      </c>
      <c r="N119" s="13">
        <f t="shared" si="12"/>
        <v>5.3747195783623797E-9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4.1116733831418006</v>
      </c>
      <c r="H120" s="10">
        <f t="shared" si="13"/>
        <v>-10.299030663199485</v>
      </c>
      <c r="I120">
        <f t="shared" si="9"/>
        <v>-82.392245305595878</v>
      </c>
      <c r="K120">
        <f t="shared" si="10"/>
        <v>-10.298882995009247</v>
      </c>
      <c r="M120">
        <f t="shared" si="11"/>
        <v>-10.298882995009247</v>
      </c>
      <c r="N120" s="13">
        <f t="shared" si="12"/>
        <v>2.1805894408013209E-8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4.1277568567822174</v>
      </c>
      <c r="H121" s="10">
        <f t="shared" si="13"/>
        <v>-10.200361957109596</v>
      </c>
      <c r="I121">
        <f t="shared" si="9"/>
        <v>-81.602895656876768</v>
      </c>
      <c r="K121">
        <f t="shared" si="10"/>
        <v>-10.200135645649693</v>
      </c>
      <c r="M121">
        <f t="shared" si="11"/>
        <v>-10.200135645649693</v>
      </c>
      <c r="N121" s="13">
        <f t="shared" si="12"/>
        <v>5.1216876883344391E-8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4.1438403304226341</v>
      </c>
      <c r="H122" s="10">
        <f t="shared" si="13"/>
        <v>-10.101807251315908</v>
      </c>
      <c r="I122">
        <f t="shared" si="9"/>
        <v>-80.814458010527261</v>
      </c>
      <c r="K122">
        <f t="shared" si="10"/>
        <v>-10.101498083566455</v>
      </c>
      <c r="M122">
        <f t="shared" si="11"/>
        <v>-10.101498083566455</v>
      </c>
      <c r="N122" s="13">
        <f t="shared" si="12"/>
        <v>9.5584697301900851E-8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4.1599238040630508</v>
      </c>
      <c r="H123" s="10">
        <f t="shared" si="13"/>
        <v>-10.00340048563762</v>
      </c>
      <c r="I123">
        <f t="shared" si="9"/>
        <v>-80.02720388510096</v>
      </c>
      <c r="K123">
        <f t="shared" si="10"/>
        <v>-10.003004330465185</v>
      </c>
      <c r="M123">
        <f t="shared" si="11"/>
        <v>-10.003004330465185</v>
      </c>
      <c r="N123" s="13">
        <f t="shared" si="12"/>
        <v>1.5693892064715226E-7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4.1760072777034676</v>
      </c>
      <c r="H124" s="10">
        <f t="shared" si="13"/>
        <v>-9.905174124387182</v>
      </c>
      <c r="I124">
        <f t="shared" si="9"/>
        <v>-79.241392995097456</v>
      </c>
      <c r="K124">
        <f t="shared" si="10"/>
        <v>-9.904686939467755</v>
      </c>
      <c r="M124">
        <f t="shared" si="11"/>
        <v>-9.904686939467755</v>
      </c>
      <c r="N124" s="13">
        <f t="shared" si="12"/>
        <v>2.3734914571710065E-7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4.1920907513438843</v>
      </c>
      <c r="H125" s="10">
        <f t="shared" si="13"/>
        <v>-9.8071592050215717</v>
      </c>
      <c r="I125">
        <f t="shared" si="9"/>
        <v>-78.457273640172573</v>
      </c>
      <c r="K125">
        <f t="shared" si="10"/>
        <v>-9.8065770433450474</v>
      </c>
      <c r="M125">
        <f t="shared" si="11"/>
        <v>-9.8065770433450474</v>
      </c>
      <c r="N125" s="13">
        <f t="shared" si="12"/>
        <v>3.3891221761352667E-7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4.2081742249843019</v>
      </c>
      <c r="H126" s="10">
        <f t="shared" si="13"/>
        <v>-9.7093853853397984</v>
      </c>
      <c r="I126">
        <f t="shared" si="9"/>
        <v>-77.675083082718388</v>
      </c>
      <c r="K126">
        <f t="shared" si="10"/>
        <v>-9.7087044013030592</v>
      </c>
      <c r="M126">
        <f t="shared" si="11"/>
        <v>-9.7087044013030592</v>
      </c>
      <c r="N126" s="13">
        <f t="shared" si="12"/>
        <v>4.6373925829364113E-7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4.2242576986247187</v>
      </c>
      <c r="H127" s="10">
        <f t="shared" si="13"/>
        <v>-9.6118809892679238</v>
      </c>
      <c r="I127">
        <f t="shared" si="9"/>
        <v>-76.89504791414339</v>
      </c>
      <c r="K127">
        <f t="shared" si="10"/>
        <v>-9.6110974443639918</v>
      </c>
      <c r="M127">
        <f t="shared" si="11"/>
        <v>-9.6110974443639918</v>
      </c>
      <c r="N127" s="13">
        <f t="shared" si="12"/>
        <v>6.1394261647773533E-7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4.2403411722651354</v>
      </c>
      <c r="H128" s="10">
        <f t="shared" si="13"/>
        <v>-9.5146730512717319</v>
      </c>
      <c r="I128">
        <f t="shared" si="9"/>
        <v>-76.117384410173855</v>
      </c>
      <c r="K128">
        <f t="shared" si="10"/>
        <v>-9.5137833193828758</v>
      </c>
      <c r="M128">
        <f t="shared" si="11"/>
        <v>-9.5137833193828758</v>
      </c>
      <c r="N128" s="13">
        <f t="shared" si="12"/>
        <v>7.9162283404745153E-7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4.256424645905553</v>
      </c>
      <c r="H129" s="10">
        <f t="shared" si="13"/>
        <v>-9.4177873594361792</v>
      </c>
      <c r="I129">
        <f t="shared" si="9"/>
        <v>-75.342298875489433</v>
      </c>
      <c r="K129">
        <f t="shared" si="10"/>
        <v>-9.4167879317393073</v>
      </c>
      <c r="M129">
        <f t="shared" si="11"/>
        <v>-9.4167879317393073</v>
      </c>
      <c r="N129" s="13">
        <f t="shared" si="12"/>
        <v>9.9885572127465178E-7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4.2725081195459698</v>
      </c>
      <c r="H130" s="10">
        <f t="shared" si="13"/>
        <v>-9.3212484972495098</v>
      </c>
      <c r="I130">
        <f t="shared" si="9"/>
        <v>-74.569987977996078</v>
      </c>
      <c r="K130">
        <f t="shared" si="10"/>
        <v>-9.3201359867424003</v>
      </c>
      <c r="M130">
        <f t="shared" si="11"/>
        <v>-9.3201359867424003</v>
      </c>
      <c r="N130" s="13">
        <f t="shared" si="12"/>
        <v>1.2376796284289845E-6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4.2885915931863865</v>
      </c>
      <c r="H131" s="10">
        <f t="shared" si="13"/>
        <v>-9.225079884129098</v>
      </c>
      <c r="I131">
        <f t="shared" si="9"/>
        <v>-73.800639073032784</v>
      </c>
      <c r="K131">
        <f t="shared" si="10"/>
        <v>-9.2238510297863385</v>
      </c>
      <c r="M131">
        <f t="shared" si="11"/>
        <v>-9.2238510297863385</v>
      </c>
      <c r="N131" s="13">
        <f t="shared" si="12"/>
        <v>1.5100829957187191E-6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4.3046750668268032</v>
      </c>
      <c r="H132" s="10">
        <f t="shared" si="13"/>
        <v>-9.1293038147247803</v>
      </c>
      <c r="I132">
        <f t="shared" si="9"/>
        <v>-73.034430517798242</v>
      </c>
      <c r="K132">
        <f t="shared" si="10"/>
        <v>-9.1279554852925884</v>
      </c>
      <c r="M132">
        <f t="shared" si="11"/>
        <v>-9.1279554852925884</v>
      </c>
      <c r="N132" s="13">
        <f t="shared" si="12"/>
        <v>1.8179922577148636E-6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4.32075854046722</v>
      </c>
      <c r="H133" s="10">
        <f t="shared" si="13"/>
        <v>-9.0339414970347676</v>
      </c>
      <c r="I133">
        <f t="shared" si="9"/>
        <v>-72.271531976278141</v>
      </c>
      <c r="K133">
        <f t="shared" si="10"/>
        <v>-9.0324706944739788</v>
      </c>
      <c r="M133">
        <f t="shared" si="11"/>
        <v>-9.0324706944739788</v>
      </c>
      <c r="N133" s="13">
        <f t="shared" si="12"/>
        <v>2.1632601728228845E-6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4.3368420141076367</v>
      </c>
      <c r="H134" s="10">
        <f t="shared" si="13"/>
        <v>-8.9390130893679789</v>
      </c>
      <c r="I134">
        <f t="shared" si="9"/>
        <v>-71.512104714943831</v>
      </c>
      <c r="K134">
        <f t="shared" si="10"/>
        <v>-8.937416951954722</v>
      </c>
      <c r="M134">
        <f t="shared" si="11"/>
        <v>-8.937416951954722</v>
      </c>
      <c r="N134" s="13">
        <f t="shared" si="12"/>
        <v>2.5476546419985115E-6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4.3529254877480534</v>
      </c>
      <c r="H135" s="10">
        <f t="shared" si="13"/>
        <v>-8.8445377361858917</v>
      </c>
      <c r="I135">
        <f t="shared" si="9"/>
        <v>-70.756301889487133</v>
      </c>
      <c r="K135">
        <f t="shared" si="10"/>
        <v>-8.8428135412796127</v>
      </c>
      <c r="M135">
        <f t="shared" si="11"/>
        <v>-8.8428135412796127</v>
      </c>
      <c r="N135" s="13">
        <f t="shared" si="12"/>
        <v>2.9728480748382876E-6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4.3690089613884702</v>
      </c>
      <c r="H136" s="10">
        <f t="shared" si="13"/>
        <v>-8.7505336028559935</v>
      </c>
      <c r="I136">
        <f t="shared" si="9"/>
        <v>-70.004268822847948</v>
      </c>
      <c r="K136">
        <f t="shared" si="10"/>
        <v>-8.7486787693445471</v>
      </c>
      <c r="M136">
        <f t="shared" si="11"/>
        <v>-8.7486787693445471</v>
      </c>
      <c r="N136" s="13">
        <f t="shared" si="12"/>
        <v>3.4404073551843226E-6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4.3850924350288878</v>
      </c>
      <c r="H137" s="10">
        <f t="shared" si="13"/>
        <v>-8.6570179093480597</v>
      </c>
      <c r="I137">
        <f t="shared" si="9"/>
        <v>-69.256143274784478</v>
      </c>
      <c r="K137">
        <f t="shared" si="10"/>
        <v>-8.6550299997797762</v>
      </c>
      <c r="M137">
        <f t="shared" si="11"/>
        <v>-8.6550299997797762</v>
      </c>
      <c r="N137" s="13">
        <f t="shared" si="12"/>
        <v>3.9517844516732553E-6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4.4011759086693045</v>
      </c>
      <c r="H138" s="10">
        <f t="shared" si="13"/>
        <v>-8.5640069629036333</v>
      </c>
      <c r="I138">
        <f t="shared" si="9"/>
        <v>-68.512055703229066</v>
      </c>
      <c r="K138">
        <f t="shared" si="10"/>
        <v>-8.5618836853162392</v>
      </c>
      <c r="M138">
        <f t="shared" si="11"/>
        <v>-8.5618836853162392</v>
      </c>
      <c r="N138" s="13">
        <f t="shared" si="12"/>
        <v>4.5083077131299264E-6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4.4172593823097213</v>
      </c>
      <c r="H139" s="10">
        <f t="shared" si="13"/>
        <v>-8.4715161897082272</v>
      </c>
      <c r="I139">
        <f t="shared" si="9"/>
        <v>-67.772129517665817</v>
      </c>
      <c r="K139">
        <f t="shared" si="10"/>
        <v>-8.4692553991645045</v>
      </c>
      <c r="M139">
        <f t="shared" si="11"/>
        <v>-8.4692553991645045</v>
      </c>
      <c r="N139" s="13">
        <f t="shared" si="12"/>
        <v>5.1111738825856879E-6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4.433342855950138</v>
      </c>
      <c r="H140" s="10">
        <f t="shared" si="13"/>
        <v>-8.3795601655949188</v>
      </c>
      <c r="I140">
        <f t="shared" si="9"/>
        <v>-67.03648132475935</v>
      </c>
      <c r="K140">
        <f t="shared" si="10"/>
        <v>-8.3771598654351642</v>
      </c>
      <c r="M140">
        <f t="shared" si="11"/>
        <v>-8.3771598654351642</v>
      </c>
      <c r="N140" s="13">
        <f t="shared" si="12"/>
        <v>5.7614408569177894E-6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4.4494263295905547</v>
      </c>
      <c r="H141" s="10">
        <f t="shared" si="13"/>
        <v>-8.2881526458072639</v>
      </c>
      <c r="I141">
        <f t="shared" si="9"/>
        <v>-66.305221166458111</v>
      </c>
      <c r="K141">
        <f t="shared" si="10"/>
        <v>-8.2856109886284184</v>
      </c>
      <c r="M141">
        <f t="shared" si="11"/>
        <v>-8.2856109886284184</v>
      </c>
      <c r="N141" s="13">
        <f t="shared" si="12"/>
        <v>6.4600212147767081E-6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4.4655098032309715</v>
      </c>
      <c r="H142" s="10">
        <f t="shared" si="13"/>
        <v>-8.1973065938486958</v>
      </c>
      <c r="I142">
        <f t="shared" si="9"/>
        <v>-65.578452750789566</v>
      </c>
      <c r="K142">
        <f t="shared" si="10"/>
        <v>-8.1946218822201011</v>
      </c>
      <c r="M142">
        <f t="shared" si="11"/>
        <v>-8.1946218822201011</v>
      </c>
      <c r="N142" s="13">
        <f t="shared" si="12"/>
        <v>7.2076765287112146E-6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4.4815932768713891</v>
      </c>
      <c r="H143" s="10">
        <f t="shared" si="13"/>
        <v>-8.1070342094447003</v>
      </c>
      <c r="I143">
        <f t="shared" si="9"/>
        <v>-64.856273675557603</v>
      </c>
      <c r="K143">
        <f t="shared" si="10"/>
        <v>-8.1042048963703248</v>
      </c>
      <c r="M143">
        <f t="shared" si="11"/>
        <v>-8.1042048963703248</v>
      </c>
      <c r="N143" s="13">
        <f t="shared" si="12"/>
        <v>8.0050124728321768E-6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4.4976767505118058</v>
      </c>
      <c r="H144" s="10">
        <f t="shared" si="13"/>
        <v>-8.0173469556434966</v>
      </c>
      <c r="I144">
        <f t="shared" si="9"/>
        <v>-64.138775645147973</v>
      </c>
      <c r="K144">
        <f t="shared" si="10"/>
        <v>-8.0143716447805051</v>
      </c>
      <c r="M144">
        <f t="shared" si="11"/>
        <v>-8.0143716447805051</v>
      </c>
      <c r="N144" s="13">
        <f t="shared" si="12"/>
        <v>8.8524747314353464E-6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4.5137602241522226</v>
      </c>
      <c r="H145" s="10">
        <f t="shared" si="13"/>
        <v>-7.9282555850800804</v>
      </c>
      <c r="I145">
        <f t="shared" si="9"/>
        <v>-63.426044680640643</v>
      </c>
      <c r="K145">
        <f t="shared" si="10"/>
        <v>-7.9251330307234271</v>
      </c>
      <c r="M145">
        <f t="shared" si="11"/>
        <v>-7.9251330307234271</v>
      </c>
      <c r="N145" s="13">
        <f t="shared" si="12"/>
        <v>9.7503457102546144E-6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4.5298436977926402</v>
      </c>
      <c r="H146" s="10">
        <f t="shared" si="13"/>
        <v>-7.8397701654279341</v>
      </c>
      <c r="I146">
        <f t="shared" si="9"/>
        <v>-62.718161323423473</v>
      </c>
      <c r="K146">
        <f t="shared" si="10"/>
        <v>-7.8364992722706397</v>
      </c>
      <c r="M146">
        <f t="shared" si="11"/>
        <v>-7.8364992722706397</v>
      </c>
      <c r="N146" s="13">
        <f t="shared" si="12"/>
        <v>1.0698742046435671E-5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4.5459271714330569</v>
      </c>
      <c r="H147" s="10">
        <f t="shared" si="13"/>
        <v>-7.7519001040618933</v>
      </c>
      <c r="I147">
        <f t="shared" si="9"/>
        <v>-62.015200832495147</v>
      </c>
      <c r="K147">
        <f t="shared" si="10"/>
        <v>-7.7484799267406235</v>
      </c>
      <c r="M147">
        <f t="shared" si="11"/>
        <v>-7.7484799267406235</v>
      </c>
      <c r="N147" s="13">
        <f t="shared" si="12"/>
        <v>1.1697612908928732E-5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4.5620106450734728</v>
      </c>
      <c r="H148" s="10">
        <f t="shared" si="13"/>
        <v>-7.6646541719551244</v>
      </c>
      <c r="I148">
        <f t="shared" ref="I148:I211" si="16">H148*$E$6</f>
        <v>-61.317233375640996</v>
      </c>
      <c r="K148">
        <f t="shared" ref="K148:K211" si="17">(1/2)*($L$9*$L$4*EXP(-$L$7*$O$6*(G148/$O$6-1))-($L$9*$L$6*EXP(-$L$5*$O$6*(G148/$O$6-1))))</f>
        <v>-7.6610839143903942</v>
      </c>
      <c r="M148">
        <f t="shared" ref="M148:M211" si="18">(1/2)*($L$9*$O$4*EXP(-$O$8*$O$6*(G148/$O$6-1))-($L$9*$O$7*EXP(-$O$5*$O$6*(G148/$O$6-1))))</f>
        <v>-7.6610839143903942</v>
      </c>
      <c r="N148" s="13">
        <f t="shared" ref="N148:N211" si="19">(M148-H148)^2*O148</f>
        <v>1.2746739078513816E-5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4.5780941187138904</v>
      </c>
      <c r="H149" s="10">
        <f t="shared" ref="H149:H212" si="20">-(-$B$4)*(1+D149+$E$5*D149^3)*EXP(-D149)</f>
        <v>-7.5780405268324529</v>
      </c>
      <c r="I149">
        <f t="shared" si="16"/>
        <v>-60.624324214659623</v>
      </c>
      <c r="K149">
        <f t="shared" si="17"/>
        <v>-7.574319541372831</v>
      </c>
      <c r="M149">
        <f t="shared" si="18"/>
        <v>-7.574319541372831</v>
      </c>
      <c r="N149" s="13">
        <f t="shared" si="19"/>
        <v>1.3845732790717234E-5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4.5941775923543071</v>
      </c>
      <c r="H150" s="10">
        <f t="shared" si="20"/>
        <v>-7.4920667356016777</v>
      </c>
      <c r="I150">
        <f t="shared" si="16"/>
        <v>-59.936533884813421</v>
      </c>
      <c r="K150">
        <f t="shared" si="17"/>
        <v>-7.4881945219811676</v>
      </c>
      <c r="M150">
        <f t="shared" si="18"/>
        <v>-7.4881945219811676</v>
      </c>
      <c r="N150" s="13">
        <f t="shared" si="19"/>
        <v>1.4994038322863514E-5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4.6102610659947239</v>
      </c>
      <c r="H151" s="10">
        <f t="shared" si="20"/>
        <v>-7.4067397960839152</v>
      </c>
      <c r="I151">
        <f t="shared" si="16"/>
        <v>-59.253918368671322</v>
      </c>
      <c r="K151">
        <f t="shared" si="17"/>
        <v>-7.4027160002015231</v>
      </c>
      <c r="M151">
        <f t="shared" si="18"/>
        <v>-7.4027160002015231</v>
      </c>
      <c r="N151" s="13">
        <f t="shared" si="19"/>
        <v>1.6190933303155624E-5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4.6263445396351406</v>
      </c>
      <c r="H152" s="10">
        <f t="shared" si="20"/>
        <v>-7.3220661580634276</v>
      </c>
      <c r="I152">
        <f t="shared" si="16"/>
        <v>-58.576529264507421</v>
      </c>
      <c r="K152">
        <f t="shared" si="17"/>
        <v>-7.3178905705937751</v>
      </c>
      <c r="M152">
        <f t="shared" si="18"/>
        <v>-7.3178905705937751</v>
      </c>
      <c r="N152" s="13">
        <f t="shared" si="19"/>
        <v>1.7435530716719132E-5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4.6424280132755573</v>
      </c>
      <c r="H153" s="10">
        <f t="shared" si="20"/>
        <v>-7.2380517436767846</v>
      </c>
      <c r="I153">
        <f t="shared" si="16"/>
        <v>-57.904413949414277</v>
      </c>
      <c r="K153">
        <f t="shared" si="17"/>
        <v>-7.2337242985205528</v>
      </c>
      <c r="M153">
        <f t="shared" si="18"/>
        <v>-7.2337242985205528</v>
      </c>
      <c r="N153" s="13">
        <f t="shared" si="19"/>
        <v>1.8726781580194468E-5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4.6585114869159749</v>
      </c>
      <c r="H154" s="10">
        <f t="shared" si="20"/>
        <v>-7.1547019671607108</v>
      </c>
      <c r="I154">
        <f t="shared" si="16"/>
        <v>-57.237615737285687</v>
      </c>
      <c r="K154">
        <f t="shared" si="17"/>
        <v>-7.1502227397433646</v>
      </c>
      <c r="M154">
        <f t="shared" si="18"/>
        <v>-7.1502227397433646</v>
      </c>
      <c r="N154" s="13">
        <f t="shared" si="19"/>
        <v>2.0063478256305799E-5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4.6745949605563917</v>
      </c>
      <c r="H155" s="10">
        <f t="shared" si="20"/>
        <v>-7.0720217539773405</v>
      </c>
      <c r="I155">
        <f t="shared" si="16"/>
        <v>-56.576174031818724</v>
      </c>
      <c r="K155">
        <f t="shared" si="17"/>
        <v>-7.0673909594046558</v>
      </c>
      <c r="M155">
        <f t="shared" si="18"/>
        <v>-7.0673909594046558</v>
      </c>
      <c r="N155" s="13">
        <f t="shared" si="19"/>
        <v>2.1444258374405804E-5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4.6906784341968084</v>
      </c>
      <c r="H156" s="10">
        <f t="shared" si="20"/>
        <v>-6.9900155593351956</v>
      </c>
      <c r="I156">
        <f t="shared" si="16"/>
        <v>-55.920124474681565</v>
      </c>
      <c r="K156">
        <f t="shared" si="17"/>
        <v>-6.9852335504136622</v>
      </c>
      <c r="M156">
        <f t="shared" si="18"/>
        <v>-6.9852335504136622</v>
      </c>
      <c r="N156" s="13">
        <f t="shared" si="19"/>
        <v>2.286760932562459E-5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4.7067619078372251</v>
      </c>
      <c r="H157" s="10">
        <f t="shared" si="20"/>
        <v>-6.908687386123554</v>
      </c>
      <c r="I157">
        <f t="shared" si="16"/>
        <v>-55.269499088988432</v>
      </c>
      <c r="K157">
        <f t="shared" si="17"/>
        <v>-6.9037546512537649</v>
      </c>
      <c r="M157">
        <f t="shared" si="18"/>
        <v>-6.9037546512537649</v>
      </c>
      <c r="N157" s="13">
        <f t="shared" si="19"/>
        <v>2.4331873295634071E-5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4.7228453814776419</v>
      </c>
      <c r="H158" s="10">
        <f t="shared" si="20"/>
        <v>-6.8280408022774886</v>
      </c>
      <c r="I158">
        <f t="shared" si="16"/>
        <v>-54.624326418219908</v>
      </c>
      <c r="K158">
        <f t="shared" si="17"/>
        <v>-6.8229579632283537</v>
      </c>
      <c r="M158">
        <f t="shared" si="18"/>
        <v>-6.8229579632283537</v>
      </c>
      <c r="N158" s="13">
        <f t="shared" si="19"/>
        <v>2.5835252799410253E-5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4.7389288551180586</v>
      </c>
      <c r="H159" s="10">
        <f t="shared" si="20"/>
        <v>-6.7480789575903106</v>
      </c>
      <c r="I159">
        <f t="shared" si="16"/>
        <v>-53.984631660722485</v>
      </c>
      <c r="K159">
        <f t="shared" si="17"/>
        <v>-6.7428467671617236</v>
      </c>
      <c r="M159">
        <f t="shared" si="18"/>
        <v>-6.7428467671617236</v>
      </c>
      <c r="N159" s="13">
        <f t="shared" si="19"/>
        <v>2.7375816680997674E-5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4.7550123287584762</v>
      </c>
      <c r="H160" s="10">
        <f t="shared" si="20"/>
        <v>-6.6688045999897048</v>
      </c>
      <c r="I160">
        <f t="shared" si="16"/>
        <v>-53.350436799917638</v>
      </c>
      <c r="K160">
        <f t="shared" si="17"/>
        <v>-6.6634239395711656</v>
      </c>
      <c r="M160">
        <f t="shared" si="18"/>
        <v>-6.6634239395711656</v>
      </c>
      <c r="N160" s="13">
        <f t="shared" si="19"/>
        <v>2.8951506539633678E-5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4.771095802398893</v>
      </c>
      <c r="H161" s="10">
        <f t="shared" si="20"/>
        <v>-6.5902200912933431</v>
      </c>
      <c r="I161">
        <f t="shared" si="16"/>
        <v>-52.721760730346745</v>
      </c>
      <c r="K161">
        <f t="shared" si="17"/>
        <v>-6.5846919683258074</v>
      </c>
      <c r="M161">
        <f t="shared" si="18"/>
        <v>-6.5846919683258074</v>
      </c>
      <c r="N161" s="13">
        <f t="shared" si="19"/>
        <v>3.0560143544195572E-5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4.7871792760393097</v>
      </c>
      <c r="H162" s="10">
        <f t="shared" si="20"/>
        <v>-6.5123274224594185</v>
      </c>
      <c r="I162">
        <f t="shared" si="16"/>
        <v>-52.098619379675348</v>
      </c>
      <c r="K162">
        <f t="shared" si="17"/>
        <v>-6.5066529678074456</v>
      </c>
      <c r="M162">
        <f t="shared" si="18"/>
        <v>-6.5066529678074456</v>
      </c>
      <c r="N162" s="13">
        <f t="shared" si="19"/>
        <v>3.2199435597297064E-5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4.8032627496797264</v>
      </c>
      <c r="H163" s="10">
        <f t="shared" si="20"/>
        <v>-6.4351282283469402</v>
      </c>
      <c r="I163">
        <f t="shared" si="16"/>
        <v>-51.481025826775522</v>
      </c>
      <c r="K163">
        <f t="shared" si="17"/>
        <v>-6.429308693588065</v>
      </c>
      <c r="M163">
        <f t="shared" si="18"/>
        <v>-6.429308693588065</v>
      </c>
      <c r="N163" s="13">
        <f t="shared" si="19"/>
        <v>3.3866984809756629E-5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4.8193462233201432</v>
      </c>
      <c r="H164" s="10">
        <f t="shared" si="20"/>
        <v>-6.3586238020004124</v>
      </c>
      <c r="I164">
        <f t="shared" si="16"/>
        <v>-50.8689904160033</v>
      </c>
      <c r="K164">
        <f t="shared" si="17"/>
        <v>-6.3526605566384271</v>
      </c>
      <c r="M164">
        <f t="shared" si="18"/>
        <v>-6.3526605566384271</v>
      </c>
      <c r="N164" s="13">
        <f t="shared" si="19"/>
        <v>3.5560295247239626E-5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4.8354296969605599</v>
      </c>
      <c r="H165" s="10">
        <f t="shared" si="20"/>
        <v>-6.282815108472918</v>
      </c>
      <c r="I165">
        <f t="shared" si="16"/>
        <v>-50.262520867783344</v>
      </c>
      <c r="K165">
        <f t="shared" si="17"/>
        <v>-6.2767096370815505</v>
      </c>
      <c r="M165">
        <f t="shared" si="18"/>
        <v>-6.2767096370815505</v>
      </c>
      <c r="N165" s="13">
        <f t="shared" si="19"/>
        <v>3.7276780910807278E-5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4.8515131706009766</v>
      </c>
      <c r="H166" s="10">
        <f t="shared" si="20"/>
        <v>-6.2077027982013506</v>
      </c>
      <c r="I166">
        <f t="shared" si="16"/>
        <v>-49.661622385610805</v>
      </c>
      <c r="K166">
        <f t="shared" si="17"/>
        <v>-6.2014566975046987</v>
      </c>
      <c r="M166">
        <f t="shared" si="18"/>
        <v>-6.2014566975046987</v>
      </c>
      <c r="N166" s="13">
        <f t="shared" si="19"/>
        <v>3.9013773912715096E-5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4.8675966442413934</v>
      </c>
      <c r="H167" s="10">
        <f t="shared" si="20"/>
        <v>-6.1332872199471096</v>
      </c>
      <c r="I167">
        <f t="shared" si="16"/>
        <v>-49.066297759576877</v>
      </c>
      <c r="K167">
        <f t="shared" si="17"/>
        <v>-6.126902195842904</v>
      </c>
      <c r="M167">
        <f t="shared" si="18"/>
        <v>-6.126902195842904</v>
      </c>
      <c r="N167" s="13">
        <f t="shared" si="19"/>
        <v>4.0768532811286594E-5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4.883680117881811</v>
      </c>
      <c r="H168" s="10">
        <f t="shared" si="20"/>
        <v>-6.0595684333151967</v>
      </c>
      <c r="I168">
        <f t="shared" si="16"/>
        <v>-48.476547466521573</v>
      </c>
      <c r="K168">
        <f t="shared" si="17"/>
        <v>-6.0530462978468371</v>
      </c>
      <c r="M168">
        <f t="shared" si="18"/>
        <v>-6.0530462978468371</v>
      </c>
      <c r="N168" s="13">
        <f t="shared" si="19"/>
        <v>4.2538251067633749E-5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4.8997635915222277</v>
      </c>
      <c r="H169" s="10">
        <f t="shared" si="20"/>
        <v>-5.9865462208642732</v>
      </c>
      <c r="I169">
        <f t="shared" si="16"/>
        <v>-47.892369766914186</v>
      </c>
      <c r="K169">
        <f t="shared" si="17"/>
        <v>-5.9798888891473929</v>
      </c>
      <c r="M169">
        <f t="shared" si="18"/>
        <v>-5.9798888891473929</v>
      </c>
      <c r="N169" s="13">
        <f t="shared" si="19"/>
        <v>4.4320065588580691E-5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4.9158470651626445</v>
      </c>
      <c r="H170" s="10">
        <f t="shared" si="20"/>
        <v>-5.9142200998199081</v>
      </c>
      <c r="I170">
        <f t="shared" si="16"/>
        <v>-47.313760798559265</v>
      </c>
      <c r="K170">
        <f t="shared" si="17"/>
        <v>-5.9074295869289513</v>
      </c>
      <c r="M170">
        <f t="shared" si="18"/>
        <v>-5.9074295869289513</v>
      </c>
      <c r="N170" s="13">
        <f t="shared" si="19"/>
        <v>4.6111065322251703E-5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4.9319305388030621</v>
      </c>
      <c r="H171" s="10">
        <f t="shared" si="20"/>
        <v>-5.8425893334028816</v>
      </c>
      <c r="I171">
        <f t="shared" si="16"/>
        <v>-46.740714667223052</v>
      </c>
      <c r="K171">
        <f t="shared" si="17"/>
        <v>-5.835667751223105</v>
      </c>
      <c r="M171">
        <f t="shared" si="18"/>
        <v>-5.835667751223105</v>
      </c>
      <c r="N171" s="13">
        <f t="shared" si="19"/>
        <v>4.7908299871400493E-5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4.9480140124434788</v>
      </c>
      <c r="H172" s="10">
        <f t="shared" si="20"/>
        <v>-5.7716529417840574</v>
      </c>
      <c r="I172">
        <f t="shared" si="16"/>
        <v>-46.173223534272459</v>
      </c>
      <c r="K172">
        <f t="shared" si="17"/>
        <v>-5.764602495834092</v>
      </c>
      <c r="M172">
        <f t="shared" si="18"/>
        <v>-5.764602495834092</v>
      </c>
      <c r="N172" s="13">
        <f t="shared" si="19"/>
        <v>4.970878809338352E-5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4.9640974860838956</v>
      </c>
      <c r="H173" s="10">
        <f t="shared" si="20"/>
        <v>-5.7014097126770427</v>
      </c>
      <c r="I173">
        <f t="shared" si="16"/>
        <v>-45.611277701416341</v>
      </c>
      <c r="K173">
        <f t="shared" si="17"/>
        <v>-5.6942326989070011</v>
      </c>
      <c r="M173">
        <f t="shared" si="18"/>
        <v>-5.6942326989070011</v>
      </c>
      <c r="N173" s="13">
        <f t="shared" si="19"/>
        <v>5.1509526655365888E-5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4.9801809597243123</v>
      </c>
      <c r="H174" s="10">
        <f t="shared" si="20"/>
        <v>-5.6318582115795106</v>
      </c>
      <c r="I174">
        <f t="shared" si="16"/>
        <v>-45.054865692636085</v>
      </c>
      <c r="K174">
        <f t="shared" si="17"/>
        <v>-5.6245570131494196</v>
      </c>
      <c r="M174">
        <f t="shared" si="18"/>
        <v>-5.6245570131494196</v>
      </c>
      <c r="N174" s="13">
        <f t="shared" si="19"/>
        <v>5.3307498515563678E-5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4.996264433364729</v>
      </c>
      <c r="H175" s="10">
        <f t="shared" si="20"/>
        <v>-5.5629967916737373</v>
      </c>
      <c r="I175">
        <f t="shared" si="16"/>
        <v>-44.503974333389898</v>
      </c>
      <c r="K175">
        <f t="shared" si="17"/>
        <v>-5.5555738757169557</v>
      </c>
      <c r="M175">
        <f t="shared" si="18"/>
        <v>-5.5555738757169557</v>
      </c>
      <c r="N175" s="13">
        <f t="shared" si="19"/>
        <v>5.509968130144249E-5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5.0123479070051458</v>
      </c>
      <c r="H176" s="10">
        <f t="shared" si="20"/>
        <v>-5.4948236033966626</v>
      </c>
      <c r="I176">
        <f t="shared" si="16"/>
        <v>-43.958588827173301</v>
      </c>
      <c r="K176">
        <f t="shared" si="17"/>
        <v>-5.4872815177726499</v>
      </c>
      <c r="M176">
        <f t="shared" si="18"/>
        <v>-5.4872815177726499</v>
      </c>
      <c r="N176" s="13">
        <f t="shared" si="19"/>
        <v>5.6883055559939134E-5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5.0284313806455634</v>
      </c>
      <c r="H177" s="10">
        <f t="shared" si="20"/>
        <v>-5.4273366036893922</v>
      </c>
      <c r="I177">
        <f t="shared" si="16"/>
        <v>-43.418692829515138</v>
      </c>
      <c r="K177">
        <f t="shared" si="17"/>
        <v>-5.419677973730149</v>
      </c>
      <c r="M177">
        <f t="shared" si="18"/>
        <v>-5.419677973730149</v>
      </c>
      <c r="N177" s="13">
        <f t="shared" si="19"/>
        <v>5.8654612852616845E-5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5.0445148542859801</v>
      </c>
      <c r="H178" s="10">
        <f t="shared" si="20"/>
        <v>-5.3605335649358805</v>
      </c>
      <c r="I178">
        <f t="shared" si="16"/>
        <v>-42.884268519487044</v>
      </c>
      <c r="K178">
        <f t="shared" si="17"/>
        <v>-5.352761090190123</v>
      </c>
      <c r="M178">
        <f t="shared" si="18"/>
        <v>-5.352761090190123</v>
      </c>
      <c r="N178" s="13">
        <f t="shared" si="19"/>
        <v>6.0411363673437883E-5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5.0605983279263969</v>
      </c>
      <c r="H179" s="10">
        <f t="shared" si="20"/>
        <v>-5.2944120836001654</v>
      </c>
      <c r="I179">
        <f t="shared" si="16"/>
        <v>-42.355296668801323</v>
      </c>
      <c r="K179">
        <f t="shared" si="17"/>
        <v>-5.2865285345791238</v>
      </c>
      <c r="M179">
        <f t="shared" si="18"/>
        <v>-5.2865285345791238</v>
      </c>
      <c r="N179" s="13">
        <f t="shared" si="19"/>
        <v>6.2150345167166014E-5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5.0766818015668145</v>
      </c>
      <c r="H180" s="10">
        <f t="shared" si="20"/>
        <v>-5.2289695885713261</v>
      </c>
      <c r="I180">
        <f t="shared" si="16"/>
        <v>-41.831756708570609</v>
      </c>
      <c r="K180">
        <f t="shared" si="17"/>
        <v>-5.2209778034999523</v>
      </c>
      <c r="M180">
        <f t="shared" si="18"/>
        <v>-5.2209778034999523</v>
      </c>
      <c r="N180" s="13">
        <f t="shared" si="19"/>
        <v>6.3868628627032636E-5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5.0927652752072303</v>
      </c>
      <c r="H181" s="10">
        <f t="shared" si="20"/>
        <v>-5.1642033492250121</v>
      </c>
      <c r="I181">
        <f t="shared" si="16"/>
        <v>-41.313626793800097</v>
      </c>
      <c r="K181">
        <f t="shared" si="17"/>
        <v>-5.1561062308021617</v>
      </c>
      <c r="M181">
        <f t="shared" si="18"/>
        <v>-5.1561062308021617</v>
      </c>
      <c r="N181" s="13">
        <f t="shared" si="19"/>
        <v>6.556332675366393E-5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5.1088487488476471</v>
      </c>
      <c r="H182" s="10">
        <f t="shared" si="20"/>
        <v>-5.1001104832101882</v>
      </c>
      <c r="I182">
        <f t="shared" si="16"/>
        <v>-40.800883865681506</v>
      </c>
      <c r="K182">
        <f t="shared" si="17"/>
        <v>-5.0919109953811894</v>
      </c>
      <c r="M182">
        <f t="shared" si="18"/>
        <v>-5.0919109953811894</v>
      </c>
      <c r="N182" s="13">
        <f t="shared" si="19"/>
        <v>6.7231600657899769E-5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5.1249322224880638</v>
      </c>
      <c r="H183" s="10">
        <f t="shared" si="20"/>
        <v>-5.0366879639694542</v>
      </c>
      <c r="I183">
        <f t="shared" si="16"/>
        <v>-40.293503711755633</v>
      </c>
      <c r="K183">
        <f t="shared" si="17"/>
        <v>-5.0283891287143305</v>
      </c>
      <c r="M183">
        <f t="shared" si="18"/>
        <v>-5.0283891287143305</v>
      </c>
      <c r="N183" s="13">
        <f t="shared" si="19"/>
        <v>6.8870666591683201E-5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5.1410156961284805</v>
      </c>
      <c r="H184" s="10">
        <f t="shared" si="20"/>
        <v>-4.9739326280010898</v>
      </c>
      <c r="I184">
        <f t="shared" si="16"/>
        <v>-39.791461024008719</v>
      </c>
      <c r="K184">
        <f t="shared" si="17"/>
        <v>-4.9655375221415508</v>
      </c>
      <c r="M184">
        <f t="shared" si="18"/>
        <v>-4.9655375221415508</v>
      </c>
      <c r="N184" s="13">
        <f t="shared" si="19"/>
        <v>7.0477802392867139E-5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5.1570991697688982</v>
      </c>
      <c r="H185" s="10">
        <f t="shared" si="20"/>
        <v>-4.9118411818706837</v>
      </c>
      <c r="I185">
        <f t="shared" si="16"/>
        <v>-39.29472945496547</v>
      </c>
      <c r="K185">
        <f t="shared" si="17"/>
        <v>-4.903352933898824</v>
      </c>
      <c r="M185">
        <f t="shared" si="18"/>
        <v>-4.903352933898824</v>
      </c>
      <c r="N185" s="13">
        <f t="shared" si="19"/>
        <v>7.2050353631781386E-5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5.1731826434093149</v>
      </c>
      <c r="H186" s="10">
        <f t="shared" si="20"/>
        <v>-4.8504102089800742</v>
      </c>
      <c r="I186">
        <f t="shared" si="16"/>
        <v>-38.803281671840594</v>
      </c>
      <c r="K186">
        <f t="shared" si="17"/>
        <v>-4.8418319959116074</v>
      </c>
      <c r="M186">
        <f t="shared" si="18"/>
        <v>-4.8418319959116074</v>
      </c>
      <c r="N186" s="13">
        <f t="shared" si="19"/>
        <v>7.3585739448015359E-5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5.1892661170497316</v>
      </c>
      <c r="H187" s="10">
        <f t="shared" si="20"/>
        <v>-4.7896361761009958</v>
      </c>
      <c r="I187">
        <f t="shared" si="16"/>
        <v>-38.317089408807966</v>
      </c>
      <c r="K187">
        <f t="shared" si="17"/>
        <v>-4.7809712203556414</v>
      </c>
      <c r="M187">
        <f t="shared" si="18"/>
        <v>-4.7809712203556414</v>
      </c>
      <c r="N187" s="13">
        <f t="shared" si="19"/>
        <v>7.508145806895055E-5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5.2053495906901492</v>
      </c>
      <c r="H188" s="10">
        <f t="shared" si="20"/>
        <v>-4.7295154396806867</v>
      </c>
      <c r="I188">
        <f t="shared" si="16"/>
        <v>-37.836123517445493</v>
      </c>
      <c r="K188">
        <f t="shared" si="17"/>
        <v>-4.7207670059922826</v>
      </c>
      <c r="M188">
        <f t="shared" si="18"/>
        <v>-4.7207670059922826</v>
      </c>
      <c r="N188" s="13">
        <f t="shared" si="19"/>
        <v>7.6535092000402994E-5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5.221433064330566</v>
      </c>
      <c r="H189" s="10">
        <f t="shared" si="20"/>
        <v>-4.6700442519264902</v>
      </c>
      <c r="I189">
        <f t="shared" si="16"/>
        <v>-37.360354015411922</v>
      </c>
      <c r="K189">
        <f t="shared" si="17"/>
        <v>-4.661215644285182</v>
      </c>
      <c r="M189">
        <f t="shared" si="18"/>
        <v>-4.661215644285182</v>
      </c>
      <c r="N189" s="13">
        <f t="shared" si="19"/>
        <v>7.794431288416584E-5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5.2375165379709818</v>
      </c>
      <c r="H190" s="10">
        <f t="shared" si="20"/>
        <v>-4.6112187666762461</v>
      </c>
      <c r="I190">
        <f t="shared" si="16"/>
        <v>-36.889750133409969</v>
      </c>
      <c r="K190">
        <f t="shared" si="17"/>
        <v>-4.6023133253049835</v>
      </c>
      <c r="M190">
        <f t="shared" si="18"/>
        <v>-4.6023133253049835</v>
      </c>
      <c r="N190" s="13">
        <f t="shared" si="19"/>
        <v>7.9306886016995316E-5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5.2536000116113994</v>
      </c>
      <c r="H191" s="10">
        <f t="shared" si="20"/>
        <v>-4.5530350450611046</v>
      </c>
      <c r="I191">
        <f t="shared" si="16"/>
        <v>-36.424280360488837</v>
      </c>
      <c r="K191">
        <f t="shared" si="17"/>
        <v>-4.5440561434285858</v>
      </c>
      <c r="M191">
        <f t="shared" si="18"/>
        <v>-4.5440561434285858</v>
      </c>
      <c r="N191" s="13">
        <f t="shared" si="19"/>
        <v>8.0620674526448745E-5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5.2696834852518162</v>
      </c>
      <c r="H192" s="10">
        <f t="shared" si="20"/>
        <v>-4.4954890609671958</v>
      </c>
      <c r="I192">
        <f t="shared" si="16"/>
        <v>-35.963912487737566</v>
      </c>
      <c r="K192">
        <f t="shared" si="17"/>
        <v>-4.4864401028392553</v>
      </c>
      <c r="M192">
        <f t="shared" si="18"/>
        <v>-4.4864401028392553</v>
      </c>
      <c r="N192" s="13">
        <f t="shared" si="19"/>
        <v>8.1883643201220206E-5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5.2857669588922329</v>
      </c>
      <c r="H193" s="10">
        <f t="shared" si="20"/>
        <v>-4.4385767063023831</v>
      </c>
      <c r="I193">
        <f t="shared" si="16"/>
        <v>-35.508613650419065</v>
      </c>
      <c r="K193">
        <f t="shared" si="17"/>
        <v>-4.4294611228336445</v>
      </c>
      <c r="M193">
        <f t="shared" si="18"/>
        <v>-4.4294611228336445</v>
      </c>
      <c r="N193" s="13">
        <f t="shared" si="19"/>
        <v>8.3093861975541209E-5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5.3018504325326505</v>
      </c>
      <c r="H194" s="10">
        <f t="shared" si="20"/>
        <v>-4.3822937960741744</v>
      </c>
      <c r="I194">
        <f t="shared" si="16"/>
        <v>-35.058350368593395</v>
      </c>
      <c r="K194">
        <f t="shared" si="17"/>
        <v>-4.3731150429417243</v>
      </c>
      <c r="M194">
        <f t="shared" si="18"/>
        <v>-4.3731150429417243</v>
      </c>
      <c r="N194" s="13">
        <f t="shared" si="19"/>
        <v>8.424950906646235E-5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5.3179339061730673</v>
      </c>
      <c r="H195" s="10">
        <f t="shared" si="20"/>
        <v>-4.326636073284658</v>
      </c>
      <c r="I195">
        <f t="shared" si="16"/>
        <v>-34.613088586277264</v>
      </c>
      <c r="K195">
        <f t="shared" si="17"/>
        <v>-4.3173976278654029</v>
      </c>
      <c r="M195">
        <f t="shared" si="18"/>
        <v>-4.3173976278654029</v>
      </c>
      <c r="N195" s="13">
        <f t="shared" si="19"/>
        <v>8.5348873764555809E-5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5.334017379813484</v>
      </c>
      <c r="H196" s="10">
        <f t="shared" si="20"/>
        <v>-4.2715992136481882</v>
      </c>
      <c r="I196">
        <f t="shared" si="16"/>
        <v>-34.172793709185505</v>
      </c>
      <c r="K196">
        <f t="shared" si="17"/>
        <v>-4.2623045722413258</v>
      </c>
      <c r="M196">
        <f t="shared" si="18"/>
        <v>-4.2623045722413258</v>
      </c>
      <c r="N196" s="13">
        <f t="shared" si="19"/>
        <v>8.6390358882161515E-5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5.3501008534539007</v>
      </c>
      <c r="H197" s="10">
        <f t="shared" si="20"/>
        <v>-4.2171788301373585</v>
      </c>
      <c r="I197">
        <f t="shared" si="16"/>
        <v>-33.737430641098868</v>
      </c>
      <c r="K197">
        <f t="shared" si="17"/>
        <v>-4.2078315052334405</v>
      </c>
      <c r="M197">
        <f t="shared" si="18"/>
        <v>-4.2078315052334405</v>
      </c>
      <c r="N197" s="13">
        <f t="shared" si="19"/>
        <v>8.737248285940539E-5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5.3661843270943175</v>
      </c>
      <c r="H198" s="10">
        <f t="shared" si="20"/>
        <v>-4.1633704773626379</v>
      </c>
      <c r="I198">
        <f t="shared" si="16"/>
        <v>-33.306963818901103</v>
      </c>
      <c r="K198">
        <f t="shared" si="17"/>
        <v>-4.1539739949604524</v>
      </c>
      <c r="M198">
        <f t="shared" si="18"/>
        <v>-4.1539739949604524</v>
      </c>
      <c r="N198" s="13">
        <f t="shared" si="19"/>
        <v>8.8293881534581609E-5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5.3822678007347342</v>
      </c>
      <c r="H199" s="10">
        <f t="shared" si="20"/>
        <v>-4.110169655790906</v>
      </c>
      <c r="I199">
        <f t="shared" si="16"/>
        <v>-32.881357246327248</v>
      </c>
      <c r="K199">
        <f t="shared" si="17"/>
        <v>-4.1007275527634164</v>
      </c>
      <c r="M199">
        <f t="shared" si="18"/>
        <v>-4.1007275527634164</v>
      </c>
      <c r="N199" s="13">
        <f t="shared" si="19"/>
        <v>8.9153309581728286E-5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5.3983512743751518</v>
      </c>
      <c r="H200" s="10">
        <f t="shared" si="20"/>
        <v>-4.0575718158079486</v>
      </c>
      <c r="I200">
        <f t="shared" si="16"/>
        <v>-32.460574526463589</v>
      </c>
      <c r="K200">
        <f t="shared" si="17"/>
        <v>-4.0480876373183197</v>
      </c>
      <c r="M200">
        <f t="shared" si="18"/>
        <v>-4.0480876373183197</v>
      </c>
      <c r="N200" s="13">
        <f t="shared" si="19"/>
        <v>8.9949641623139577E-5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5.4144347480155677</v>
      </c>
      <c r="H201" s="10">
        <f t="shared" si="20"/>
        <v>-4.0055723616298389</v>
      </c>
      <c r="I201">
        <f t="shared" si="16"/>
        <v>-32.044578893038711</v>
      </c>
      <c r="K201">
        <f t="shared" si="17"/>
        <v>-3.9960496585986025</v>
      </c>
      <c r="M201">
        <f t="shared" si="18"/>
        <v>-3.9960496585986025</v>
      </c>
      <c r="N201" s="13">
        <f t="shared" si="19"/>
        <v>9.068187302111831E-5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5.4305182216559853</v>
      </c>
      <c r="H202" s="10">
        <f t="shared" si="20"/>
        <v>-3.9541666550679806</v>
      </c>
      <c r="I202">
        <f t="shared" si="16"/>
        <v>-31.633333240543845</v>
      </c>
      <c r="K202">
        <f t="shared" si="17"/>
        <v>-3.9446089816921521</v>
      </c>
      <c r="M202">
        <f t="shared" si="18"/>
        <v>-3.9446089816921521</v>
      </c>
      <c r="N202" s="13">
        <f t="shared" si="19"/>
        <v>9.1349120359020353E-5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5.446601695296402</v>
      </c>
      <c r="H203" s="10">
        <f t="shared" si="20"/>
        <v>-3.9033500191524468</v>
      </c>
      <c r="I203">
        <f t="shared" si="16"/>
        <v>-31.226800153219575</v>
      </c>
      <c r="K203">
        <f t="shared" si="17"/>
        <v>-3.8937609304774927</v>
      </c>
      <c r="M203">
        <f t="shared" si="18"/>
        <v>-3.8937609304774927</v>
      </c>
      <c r="N203" s="13">
        <f t="shared" si="19"/>
        <v>9.1950621616133281E-5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5.4626851689368188</v>
      </c>
      <c r="H204" s="10">
        <f t="shared" si="20"/>
        <v>-3.8531177416181177</v>
      </c>
      <c r="I204">
        <f t="shared" si="16"/>
        <v>-30.824941932944942</v>
      </c>
      <c r="K204">
        <f t="shared" si="17"/>
        <v>-3.8435007911634003</v>
      </c>
      <c r="M204">
        <f t="shared" si="18"/>
        <v>-3.8435007911634003</v>
      </c>
      <c r="N204" s="13">
        <f t="shared" si="19"/>
        <v>9.2485736048490041E-5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5.4787686425772364</v>
      </c>
      <c r="H205" s="10">
        <f t="shared" si="20"/>
        <v>-3.8034650782579793</v>
      </c>
      <c r="I205">
        <f t="shared" si="16"/>
        <v>-30.427720626063834</v>
      </c>
      <c r="K205">
        <f t="shared" si="17"/>
        <v>-3.7938238156963515</v>
      </c>
      <c r="M205">
        <f t="shared" si="18"/>
        <v>-3.7938238156963515</v>
      </c>
      <c r="N205" s="13">
        <f t="shared" si="19"/>
        <v>9.2953943782245527E-5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5.4948521162176522</v>
      </c>
      <c r="H206" s="10">
        <f t="shared" si="20"/>
        <v>-3.7543872561478322</v>
      </c>
      <c r="I206">
        <f t="shared" si="16"/>
        <v>-30.035098049182658</v>
      </c>
      <c r="K206">
        <f t="shared" si="17"/>
        <v>-3.7447252250399323</v>
      </c>
      <c r="M206">
        <f t="shared" si="18"/>
        <v>-3.7447252250399323</v>
      </c>
      <c r="N206" s="13">
        <f t="shared" si="19"/>
        <v>9.3354845130024815E-5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5.510935589858069</v>
      </c>
      <c r="H207" s="10">
        <f t="shared" si="20"/>
        <v>-3.7058794767464978</v>
      </c>
      <c r="I207">
        <f t="shared" si="16"/>
        <v>-29.647035813971982</v>
      </c>
      <c r="K207">
        <f t="shared" si="17"/>
        <v>-3.6962002123301811</v>
      </c>
      <c r="M207">
        <f t="shared" si="18"/>
        <v>-3.6962002123301811</v>
      </c>
      <c r="N207" s="13">
        <f t="shared" si="19"/>
        <v>9.3688159640972982E-5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5.5270190634984866</v>
      </c>
      <c r="H208" s="10">
        <f t="shared" si="20"/>
        <v>-3.6579369188755391</v>
      </c>
      <c r="I208">
        <f t="shared" si="16"/>
        <v>-29.263495351004313</v>
      </c>
      <c r="K208">
        <f t="shared" si="17"/>
        <v>-3.6482439459108846</v>
      </c>
      <c r="M208">
        <f t="shared" si="18"/>
        <v>-3.6482439459108846</v>
      </c>
      <c r="N208" s="13">
        <f t="shared" si="19"/>
        <v>9.3953724893521768E-5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5.5431025371389024</v>
      </c>
      <c r="H209" s="10">
        <f t="shared" si="20"/>
        <v>-3.6105547415823587</v>
      </c>
      <c r="I209">
        <f t="shared" si="16"/>
        <v>-28.884437932658869</v>
      </c>
      <c r="K209">
        <f t="shared" si="17"/>
        <v>-3.6008515722525267</v>
      </c>
      <c r="M209">
        <f t="shared" si="18"/>
        <v>-3.6008515722525267</v>
      </c>
      <c r="N209" s="13">
        <f t="shared" si="19"/>
        <v>9.4151495043391439E-5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5.5591860107793201</v>
      </c>
      <c r="H210" s="10">
        <f t="shared" si="20"/>
        <v>-3.5637280868904169</v>
      </c>
      <c r="I210">
        <f t="shared" si="16"/>
        <v>-28.509824695123335</v>
      </c>
      <c r="K210">
        <f t="shared" si="17"/>
        <v>-3.554018218758626</v>
      </c>
      <c r="M210">
        <f t="shared" si="18"/>
        <v>-3.554018218758626</v>
      </c>
      <c r="N210" s="13">
        <f t="shared" si="19"/>
        <v>9.428153913676785E-5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5.5752694844197368</v>
      </c>
      <c r="H211" s="10">
        <f t="shared" si="20"/>
        <v>-3.5174520824402373</v>
      </c>
      <c r="I211">
        <f t="shared" si="16"/>
        <v>-28.139616659521899</v>
      </c>
      <c r="K211">
        <f t="shared" si="17"/>
        <v>-3.5077389964630523</v>
      </c>
      <c r="M211">
        <f t="shared" si="18"/>
        <v>-3.5077389964630523</v>
      </c>
      <c r="N211" s="13">
        <f t="shared" si="19"/>
        <v>9.4344039200188075E-5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5.5913529580601535</v>
      </c>
      <c r="H212" s="10">
        <f t="shared" si="20"/>
        <v>-3.4717218440247204</v>
      </c>
      <c r="I212">
        <f t="shared" ref="I212:I275" si="23">H212*$E$6</f>
        <v>-27.773774752197763</v>
      </c>
      <c r="K212">
        <f t="shared" ref="K212:K275" si="24">(1/2)*($L$9*$L$4*EXP(-$L$7*$O$6*(G212/$O$6-1))-($L$9*$L$6*EXP(-$L$5*$O$6*(G212/$O$6-1))))</f>
        <v>-3.4620090026217447</v>
      </c>
      <c r="M212">
        <f t="shared" ref="M212:M275" si="25">(1/2)*($L$9*$O$4*EXP(-$O$8*$O$6*(G212/$O$6-1))-($L$9*$O$7*EXP(-$O$5*$O$6*(G212/$O$6-1))))</f>
        <v>-3.4620090026217447</v>
      </c>
      <c r="N212" s="13">
        <f t="shared" ref="N212:N275" si="26">(M212-H212)^2*O212</f>
        <v>9.4339288119358591E-5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5.6074364317005712</v>
      </c>
      <c r="H213" s="10">
        <f t="shared" ref="H213:H276" si="27">-(-$B$4)*(1+D213+$E$5*D213^3)*EXP(-D213)</f>
        <v>-3.4265324780222008</v>
      </c>
      <c r="I213">
        <f t="shared" si="23"/>
        <v>-27.412259824177607</v>
      </c>
      <c r="K213">
        <f t="shared" si="24"/>
        <v>-3.4168233232022454</v>
      </c>
      <c r="M213">
        <f t="shared" si="25"/>
        <v>-3.4168233232022454</v>
      </c>
      <c r="N213" s="13">
        <f t="shared" si="26"/>
        <v>9.4267687317864919E-5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5.6235199053409879</v>
      </c>
      <c r="H214" s="10">
        <f t="shared" si="27"/>
        <v>-3.3818790837305777</v>
      </c>
      <c r="I214">
        <f t="shared" si="23"/>
        <v>-27.055032669844621</v>
      </c>
      <c r="K214">
        <f t="shared" si="24"/>
        <v>-3.3721770352743015</v>
      </c>
      <c r="M214">
        <f t="shared" si="25"/>
        <v>-3.3721770352743015</v>
      </c>
      <c r="N214" s="13">
        <f t="shared" si="26"/>
        <v>9.4129744247931438E-5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5.6396033789814046</v>
      </c>
      <c r="H215" s="10">
        <f t="shared" si="27"/>
        <v>-3.3377567556057448</v>
      </c>
      <c r="I215">
        <f t="shared" si="23"/>
        <v>-26.702054044845958</v>
      </c>
      <c r="K215">
        <f t="shared" si="24"/>
        <v>-3.3280652093046967</v>
      </c>
      <c r="M215">
        <f t="shared" si="25"/>
        <v>-3.3280652093046967</v>
      </c>
      <c r="N215" s="13">
        <f t="shared" si="26"/>
        <v>9.3926069705358545E-5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5.6556868526218214</v>
      </c>
      <c r="H216" s="10">
        <f t="shared" si="27"/>
        <v>-3.2941605854074574</v>
      </c>
      <c r="I216">
        <f t="shared" si="23"/>
        <v>-26.353284683259659</v>
      </c>
      <c r="K216">
        <f t="shared" si="24"/>
        <v>-3.2844829113594063</v>
      </c>
      <c r="M216">
        <f t="shared" si="25"/>
        <v>-3.2844829113594063</v>
      </c>
      <c r="N216" s="13">
        <f t="shared" si="26"/>
        <v>9.3657374980321535E-5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5.6717703262622381</v>
      </c>
      <c r="H217" s="10">
        <f t="shared" si="27"/>
        <v>-3.2510856642556609</v>
      </c>
      <c r="I217">
        <f t="shared" si="23"/>
        <v>-26.008685314045287</v>
      </c>
      <c r="K217">
        <f t="shared" si="24"/>
        <v>-3.241425205216061</v>
      </c>
      <c r="M217">
        <f t="shared" si="25"/>
        <v>-3.241425205216061</v>
      </c>
      <c r="N217" s="13">
        <f t="shared" si="26"/>
        <v>9.3324468855787205E-5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5.6878537999026548</v>
      </c>
      <c r="H218" s="10">
        <f t="shared" si="27"/>
        <v>-3.2085270846002478</v>
      </c>
      <c r="I218">
        <f t="shared" si="23"/>
        <v>-25.668216676801983</v>
      </c>
      <c r="K218">
        <f t="shared" si="24"/>
        <v>-3.1988871543895954</v>
      </c>
      <c r="M218">
        <f t="shared" si="25"/>
        <v>-3.1988871543895954</v>
      </c>
      <c r="N218" s="13">
        <f t="shared" si="26"/>
        <v>9.2928254466249953E-5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5.7039372735430725</v>
      </c>
      <c r="H219" s="10">
        <f t="shared" si="27"/>
        <v>-3.1664799421070811</v>
      </c>
      <c r="I219">
        <f t="shared" si="23"/>
        <v>-25.331839536856648</v>
      </c>
      <c r="K219">
        <f t="shared" si="24"/>
        <v>-3.1568638240739317</v>
      </c>
      <c r="M219">
        <f t="shared" si="25"/>
        <v>-3.1568638240739317</v>
      </c>
      <c r="N219" s="13">
        <f t="shared" si="26"/>
        <v>9.2469726027459613E-5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5.7200207471834892</v>
      </c>
      <c r="H220" s="10">
        <f t="shared" si="27"/>
        <v>-3.1249393374630725</v>
      </c>
      <c r="I220">
        <f t="shared" si="23"/>
        <v>-24.99951469970458</v>
      </c>
      <c r="K220">
        <f t="shared" si="24"/>
        <v>-3.1153502830023903</v>
      </c>
      <c r="M220">
        <f t="shared" si="25"/>
        <v>-3.1153502830023903</v>
      </c>
      <c r="N220" s="13">
        <f t="shared" si="26"/>
        <v>9.1949965449930271E-5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5.7361042208239059</v>
      </c>
      <c r="H221" s="10">
        <f t="shared" si="27"/>
        <v>-3.0839003781029888</v>
      </c>
      <c r="I221">
        <f t="shared" si="23"/>
        <v>-24.67120302482391</v>
      </c>
      <c r="K221">
        <f t="shared" si="24"/>
        <v>-3.074341605229463</v>
      </c>
      <c r="M221">
        <f t="shared" si="25"/>
        <v>-3.074341605229463</v>
      </c>
      <c r="N221" s="13">
        <f t="shared" si="26"/>
        <v>9.1370138847652682E-5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5.7521876944643235</v>
      </c>
      <c r="H222" s="10">
        <f t="shared" si="27"/>
        <v>-3.0433581798606073</v>
      </c>
      <c r="I222">
        <f t="shared" si="23"/>
        <v>-24.346865438884858</v>
      </c>
      <c r="K222">
        <f t="shared" si="24"/>
        <v>-3.0338328718365886</v>
      </c>
      <c r="M222">
        <f t="shared" si="25"/>
        <v>-3.0338328718365886</v>
      </c>
      <c r="N222" s="13">
        <f t="shared" si="26"/>
        <v>9.0731492952435825E-5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5.7682711681047394</v>
      </c>
      <c r="H223" s="10">
        <f t="shared" si="27"/>
        <v>-3.0033078685467376</v>
      </c>
      <c r="I223">
        <f t="shared" si="23"/>
        <v>-24.026462948373901</v>
      </c>
      <c r="K223">
        <f t="shared" si="24"/>
        <v>-2.9938191725643208</v>
      </c>
      <c r="M223">
        <f t="shared" si="25"/>
        <v>-2.9938191725643208</v>
      </c>
      <c r="N223" s="13">
        <f t="shared" si="26"/>
        <v>9.0035351446731784E-5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5.7843546417451561</v>
      </c>
      <c r="H224" s="10">
        <f t="shared" si="27"/>
        <v>-2.963744581456571</v>
      </c>
      <c r="I224">
        <f t="shared" si="23"/>
        <v>-23.709956651652568</v>
      </c>
      <c r="K224">
        <f t="shared" si="24"/>
        <v>-2.9542956073733788</v>
      </c>
      <c r="M224">
        <f t="shared" si="25"/>
        <v>-2.9542956073733788</v>
      </c>
      <c r="N224" s="13">
        <f t="shared" si="26"/>
        <v>8.9283111224838441E-5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5.8004381153855737</v>
      </c>
      <c r="H225" s="10">
        <f t="shared" si="27"/>
        <v>-2.9246634688087227</v>
      </c>
      <c r="I225">
        <f t="shared" si="23"/>
        <v>-23.397307750469782</v>
      </c>
      <c r="K225">
        <f t="shared" si="24"/>
        <v>-2.9152572879368899</v>
      </c>
      <c r="M225">
        <f t="shared" si="25"/>
        <v>-2.9152572879368899</v>
      </c>
      <c r="N225" s="13">
        <f t="shared" si="26"/>
        <v>8.8476238593634566E-5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5.8165215890259905</v>
      </c>
      <c r="H226" s="10">
        <f t="shared" si="27"/>
        <v>-2.8860596951182789</v>
      </c>
      <c r="I226">
        <f t="shared" si="23"/>
        <v>-23.088477560946231</v>
      </c>
      <c r="K226">
        <f t="shared" si="24"/>
        <v>-2.8766993390661129</v>
      </c>
      <c r="M226">
        <f t="shared" si="25"/>
        <v>-2.8766993390661129</v>
      </c>
      <c r="N226" s="13">
        <f t="shared" si="26"/>
        <v>8.761626542332081E-5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5.8326050626664072</v>
      </c>
      <c r="H227" s="10">
        <f t="shared" si="27"/>
        <v>-2.8479284405060885</v>
      </c>
      <c r="I227">
        <f t="shared" si="23"/>
        <v>-22.783427524048708</v>
      </c>
      <c r="K227">
        <f t="shared" si="24"/>
        <v>-2.8386169000718127</v>
      </c>
      <c r="M227">
        <f t="shared" si="25"/>
        <v>-2.8386169000718127</v>
      </c>
      <c r="N227" s="13">
        <f t="shared" si="26"/>
        <v>8.6704785259153982E-5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5.8486885363068248</v>
      </c>
      <c r="H228" s="10">
        <f t="shared" si="27"/>
        <v>-2.8102649019464541</v>
      </c>
      <c r="I228">
        <f t="shared" si="23"/>
        <v>-22.482119215571633</v>
      </c>
      <c r="K228">
        <f t="shared" si="24"/>
        <v>-2.8010051260634761</v>
      </c>
      <c r="M228">
        <f t="shared" si="25"/>
        <v>-2.8010051260634761</v>
      </c>
      <c r="N228" s="13">
        <f t="shared" si="26"/>
        <v>8.5743449402980889E-5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5.8647720099472416</v>
      </c>
      <c r="H229" s="10">
        <f t="shared" si="27"/>
        <v>-2.7730642944553274</v>
      </c>
      <c r="I229">
        <f t="shared" si="23"/>
        <v>-22.184514355642619</v>
      </c>
      <c r="K229">
        <f t="shared" si="24"/>
        <v>-2.7638591891884099</v>
      </c>
      <c r="M229">
        <f t="shared" si="25"/>
        <v>-2.7638591891884099</v>
      </c>
      <c r="N229" s="13">
        <f t="shared" si="26"/>
        <v>8.4733962975032943E-5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5.8808554835876583</v>
      </c>
      <c r="H230" s="10">
        <f t="shared" si="27"/>
        <v>-2.7363218522210464</v>
      </c>
      <c r="I230">
        <f t="shared" si="23"/>
        <v>-21.890574817768371</v>
      </c>
      <c r="K230">
        <f t="shared" si="24"/>
        <v>-2.7271742798127128</v>
      </c>
      <c r="M230">
        <f t="shared" si="25"/>
        <v>-2.7271742798127128</v>
      </c>
      <c r="N230" s="13">
        <f t="shared" si="26"/>
        <v>8.3678080965706857E-5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5.896938957228075</v>
      </c>
      <c r="H231" s="10">
        <f t="shared" si="27"/>
        <v>-2.7000328296795892</v>
      </c>
      <c r="I231">
        <f t="shared" si="23"/>
        <v>-21.600262637436714</v>
      </c>
      <c r="K231">
        <f t="shared" si="24"/>
        <v>-2.6909456076461336</v>
      </c>
      <c r="M231">
        <f t="shared" si="25"/>
        <v>-2.6909456076461336</v>
      </c>
      <c r="N231" s="13">
        <f t="shared" si="26"/>
        <v>8.2577604285322538E-5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5.9130224308684909</v>
      </c>
      <c r="H232" s="10">
        <f t="shared" si="27"/>
        <v>-2.6641925025362525</v>
      </c>
      <c r="I232">
        <f t="shared" si="23"/>
        <v>-21.31354002029002</v>
      </c>
      <c r="K232">
        <f t="shared" si="24"/>
        <v>-2.6551684028126319</v>
      </c>
      <c r="M232">
        <f t="shared" si="25"/>
        <v>-2.6551684028126319</v>
      </c>
      <c r="N232" s="13">
        <f t="shared" si="26"/>
        <v>8.1434375821849667E-5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5.9291059045089085</v>
      </c>
      <c r="H233" s="10">
        <f t="shared" si="27"/>
        <v>-2.6287961687356054</v>
      </c>
      <c r="I233">
        <f t="shared" si="23"/>
        <v>-21.030369349884843</v>
      </c>
      <c r="K233">
        <f t="shared" si="24"/>
        <v>-2.6198379168685317</v>
      </c>
      <c r="M233">
        <f t="shared" si="25"/>
        <v>-2.6198379168685317</v>
      </c>
      <c r="N233" s="13">
        <f t="shared" si="26"/>
        <v>8.0250276513928778E-5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5.9451893781493252</v>
      </c>
      <c r="H234" s="10">
        <f t="shared" si="27"/>
        <v>-2.5938391493815325</v>
      </c>
      <c r="I234">
        <f t="shared" si="23"/>
        <v>-20.75071319505226</v>
      </c>
      <c r="K234">
        <f t="shared" si="24"/>
        <v>-2.5849494237700386</v>
      </c>
      <c r="M234">
        <f t="shared" si="25"/>
        <v>-2.5849494237700386</v>
      </c>
      <c r="N234" s="13">
        <f t="shared" si="26"/>
        <v>7.9027221447651057E-5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5.961272851789742</v>
      </c>
      <c r="H235" s="10">
        <f t="shared" si="27"/>
        <v>-2.559316789609086</v>
      </c>
      <c r="I235">
        <f t="shared" si="23"/>
        <v>-20.474534316872688</v>
      </c>
      <c r="K235">
        <f t="shared" si="24"/>
        <v>-2.5504982207917908</v>
      </c>
      <c r="M235">
        <f t="shared" si="25"/>
        <v>-2.5504982207917908</v>
      </c>
      <c r="N235" s="13">
        <f t="shared" si="26"/>
        <v>7.7767155985372286E-5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5.9773563254301596</v>
      </c>
      <c r="H236" s="10">
        <f t="shared" si="27"/>
        <v>-2.5252244594098459</v>
      </c>
      <c r="I236">
        <f t="shared" si="23"/>
        <v>-20.201795675278767</v>
      </c>
      <c r="K236">
        <f t="shared" si="24"/>
        <v>-2.5164796293981984</v>
      </c>
      <c r="M236">
        <f t="shared" si="25"/>
        <v>-2.5164796293981984</v>
      </c>
      <c r="N236" s="13">
        <f t="shared" si="26"/>
        <v>7.6472051932610768E-5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5.9934397990705763</v>
      </c>
      <c r="H237" s="10">
        <f t="shared" si="27"/>
        <v>-2.4915575544124247</v>
      </c>
      <c r="I237">
        <f t="shared" si="23"/>
        <v>-19.932460435299397</v>
      </c>
      <c r="K237">
        <f t="shared" si="24"/>
        <v>-2.4828889960691347</v>
      </c>
      <c r="M237">
        <f t="shared" si="25"/>
        <v>-2.4828889960691347</v>
      </c>
      <c r="N237" s="13">
        <f t="shared" si="26"/>
        <v>7.5143903751021714E-5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6.0095232727109931</v>
      </c>
      <c r="H238" s="10">
        <f t="shared" si="27"/>
        <v>-2.4583114966196957</v>
      </c>
      <c r="I238">
        <f t="shared" si="23"/>
        <v>-19.666491972957566</v>
      </c>
      <c r="K238">
        <f t="shared" si="24"/>
        <v>-2.4497216930815564</v>
      </c>
      <c r="M238">
        <f t="shared" si="25"/>
        <v>-2.4497216930815564</v>
      </c>
      <c r="N238" s="13">
        <f t="shared" si="26"/>
        <v>7.378472482383074E-5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6.0256067463514098</v>
      </c>
      <c r="H239" s="10">
        <f t="shared" si="27"/>
        <v>-2.4254817351042783</v>
      </c>
      <c r="I239">
        <f t="shared" si="23"/>
        <v>-19.403853880834227</v>
      </c>
      <c r="K239">
        <f t="shared" si="24"/>
        <v>-2.4169731192486048</v>
      </c>
      <c r="M239">
        <f t="shared" si="25"/>
        <v>-2.4169731192486048</v>
      </c>
      <c r="N239" s="13">
        <f t="shared" si="26"/>
        <v>7.2396543779418984E-5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6.0416902199918265</v>
      </c>
      <c r="H240" s="10">
        <f t="shared" si="27"/>
        <v>-2.393063746663779</v>
      </c>
      <c r="I240">
        <f t="shared" si="23"/>
        <v>-19.144509973310232</v>
      </c>
      <c r="K240">
        <f t="shared" si="24"/>
        <v>-2.3846387006176317</v>
      </c>
      <c r="M240">
        <f t="shared" si="25"/>
        <v>-2.3846387006176317</v>
      </c>
      <c r="N240" s="13">
        <f t="shared" si="26"/>
        <v>7.0981400879701318E-5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6.0577736936322433</v>
      </c>
      <c r="H241" s="10">
        <f t="shared" si="27"/>
        <v>-2.3610530364372133</v>
      </c>
      <c r="I241">
        <f t="shared" si="23"/>
        <v>-18.888424291497707</v>
      </c>
      <c r="K241">
        <f t="shared" si="24"/>
        <v>-2.3527138911286123</v>
      </c>
      <c r="M241">
        <f t="shared" si="25"/>
        <v>-2.3527138911286123</v>
      </c>
      <c r="N241" s="13">
        <f t="shared" si="26"/>
        <v>6.9541344477962503E-5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6.0738571672726609</v>
      </c>
      <c r="H242" s="10">
        <f t="shared" si="27"/>
        <v>-2.3294451384840205</v>
      </c>
      <c r="I242">
        <f t="shared" si="23"/>
        <v>-18.635561107872164</v>
      </c>
      <c r="K242">
        <f t="shared" si="24"/>
        <v>-2.3211941732342916</v>
      </c>
      <c r="M242">
        <f t="shared" si="25"/>
        <v>-2.3211941732342916</v>
      </c>
      <c r="N242" s="13">
        <f t="shared" si="26"/>
        <v>6.8078427552233941E-5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6.0899406409130767</v>
      </c>
      <c r="H243" s="10">
        <f t="shared" si="27"/>
        <v>-2.2982356163270037</v>
      </c>
      <c r="I243">
        <f t="shared" si="23"/>
        <v>-18.385884930616029</v>
      </c>
      <c r="K243">
        <f t="shared" si="24"/>
        <v>-2.2900750584834673</v>
      </c>
      <c r="M243">
        <f t="shared" si="25"/>
        <v>-2.2900750584834673</v>
      </c>
      <c r="N243" s="13">
        <f t="shared" si="26"/>
        <v>6.6594704317703789E-5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6.1060241145534944</v>
      </c>
      <c r="H244" s="10">
        <f t="shared" si="27"/>
        <v>-2.2674200634605253</v>
      </c>
      <c r="I244">
        <f t="shared" si="23"/>
        <v>-18.139360507684202</v>
      </c>
      <c r="K244">
        <f t="shared" si="24"/>
        <v>-2.2593520880686375</v>
      </c>
      <c r="M244">
        <f t="shared" si="25"/>
        <v>-2.2593520880686375</v>
      </c>
      <c r="N244" s="13">
        <f t="shared" si="26"/>
        <v>6.5092226924106289E-5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6.122107588193912</v>
      </c>
      <c r="H245" s="10">
        <f t="shared" si="27"/>
        <v>-2.2369941038252126</v>
      </c>
      <c r="I245">
        <f t="shared" si="23"/>
        <v>-17.895952830601701</v>
      </c>
      <c r="K245">
        <f t="shared" si="24"/>
        <v>-2.229020833339368</v>
      </c>
      <c r="M245">
        <f t="shared" si="25"/>
        <v>-2.229020833339368</v>
      </c>
      <c r="N245" s="13">
        <f t="shared" si="26"/>
        <v>6.3573042240440891E-5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6.1381910618343278</v>
      </c>
      <c r="H246" s="10">
        <f t="shared" si="27"/>
        <v>-2.2069533922504094</v>
      </c>
      <c r="I246">
        <f t="shared" si="23"/>
        <v>-17.655627138003275</v>
      </c>
      <c r="K246">
        <f t="shared" si="24"/>
        <v>-2.1990768962825187</v>
      </c>
      <c r="M246">
        <f t="shared" si="25"/>
        <v>-2.1990768962825187</v>
      </c>
      <c r="N246" s="13">
        <f t="shared" si="26"/>
        <v>6.2039188732199255E-5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6.1542745354747455</v>
      </c>
      <c r="H247" s="10">
        <f t="shared" si="27"/>
        <v>-2.1772936148655506</v>
      </c>
      <c r="I247">
        <f t="shared" si="23"/>
        <v>-17.418348918924405</v>
      </c>
      <c r="K247">
        <f t="shared" si="24"/>
        <v>-2.1695159099705439</v>
      </c>
      <c r="M247">
        <f t="shared" si="25"/>
        <v>-2.1695159099705439</v>
      </c>
      <c r="N247" s="13">
        <f t="shared" si="26"/>
        <v>6.0492693433811677E-5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6.1703580091151622</v>
      </c>
      <c r="H248" s="10">
        <f t="shared" si="27"/>
        <v>-2.1480104894816296</v>
      </c>
      <c r="I248">
        <f t="shared" si="23"/>
        <v>-17.184083915853037</v>
      </c>
      <c r="K248">
        <f t="shared" si="24"/>
        <v>-2.1403335389790752</v>
      </c>
      <c r="M248">
        <f t="shared" si="25"/>
        <v>-2.1403335389790752</v>
      </c>
      <c r="N248" s="13">
        <f t="shared" si="26"/>
        <v>5.8935569018671148E-5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6.186441482755578</v>
      </c>
      <c r="H249" s="10">
        <f t="shared" si="27"/>
        <v>-2.1190997659438637</v>
      </c>
      <c r="I249">
        <f t="shared" si="23"/>
        <v>-16.95279812755091</v>
      </c>
      <c r="K249">
        <f t="shared" si="24"/>
        <v>-2.1115254797747856</v>
      </c>
      <c r="M249">
        <f t="shared" si="25"/>
        <v>-2.1115254797747856</v>
      </c>
      <c r="N249" s="13">
        <f t="shared" si="26"/>
        <v>5.7369810971089035E-5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6.2025249563959957</v>
      </c>
      <c r="H250" s="10">
        <f t="shared" si="27"/>
        <v>-2.0905572264566299</v>
      </c>
      <c r="I250">
        <f t="shared" si="23"/>
        <v>-16.724457811653039</v>
      </c>
      <c r="K250">
        <f t="shared" si="24"/>
        <v>-2.0830874610747192</v>
      </c>
      <c r="M250">
        <f t="shared" si="25"/>
        <v>-2.0830874610747192</v>
      </c>
      <c r="N250" s="13">
        <f t="shared" si="26"/>
        <v>5.5797394860791309E-5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6.2186084300364124</v>
      </c>
      <c r="H251" s="10">
        <f t="shared" si="27"/>
        <v>-2.0623786858817375</v>
      </c>
      <c r="I251">
        <f t="shared" si="23"/>
        <v>-16.4990294870539</v>
      </c>
      <c r="K251">
        <f t="shared" si="24"/>
        <v>-2.0550152441780773</v>
      </c>
      <c r="M251">
        <f t="shared" si="25"/>
        <v>-2.0550152441780773</v>
      </c>
      <c r="N251" s="13">
        <f t="shared" si="26"/>
        <v>5.4220273723200768E-5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6.2346919036768291</v>
      </c>
      <c r="H252" s="10">
        <f t="shared" si="27"/>
        <v>-2.0345599920110233</v>
      </c>
      <c r="I252">
        <f t="shared" si="23"/>
        <v>-16.276479936088187</v>
      </c>
      <c r="K252">
        <f t="shared" si="24"/>
        <v>-2.0273046232714935</v>
      </c>
      <c r="M252">
        <f t="shared" si="25"/>
        <v>-2.0273046232714935</v>
      </c>
      <c r="N252" s="13">
        <f t="shared" si="26"/>
        <v>5.2640375546546393E-5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6.2507753773172468</v>
      </c>
      <c r="H253" s="10">
        <f t="shared" si="27"/>
        <v>-2.0070970258142729</v>
      </c>
      <c r="I253">
        <f t="shared" si="23"/>
        <v>-16.056776206514183</v>
      </c>
      <c r="K253">
        <f t="shared" si="24"/>
        <v>-1.9999514257087523</v>
      </c>
      <c r="M253">
        <f t="shared" si="25"/>
        <v>-1.9999514257087523</v>
      </c>
      <c r="N253" s="13">
        <f t="shared" si="26"/>
        <v>5.1059600868015534E-5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6.2668588509576635</v>
      </c>
      <c r="H254" s="10">
        <f t="shared" si="27"/>
        <v>-1.9799857016633982</v>
      </c>
      <c r="I254">
        <f t="shared" si="23"/>
        <v>-15.839885613307185</v>
      </c>
      <c r="K254">
        <f t="shared" si="24"/>
        <v>-1.9729515122659615</v>
      </c>
      <c r="M254">
        <f t="shared" si="25"/>
        <v>-1.9729515122659615</v>
      </c>
      <c r="N254" s="13">
        <f t="shared" si="26"/>
        <v>4.9479820479009588E-5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6.2829423245980802</v>
      </c>
      <c r="H255" s="10">
        <f t="shared" si="27"/>
        <v>-1.9532219675338018</v>
      </c>
      <c r="I255">
        <f t="shared" si="23"/>
        <v>-15.625775740270415</v>
      </c>
      <c r="K255">
        <f t="shared" si="24"/>
        <v>-1.9463007773730219</v>
      </c>
      <c r="M255">
        <f t="shared" si="25"/>
        <v>-1.9463007773730219</v>
      </c>
      <c r="N255" s="13">
        <f t="shared" si="26"/>
        <v>4.7902873241677417E-5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6.299025798238497</v>
      </c>
      <c r="H256" s="10">
        <f t="shared" si="27"/>
        <v>-1.9268018051838038</v>
      </c>
      <c r="I256">
        <f t="shared" si="23"/>
        <v>-15.414414441470431</v>
      </c>
      <c r="K256">
        <f t="shared" si="24"/>
        <v>-1.9199951493223419</v>
      </c>
      <c r="M256">
        <f t="shared" si="25"/>
        <v>-1.9199951493223419</v>
      </c>
      <c r="N256" s="13">
        <f t="shared" si="26"/>
        <v>4.6330564016373596E-5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6.3151092718789137</v>
      </c>
      <c r="H257" s="10">
        <f t="shared" si="27"/>
        <v>-1.9007212303130039</v>
      </c>
      <c r="I257">
        <f t="shared" si="23"/>
        <v>-15.205769842504031</v>
      </c>
      <c r="K257">
        <f t="shared" si="24"/>
        <v>-1.8940305904556489</v>
      </c>
      <c r="M257">
        <f t="shared" si="25"/>
        <v>-1.8940305904556489</v>
      </c>
      <c r="N257" s="13">
        <f t="shared" si="26"/>
        <v>4.4764661700826843E-5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6.3311927455193304</v>
      </c>
      <c r="H258" s="10">
        <f t="shared" si="27"/>
        <v>-1.8749762927003959</v>
      </c>
      <c r="I258">
        <f t="shared" si="23"/>
        <v>-14.999810341603167</v>
      </c>
      <c r="K258">
        <f t="shared" si="24"/>
        <v>-1.8684030973297143</v>
      </c>
      <c r="M258">
        <f t="shared" si="25"/>
        <v>-1.8684030973297143</v>
      </c>
      <c r="N258" s="13">
        <f t="shared" si="26"/>
        <v>4.3206897381149661E-5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6.3472762191597472</v>
      </c>
      <c r="H259" s="10">
        <f t="shared" si="27"/>
        <v>-1.8495630763230539</v>
      </c>
      <c r="I259">
        <f t="shared" si="23"/>
        <v>-14.796504610584432</v>
      </c>
      <c r="K259">
        <f t="shared" si="24"/>
        <v>-1.8431087008618323</v>
      </c>
      <c r="M259">
        <f t="shared" si="25"/>
        <v>-1.8431087008618323</v>
      </c>
      <c r="N259" s="13">
        <f t="shared" si="26"/>
        <v>4.1658962594419911E-5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6.3633596928001639</v>
      </c>
      <c r="H260" s="10">
        <f t="shared" si="27"/>
        <v>-1.8244776994561547</v>
      </c>
      <c r="I260">
        <f t="shared" si="23"/>
        <v>-14.595821595649237</v>
      </c>
      <c r="K260">
        <f t="shared" si="24"/>
        <v>-1.8181434664558012</v>
      </c>
      <c r="M260">
        <f t="shared" si="25"/>
        <v>-1.8181434664558012</v>
      </c>
      <c r="N260" s="13">
        <f t="shared" si="26"/>
        <v>4.0122507702767522E-5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6.3794431664405815</v>
      </c>
      <c r="H261" s="10">
        <f t="shared" si="27"/>
        <v>-1.7997163147550956</v>
      </c>
      <c r="I261">
        <f t="shared" si="23"/>
        <v>-14.397730518040765</v>
      </c>
      <c r="K261">
        <f t="shared" si="24"/>
        <v>-1.7935034941092076</v>
      </c>
      <c r="M261">
        <f t="shared" si="25"/>
        <v>-1.7935034941092076</v>
      </c>
      <c r="N261" s="13">
        <f t="shared" si="26"/>
        <v>3.8599140377972404E-5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6.3955266400809982</v>
      </c>
      <c r="H262" s="10">
        <f t="shared" si="27"/>
        <v>-1.7752751093204411</v>
      </c>
      <c r="I262">
        <f t="shared" si="23"/>
        <v>-14.202200874563529</v>
      </c>
      <c r="K262">
        <f t="shared" si="24"/>
        <v>-1.7691849185027075</v>
      </c>
      <c r="M262">
        <f t="shared" si="25"/>
        <v>-1.7691849185027075</v>
      </c>
      <c r="N262" s="13">
        <f t="shared" si="26"/>
        <v>3.709042419640596E-5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6.411610113721415</v>
      </c>
      <c r="H263" s="10">
        <f t="shared" si="27"/>
        <v>-1.7511503047463897</v>
      </c>
      <c r="I263">
        <f t="shared" si="23"/>
        <v>-14.009202437971117</v>
      </c>
      <c r="K263">
        <f t="shared" si="24"/>
        <v>-1.7451839090720507</v>
      </c>
      <c r="M263">
        <f t="shared" si="25"/>
        <v>-1.7451839090720507</v>
      </c>
      <c r="N263" s="13">
        <f t="shared" si="26"/>
        <v>3.5597877342770975E-5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6.4276935873618317</v>
      </c>
      <c r="H264" s="10">
        <f t="shared" si="27"/>
        <v>-1.7273381571534518</v>
      </c>
      <c r="I264">
        <f t="shared" si="23"/>
        <v>-13.818705257227615</v>
      </c>
      <c r="K264">
        <f t="shared" si="24"/>
        <v>-1.7214966700635084</v>
      </c>
      <c r="M264">
        <f t="shared" si="25"/>
        <v>-1.7214966700635084</v>
      </c>
      <c r="N264" s="13">
        <f t="shared" si="26"/>
        <v>3.4122971421976296E-5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6.4437770610022485</v>
      </c>
      <c r="H265" s="10">
        <f t="shared" si="27"/>
        <v>-1.7038349572059954</v>
      </c>
      <c r="I265">
        <f t="shared" si="23"/>
        <v>-13.630679657647963</v>
      </c>
      <c r="K265">
        <f t="shared" si="24"/>
        <v>-1.698119440573401</v>
      </c>
      <c r="M265">
        <f t="shared" si="25"/>
        <v>-1.698119440573401</v>
      </c>
      <c r="N265" s="13">
        <f t="shared" si="26"/>
        <v>3.2667130377463197E-5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6.4598605346426652</v>
      </c>
      <c r="H266" s="10">
        <f t="shared" si="27"/>
        <v>-1.6806370301152955</v>
      </c>
      <c r="I266">
        <f t="shared" si="23"/>
        <v>-13.445096240922364</v>
      </c>
      <c r="K266">
        <f t="shared" si="24"/>
        <v>-1.6750484945723356</v>
      </c>
      <c r="M266">
        <f t="shared" si="25"/>
        <v>-1.6750484945723356</v>
      </c>
      <c r="N266" s="13">
        <f t="shared" si="26"/>
        <v>3.1231729514926156E-5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6.4759440082830828</v>
      </c>
      <c r="H267" s="10">
        <f t="shared" si="27"/>
        <v>-1.6577407356286997</v>
      </c>
      <c r="I267">
        <f t="shared" si="23"/>
        <v>-13.261925885029598</v>
      </c>
      <c r="K267">
        <f t="shared" si="24"/>
        <v>-1.6522801409148107</v>
      </c>
      <c r="M267">
        <f t="shared" si="25"/>
        <v>-1.6522801409148107</v>
      </c>
      <c r="N267" s="13">
        <f t="shared" si="26"/>
        <v>2.9818094629352973E-5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6.4920274819234995</v>
      </c>
      <c r="H268" s="10">
        <f t="shared" si="27"/>
        <v>-1.6351424680055096</v>
      </c>
      <c r="I268">
        <f t="shared" si="23"/>
        <v>-13.081139744044076</v>
      </c>
      <c r="K268">
        <f t="shared" si="24"/>
        <v>-1.6298107233347805</v>
      </c>
      <c r="M268">
        <f t="shared" si="25"/>
        <v>-1.6298107233347805</v>
      </c>
      <c r="N268" s="13">
        <f t="shared" si="26"/>
        <v>2.8427501233847678E-5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6.5081109555639163</v>
      </c>
      <c r="H269" s="10">
        <f t="shared" si="27"/>
        <v>-1.6128386559801526</v>
      </c>
      <c r="I269">
        <f t="shared" si="23"/>
        <v>-12.902709247841221</v>
      </c>
      <c r="K269">
        <f t="shared" si="24"/>
        <v>-1.607636620427741</v>
      </c>
      <c r="M269">
        <f t="shared" si="25"/>
        <v>-1.607636620427741</v>
      </c>
      <c r="N269" s="13">
        <f t="shared" si="26"/>
        <v>2.7061173888554367E-5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6.524194429204333</v>
      </c>
      <c r="H270" s="10">
        <f t="shared" si="27"/>
        <v>-1.590825762713199</v>
      </c>
      <c r="I270">
        <f t="shared" si="23"/>
        <v>-12.726606101705592</v>
      </c>
      <c r="K270">
        <f t="shared" si="24"/>
        <v>-1.5857542456199532</v>
      </c>
      <c r="M270">
        <f t="shared" si="25"/>
        <v>-1.5857542456199532</v>
      </c>
      <c r="N270" s="13">
        <f t="shared" si="26"/>
        <v>2.5720285627084587E-5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6.5402779028447506</v>
      </c>
      <c r="H271" s="10">
        <f t="shared" si="27"/>
        <v>-1.5691002857307557</v>
      </c>
      <c r="I271">
        <f t="shared" si="23"/>
        <v>-12.552802285846045</v>
      </c>
      <c r="K271">
        <f t="shared" si="24"/>
        <v>-1.5641600471252948</v>
      </c>
      <c r="M271">
        <f t="shared" si="25"/>
        <v>-1.5641600471252948</v>
      </c>
      <c r="N271" s="13">
        <f t="shared" si="26"/>
        <v>2.4405957478886152E-5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6.5563613764851674</v>
      </c>
      <c r="H272" s="10">
        <f t="shared" si="27"/>
        <v>-1.5476587568527729</v>
      </c>
      <c r="I272">
        <f t="shared" si="23"/>
        <v>-12.381270054822183</v>
      </c>
      <c r="K272">
        <f t="shared" si="24"/>
        <v>-1.5428505078903196</v>
      </c>
      <c r="M272">
        <f t="shared" si="25"/>
        <v>-1.5428505078903196</v>
      </c>
      <c r="N272" s="13">
        <f t="shared" si="26"/>
        <v>2.3119258084932691E-5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6.5724448501255841</v>
      </c>
      <c r="H273" s="10">
        <f t="shared" si="27"/>
        <v>-1.52649774211074</v>
      </c>
      <c r="I273">
        <f t="shared" si="23"/>
        <v>-12.21198193688592</v>
      </c>
      <c r="K273">
        <f t="shared" si="24"/>
        <v>-1.5218221455279903</v>
      </c>
      <c r="M273">
        <f t="shared" si="25"/>
        <v>-1.5218221455279903</v>
      </c>
      <c r="N273" s="13">
        <f t="shared" si="26"/>
        <v>2.1861203404620021E-5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6.588528323766</v>
      </c>
      <c r="H274" s="10">
        <f t="shared" si="27"/>
        <v>-1.5056138416552824</v>
      </c>
      <c r="I274">
        <f t="shared" si="23"/>
        <v>-12.04491073324226</v>
      </c>
      <c r="K274">
        <f t="shared" si="24"/>
        <v>-1.5010715122406262</v>
      </c>
      <c r="M274">
        <f t="shared" si="25"/>
        <v>-1.5010715122406262</v>
      </c>
      <c r="N274" s="13">
        <f t="shared" si="26"/>
        <v>2.0632756511251529E-5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6.6046117974064176</v>
      </c>
      <c r="H275" s="10">
        <f t="shared" si="27"/>
        <v>-1.485003689654101</v>
      </c>
      <c r="I275">
        <f t="shared" si="23"/>
        <v>-11.880029517232808</v>
      </c>
      <c r="K275">
        <f t="shared" si="24"/>
        <v>-1.4805951947324958</v>
      </c>
      <c r="M275">
        <f t="shared" si="25"/>
        <v>-1.4805951947324958</v>
      </c>
      <c r="N275" s="13">
        <f t="shared" si="26"/>
        <v>1.9434827473819029E-5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6.6206952710468334</v>
      </c>
      <c r="H276" s="10">
        <f t="shared" si="27"/>
        <v>-1.4646639541807331</v>
      </c>
      <c r="I276">
        <f t="shared" ref="I276:I339" si="30">H276*$E$6</f>
        <v>-11.717311633445865</v>
      </c>
      <c r="K276">
        <f t="shared" ref="K276:K339" si="31">(1/2)*($L$9*$L$4*EXP(-$L$7*$O$6*(G276/$O$6-1))-($L$9*$L$6*EXP(-$L$5*$O$6*(G276/$O$6-1))))</f>
        <v>-1.4603898141125751</v>
      </c>
      <c r="M276">
        <f t="shared" ref="M276:M339" si="32">(1/2)*($L$9*$O$4*EXP(-$O$8*$O$6*(G276/$O$6-1))-($L$9*$O$7*EXP(-$O$5*$O$6*(G276/$O$6-1))))</f>
        <v>-1.4603898141125751</v>
      </c>
      <c r="N276" s="13">
        <f t="shared" ref="N276:N339" si="33">(M276-H276)^2*O276</f>
        <v>1.826827332223429E-5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6.636778744687251</v>
      </c>
      <c r="H277" s="10">
        <f t="shared" ref="H277:H340" si="34">-(-$B$4)*(1+D277+$E$5*D277^3)*EXP(-D277)</f>
        <v>-1.4445913370945411</v>
      </c>
      <c r="I277">
        <f t="shared" si="30"/>
        <v>-11.556730696756329</v>
      </c>
      <c r="K277">
        <f t="shared" si="31"/>
        <v>-1.4404520257878544</v>
      </c>
      <c r="M277">
        <f t="shared" si="32"/>
        <v>-1.4404520257878544</v>
      </c>
      <c r="N277" s="13">
        <f t="shared" si="33"/>
        <v>1.7133898093664903E-5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6.6528622183276775</v>
      </c>
      <c r="H278" s="10">
        <f t="shared" si="34"/>
        <v>-1.4247825739123741</v>
      </c>
      <c r="I278">
        <f t="shared" si="30"/>
        <v>-11.398260591298992</v>
      </c>
      <c r="K278">
        <f t="shared" si="31"/>
        <v>-1.4207785193476665</v>
      </c>
      <c r="M278">
        <f t="shared" si="32"/>
        <v>-1.4207785193476665</v>
      </c>
      <c r="N278" s="13">
        <f t="shared" si="33"/>
        <v>1.6032452957155268E-5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6.6689456919680863</v>
      </c>
      <c r="H279" s="10">
        <f t="shared" si="34"/>
        <v>-1.4052344336723483</v>
      </c>
      <c r="I279">
        <f t="shared" si="30"/>
        <v>-11.241875469378787</v>
      </c>
      <c r="K279">
        <f t="shared" si="31"/>
        <v>-1.4013660184395111</v>
      </c>
      <c r="M279">
        <f t="shared" si="32"/>
        <v>-1.4013660184395111</v>
      </c>
      <c r="N279" s="13">
        <f t="shared" si="33"/>
        <v>1.496463641364695E-5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6.6850291656085021</v>
      </c>
      <c r="H280" s="10">
        <f t="shared" si="34"/>
        <v>-1.3859437187899499</v>
      </c>
      <c r="I280">
        <f t="shared" si="30"/>
        <v>-11.087549750319599</v>
      </c>
      <c r="K280">
        <f t="shared" si="31"/>
        <v>-1.3822112806365519</v>
      </c>
      <c r="M280">
        <f t="shared" si="32"/>
        <v>-1.3822112806365519</v>
      </c>
      <c r="N280" s="13">
        <f t="shared" si="33"/>
        <v>1.3931094568941644E-5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6.7011126392489189</v>
      </c>
      <c r="H281" s="10">
        <f t="shared" si="34"/>
        <v>-1.3669072649071772</v>
      </c>
      <c r="I281">
        <f t="shared" si="30"/>
        <v>-10.935258119257417</v>
      </c>
      <c r="K281">
        <f t="shared" si="31"/>
        <v>-1.3633110972975451</v>
      </c>
      <c r="M281">
        <f t="shared" si="32"/>
        <v>-1.3633110972975451</v>
      </c>
      <c r="N281" s="13">
        <f t="shared" si="33"/>
        <v>1.2932421476567095E-5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6.7171961128893436</v>
      </c>
      <c r="H282" s="10">
        <f t="shared" si="34"/>
        <v>-1.3481219407347438</v>
      </c>
      <c r="I282">
        <f t="shared" si="30"/>
        <v>-10.78497552587795</v>
      </c>
      <c r="K282">
        <f t="shared" si="31"/>
        <v>-1.3446622934192205</v>
      </c>
      <c r="M282">
        <f t="shared" si="32"/>
        <v>-1.3446622934192205</v>
      </c>
      <c r="N282" s="13">
        <f t="shared" si="33"/>
        <v>1.1969159547807468E-5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6.7332795865297523</v>
      </c>
      <c r="H283" s="10">
        <f t="shared" si="34"/>
        <v>-1.3295846478879443</v>
      </c>
      <c r="I283">
        <f t="shared" si="30"/>
        <v>-10.636677183103554</v>
      </c>
      <c r="K283">
        <f t="shared" si="31"/>
        <v>-1.3262617274817434</v>
      </c>
      <c r="M283">
        <f t="shared" si="32"/>
        <v>-1.3262617274817434</v>
      </c>
      <c r="N283" s="13">
        <f t="shared" si="33"/>
        <v>1.1041800025946073E-5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6.74936306017017</v>
      </c>
      <c r="H284" s="10">
        <f t="shared" si="34"/>
        <v>-1.3112923207162945</v>
      </c>
      <c r="I284">
        <f t="shared" si="30"/>
        <v>-10.490338565730356</v>
      </c>
      <c r="K284">
        <f t="shared" si="31"/>
        <v>-1.3081062912873433</v>
      </c>
      <c r="M284">
        <f t="shared" si="32"/>
        <v>-1.3081062912873433</v>
      </c>
      <c r="N284" s="13">
        <f t="shared" si="33"/>
        <v>1.0150783522143026E-5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6.7654465338105876</v>
      </c>
      <c r="H285" s="10">
        <f t="shared" si="34"/>
        <v>-1.2932419261275709</v>
      </c>
      <c r="I285">
        <f t="shared" si="30"/>
        <v>-10.345935409020568</v>
      </c>
      <c r="K285">
        <f t="shared" si="31"/>
        <v>-1.2901929097927949</v>
      </c>
      <c r="M285">
        <f t="shared" si="32"/>
        <v>-1.2901929097927949</v>
      </c>
      <c r="N285" s="13">
        <f t="shared" si="33"/>
        <v>9.296500609731212E-6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6.7815300074510105</v>
      </c>
      <c r="H286" s="10">
        <f t="shared" si="34"/>
        <v>-1.2754304634062683</v>
      </c>
      <c r="I286">
        <f t="shared" si="30"/>
        <v>-10.203443707250146</v>
      </c>
      <c r="K286">
        <f t="shared" si="31"/>
        <v>-1.2725185409357511</v>
      </c>
      <c r="M286">
        <f t="shared" si="32"/>
        <v>-1.2725185409357511</v>
      </c>
      <c r="N286" s="13">
        <f t="shared" si="33"/>
        <v>8.4792924743029463E-6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6.7976134810914211</v>
      </c>
      <c r="H287" s="10">
        <f t="shared" si="34"/>
        <v>-1.2578549640270049</v>
      </c>
      <c r="I287">
        <f t="shared" si="30"/>
        <v>-10.062839712216039</v>
      </c>
      <c r="K287">
        <f t="shared" si="31"/>
        <v>-1.2550801754554648</v>
      </c>
      <c r="M287">
        <f t="shared" si="32"/>
        <v>-1.2550801754554648</v>
      </c>
      <c r="N287" s="13">
        <f t="shared" si="33"/>
        <v>7.6994516167496652E-6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6.8136969547318369</v>
      </c>
      <c r="H288" s="10">
        <f t="shared" si="34"/>
        <v>-1.2405124914629537</v>
      </c>
      <c r="I288">
        <f t="shared" si="30"/>
        <v>-9.9240999317036298</v>
      </c>
      <c r="K288">
        <f t="shared" si="31"/>
        <v>-1.2378748367080232</v>
      </c>
      <c r="M288">
        <f t="shared" si="32"/>
        <v>-1.2378748367080232</v>
      </c>
      <c r="N288" s="13">
        <f t="shared" si="33"/>
        <v>6.9572226062074563E-6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6.8297804283722545</v>
      </c>
      <c r="H289" s="10">
        <f t="shared" si="34"/>
        <v>-1.2234001409898656</v>
      </c>
      <c r="I289">
        <f t="shared" si="30"/>
        <v>-9.7872011279189248</v>
      </c>
      <c r="K289">
        <f t="shared" si="31"/>
        <v>-1.2208995804766305</v>
      </c>
      <c r="M289">
        <f t="shared" si="32"/>
        <v>-1.2208995804766305</v>
      </c>
      <c r="N289" s="13">
        <f t="shared" si="33"/>
        <v>6.2528028803506174E-6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6.8458639020126792</v>
      </c>
      <c r="H290" s="10">
        <f t="shared" si="34"/>
        <v>-1.2065150394856747</v>
      </c>
      <c r="I290">
        <f t="shared" si="30"/>
        <v>-9.6521203158853979</v>
      </c>
      <c r="K290">
        <f t="shared" si="31"/>
        <v>-1.2041514947769694</v>
      </c>
      <c r="M290">
        <f t="shared" si="32"/>
        <v>-1.2041514947769694</v>
      </c>
      <c r="N290" s="13">
        <f t="shared" si="33"/>
        <v>5.5863435900491399E-6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6.8619473756530889</v>
      </c>
      <c r="H291" s="10">
        <f t="shared" si="34"/>
        <v>-1.1898543452261667</v>
      </c>
      <c r="I291">
        <f t="shared" si="30"/>
        <v>-9.5188347618093339</v>
      </c>
      <c r="K291">
        <f t="shared" si="31"/>
        <v>-1.1876276996581294</v>
      </c>
      <c r="M291">
        <f t="shared" si="32"/>
        <v>-1.1876276996581294</v>
      </c>
      <c r="N291" s="13">
        <f t="shared" si="33"/>
        <v>4.9579504856601991E-6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6.8780308492935047</v>
      </c>
      <c r="H292" s="10">
        <f t="shared" si="34"/>
        <v>-1.1734152476767492</v>
      </c>
      <c r="I292">
        <f t="shared" si="30"/>
        <v>-9.3873219814139937</v>
      </c>
      <c r="K292">
        <f t="shared" si="31"/>
        <v>-1.1713253469991405</v>
      </c>
      <c r="M292">
        <f t="shared" si="32"/>
        <v>-1.1713253469991405</v>
      </c>
      <c r="N292" s="13">
        <f t="shared" si="33"/>
        <v>4.3676848422694069E-6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6.8941143229339223</v>
      </c>
      <c r="H293" s="10">
        <f t="shared" si="34"/>
        <v>-1.1571949672808481</v>
      </c>
      <c r="I293">
        <f t="shared" si="30"/>
        <v>-9.2575597382467851</v>
      </c>
      <c r="K293">
        <f t="shared" si="31"/>
        <v>-1.1552416203016593</v>
      </c>
      <c r="M293">
        <f t="shared" si="32"/>
        <v>-1.1552416203016593</v>
      </c>
      <c r="N293" s="13">
        <f t="shared" si="33"/>
        <v>3.8155644211060417E-6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6.9101977965743471</v>
      </c>
      <c r="H294" s="10">
        <f t="shared" si="34"/>
        <v>-1.1411907552448901</v>
      </c>
      <c r="I294">
        <f t="shared" si="30"/>
        <v>-9.1295260419591209</v>
      </c>
      <c r="K294">
        <f t="shared" si="31"/>
        <v>-1.1393737344787804</v>
      </c>
      <c r="M294">
        <f t="shared" si="32"/>
        <v>-1.1393737344787804</v>
      </c>
      <c r="N294" s="13">
        <f t="shared" si="33"/>
        <v>3.301564464473802E-6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6.9262812702147558</v>
      </c>
      <c r="H295" s="10">
        <f t="shared" si="34"/>
        <v>-1.1253998933203031</v>
      </c>
      <c r="I295">
        <f t="shared" si="30"/>
        <v>-9.0031991465624248</v>
      </c>
      <c r="K295">
        <f t="shared" si="31"/>
        <v>-1.1237189356404025</v>
      </c>
      <c r="M295">
        <f t="shared" si="32"/>
        <v>-1.1237189356404025</v>
      </c>
      <c r="N295" s="13">
        <f t="shared" si="33"/>
        <v>2.8256187216168709E-6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6.9423647438551734</v>
      </c>
      <c r="H296" s="10">
        <f t="shared" si="34"/>
        <v>-1.1098196935825524</v>
      </c>
      <c r="I296">
        <f t="shared" si="30"/>
        <v>-8.8785575486604191</v>
      </c>
      <c r="K296">
        <f t="shared" si="31"/>
        <v>-1.1082745008751973</v>
      </c>
      <c r="M296">
        <f t="shared" si="32"/>
        <v>-1.1082745008751973</v>
      </c>
      <c r="N296" s="13">
        <f t="shared" si="33"/>
        <v>2.3876205028633589E-6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6.9584482174955893</v>
      </c>
      <c r="H297" s="10">
        <f t="shared" si="34"/>
        <v>-1.0944474982076935</v>
      </c>
      <c r="I297">
        <f t="shared" si="30"/>
        <v>-8.7555799856615479</v>
      </c>
      <c r="K297">
        <f t="shared" si="31"/>
        <v>-1.0930377380296559</v>
      </c>
      <c r="M297">
        <f t="shared" si="32"/>
        <v>-1.0930377380296559</v>
      </c>
      <c r="N297" s="13">
        <f t="shared" si="33"/>
        <v>1.9874237595806687E-6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6.974531691136014</v>
      </c>
      <c r="H298" s="10">
        <f t="shared" si="34"/>
        <v>-1.0792806792463612</v>
      </c>
      <c r="I298">
        <f t="shared" si="30"/>
        <v>-8.6342454339708894</v>
      </c>
      <c r="K298">
        <f t="shared" si="31"/>
        <v>-1.0780059854841588</v>
      </c>
      <c r="M298">
        <f t="shared" si="32"/>
        <v>-1.0780059854841588</v>
      </c>
      <c r="N298" s="13">
        <f t="shared" si="33"/>
        <v>1.6248441873975818E-6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6.9906151647764219</v>
      </c>
      <c r="H299" s="10">
        <f t="shared" si="34"/>
        <v>-1.0643166383956171</v>
      </c>
      <c r="I299">
        <f t="shared" si="30"/>
        <v>-8.5145331071649366</v>
      </c>
      <c r="K299">
        <f t="shared" si="31"/>
        <v>-1.0631766119264952</v>
      </c>
      <c r="M299">
        <f t="shared" si="32"/>
        <v>-1.0631766119264952</v>
      </c>
      <c r="N299" s="13">
        <f t="shared" si="33"/>
        <v>1.2996603502986015E-6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7.0066986384168395</v>
      </c>
      <c r="H300" s="10">
        <f t="shared" si="34"/>
        <v>-1.0495528067686186</v>
      </c>
      <c r="I300">
        <f t="shared" si="30"/>
        <v>-8.3964224541489489</v>
      </c>
      <c r="K300">
        <f t="shared" si="31"/>
        <v>-1.0485470161227954</v>
      </c>
      <c r="M300">
        <f t="shared" si="32"/>
        <v>-1.0485470161227954</v>
      </c>
      <c r="N300" s="13">
        <f t="shared" si="33"/>
        <v>1.0116148232254078E-6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7.022782112057266</v>
      </c>
      <c r="H301" s="10">
        <f t="shared" si="34"/>
        <v>-1.0349866446625644</v>
      </c>
      <c r="I301">
        <f t="shared" si="30"/>
        <v>-8.2798931573005152</v>
      </c>
      <c r="K301">
        <f t="shared" si="31"/>
        <v>-1.0341146266863717</v>
      </c>
      <c r="M301">
        <f t="shared" si="32"/>
        <v>-1.0341146266863717</v>
      </c>
      <c r="N301" s="13">
        <f t="shared" si="33"/>
        <v>7.604153508032829E-7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7.0388655856976818</v>
      </c>
      <c r="H302" s="10">
        <f t="shared" si="34"/>
        <v>-1.020615641324857</v>
      </c>
      <c r="I302">
        <f t="shared" si="30"/>
        <v>-8.1649251305988564</v>
      </c>
      <c r="K302">
        <f t="shared" si="31"/>
        <v>-1.0198769018443894</v>
      </c>
      <c r="M302">
        <f t="shared" si="32"/>
        <v>-1.0198769018443894</v>
      </c>
      <c r="N302" s="13">
        <f t="shared" si="33"/>
        <v>5.4573602000161924E-7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7.0549490593380995</v>
      </c>
      <c r="H303" s="10">
        <f t="shared" si="34"/>
        <v>-1.0064373147177117</v>
      </c>
      <c r="I303">
        <f t="shared" si="30"/>
        <v>-8.0514985177416936</v>
      </c>
      <c r="K303">
        <f t="shared" si="31"/>
        <v>-1.00583132920261</v>
      </c>
      <c r="M303">
        <f t="shared" si="32"/>
        <v>-1.00583132920261</v>
      </c>
      <c r="N303" s="13">
        <f t="shared" si="33"/>
        <v>3.6721844451309036E-7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7.0710325329785082</v>
      </c>
      <c r="H304" s="10">
        <f t="shared" si="34"/>
        <v>-0.99244921128146457</v>
      </c>
      <c r="I304">
        <f t="shared" si="30"/>
        <v>-7.9395936902517166</v>
      </c>
      <c r="K304">
        <f t="shared" si="31"/>
        <v>-0.99197542550850659</v>
      </c>
      <c r="M304">
        <f t="shared" si="32"/>
        <v>-0.99197542550850659</v>
      </c>
      <c r="N304" s="13">
        <f t="shared" si="33"/>
        <v>2.2447295865739032E-7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7.0871160066189329</v>
      </c>
      <c r="H305" s="10">
        <f t="shared" si="34"/>
        <v>-0.97864890569657914</v>
      </c>
      <c r="I305">
        <f t="shared" si="30"/>
        <v>-7.8291912455726331</v>
      </c>
      <c r="K305">
        <f t="shared" si="31"/>
        <v>-0.97830673641271093</v>
      </c>
      <c r="M305">
        <f t="shared" si="32"/>
        <v>-0.97830673641271093</v>
      </c>
      <c r="N305" s="13">
        <f t="shared" si="33"/>
        <v>1.1707981882288367E-7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7.1031994802593497</v>
      </c>
      <c r="H306" s="10">
        <f t="shared" si="34"/>
        <v>-0.96503400064470013</v>
      </c>
      <c r="I306">
        <f t="shared" si="30"/>
        <v>-7.720272005157601</v>
      </c>
      <c r="K306">
        <f t="shared" si="31"/>
        <v>-0.96482283622918008</v>
      </c>
      <c r="M306">
        <f t="shared" si="32"/>
        <v>-0.96482283622918008</v>
      </c>
      <c r="N306" s="13">
        <f t="shared" si="33"/>
        <v>4.459041038192379E-8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7.1192829538997655</v>
      </c>
      <c r="H307" s="10">
        <f t="shared" si="34"/>
        <v>-0.95160212656863297</v>
      </c>
      <c r="I307">
        <f t="shared" si="30"/>
        <v>-7.6128170125490637</v>
      </c>
      <c r="K307">
        <f t="shared" si="31"/>
        <v>-0.95152132769397446</v>
      </c>
      <c r="M307">
        <f t="shared" si="32"/>
        <v>-0.95152132769397446</v>
      </c>
      <c r="N307" s="13">
        <f t="shared" si="33"/>
        <v>6.5284581460808541E-9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7.135366427540176</v>
      </c>
      <c r="H308" s="10">
        <f t="shared" si="34"/>
        <v>-0.93835094143164577</v>
      </c>
      <c r="I308">
        <f t="shared" si="30"/>
        <v>-7.5068075314531661</v>
      </c>
      <c r="K308">
        <f t="shared" si="31"/>
        <v>-0.9383998417230337</v>
      </c>
      <c r="M308">
        <f t="shared" si="32"/>
        <v>-0.9383998417230337</v>
      </c>
      <c r="N308" s="13">
        <f t="shared" si="33"/>
        <v>2.3912384978246734E-9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7.151449901180599</v>
      </c>
      <c r="H309" s="10">
        <f t="shared" si="34"/>
        <v>-0.92527813047602758</v>
      </c>
      <c r="I309">
        <f t="shared" si="30"/>
        <v>-7.4022250438082207</v>
      </c>
      <c r="K309">
        <f t="shared" si="31"/>
        <v>-0.92545603716892122</v>
      </c>
      <c r="M309">
        <f t="shared" si="32"/>
        <v>-0.92545603716892122</v>
      </c>
      <c r="N309" s="13">
        <f t="shared" si="33"/>
        <v>3.16507913763508E-8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7.1675333748210166</v>
      </c>
      <c r="H310" s="10">
        <f t="shared" si="34"/>
        <v>-0.91238140598120743</v>
      </c>
      <c r="I310">
        <f t="shared" si="30"/>
        <v>-7.2990512478496594</v>
      </c>
      <c r="K310">
        <f t="shared" si="31"/>
        <v>-0.91268760057681575</v>
      </c>
      <c r="M310">
        <f t="shared" si="32"/>
        <v>-0.91268760057681575</v>
      </c>
      <c r="N310" s="13">
        <f t="shared" si="33"/>
        <v>9.3755130379744024E-8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7.1836168484614342</v>
      </c>
      <c r="H311" s="10">
        <f t="shared" si="34"/>
        <v>-0.89965850702133809</v>
      </c>
      <c r="I311">
        <f t="shared" si="30"/>
        <v>-7.1972680561707048</v>
      </c>
      <c r="K311">
        <f t="shared" si="31"/>
        <v>-0.90009224593971138</v>
      </c>
      <c r="M311">
        <f t="shared" si="32"/>
        <v>-0.90009224593971138</v>
      </c>
      <c r="N311" s="13">
        <f t="shared" si="33"/>
        <v>1.8812944931162558E-7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7.199700322101843</v>
      </c>
      <c r="H312" s="10">
        <f t="shared" si="34"/>
        <v>-0.88710719922266779</v>
      </c>
      <c r="I312">
        <f t="shared" si="30"/>
        <v>-7.0968575937813423</v>
      </c>
      <c r="K312">
        <f t="shared" si="31"/>
        <v>-0.88766771445311377</v>
      </c>
      <c r="M312">
        <f t="shared" si="32"/>
        <v>-0.88766771445311377</v>
      </c>
      <c r="N312" s="13">
        <f t="shared" si="33"/>
        <v>3.1417732356190927E-7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7.2157837957422677</v>
      </c>
      <c r="H313" s="10">
        <f t="shared" si="34"/>
        <v>-0.87472527452065818</v>
      </c>
      <c r="I313">
        <f t="shared" si="30"/>
        <v>-6.9978021961652654</v>
      </c>
      <c r="K313">
        <f t="shared" si="31"/>
        <v>-0.8754117742692219</v>
      </c>
      <c r="M313">
        <f t="shared" si="32"/>
        <v>-0.8754117742692219</v>
      </c>
      <c r="N313" s="13">
        <f t="shared" si="33"/>
        <v>4.7128190477804814E-7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7.2318672693826844</v>
      </c>
      <c r="H314" s="10">
        <f t="shared" si="34"/>
        <v>-0.86251055091710005</v>
      </c>
      <c r="I314">
        <f t="shared" si="30"/>
        <v>-6.9000844073368004</v>
      </c>
      <c r="K314">
        <f t="shared" si="31"/>
        <v>-0.86332222025085859</v>
      </c>
      <c r="M314">
        <f t="shared" si="32"/>
        <v>-0.86332222025085859</v>
      </c>
      <c r="N314" s="13">
        <f t="shared" si="33"/>
        <v>6.5880710736402522E-7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7.2479507430231012</v>
      </c>
      <c r="H315" s="10">
        <f t="shared" si="34"/>
        <v>-0.85046087223713618</v>
      </c>
      <c r="I315">
        <f t="shared" si="30"/>
        <v>-6.8036869778970894</v>
      </c>
      <c r="K315">
        <f t="shared" si="31"/>
        <v>-0.85139687372506412</v>
      </c>
      <c r="M315">
        <f t="shared" si="32"/>
        <v>-0.85139687372506412</v>
      </c>
      <c r="N315" s="13">
        <f t="shared" si="33"/>
        <v>8.7609878540331749E-7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7.264034216663509</v>
      </c>
      <c r="H316" s="10">
        <f t="shared" si="34"/>
        <v>-0.83857410788648112</v>
      </c>
      <c r="I316">
        <f t="shared" si="30"/>
        <v>-6.708592863091849</v>
      </c>
      <c r="K316">
        <f t="shared" si="31"/>
        <v>-0.83963358223664475</v>
      </c>
      <c r="M316">
        <f t="shared" si="32"/>
        <v>-0.83963358223664475</v>
      </c>
      <c r="N316" s="13">
        <f t="shared" si="33"/>
        <v>1.1224858986546355E-6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7.2801176903039355</v>
      </c>
      <c r="H317" s="10">
        <f t="shared" si="34"/>
        <v>-0.8268481526087833</v>
      </c>
      <c r="I317">
        <f t="shared" si="30"/>
        <v>-6.6147852208702664</v>
      </c>
      <c r="K317">
        <f t="shared" si="31"/>
        <v>-0.82803021930163734</v>
      </c>
      <c r="M317">
        <f t="shared" si="32"/>
        <v>-0.82803021930163734</v>
      </c>
      <c r="N317" s="13">
        <f t="shared" si="33"/>
        <v>1.397281666354872E-6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7.2962011639443531</v>
      </c>
      <c r="H318" s="10">
        <f t="shared" si="34"/>
        <v>-0.8152809262433649</v>
      </c>
      <c r="I318">
        <f t="shared" si="30"/>
        <v>-6.5222474099469192</v>
      </c>
      <c r="K318">
        <f t="shared" si="31"/>
        <v>-0.81658468416094832</v>
      </c>
      <c r="M318">
        <f t="shared" si="32"/>
        <v>-0.81658468416094832</v>
      </c>
      <c r="N318" s="13">
        <f t="shared" si="33"/>
        <v>1.6997847076614418E-6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7.312284637584769</v>
      </c>
      <c r="H319" s="10">
        <f t="shared" si="34"/>
        <v>-0.80387037348323198</v>
      </c>
      <c r="I319">
        <f t="shared" si="30"/>
        <v>-6.4309629878658559</v>
      </c>
      <c r="K319">
        <f t="shared" si="31"/>
        <v>-0.80529490153403183</v>
      </c>
      <c r="M319">
        <f t="shared" si="32"/>
        <v>-0.80529490153403183</v>
      </c>
      <c r="N319" s="13">
        <f t="shared" si="33"/>
        <v>2.029280167515605E-6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7.3283681112251777</v>
      </c>
      <c r="H320" s="10">
        <f t="shared" si="34"/>
        <v>-0.79261446363362709</v>
      </c>
      <c r="I320">
        <f t="shared" si="30"/>
        <v>-6.3409157090690167</v>
      </c>
      <c r="K320">
        <f t="shared" si="31"/>
        <v>-0.79415882137292249</v>
      </c>
      <c r="M320">
        <f t="shared" si="32"/>
        <v>-0.79415882137292249</v>
      </c>
      <c r="N320" s="13">
        <f t="shared" si="33"/>
        <v>2.3850408269215953E-6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7.3444515848656025</v>
      </c>
      <c r="H321" s="10">
        <f t="shared" si="34"/>
        <v>-0.78151119037105476</v>
      </c>
      <c r="I321">
        <f t="shared" si="30"/>
        <v>-6.2520895229684381</v>
      </c>
      <c r="K321">
        <f t="shared" si="31"/>
        <v>-0.78317441861654591</v>
      </c>
      <c r="M321">
        <f t="shared" si="32"/>
        <v>-0.78317441861654591</v>
      </c>
      <c r="N321" s="13">
        <f t="shared" si="33"/>
        <v>2.7663281965995493E-6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7.3605350585060201</v>
      </c>
      <c r="H322" s="10">
        <f t="shared" si="34"/>
        <v>-0.77055857150300411</v>
      </c>
      <c r="I322">
        <f t="shared" si="30"/>
        <v>-6.1644685720240329</v>
      </c>
      <c r="K322">
        <f t="shared" si="31"/>
        <v>-0.77233969294554716</v>
      </c>
      <c r="M322">
        <f t="shared" si="32"/>
        <v>-0.77233969294554716</v>
      </c>
      <c r="N322" s="13">
        <f t="shared" si="33"/>
        <v>3.1723935930866509E-6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7.3766185321464368</v>
      </c>
      <c r="H323" s="10">
        <f t="shared" si="34"/>
        <v>-0.75975464872823806</v>
      </c>
      <c r="I323">
        <f t="shared" si="30"/>
        <v>-6.0780371898259045</v>
      </c>
      <c r="K323">
        <f t="shared" si="31"/>
        <v>-0.76165266853750213</v>
      </c>
      <c r="M323">
        <f t="shared" si="32"/>
        <v>-0.76165266853750213</v>
      </c>
      <c r="N323" s="13">
        <f t="shared" si="33"/>
        <v>3.6024791963588287E-6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7.3927020057868456</v>
      </c>
      <c r="H324" s="10">
        <f t="shared" si="34"/>
        <v>-0.74909748739791782</v>
      </c>
      <c r="I324">
        <f t="shared" si="30"/>
        <v>-5.9927798991833425</v>
      </c>
      <c r="K324">
        <f t="shared" si="31"/>
        <v>-0.75111139382279779</v>
      </c>
      <c r="M324">
        <f t="shared" si="32"/>
        <v>-0.75111139382279779</v>
      </c>
      <c r="N324" s="13">
        <f t="shared" si="33"/>
        <v>4.0558190881728396E-6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7.4087854794272694</v>
      </c>
      <c r="H325" s="10">
        <f t="shared" si="34"/>
        <v>-0.738585176277474</v>
      </c>
      <c r="I325">
        <f t="shared" si="30"/>
        <v>-5.908681410219792</v>
      </c>
      <c r="K325">
        <f t="shared" si="31"/>
        <v>-0.74071394124110468</v>
      </c>
      <c r="M325">
        <f t="shared" si="32"/>
        <v>-0.74071394124110468</v>
      </c>
      <c r="N325" s="13">
        <f t="shared" si="33"/>
        <v>4.5316402703815321E-6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7.4248689530676861</v>
      </c>
      <c r="H326" s="10">
        <f t="shared" si="34"/>
        <v>-0.72821582730943213</v>
      </c>
      <c r="I326">
        <f t="shared" si="30"/>
        <v>-5.825726618475457</v>
      </c>
      <c r="K326">
        <f t="shared" si="31"/>
        <v>-0.73045840699864006</v>
      </c>
      <c r="M326">
        <f t="shared" si="32"/>
        <v>-0.73045840699864006</v>
      </c>
      <c r="N326" s="13">
        <f t="shared" si="33"/>
        <v>5.0291636624479599E-6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7.4409524267081038</v>
      </c>
      <c r="H327" s="10">
        <f t="shared" si="34"/>
        <v>-0.71798757537706026</v>
      </c>
      <c r="I327">
        <f t="shared" si="30"/>
        <v>-5.7439006030164821</v>
      </c>
      <c r="K327">
        <f t="shared" si="31"/>
        <v>-0.72034291082611934</v>
      </c>
      <c r="M327">
        <f t="shared" si="32"/>
        <v>-0.72034291082611934</v>
      </c>
      <c r="N327" s="13">
        <f t="shared" si="33"/>
        <v>5.5476050775943458E-6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7.4570359003485214</v>
      </c>
      <c r="H328" s="10">
        <f t="shared" si="34"/>
        <v>-0.70789857806907797</v>
      </c>
      <c r="I328">
        <f t="shared" si="30"/>
        <v>-5.6631886245526237</v>
      </c>
      <c r="K328">
        <f t="shared" si="31"/>
        <v>-0.71036559573762725</v>
      </c>
      <c r="M328">
        <f t="shared" si="32"/>
        <v>-0.71036559573762725</v>
      </c>
      <c r="N328" s="13">
        <f t="shared" si="33"/>
        <v>6.0861761769343614E-6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7.473119373988939</v>
      </c>
      <c r="H329" s="10">
        <f t="shared" si="34"/>
        <v>-0.69794701544537407</v>
      </c>
      <c r="I329">
        <f t="shared" si="30"/>
        <v>-5.5835761235629926</v>
      </c>
      <c r="K329">
        <f t="shared" si="31"/>
        <v>-0.70052462779036051</v>
      </c>
      <c r="M329">
        <f t="shared" si="32"/>
        <v>-0.70052462779036051</v>
      </c>
      <c r="N329" s="13">
        <f t="shared" si="33"/>
        <v>6.6440854010264693E-6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7.4892028476293557</v>
      </c>
      <c r="H330" s="10">
        <f t="shared" si="34"/>
        <v>-0.68813108980380588</v>
      </c>
      <c r="I330">
        <f t="shared" si="30"/>
        <v>-5.5050487184304471</v>
      </c>
      <c r="K330">
        <f t="shared" si="31"/>
        <v>-0.69081819584533777</v>
      </c>
      <c r="M330">
        <f t="shared" si="32"/>
        <v>-0.69081819584533777</v>
      </c>
      <c r="N330" s="13">
        <f t="shared" si="33"/>
        <v>7.2205388784371498E-6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7.5052863212697707</v>
      </c>
      <c r="H331" s="10">
        <f t="shared" si="34"/>
        <v>-0.67844902544813923</v>
      </c>
      <c r="I331">
        <f t="shared" si="30"/>
        <v>-5.4275922035851139</v>
      </c>
      <c r="K331">
        <f t="shared" si="31"/>
        <v>-0.68124451132912545</v>
      </c>
      <c r="M331">
        <f t="shared" si="32"/>
        <v>-0.68124451132912545</v>
      </c>
      <c r="N331" s="13">
        <f t="shared" si="33"/>
        <v>7.8147413107932735E-6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7.5213697949101874</v>
      </c>
      <c r="H332" s="10">
        <f t="shared" si="34"/>
        <v>-0.66889906845715619</v>
      </c>
      <c r="I332">
        <f t="shared" si="30"/>
        <v>-5.3511925476572495</v>
      </c>
      <c r="K332">
        <f t="shared" si="31"/>
        <v>-0.67180180799662426</v>
      </c>
      <c r="M332">
        <f t="shared" si="32"/>
        <v>-0.67180180799662426</v>
      </c>
      <c r="N332" s="13">
        <f t="shared" si="33"/>
        <v>8.425896833991297E-6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7.537453268550605</v>
      </c>
      <c r="H333" s="10">
        <f t="shared" si="34"/>
        <v>-0.65947948645498589</v>
      </c>
      <c r="I333">
        <f t="shared" si="30"/>
        <v>-5.2758358916398871</v>
      </c>
      <c r="K333">
        <f t="shared" si="31"/>
        <v>-0.6624883416949785</v>
      </c>
      <c r="M333">
        <f t="shared" si="32"/>
        <v>-0.6624883416949785</v>
      </c>
      <c r="N333" s="13">
        <f t="shared" si="33"/>
        <v>9.0532098552310094E-6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7.5535367421910227</v>
      </c>
      <c r="H334" s="10">
        <f t="shared" si="34"/>
        <v>-0.65018856838269223</v>
      </c>
      <c r="I334">
        <f t="shared" si="30"/>
        <v>-5.2015085470615379</v>
      </c>
      <c r="K334">
        <f t="shared" si="31"/>
        <v>-0.65330239012863978</v>
      </c>
      <c r="M334">
        <f t="shared" si="32"/>
        <v>-0.65330239012863978</v>
      </c>
      <c r="N334" s="13">
        <f t="shared" si="33"/>
        <v>9.695885865535803E-6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7.5696202158314403</v>
      </c>
      <c r="H335" s="10">
        <f t="shared" si="34"/>
        <v>-0.64102462427115237</v>
      </c>
      <c r="I335">
        <f t="shared" si="30"/>
        <v>-5.1281969941692189</v>
      </c>
      <c r="K335">
        <f t="shared" si="31"/>
        <v>-0.64424225262563384</v>
      </c>
      <c r="M335">
        <f t="shared" si="32"/>
        <v>-0.64424225262563384</v>
      </c>
      <c r="N335" s="13">
        <f t="shared" si="33"/>
        <v>1.0353132227563147E-5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7.5857036894718544</v>
      </c>
      <c r="H336" s="10">
        <f t="shared" si="34"/>
        <v>-0.63198598501527337</v>
      </c>
      <c r="I336">
        <f t="shared" si="30"/>
        <v>-5.0558878801221869</v>
      </c>
      <c r="K336">
        <f t="shared" si="31"/>
        <v>-0.63530624990507778</v>
      </c>
      <c r="M336">
        <f t="shared" si="32"/>
        <v>-0.63530624990507778</v>
      </c>
      <c r="N336" s="13">
        <f t="shared" si="33"/>
        <v>1.1024158938467918E-5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7.601787163112272</v>
      </c>
      <c r="H337" s="10">
        <f t="shared" si="34"/>
        <v>-0.62307100214956257</v>
      </c>
      <c r="I337">
        <f t="shared" si="30"/>
        <v>-4.9845680171965006</v>
      </c>
      <c r="K337">
        <f t="shared" si="31"/>
        <v>-0.62649272384596844</v>
      </c>
      <c r="M337">
        <f t="shared" si="32"/>
        <v>-0.62649272384596844</v>
      </c>
      <c r="N337" s="13">
        <f t="shared" si="33"/>
        <v>1.1708179367654637E-5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7.6178706367526896</v>
      </c>
      <c r="H338" s="10">
        <f t="shared" si="34"/>
        <v>-0.61427804762510307</v>
      </c>
      <c r="I338">
        <f t="shared" si="30"/>
        <v>-4.9142243810008246</v>
      </c>
      <c r="K338">
        <f t="shared" si="31"/>
        <v>-0.6178000372573188</v>
      </c>
      <c r="M338">
        <f t="shared" si="32"/>
        <v>-0.6178000372573188</v>
      </c>
      <c r="N338" s="13">
        <f t="shared" si="33"/>
        <v>1.2404410969435075E-5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7.6339541103931063</v>
      </c>
      <c r="H339" s="10">
        <f t="shared" si="34"/>
        <v>-0.60560551358794412</v>
      </c>
      <c r="I339">
        <f t="shared" si="30"/>
        <v>-4.844844108703553</v>
      </c>
      <c r="K339">
        <f t="shared" si="31"/>
        <v>-0.60922657364962407</v>
      </c>
      <c r="M339">
        <f t="shared" si="32"/>
        <v>-0.60922657364962407</v>
      </c>
      <c r="N339" s="13">
        <f t="shared" si="33"/>
        <v>1.3112075970293591E-5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7.650037584033524</v>
      </c>
      <c r="H340" s="10">
        <f t="shared" si="34"/>
        <v>-0.59705181215895076</v>
      </c>
      <c r="I340">
        <f t="shared" ref="I340:I403" si="37">H340*$E$6</f>
        <v>-4.7764144972716061</v>
      </c>
      <c r="K340">
        <f t="shared" ref="K340:K403" si="38">(1/2)*($L$9*$L$4*EXP(-$L$7*$O$6*(G340/$O$6-1))-($L$9*$L$6*EXP(-$L$5*$O$6*(G340/$O$6-1))))</f>
        <v>-0.60077073700773076</v>
      </c>
      <c r="M340">
        <f t="shared" ref="M340:M403" si="39">(1/2)*($L$9*$O$4*EXP(-$O$8*$O$6*(G340/$O$6-1))-($L$9*$O$7*EXP(-$O$5*$O$6*(G340/$O$6-1))))</f>
        <v>-0.60077073700773076</v>
      </c>
      <c r="N340" s="13">
        <f t="shared" ref="N340:N403" si="40">(M340-H340)^2*O340</f>
        <v>1.3830402030873369E-5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7.6661210576739398</v>
      </c>
      <c r="H341" s="10">
        <f t="shared" ref="H341:H404" si="41">-(-$B$4)*(1+D341+$E$5*D341^3)*EXP(-D341)</f>
        <v>-0.58861537521512464</v>
      </c>
      <c r="I341">
        <f t="shared" si="37"/>
        <v>-4.7089230017209971</v>
      </c>
      <c r="K341">
        <f t="shared" si="38"/>
        <v>-0.59243095156512693</v>
      </c>
      <c r="M341">
        <f t="shared" si="39"/>
        <v>-0.59243095156512693</v>
      </c>
      <c r="N341" s="13">
        <f t="shared" si="40"/>
        <v>1.4558622882696814E-5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7.6822045313143557</v>
      </c>
      <c r="H342" s="10">
        <f t="shared" si="41"/>
        <v>-0.58029465417243276</v>
      </c>
      <c r="I342">
        <f t="shared" si="37"/>
        <v>-4.642357233379462</v>
      </c>
      <c r="K342">
        <f t="shared" si="38"/>
        <v>-0.58420566157967746</v>
      </c>
      <c r="M342">
        <f t="shared" si="39"/>
        <v>-0.58420566157967746</v>
      </c>
      <c r="N342" s="13">
        <f t="shared" si="40"/>
        <v>1.5295978939522945E-5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7.6982880049547733</v>
      </c>
      <c r="H343" s="10">
        <f t="shared" si="41"/>
        <v>-0.57208811977015184</v>
      </c>
      <c r="I343">
        <f t="shared" si="37"/>
        <v>-4.5767049581612147</v>
      </c>
      <c r="K343">
        <f t="shared" si="38"/>
        <v>-0.57609333111084204</v>
      </c>
      <c r="M343">
        <f t="shared" si="39"/>
        <v>-0.57609333111084204</v>
      </c>
      <c r="N343" s="13">
        <f t="shared" si="40"/>
        <v>1.6041717883593443E-5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7.7143714785951909</v>
      </c>
      <c r="H344" s="10">
        <f t="shared" si="41"/>
        <v>-0.56399426185676749</v>
      </c>
      <c r="I344">
        <f t="shared" si="37"/>
        <v>-4.5119540948541399</v>
      </c>
      <c r="K344">
        <f t="shared" si="38"/>
        <v>-0.56809244379839308</v>
      </c>
      <c r="M344">
        <f t="shared" si="39"/>
        <v>-0.56809244379839308</v>
      </c>
      <c r="N344" s="13">
        <f t="shared" si="40"/>
        <v>1.6795095226666085E-5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7.7304549522356085</v>
      </c>
      <c r="H345" s="10">
        <f t="shared" si="41"/>
        <v>-0.55601158917742644</v>
      </c>
      <c r="I345">
        <f t="shared" si="37"/>
        <v>-4.4480927134194115</v>
      </c>
      <c r="K345">
        <f t="shared" si="38"/>
        <v>-0.56020150264266566</v>
      </c>
      <c r="M345">
        <f t="shared" si="39"/>
        <v>-0.56020150264266566</v>
      </c>
      <c r="N345" s="13">
        <f t="shared" si="40"/>
        <v>1.7555374846192975E-5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7.7465384258760253</v>
      </c>
      <c r="H346" s="10">
        <f t="shared" si="41"/>
        <v>-0.54813862916297973</v>
      </c>
      <c r="I346">
        <f t="shared" si="37"/>
        <v>-4.3851090333038378</v>
      </c>
      <c r="K346">
        <f t="shared" si="38"/>
        <v>-0.55241902978635304</v>
      </c>
      <c r="M346">
        <f t="shared" si="39"/>
        <v>-0.55241902978635304</v>
      </c>
      <c r="N346" s="13">
        <f t="shared" si="40"/>
        <v>1.8321829496574662E-5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7.762621899516442</v>
      </c>
      <c r="H347" s="10">
        <f t="shared" si="41"/>
        <v>-0.54037392772061765</v>
      </c>
      <c r="I347">
        <f t="shared" si="37"/>
        <v>-4.3229914217649412</v>
      </c>
      <c r="K347">
        <f t="shared" si="38"/>
        <v>-0.5447435662978739</v>
      </c>
      <c r="M347">
        <f t="shared" si="39"/>
        <v>-0.5447435662978739</v>
      </c>
      <c r="N347" s="13">
        <f t="shared" si="40"/>
        <v>1.9093741295846042E-5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7.7787053731568578</v>
      </c>
      <c r="H348" s="10">
        <f t="shared" si="41"/>
        <v>-0.53271604902612246</v>
      </c>
      <c r="I348">
        <f t="shared" si="37"/>
        <v>-4.2617283922089797</v>
      </c>
      <c r="K348">
        <f t="shared" si="38"/>
        <v>-0.5371736719563367</v>
      </c>
      <c r="M348">
        <f t="shared" si="39"/>
        <v>-0.5371736719563367</v>
      </c>
      <c r="N348" s="13">
        <f t="shared" si="40"/>
        <v>1.987040218797173E-5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7.7947888467972746</v>
      </c>
      <c r="H349" s="10">
        <f t="shared" si="41"/>
        <v>-0.52516357531774205</v>
      </c>
      <c r="I349">
        <f t="shared" si="37"/>
        <v>-4.2013086025419364</v>
      </c>
      <c r="K349">
        <f t="shared" si="38"/>
        <v>-0.52970792503809938</v>
      </c>
      <c r="M349">
        <f t="shared" si="39"/>
        <v>-0.52970792503809938</v>
      </c>
      <c r="N349" s="13">
        <f t="shared" si="40"/>
        <v>2.0651114380911764E-5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7.8108723204376922</v>
      </c>
      <c r="H350" s="10">
        <f t="shared" si="41"/>
        <v>-0.51771510669171106</v>
      </c>
      <c r="I350">
        <f t="shared" si="37"/>
        <v>-4.1417208535336885</v>
      </c>
      <c r="K350">
        <f t="shared" si="38"/>
        <v>-0.52234492210497341</v>
      </c>
      <c r="M350">
        <f t="shared" si="39"/>
        <v>-0.52234492210497341</v>
      </c>
      <c r="N350" s="13">
        <f t="shared" si="40"/>
        <v>2.1435190760881626E-5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7.8269557940781098</v>
      </c>
      <c r="H351" s="10">
        <f t="shared" si="41"/>
        <v>-0.5103692608994147</v>
      </c>
      <c r="I351">
        <f t="shared" si="37"/>
        <v>-4.0829540871953176</v>
      </c>
      <c r="K351">
        <f t="shared" si="38"/>
        <v>-0.51508327779404939</v>
      </c>
      <c r="M351">
        <f t="shared" si="39"/>
        <v>-0.51508327779404939</v>
      </c>
      <c r="N351" s="13">
        <f t="shared" si="40"/>
        <v>2.2221955282901261E-5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7.8430392677185257</v>
      </c>
      <c r="H352" s="10">
        <f t="shared" si="41"/>
        <v>-0.50312467314621834</v>
      </c>
      <c r="I352">
        <f t="shared" si="37"/>
        <v>-4.0249973851697467</v>
      </c>
      <c r="K352">
        <f t="shared" si="38"/>
        <v>-0.5079216246091931</v>
      </c>
      <c r="M352">
        <f t="shared" si="39"/>
        <v>-0.5079216246091931</v>
      </c>
      <c r="N352" s="13">
        <f t="shared" si="40"/>
        <v>2.3010743338135723E-5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7.8591227413589433</v>
      </c>
      <c r="H353" s="10">
        <f t="shared" si="41"/>
        <v>-0.49597999589196395</v>
      </c>
      <c r="I353">
        <f t="shared" si="37"/>
        <v>-3.9678399671357116</v>
      </c>
      <c r="K353">
        <f t="shared" si="38"/>
        <v>-0.5008586127141974</v>
      </c>
      <c r="M353">
        <f t="shared" si="39"/>
        <v>-0.5008586127141974</v>
      </c>
      <c r="N353" s="13">
        <f t="shared" si="40"/>
        <v>2.3800902098179209E-5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7.8752062149993591</v>
      </c>
      <c r="H354" s="10">
        <f t="shared" si="41"/>
        <v>-0.48893389865314751</v>
      </c>
      <c r="I354">
        <f t="shared" si="37"/>
        <v>-3.9114711892251801</v>
      </c>
      <c r="K354">
        <f t="shared" si="38"/>
        <v>-0.49389290972762356</v>
      </c>
      <c r="M354">
        <f t="shared" si="39"/>
        <v>-0.49389290972762356</v>
      </c>
      <c r="N354" s="13">
        <f t="shared" si="40"/>
        <v>2.4591790836776103E-5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7.8912896886397768</v>
      </c>
      <c r="H355" s="10">
        <f t="shared" si="41"/>
        <v>-0.48198506780677597</v>
      </c>
      <c r="I355">
        <f t="shared" si="37"/>
        <v>-3.8558805424542077</v>
      </c>
      <c r="K355">
        <f t="shared" si="38"/>
        <v>-0.4870232005193218</v>
      </c>
      <c r="M355">
        <f t="shared" si="39"/>
        <v>-0.4870232005193218</v>
      </c>
      <c r="N355" s="13">
        <f t="shared" si="40"/>
        <v>2.538278122922439E-5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7.9073731622801935</v>
      </c>
      <c r="H356" s="10">
        <f t="shared" si="41"/>
        <v>-0.47513220639592074</v>
      </c>
      <c r="I356">
        <f t="shared" si="37"/>
        <v>-3.8010576511673659</v>
      </c>
      <c r="K356">
        <f t="shared" si="38"/>
        <v>-0.48024818700866478</v>
      </c>
      <c r="M356">
        <f t="shared" si="39"/>
        <v>-0.48024818700866478</v>
      </c>
      <c r="N356" s="13">
        <f t="shared" si="40"/>
        <v>2.6173257629972906E-5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7.9234566359206102</v>
      </c>
      <c r="H357" s="10">
        <f t="shared" si="41"/>
        <v>-0.46837403393696081</v>
      </c>
      <c r="I357">
        <f t="shared" si="37"/>
        <v>-3.7469922714956865</v>
      </c>
      <c r="K357">
        <f t="shared" si="38"/>
        <v>-0.47356658796447693</v>
      </c>
      <c r="M357">
        <f t="shared" si="39"/>
        <v>-0.47356658796447693</v>
      </c>
      <c r="N357" s="13">
        <f t="shared" si="40"/>
        <v>2.696261732867384E-5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7.939540109561027</v>
      </c>
      <c r="H358" s="10">
        <f t="shared" si="41"/>
        <v>-0.46170928622853002</v>
      </c>
      <c r="I358">
        <f t="shared" si="37"/>
        <v>-3.6936742898282402</v>
      </c>
      <c r="K358">
        <f t="shared" si="38"/>
        <v>-0.46697713880668335</v>
      </c>
      <c r="M358">
        <f t="shared" si="39"/>
        <v>-0.46697713880668335</v>
      </c>
      <c r="N358" s="13">
        <f t="shared" si="40"/>
        <v>2.7750270785156583E-5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7.9556235832014428</v>
      </c>
      <c r="H359" s="10">
        <f t="shared" si="41"/>
        <v>-0.45513671516216531</v>
      </c>
      <c r="I359">
        <f t="shared" si="37"/>
        <v>-3.6410937212973224</v>
      </c>
      <c r="K359">
        <f t="shared" si="38"/>
        <v>-0.46047859140968161</v>
      </c>
      <c r="M359">
        <f t="shared" si="39"/>
        <v>-0.46047859140968161</v>
      </c>
      <c r="N359" s="13">
        <f t="shared" si="40"/>
        <v>2.8535641843778915E-5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7.9717070568418604</v>
      </c>
      <c r="H360" s="10">
        <f t="shared" si="41"/>
        <v>-0.44865508853465869</v>
      </c>
      <c r="I360">
        <f t="shared" si="37"/>
        <v>-3.5892407082772695</v>
      </c>
      <c r="K360">
        <f t="shared" si="38"/>
        <v>-0.45406971390743728</v>
      </c>
      <c r="M360">
        <f t="shared" si="39"/>
        <v>-0.45406971390743728</v>
      </c>
      <c r="N360" s="13">
        <f t="shared" si="40"/>
        <v>2.9318167927537706E-5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7.9877905304822781</v>
      </c>
      <c r="H361" s="10">
        <f t="shared" si="41"/>
        <v>-0.44226318986212004</v>
      </c>
      <c r="I361">
        <f t="shared" si="37"/>
        <v>-3.5381055188969603</v>
      </c>
      <c r="K361">
        <f t="shared" si="38"/>
        <v>-0.44774929050031642</v>
      </c>
      <c r="M361">
        <f t="shared" si="39"/>
        <v>-0.44774929050031642</v>
      </c>
      <c r="N361" s="13">
        <f t="shared" si="40"/>
        <v>3.009730021241871E-5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8.0038740041226948</v>
      </c>
      <c r="H362" s="10">
        <f t="shared" si="41"/>
        <v>-0.43595981819574209</v>
      </c>
      <c r="I362">
        <f t="shared" si="37"/>
        <v>-3.4876785455659367</v>
      </c>
      <c r="K362">
        <f t="shared" si="38"/>
        <v>-0.44151612126364514</v>
      </c>
      <c r="M362">
        <f t="shared" si="39"/>
        <v>-0.44151612126364514</v>
      </c>
      <c r="N362" s="13">
        <f t="shared" si="40"/>
        <v>3.0872503782388919E-5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8.0199574777631106</v>
      </c>
      <c r="H363" s="10">
        <f t="shared" si="41"/>
        <v>-0.42974378793927881</v>
      </c>
      <c r="I363">
        <f t="shared" si="37"/>
        <v>-3.4379503035142305</v>
      </c>
      <c r="K363">
        <f t="shared" si="38"/>
        <v>-0.43536902195801652</v>
      </c>
      <c r="M363">
        <f t="shared" si="39"/>
        <v>-0.43536902195801652</v>
      </c>
      <c r="N363" s="13">
        <f t="shared" si="40"/>
        <v>3.1643257765564036E-5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8.0360409514035283</v>
      </c>
      <c r="H364" s="10">
        <f t="shared" si="41"/>
        <v>-0.42361392866822645</v>
      </c>
      <c r="I364">
        <f t="shared" si="37"/>
        <v>-3.3889114293458116</v>
      </c>
      <c r="K364">
        <f t="shared" si="38"/>
        <v>-0.42930682384132557</v>
      </c>
      <c r="M364">
        <f t="shared" si="39"/>
        <v>-0.42930682384132557</v>
      </c>
      <c r="N364" s="13">
        <f t="shared" si="40"/>
        <v>3.2409055451895281E-5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8.0521244250439441</v>
      </c>
      <c r="H365" s="10">
        <f t="shared" si="41"/>
        <v>-0.41756908495071315</v>
      </c>
      <c r="I365">
        <f t="shared" si="37"/>
        <v>-3.3405526796057052</v>
      </c>
      <c r="K365">
        <f t="shared" si="38"/>
        <v>-0.42332837348256175</v>
      </c>
      <c r="M365">
        <f t="shared" si="39"/>
        <v>-0.42332837348256175</v>
      </c>
      <c r="N365" s="13">
        <f t="shared" si="40"/>
        <v>3.3169404393082735E-5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8.0682078986843617</v>
      </c>
      <c r="H366" s="10">
        <f t="shared" si="41"/>
        <v>-0.41160811617009113</v>
      </c>
      <c r="I366">
        <f t="shared" si="37"/>
        <v>-3.2928649293607291</v>
      </c>
      <c r="K366">
        <f t="shared" si="38"/>
        <v>-0.41743253257732582</v>
      </c>
      <c r="M366">
        <f t="shared" si="39"/>
        <v>-0.41743253257732582</v>
      </c>
      <c r="N366" s="13">
        <f t="shared" si="40"/>
        <v>3.3923826484864644E-5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8.0842913723247793</v>
      </c>
      <c r="H367" s="10">
        <f t="shared" si="41"/>
        <v>-0.40572989634923173</v>
      </c>
      <c r="I367">
        <f t="shared" si="37"/>
        <v>-3.2458391707938539</v>
      </c>
      <c r="K367">
        <f t="shared" si="38"/>
        <v>-0.41161817776510307</v>
      </c>
      <c r="M367">
        <f t="shared" si="39"/>
        <v>-0.41161817776510307</v>
      </c>
      <c r="N367" s="13">
        <f t="shared" si="40"/>
        <v>3.4671858032495702E-5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8.100374845965197</v>
      </c>
      <c r="H368" s="10">
        <f t="shared" si="41"/>
        <v>-0.39993331397651721</v>
      </c>
      <c r="I368">
        <f t="shared" si="37"/>
        <v>-3.1994665118121377</v>
      </c>
      <c r="K368">
        <f t="shared" si="38"/>
        <v>-0.40588420044826828</v>
      </c>
      <c r="M368">
        <f t="shared" si="39"/>
        <v>-0.40588420044826828</v>
      </c>
      <c r="N368" s="13">
        <f t="shared" si="40"/>
        <v>3.5413049799669916E-5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8.1164583196056128</v>
      </c>
      <c r="H369" s="10">
        <f t="shared" si="41"/>
        <v>-0.39421727183352917</v>
      </c>
      <c r="I369">
        <f t="shared" si="37"/>
        <v>-3.1537381746682334</v>
      </c>
      <c r="K369">
        <f t="shared" si="38"/>
        <v>-0.40022950661283274</v>
      </c>
      <c r="M369">
        <f t="shared" si="39"/>
        <v>-0.40022950661283274</v>
      </c>
      <c r="N369" s="13">
        <f t="shared" si="40"/>
        <v>3.6146967041467461E-5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8.1325417932460304</v>
      </c>
      <c r="H370" s="10">
        <f t="shared" si="41"/>
        <v>-0.3885806868244257</v>
      </c>
      <c r="I370">
        <f t="shared" si="37"/>
        <v>-3.1086454945954056</v>
      </c>
      <c r="K370">
        <f t="shared" si="38"/>
        <v>-0.39465301665092978</v>
      </c>
      <c r="M370">
        <f t="shared" si="39"/>
        <v>-0.39465301665092978</v>
      </c>
      <c r="N370" s="13">
        <f t="shared" si="40"/>
        <v>3.687318952185101E-5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8.1486252668864463</v>
      </c>
      <c r="H371" s="10">
        <f t="shared" si="41"/>
        <v>-0.38302248980700671</v>
      </c>
      <c r="I371">
        <f t="shared" si="37"/>
        <v>-3.0641799184560536</v>
      </c>
      <c r="K371">
        <f t="shared" si="38"/>
        <v>-0.38915366518503514</v>
      </c>
      <c r="M371">
        <f t="shared" si="39"/>
        <v>-0.38915366518503514</v>
      </c>
      <c r="N371" s="13">
        <f t="shared" si="40"/>
        <v>3.7591311516142071E-5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8.1647087405268639</v>
      </c>
      <c r="H372" s="10">
        <f t="shared" si="41"/>
        <v>-0.37754162542545722</v>
      </c>
      <c r="I372">
        <f t="shared" si="37"/>
        <v>-3.0203330034036577</v>
      </c>
      <c r="K372">
        <f t="shared" si="38"/>
        <v>-0.38373040089391408</v>
      </c>
      <c r="M372">
        <f t="shared" si="39"/>
        <v>-0.38373040089391408</v>
      </c>
      <c r="N372" s="13">
        <f t="shared" si="40"/>
        <v>3.830094179897348E-5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8.1807922141672815</v>
      </c>
      <c r="H373" s="10">
        <f t="shared" si="41"/>
        <v>-0.37213705194476954</v>
      </c>
      <c r="I373">
        <f t="shared" si="37"/>
        <v>-2.9770964155581563</v>
      </c>
      <c r="K373">
        <f t="shared" si="38"/>
        <v>-0.37838218634030313</v>
      </c>
      <c r="M373">
        <f t="shared" si="39"/>
        <v>-0.37838218634030313</v>
      </c>
      <c r="N373" s="13">
        <f t="shared" si="40"/>
        <v>3.9001703618276715E-5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8.1968756878076992</v>
      </c>
      <c r="H374" s="10">
        <f t="shared" si="41"/>
        <v>-0.36680774108683045</v>
      </c>
      <c r="I374">
        <f t="shared" si="37"/>
        <v>-2.9344619286946436</v>
      </c>
      <c r="K374">
        <f t="shared" si="38"/>
        <v>-0.37310799780031018</v>
      </c>
      <c r="M374">
        <f t="shared" si="39"/>
        <v>-0.37310799780031018</v>
      </c>
      <c r="N374" s="13">
        <f t="shared" si="40"/>
        <v>3.9693234655746332E-5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8.212959161448115</v>
      </c>
      <c r="H375" s="10">
        <f t="shared" si="41"/>
        <v>-0.36155267786817541</v>
      </c>
      <c r="I375">
        <f t="shared" si="37"/>
        <v>-2.8924214229454033</v>
      </c>
      <c r="K375">
        <f t="shared" si="38"/>
        <v>-0.36790682509453448</v>
      </c>
      <c r="M375">
        <f t="shared" si="39"/>
        <v>-0.36790682509453448</v>
      </c>
      <c r="N375" s="13">
        <f t="shared" si="40"/>
        <v>4.0375186974246726E-5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8.2290426350885308</v>
      </c>
      <c r="H376" s="10">
        <f t="shared" si="41"/>
        <v>-0.35637086043939442</v>
      </c>
      <c r="I376">
        <f t="shared" si="37"/>
        <v>-2.8509668835151554</v>
      </c>
      <c r="K376">
        <f t="shared" si="38"/>
        <v>-0.36277767142089873</v>
      </c>
      <c r="M376">
        <f t="shared" si="39"/>
        <v>-0.36277767142089873</v>
      </c>
      <c r="N376" s="13">
        <f t="shared" si="40"/>
        <v>4.1047226952724187E-5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8.2451261087289485</v>
      </c>
      <c r="H377" s="10">
        <f t="shared" si="41"/>
        <v>-0.35126129992619048</v>
      </c>
      <c r="I377">
        <f t="shared" si="37"/>
        <v>-2.8100903994095239</v>
      </c>
      <c r="K377">
        <f t="shared" si="38"/>
        <v>-0.35771955318918897</v>
      </c>
      <c r="M377">
        <f t="shared" si="39"/>
        <v>-0.35771955318918897</v>
      </c>
      <c r="N377" s="13">
        <f t="shared" si="40"/>
        <v>4.1709035209030532E-5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8.2612095823693643</v>
      </c>
      <c r="H378" s="10">
        <f t="shared" si="41"/>
        <v>-0.34622302027207574</v>
      </c>
      <c r="I378">
        <f t="shared" si="37"/>
        <v>-2.7697841621766059</v>
      </c>
      <c r="K378">
        <f t="shared" si="38"/>
        <v>-0.35273149985729985</v>
      </c>
      <c r="M378">
        <f t="shared" si="39"/>
        <v>-0.35273149985729985</v>
      </c>
      <c r="N378" s="13">
        <f t="shared" si="40"/>
        <v>4.2360306511278911E-5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8.2772930560097819</v>
      </c>
      <c r="H379" s="10">
        <f t="shared" si="41"/>
        <v>-0.34125505808270351</v>
      </c>
      <c r="I379">
        <f t="shared" si="37"/>
        <v>-2.7300404646616281</v>
      </c>
      <c r="K379">
        <f t="shared" si="38"/>
        <v>-0.34781255376916687</v>
      </c>
      <c r="M379">
        <f t="shared" si="39"/>
        <v>-0.34781255376916687</v>
      </c>
      <c r="N379" s="13">
        <f t="shared" si="40"/>
        <v>4.3000749677985504E-5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8.2933765296501996</v>
      </c>
      <c r="H380" s="10">
        <f t="shared" si="41"/>
        <v>-0.33635646247182305</v>
      </c>
      <c r="I380">
        <f t="shared" si="37"/>
        <v>-2.6908516997745844</v>
      </c>
      <c r="K380">
        <f t="shared" si="38"/>
        <v>-0.34296176999439282</v>
      </c>
      <c r="M380">
        <f t="shared" si="39"/>
        <v>-0.34296176999439282</v>
      </c>
      <c r="N380" s="13">
        <f t="shared" si="40"/>
        <v>4.3630087467716793E-5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8.3094600032906154</v>
      </c>
      <c r="H381" s="10">
        <f t="shared" si="41"/>
        <v>-0.33152629490885299</v>
      </c>
      <c r="I381">
        <f t="shared" si="37"/>
        <v>-2.6522103592708239</v>
      </c>
      <c r="K381">
        <f t="shared" si="38"/>
        <v>-0.3381782161695519</v>
      </c>
      <c r="M381">
        <f t="shared" si="39"/>
        <v>-0.3381782161695519</v>
      </c>
      <c r="N381" s="13">
        <f t="shared" si="40"/>
        <v>4.4248056458538203E-5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8.3255434769310313</v>
      </c>
      <c r="H382" s="10">
        <f t="shared" si="41"/>
        <v>-0.32676362906806017</v>
      </c>
      <c r="I382">
        <f t="shared" si="37"/>
        <v>-2.6141090325444813</v>
      </c>
      <c r="K382">
        <f t="shared" si="38"/>
        <v>-0.33346097234116417</v>
      </c>
      <c r="M382">
        <f t="shared" si="39"/>
        <v>-0.33346097234116417</v>
      </c>
      <c r="N382" s="13">
        <f t="shared" si="40"/>
        <v>4.4854406917791483E-5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8.3416269505714489</v>
      </c>
      <c r="H383" s="10">
        <f t="shared" si="41"/>
        <v>-0.32206755067933818</v>
      </c>
      <c r="I383">
        <f t="shared" si="37"/>
        <v>-2.5765404054347054</v>
      </c>
      <c r="K383">
        <f t="shared" si="38"/>
        <v>-0.32880913081034097</v>
      </c>
      <c r="M383">
        <f t="shared" si="39"/>
        <v>-0.32880913081034097</v>
      </c>
      <c r="N383" s="13">
        <f t="shared" si="40"/>
        <v>4.5448902662731578E-5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8.3577104242118665</v>
      </c>
      <c r="H384" s="10">
        <f t="shared" si="41"/>
        <v>-0.31743715738057582</v>
      </c>
      <c r="I384">
        <f t="shared" si="37"/>
        <v>-2.5394972590446065</v>
      </c>
      <c r="K384">
        <f t="shared" si="38"/>
        <v>-0.32422179597908185</v>
      </c>
      <c r="M384">
        <f t="shared" si="39"/>
        <v>-0.32422179597908185</v>
      </c>
      <c r="N384" s="13">
        <f t="shared" si="40"/>
        <v>4.6031320912337896E-5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8.3737938978522841</v>
      </c>
      <c r="H385" s="10">
        <f t="shared" si="41"/>
        <v>-0.31287155857160315</v>
      </c>
      <c r="I385">
        <f t="shared" si="37"/>
        <v>-2.5029724685728252</v>
      </c>
      <c r="K385">
        <f t="shared" si="38"/>
        <v>-0.31969808419821927</v>
      </c>
      <c r="M385">
        <f t="shared" si="39"/>
        <v>-0.31969808419821927</v>
      </c>
      <c r="N385" s="13">
        <f t="shared" si="40"/>
        <v>4.6601452130846614E-5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8.3898773714927</v>
      </c>
      <c r="H386" s="10">
        <f t="shared" si="41"/>
        <v>-0.30836987526970977</v>
      </c>
      <c r="I386">
        <f t="shared" si="37"/>
        <v>-2.4669590021576782</v>
      </c>
      <c r="K386">
        <f t="shared" si="38"/>
        <v>-0.31523712361700496</v>
      </c>
      <c r="M386">
        <f t="shared" si="39"/>
        <v>-0.31523712361700496</v>
      </c>
      <c r="N386" s="13">
        <f t="shared" si="40"/>
        <v>4.7159099863428454E-5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8.4059608451331176</v>
      </c>
      <c r="H387" s="10">
        <f t="shared" si="41"/>
        <v>-0.30393123996672039</v>
      </c>
      <c r="I387">
        <f t="shared" si="37"/>
        <v>-2.4314499197337631</v>
      </c>
      <c r="K387">
        <f t="shared" si="38"/>
        <v>-0.31083805403432024</v>
      </c>
      <c r="M387">
        <f t="shared" si="39"/>
        <v>-0.31083805403432024</v>
      </c>
      <c r="N387" s="13">
        <f t="shared" si="40"/>
        <v>4.7704080564395232E-5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8.4220443187735334</v>
      </c>
      <c r="H388" s="10">
        <f t="shared" si="41"/>
        <v>-0.29955479648762323</v>
      </c>
      <c r="I388">
        <f t="shared" si="37"/>
        <v>-2.3964383719009859</v>
      </c>
      <c r="K388">
        <f t="shared" si="38"/>
        <v>-0.30650002675151589</v>
      </c>
      <c r="M388">
        <f t="shared" si="39"/>
        <v>-0.30650002675151589</v>
      </c>
      <c r="N388" s="13">
        <f t="shared" si="40"/>
        <v>4.8236223418490431E-5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8.4381277924139511</v>
      </c>
      <c r="H389" s="10">
        <f t="shared" si="41"/>
        <v>-0.29523969985073395</v>
      </c>
      <c r="I389">
        <f t="shared" si="37"/>
        <v>-2.3619175988058716</v>
      </c>
      <c r="K389">
        <f t="shared" si="38"/>
        <v>-0.3022222044268511</v>
      </c>
      <c r="M389">
        <f t="shared" si="39"/>
        <v>-0.3022222044268511</v>
      </c>
      <c r="N389" s="13">
        <f t="shared" si="40"/>
        <v>4.8755370155497003E-5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8.4542112660543687</v>
      </c>
      <c r="H390" s="10">
        <f t="shared" si="41"/>
        <v>-0.2909851161293921</v>
      </c>
      <c r="I390">
        <f t="shared" si="37"/>
        <v>-2.3278809290351368</v>
      </c>
      <c r="K390">
        <f t="shared" si="38"/>
        <v>-0.29800376093154307</v>
      </c>
      <c r="M390">
        <f t="shared" si="39"/>
        <v>-0.29800376093154307</v>
      </c>
      <c r="N390" s="13">
        <f t="shared" si="40"/>
        <v>4.9261374858760902E-5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8.4702947396947863</v>
      </c>
      <c r="H391" s="10">
        <f t="shared" si="41"/>
        <v>-0.28679022231517226</v>
      </c>
      <c r="I391">
        <f t="shared" si="37"/>
        <v>-2.2943217785213781</v>
      </c>
      <c r="K391">
        <f t="shared" si="38"/>
        <v>-0.29384388120739913</v>
      </c>
      <c r="M391">
        <f t="shared" si="39"/>
        <v>-0.29384388120739913</v>
      </c>
      <c r="N391" s="13">
        <f t="shared" si="40"/>
        <v>4.9754103767891142E-5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8.4863782133352021</v>
      </c>
      <c r="H392" s="10">
        <f t="shared" si="41"/>
        <v>-0.28265420618260523</v>
      </c>
      <c r="I392">
        <f t="shared" si="37"/>
        <v>-2.2612336494608418</v>
      </c>
      <c r="K392">
        <f t="shared" si="38"/>
        <v>-0.28974176112603423</v>
      </c>
      <c r="M392">
        <f t="shared" si="39"/>
        <v>-0.28974176112603423</v>
      </c>
      <c r="N392" s="13">
        <f t="shared" si="40"/>
        <v>5.0233435076124818E-5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8.502461686975618</v>
      </c>
      <c r="H393" s="10">
        <f t="shared" si="41"/>
        <v>-0.27857626615539249</v>
      </c>
      <c r="I393">
        <f t="shared" si="37"/>
        <v>-2.2286101292431399</v>
      </c>
      <c r="K393">
        <f t="shared" si="38"/>
        <v>-0.28569660734965485</v>
      </c>
      <c r="M393">
        <f t="shared" si="39"/>
        <v>-0.28569660734965485</v>
      </c>
      <c r="N393" s="13">
        <f t="shared" si="40"/>
        <v>5.0699258722709506E-5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8.5185451606160356</v>
      </c>
      <c r="H394" s="10">
        <f t="shared" si="41"/>
        <v>-0.27455561117410909</v>
      </c>
      <c r="I394">
        <f t="shared" si="37"/>
        <v>-2.1964448893928727</v>
      </c>
      <c r="K394">
        <f t="shared" si="38"/>
        <v>-0.28170763719340192</v>
      </c>
      <c r="M394">
        <f t="shared" si="39"/>
        <v>-0.28170763719340192</v>
      </c>
      <c r="N394" s="13">
        <f t="shared" si="40"/>
        <v>5.1151476180641547E-5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8.5346286342564515</v>
      </c>
      <c r="H395" s="10">
        <f t="shared" si="41"/>
        <v>-0.27059146056537636</v>
      </c>
      <c r="I395">
        <f t="shared" si="37"/>
        <v>-2.1647316845230109</v>
      </c>
      <c r="K395">
        <f t="shared" si="38"/>
        <v>-0.27777407848924546</v>
      </c>
      <c r="M395">
        <f t="shared" si="39"/>
        <v>-0.27777407848924546</v>
      </c>
      <c r="N395" s="13">
        <f t="shared" si="40"/>
        <v>5.159000024028558E-5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8.5507121078968691</v>
      </c>
      <c r="H396" s="10">
        <f t="shared" si="41"/>
        <v>-0.26668304391250147</v>
      </c>
      <c r="I396">
        <f t="shared" si="37"/>
        <v>-2.1334643513000118</v>
      </c>
      <c r="K396">
        <f t="shared" si="38"/>
        <v>-0.27389516945140813</v>
      </c>
      <c r="M396">
        <f t="shared" si="39"/>
        <v>-0.27389516945140813</v>
      </c>
      <c r="N396" s="13">
        <f t="shared" si="40"/>
        <v>5.2014754788949611E-5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8.5667955815372867</v>
      </c>
      <c r="H397" s="10">
        <f t="shared" si="41"/>
        <v>-0.26282960092756369</v>
      </c>
      <c r="I397">
        <f t="shared" si="37"/>
        <v>-2.1026368074205095</v>
      </c>
      <c r="K397">
        <f t="shared" si="38"/>
        <v>-0.27007015854332456</v>
      </c>
      <c r="M397">
        <f t="shared" si="39"/>
        <v>-0.27007015854332456</v>
      </c>
      <c r="N397" s="13">
        <f t="shared" si="40"/>
        <v>5.2425674587152699E-5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8.5828790551777026</v>
      </c>
      <c r="H398" s="10">
        <f t="shared" si="41"/>
        <v>-0.2590303813249441</v>
      </c>
      <c r="I398">
        <f t="shared" si="37"/>
        <v>-2.0722430505995528</v>
      </c>
      <c r="K398">
        <f t="shared" si="38"/>
        <v>-0.26629830434610691</v>
      </c>
      <c r="M398">
        <f t="shared" si="39"/>
        <v>-0.26629830434610691</v>
      </c>
      <c r="N398" s="13">
        <f t="shared" si="40"/>
        <v>5.2822705041548245E-5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8.5989625288181202</v>
      </c>
      <c r="H399" s="10">
        <f t="shared" si="41"/>
        <v>-0.25528464469627976</v>
      </c>
      <c r="I399">
        <f t="shared" si="37"/>
        <v>-2.0422771575702381</v>
      </c>
      <c r="K399">
        <f t="shared" si="38"/>
        <v>-0.26257887542851727</v>
      </c>
      <c r="M399">
        <f t="shared" si="39"/>
        <v>-0.26257887542851727</v>
      </c>
      <c r="N399" s="13">
        <f t="shared" si="40"/>
        <v>5.3205801975118099E-5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8.615046002458536</v>
      </c>
      <c r="H400" s="10">
        <f t="shared" si="41"/>
        <v>-0.25159166038683706</v>
      </c>
      <c r="I400">
        <f t="shared" si="37"/>
        <v>-2.0127332830946965</v>
      </c>
      <c r="K400">
        <f t="shared" si="38"/>
        <v>-0.25891115021842998</v>
      </c>
      <c r="M400">
        <f t="shared" si="39"/>
        <v>-0.25891115021842998</v>
      </c>
      <c r="N400" s="13">
        <f t="shared" si="40"/>
        <v>5.3574931394792122E-5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8.6311294760989536</v>
      </c>
      <c r="H401" s="10">
        <f t="shared" si="41"/>
        <v>-0.24795070737328676</v>
      </c>
      <c r="I401">
        <f t="shared" si="37"/>
        <v>-1.983605658986294</v>
      </c>
      <c r="K401">
        <f t="shared" si="38"/>
        <v>-0.25529441687577553</v>
      </c>
      <c r="M401">
        <f t="shared" si="39"/>
        <v>-0.25529441687577553</v>
      </c>
      <c r="N401" s="13">
        <f t="shared" si="40"/>
        <v>5.3930069256943957E-5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8.6472129497393713</v>
      </c>
      <c r="H402" s="10">
        <f t="shared" si="41"/>
        <v>-0.24436107414287447</v>
      </c>
      <c r="I402">
        <f t="shared" si="37"/>
        <v>-1.9548885931429958</v>
      </c>
      <c r="K402">
        <f t="shared" si="38"/>
        <v>-0.25172797316695172</v>
      </c>
      <c r="M402">
        <f t="shared" si="39"/>
        <v>-0.25172797316695172</v>
      </c>
      <c r="N402" s="13">
        <f t="shared" si="40"/>
        <v>5.4271201230950342E-5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8.6632964233797889</v>
      </c>
      <c r="H403" s="10">
        <f t="shared" si="41"/>
        <v>-0.24082205857396949</v>
      </c>
      <c r="I403">
        <f t="shared" si="37"/>
        <v>-1.9265764685917559</v>
      </c>
      <c r="K403">
        <f t="shared" si="38"/>
        <v>-0.24821112634068984</v>
      </c>
      <c r="M403">
        <f t="shared" si="39"/>
        <v>-0.24821112634068984</v>
      </c>
      <c r="N403" s="13">
        <f t="shared" si="40"/>
        <v>5.4598322461185705E-5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8.6793798970202047</v>
      </c>
      <c r="H404" s="10">
        <f t="shared" si="41"/>
        <v>-0.23733296781798441</v>
      </c>
      <c r="I404">
        <f t="shared" ref="I404:I467" si="44">H404*$E$6</f>
        <v>-1.8986637425438753</v>
      </c>
      <c r="K404">
        <f t="shared" ref="K404:K467" si="45">(1/2)*($L$9*$L$4*EXP(-$L$7*$O$6*(G404/$O$6-1))-($L$9*$L$6*EXP(-$L$5*$O$6*(G404/$O$6-1))))</f>
        <v>-0.2447431930053674</v>
      </c>
      <c r="M404">
        <f t="shared" ref="M404:M467" si="46">(1/2)*($L$9*$O$4*EXP(-$O$8*$O$6*(G404/$O$6-1))-($L$9*$O$7*EXP(-$O$5*$O$6*(G404/$O$6-1))))</f>
        <v>-0.2447431930053674</v>
      </c>
      <c r="N404" s="13">
        <f t="shared" ref="N404:N467" si="47">(M404-H404)^2*O404</f>
        <v>5.4911437327725279E-5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8.6954633706606206</v>
      </c>
      <c r="H405" s="10">
        <f t="shared" ref="H405:H469" si="48">-(-$B$4)*(1+D405+$E$5*D405^3)*EXP(-D405)</f>
        <v>-0.23389311818265024</v>
      </c>
      <c r="I405">
        <f t="shared" si="44"/>
        <v>-1.8711449454612019</v>
      </c>
      <c r="K405">
        <f t="shared" si="45"/>
        <v>-0.24132349900774974</v>
      </c>
      <c r="M405">
        <f t="shared" si="46"/>
        <v>-0.24132349900774974</v>
      </c>
      <c r="N405" s="13">
        <f t="shared" si="47"/>
        <v>5.5210559206006372E-5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8.7115468443010382</v>
      </c>
      <c r="H406" s="10">
        <f t="shared" si="48"/>
        <v>-0.23050183501663846</v>
      </c>
      <c r="I406">
        <f t="shared" si="44"/>
        <v>-1.8440146801331077</v>
      </c>
      <c r="K406">
        <f t="shared" si="45"/>
        <v>-0.23795137931315741</v>
      </c>
      <c r="M406">
        <f t="shared" si="46"/>
        <v>-0.23795137931315741</v>
      </c>
      <c r="N406" s="13">
        <f t="shared" si="47"/>
        <v>5.549571022579803E-5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8.7276303179414558</v>
      </c>
      <c r="H407" s="10">
        <f t="shared" si="48"/>
        <v>-0.22715845259551359</v>
      </c>
      <c r="I407">
        <f t="shared" si="44"/>
        <v>-1.8172676207641087</v>
      </c>
      <c r="K407">
        <f t="shared" si="45"/>
        <v>-0.23462617788703716</v>
      </c>
      <c r="M407">
        <f t="shared" si="46"/>
        <v>-0.23462617788703716</v>
      </c>
      <c r="N407" s="13">
        <f t="shared" si="47"/>
        <v>5.5766921029660695E-5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8.7437137915818735</v>
      </c>
      <c r="H408" s="10">
        <f t="shared" si="48"/>
        <v>-0.22386231400900924</v>
      </c>
      <c r="I408">
        <f t="shared" si="44"/>
        <v>-1.790898512072074</v>
      </c>
      <c r="K408">
        <f t="shared" si="45"/>
        <v>-0.23134724757793071</v>
      </c>
      <c r="M408">
        <f t="shared" si="46"/>
        <v>-0.23134724757793071</v>
      </c>
      <c r="N408" s="13">
        <f t="shared" si="47"/>
        <v>5.6024230531167416E-5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8.7597972652222893</v>
      </c>
      <c r="H409" s="10">
        <f t="shared" si="48"/>
        <v>-0.2206127710496123</v>
      </c>
      <c r="I409">
        <f t="shared" si="44"/>
        <v>-1.7649021683968984</v>
      </c>
      <c r="K409">
        <f t="shared" si="45"/>
        <v>-0.22811395000182802</v>
      </c>
      <c r="M409">
        <f t="shared" si="46"/>
        <v>-0.22811395000182802</v>
      </c>
      <c r="N409" s="13">
        <f t="shared" si="47"/>
        <v>5.626768567316413E-5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8.7758807388627051</v>
      </c>
      <c r="H410" s="10">
        <f t="shared" si="48"/>
        <v>-0.21740918410244348</v>
      </c>
      <c r="I410">
        <f t="shared" si="44"/>
        <v>-1.7392734728195478</v>
      </c>
      <c r="K410">
        <f t="shared" si="45"/>
        <v>-0.22492565542788948</v>
      </c>
      <c r="M410">
        <f t="shared" si="46"/>
        <v>-0.22492565542788948</v>
      </c>
      <c r="N410" s="13">
        <f t="shared" si="47"/>
        <v>5.6497341186251951E-5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8.791964212503121</v>
      </c>
      <c r="H411" s="10">
        <f t="shared" si="48"/>
        <v>-0.21425092203642446</v>
      </c>
      <c r="I411">
        <f t="shared" si="44"/>
        <v>-1.7140073762913957</v>
      </c>
      <c r="K411">
        <f t="shared" si="45"/>
        <v>-0.22178174266553255</v>
      </c>
      <c r="M411">
        <f t="shared" si="46"/>
        <v>-0.22178174266553255</v>
      </c>
      <c r="N411" s="13">
        <f t="shared" si="47"/>
        <v>5.6713259347800008E-5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8.8080476861435386</v>
      </c>
      <c r="H412" s="10">
        <f t="shared" si="48"/>
        <v>-0.21113736209671655</v>
      </c>
      <c r="I412">
        <f t="shared" si="44"/>
        <v>-1.6890988967737324</v>
      </c>
      <c r="K412">
        <f t="shared" si="45"/>
        <v>-0.21868159895286027</v>
      </c>
      <c r="M412">
        <f t="shared" si="46"/>
        <v>-0.21868159895286027</v>
      </c>
      <c r="N412" s="13">
        <f t="shared" si="47"/>
        <v>5.69155097415973E-5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8.8241311597839562</v>
      </c>
      <c r="H413" s="10">
        <f t="shared" si="48"/>
        <v>-0.20806788979842172</v>
      </c>
      <c r="I413">
        <f t="shared" si="44"/>
        <v>-1.6645431183873738</v>
      </c>
      <c r="K413">
        <f t="shared" si="45"/>
        <v>-0.21562461984642944</v>
      </c>
      <c r="M413">
        <f t="shared" si="46"/>
        <v>-0.21562461984642944</v>
      </c>
      <c r="N413" s="13">
        <f t="shared" si="47"/>
        <v>5.7104169018462767E-5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8.8402146334243739</v>
      </c>
      <c r="H414" s="10">
        <f t="shared" si="48"/>
        <v>-0.20504189882153148</v>
      </c>
      <c r="I414">
        <f t="shared" si="44"/>
        <v>-1.6403351905722519</v>
      </c>
      <c r="K414">
        <f t="shared" si="45"/>
        <v>-0.21261020911233755</v>
      </c>
      <c r="M414">
        <f t="shared" si="46"/>
        <v>-0.21261020911233755</v>
      </c>
      <c r="N414" s="13">
        <f t="shared" si="47"/>
        <v>5.7279320657921038E-5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8.8562981070647897</v>
      </c>
      <c r="H415" s="10">
        <f t="shared" si="48"/>
        <v>-0.20205879090711451</v>
      </c>
      <c r="I415">
        <f t="shared" si="44"/>
        <v>-1.6164703272569161</v>
      </c>
      <c r="K415">
        <f t="shared" si="45"/>
        <v>-0.20963777861862201</v>
      </c>
      <c r="M415">
        <f t="shared" si="46"/>
        <v>-0.20963777861862201</v>
      </c>
      <c r="N415" s="13">
        <f t="shared" si="47"/>
        <v>5.7441054731181705E-5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8.8723815807052056</v>
      </c>
      <c r="H416" s="10">
        <f t="shared" si="48"/>
        <v>-0.19911797575472717</v>
      </c>
      <c r="I416">
        <f t="shared" si="44"/>
        <v>-1.5929438060378174</v>
      </c>
      <c r="K416">
        <f t="shared" si="45"/>
        <v>-0.20670674822895677</v>
      </c>
      <c r="M416">
        <f t="shared" si="46"/>
        <v>-0.20670674822895677</v>
      </c>
      <c r="N416" s="13">
        <f t="shared" si="47"/>
        <v>5.7589467665624746E-5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8.8884650543456232</v>
      </c>
      <c r="H417" s="10">
        <f t="shared" si="48"/>
        <v>-0.19621887092104007</v>
      </c>
      <c r="I417">
        <f t="shared" si="44"/>
        <v>-1.5697509673683205</v>
      </c>
      <c r="K417">
        <f t="shared" si="45"/>
        <v>-0.20381654569763383</v>
      </c>
      <c r="M417">
        <f t="shared" si="46"/>
        <v>-0.20381654569763383</v>
      </c>
      <c r="N417" s="13">
        <f t="shared" si="47"/>
        <v>5.7724662010889045E-5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8.9045485279860408</v>
      </c>
      <c r="H418" s="10">
        <f t="shared" si="48"/>
        <v>-0.19336090171966341</v>
      </c>
      <c r="I418">
        <f t="shared" si="44"/>
        <v>-1.5468872137573073</v>
      </c>
      <c r="K418">
        <f t="shared" si="45"/>
        <v>-0.20096660656582138</v>
      </c>
      <c r="M418">
        <f t="shared" si="46"/>
        <v>-0.20096660656582138</v>
      </c>
      <c r="N418" s="13">
        <f t="shared" si="47"/>
        <v>5.7846746206870798E-5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8.9206320016264584</v>
      </c>
      <c r="H419" s="10">
        <f t="shared" si="48"/>
        <v>-0.19054350112216389</v>
      </c>
      <c r="I419">
        <f t="shared" si="44"/>
        <v>-1.5243480089773112</v>
      </c>
      <c r="K419">
        <f t="shared" si="45"/>
        <v>-0.19815637405907893</v>
      </c>
      <c r="M419">
        <f t="shared" si="46"/>
        <v>-0.19815637405907893</v>
      </c>
      <c r="N419" s="13">
        <f t="shared" si="47"/>
        <v>5.7955834353613404E-5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8.936715475266876</v>
      </c>
      <c r="H420" s="10">
        <f t="shared" si="48"/>
        <v>-0.18776610966025772</v>
      </c>
      <c r="I420">
        <f t="shared" si="44"/>
        <v>-1.5021288772820618</v>
      </c>
      <c r="K420">
        <f t="shared" si="45"/>
        <v>-0.19538529898612342</v>
      </c>
      <c r="M420">
        <f t="shared" si="46"/>
        <v>-0.19538529898612342</v>
      </c>
      <c r="N420" s="13">
        <f t="shared" si="47"/>
        <v>5.8052045983385725E-5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8.9527989489072901</v>
      </c>
      <c r="H421" s="10">
        <f t="shared" si="48"/>
        <v>-0.1850281753291711</v>
      </c>
      <c r="I421">
        <f t="shared" si="44"/>
        <v>-1.4802254026333688</v>
      </c>
      <c r="K421">
        <f t="shared" si="45"/>
        <v>-0.19265283963883245</v>
      </c>
      <c r="M421">
        <f t="shared" si="46"/>
        <v>-0.19265283963883245</v>
      </c>
      <c r="N421" s="13">
        <f t="shared" si="47"/>
        <v>5.8135505835023673E-5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8.9688824225477077</v>
      </c>
      <c r="H422" s="10">
        <f t="shared" si="48"/>
        <v>-0.18232915349215359</v>
      </c>
      <c r="I422">
        <f t="shared" si="44"/>
        <v>-1.4586332279372287</v>
      </c>
      <c r="K422">
        <f t="shared" si="45"/>
        <v>-0.189958461693468</v>
      </c>
      <c r="M422">
        <f t="shared" si="46"/>
        <v>-0.189958461693468</v>
      </c>
      <c r="N422" s="13">
        <f t="shared" si="47"/>
        <v>5.8206343630643334E-5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8.9849658961881254</v>
      </c>
      <c r="H423" s="10">
        <f t="shared" si="48"/>
        <v>-0.17966850678613527</v>
      </c>
      <c r="I423">
        <f t="shared" si="44"/>
        <v>-1.4373480542890822</v>
      </c>
      <c r="K423">
        <f t="shared" si="45"/>
        <v>-0.18730163811311956</v>
      </c>
      <c r="M423">
        <f t="shared" si="46"/>
        <v>-0.18730163811311956</v>
      </c>
      <c r="N423" s="13">
        <f t="shared" si="47"/>
        <v>5.8264693854988923E-5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9.001049369828543</v>
      </c>
      <c r="H424" s="10">
        <f t="shared" si="48"/>
        <v>-0.17704570502851324</v>
      </c>
      <c r="I424">
        <f t="shared" si="44"/>
        <v>-1.416365640228106</v>
      </c>
      <c r="K424">
        <f t="shared" si="45"/>
        <v>-0.18468184905134022</v>
      </c>
      <c r="M424">
        <f t="shared" si="46"/>
        <v>-0.18468184905134022</v>
      </c>
      <c r="N424" s="13">
        <f t="shared" si="47"/>
        <v>5.831069553735612E-5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9.0171328434689588</v>
      </c>
      <c r="H425" s="10">
        <f t="shared" si="48"/>
        <v>-0.17446022512505951</v>
      </c>
      <c r="I425">
        <f t="shared" si="44"/>
        <v>-1.3956818010004761</v>
      </c>
      <c r="K425">
        <f t="shared" si="45"/>
        <v>-0.18209858175697444</v>
      </c>
      <c r="M425">
        <f t="shared" si="46"/>
        <v>-0.18209858175697444</v>
      </c>
      <c r="N425" s="13">
        <f t="shared" si="47"/>
        <v>5.8344492036318674E-5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9.0332163171093764</v>
      </c>
      <c r="H426" s="10">
        <f t="shared" si="48"/>
        <v>-0.17191155097893443</v>
      </c>
      <c r="I426">
        <f t="shared" si="44"/>
        <v>-1.3752924078314754</v>
      </c>
      <c r="K426">
        <f t="shared" si="45"/>
        <v>-0.17955133048015889</v>
      </c>
      <c r="M426">
        <f t="shared" si="46"/>
        <v>-0.17955133048015889</v>
      </c>
      <c r="N426" s="13">
        <f t="shared" si="47"/>
        <v>5.8366230827329523E-5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9.0492997907497923</v>
      </c>
      <c r="H427" s="10">
        <f t="shared" si="48"/>
        <v>-0.16939917340079855</v>
      </c>
      <c r="I427">
        <f t="shared" si="44"/>
        <v>-1.3551933872063884</v>
      </c>
      <c r="K427">
        <f t="shared" si="45"/>
        <v>-0.1770395963794916</v>
      </c>
      <c r="M427">
        <f t="shared" si="46"/>
        <v>-0.1770395963794916</v>
      </c>
      <c r="N427" s="13">
        <f t="shared" si="47"/>
        <v>5.8376063293340795E-5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9.0653832643902081</v>
      </c>
      <c r="H428" s="10">
        <f t="shared" si="48"/>
        <v>-0.16692259002000753</v>
      </c>
      <c r="I428">
        <f t="shared" si="44"/>
        <v>-1.3353807201600603</v>
      </c>
      <c r="K428">
        <f t="shared" si="45"/>
        <v>-0.17456288743034776</v>
      </c>
      <c r="M428">
        <f t="shared" si="46"/>
        <v>-0.17456288743034776</v>
      </c>
      <c r="N428" s="13">
        <f t="shared" si="47"/>
        <v>5.8374144518451541E-5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9.0814667380306258</v>
      </c>
      <c r="H429" s="10">
        <f t="shared" si="48"/>
        <v>-0.16448130519688242</v>
      </c>
      <c r="I429">
        <f t="shared" si="44"/>
        <v>-1.3158504415750594</v>
      </c>
      <c r="K429">
        <f t="shared" si="45"/>
        <v>-0.17212071833433784</v>
      </c>
      <c r="M429">
        <f t="shared" si="46"/>
        <v>-0.17212071833433784</v>
      </c>
      <c r="N429" s="13">
        <f t="shared" si="47"/>
        <v>5.8360633084726458E-5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9.0975502116710434</v>
      </c>
      <c r="H430" s="10">
        <f t="shared" si="48"/>
        <v>-0.16207482993604033</v>
      </c>
      <c r="I430">
        <f t="shared" si="44"/>
        <v>-1.2965986394883227</v>
      </c>
      <c r="K430">
        <f t="shared" si="45"/>
        <v>-0.16971261042989388</v>
      </c>
      <c r="M430">
        <f t="shared" si="46"/>
        <v>-0.16971261042989388</v>
      </c>
      <c r="N430" s="13">
        <f t="shared" si="47"/>
        <v>5.8335690872289807E-5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9.113633685311461</v>
      </c>
      <c r="H431" s="10">
        <f t="shared" si="48"/>
        <v>-0.15970268180077804</v>
      </c>
      <c r="I431">
        <f t="shared" si="44"/>
        <v>-1.2776214544062243</v>
      </c>
      <c r="K431">
        <f t="shared" si="45"/>
        <v>-0.1673380916039712</v>
      </c>
      <c r="M431">
        <f t="shared" si="46"/>
        <v>-0.1673380916039712</v>
      </c>
      <c r="N431" s="13">
        <f t="shared" si="47"/>
        <v>5.8299482862698216E-5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9.1297171589518751</v>
      </c>
      <c r="H432" s="10">
        <f t="shared" si="48"/>
        <v>-0.15736438482849374</v>
      </c>
      <c r="I432">
        <f t="shared" si="44"/>
        <v>-1.2589150786279499</v>
      </c>
      <c r="K432">
        <f t="shared" si="45"/>
        <v>-0.1649966962048543</v>
      </c>
      <c r="M432">
        <f t="shared" si="46"/>
        <v>-0.1649966962048543</v>
      </c>
      <c r="N432" s="13">
        <f t="shared" si="47"/>
        <v>5.8252176945722774E-5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9.1458006325922927</v>
      </c>
      <c r="H433" s="10">
        <f t="shared" si="48"/>
        <v>-0.15505946944713878</v>
      </c>
      <c r="I433">
        <f t="shared" si="44"/>
        <v>-1.2404757555771102</v>
      </c>
      <c r="K433">
        <f t="shared" si="45"/>
        <v>-0.16268796495605406</v>
      </c>
      <c r="M433">
        <f t="shared" si="46"/>
        <v>-0.16268796495605406</v>
      </c>
      <c r="N433" s="13">
        <f t="shared" si="47"/>
        <v>5.8193943729540658E-5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9.1618841062327103</v>
      </c>
      <c r="H434" s="10">
        <f t="shared" si="48"/>
        <v>-0.15278747239268697</v>
      </c>
      <c r="I434">
        <f t="shared" si="44"/>
        <v>-1.2222997791414958</v>
      </c>
      <c r="K434">
        <f t="shared" si="45"/>
        <v>-0.16041144487128864</v>
      </c>
      <c r="M434">
        <f t="shared" si="46"/>
        <v>-0.16041144487128864</v>
      </c>
      <c r="N434" s="13">
        <f t="shared" si="47"/>
        <v>5.8124956354475614E-5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9.1779675798731279</v>
      </c>
      <c r="H435" s="10">
        <f t="shared" si="48"/>
        <v>-0.15054793662761012</v>
      </c>
      <c r="I435">
        <f t="shared" si="44"/>
        <v>-1.204383493020881</v>
      </c>
      <c r="K435">
        <f t="shared" si="45"/>
        <v>-0.15816668917053181</v>
      </c>
      <c r="M435">
        <f t="shared" si="46"/>
        <v>-0.15816668917053181</v>
      </c>
      <c r="N435" s="13">
        <f t="shared" si="47"/>
        <v>5.8045390310275661E-5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9.1940510535135456</v>
      </c>
      <c r="H436" s="10">
        <f t="shared" si="48"/>
        <v>-0.14834041126035036</v>
      </c>
      <c r="I436">
        <f t="shared" si="44"/>
        <v>-1.1867232900828029</v>
      </c>
      <c r="K436">
        <f t="shared" si="45"/>
        <v>-0.1559532571971185</v>
      </c>
      <c r="M436">
        <f t="shared" si="46"/>
        <v>-0.1559532571971185</v>
      </c>
      <c r="N436" s="13">
        <f t="shared" si="47"/>
        <v>5.7955423256967211E-5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9.2101345271539614</v>
      </c>
      <c r="H437" s="10">
        <f t="shared" si="48"/>
        <v>-0.1461644514657767</v>
      </c>
      <c r="I437">
        <f t="shared" si="44"/>
        <v>-1.1693156117262136</v>
      </c>
      <c r="K437">
        <f t="shared" si="45"/>
        <v>-0.15377071433589753</v>
      </c>
      <c r="M437">
        <f t="shared" si="46"/>
        <v>-0.15377071433589753</v>
      </c>
      <c r="N437" s="13">
        <f t="shared" si="47"/>
        <v>5.7855234849378904E-5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9.2262180007943773</v>
      </c>
      <c r="H438" s="10">
        <f t="shared" si="48"/>
        <v>-0.14401961840661706</v>
      </c>
      <c r="I438">
        <f t="shared" si="44"/>
        <v>-1.1521569472529365</v>
      </c>
      <c r="K438">
        <f t="shared" si="45"/>
        <v>-0.15161863193241865</v>
      </c>
      <c r="M438">
        <f t="shared" si="46"/>
        <v>-0.15161863193241865</v>
      </c>
      <c r="N438" s="13">
        <f t="shared" si="47"/>
        <v>5.7745006565315427E-5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9.2423014744347949</v>
      </c>
      <c r="H439" s="10">
        <f t="shared" si="48"/>
        <v>-0.14190547915585283</v>
      </c>
      <c r="I439">
        <f t="shared" si="44"/>
        <v>-1.1352438332468227</v>
      </c>
      <c r="K439">
        <f t="shared" si="45"/>
        <v>-0.14949658721314205</v>
      </c>
      <c r="M439">
        <f t="shared" si="46"/>
        <v>-0.14949658721314205</v>
      </c>
      <c r="N439" s="13">
        <f t="shared" si="47"/>
        <v>5.7624921537441228E-5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9.2583849480752125</v>
      </c>
      <c r="H440" s="10">
        <f t="shared" si="48"/>
        <v>-0.13982160662006798</v>
      </c>
      <c r="I440">
        <f t="shared" si="44"/>
        <v>-1.1185728529605439</v>
      </c>
      <c r="K440">
        <f t="shared" si="45"/>
        <v>-0.14740416320666327</v>
      </c>
      <c r="M440">
        <f t="shared" si="46"/>
        <v>-0.14740416320666327</v>
      </c>
      <c r="N440" s="13">
        <f t="shared" si="47"/>
        <v>5.7495164388919622E-5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9.2744684217156301</v>
      </c>
      <c r="H441" s="10">
        <f t="shared" si="48"/>
        <v>-0.13776757946373935</v>
      </c>
      <c r="I441">
        <f t="shared" si="44"/>
        <v>-1.1021406357099148</v>
      </c>
      <c r="K441">
        <f t="shared" si="45"/>
        <v>-0.14534094866593497</v>
      </c>
      <c r="M441">
        <f t="shared" si="46"/>
        <v>-0.14534094866593497</v>
      </c>
      <c r="N441" s="13">
        <f t="shared" si="47"/>
        <v>5.7355921072765092E-5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9.290551895356046</v>
      </c>
      <c r="H442" s="10">
        <f t="shared" si="48"/>
        <v>-0.13574298203446075</v>
      </c>
      <c r="I442">
        <f t="shared" si="44"/>
        <v>-1.085943856275686</v>
      </c>
      <c r="K442">
        <f t="shared" si="45"/>
        <v>-0.14330653799148094</v>
      </c>
      <c r="M442">
        <f t="shared" si="46"/>
        <v>-0.14330653799148094</v>
      </c>
      <c r="N442" s="13">
        <f t="shared" si="47"/>
        <v>5.7207378714975527E-5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9.3066353689964636</v>
      </c>
      <c r="H443" s="10">
        <f t="shared" si="48"/>
        <v>-0.13374740428908735</v>
      </c>
      <c r="I443">
        <f t="shared" si="44"/>
        <v>-1.0699792343126988</v>
      </c>
      <c r="K443">
        <f t="shared" si="45"/>
        <v>-0.14130053115558799</v>
      </c>
      <c r="M443">
        <f t="shared" si="46"/>
        <v>-0.14130053115558799</v>
      </c>
      <c r="N443" s="13">
        <f t="shared" si="47"/>
        <v>5.7049725461453811E-5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9.3227188426368794</v>
      </c>
      <c r="H444" s="10">
        <f t="shared" si="48"/>
        <v>-0.13178044172079362</v>
      </c>
      <c r="I444">
        <f t="shared" si="44"/>
        <v>-1.0542435337663489</v>
      </c>
      <c r="K444">
        <f t="shared" si="45"/>
        <v>-0.13932253362746586</v>
      </c>
      <c r="M444">
        <f t="shared" si="46"/>
        <v>-0.13932253362746586</v>
      </c>
      <c r="N444" s="13">
        <f t="shared" si="47"/>
        <v>5.6883150328690872E-5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9.3388023162772953</v>
      </c>
      <c r="H445" s="10">
        <f t="shared" si="48"/>
        <v>-0.12984169528703066</v>
      </c>
      <c r="I445">
        <f t="shared" si="44"/>
        <v>-1.0387335622962452</v>
      </c>
      <c r="K445">
        <f t="shared" si="45"/>
        <v>-0.13737215629936439</v>
      </c>
      <c r="M445">
        <f t="shared" si="46"/>
        <v>-0.13737215629936439</v>
      </c>
      <c r="N445" s="13">
        <f t="shared" si="47"/>
        <v>5.6707843058278398E-5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9.3548857899177129</v>
      </c>
      <c r="H446" s="10">
        <f t="shared" si="48"/>
        <v>-0.12793077133837683</v>
      </c>
      <c r="I446">
        <f t="shared" si="44"/>
        <v>-1.0234461707070146</v>
      </c>
      <c r="K446">
        <f t="shared" si="45"/>
        <v>-0.13544901541363544</v>
      </c>
      <c r="M446">
        <f t="shared" si="46"/>
        <v>-0.13544901541363544</v>
      </c>
      <c r="N446" s="13">
        <f t="shared" si="47"/>
        <v>5.6523993975161226E-5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9.3709692635581305</v>
      </c>
      <c r="H447" s="10">
        <f t="shared" si="48"/>
        <v>-0.12604728154826814</v>
      </c>
      <c r="I447">
        <f t="shared" si="44"/>
        <v>-1.0083782523861451</v>
      </c>
      <c r="K447">
        <f t="shared" si="45"/>
        <v>-0.13355273249073232</v>
      </c>
      <c r="M447">
        <f t="shared" si="46"/>
        <v>-0.13355273249073232</v>
      </c>
      <c r="N447" s="13">
        <f t="shared" si="47"/>
        <v>5.633179384973655E-5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9.3870527371985464</v>
      </c>
      <c r="H448" s="10">
        <f t="shared" si="48"/>
        <v>-0.12419084284360152</v>
      </c>
      <c r="I448">
        <f t="shared" si="44"/>
        <v>-0.99352674274881214</v>
      </c>
      <c r="K448">
        <f t="shared" si="45"/>
        <v>-0.13168293425813107</v>
      </c>
      <c r="M448">
        <f t="shared" si="46"/>
        <v>-0.13168293425813107</v>
      </c>
      <c r="N448" s="13">
        <f t="shared" si="47"/>
        <v>5.6131433763667483E-5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9.403136210838964</v>
      </c>
      <c r="H449" s="10">
        <f t="shared" si="48"/>
        <v>-0.1223610773361983</v>
      </c>
      <c r="I449">
        <f t="shared" si="44"/>
        <v>-0.97888861868958643</v>
      </c>
      <c r="K449">
        <f t="shared" si="45"/>
        <v>-0.12983925258016787</v>
      </c>
      <c r="M449">
        <f t="shared" si="46"/>
        <v>-0.12983925258016787</v>
      </c>
      <c r="N449" s="13">
        <f t="shared" si="47"/>
        <v>5.592310497951934E-5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9.4192196844793799</v>
      </c>
      <c r="H450" s="10">
        <f t="shared" si="48"/>
        <v>-0.12055761225512072</v>
      </c>
      <c r="I450">
        <f t="shared" si="44"/>
        <v>-0.9644608980409658</v>
      </c>
      <c r="K450">
        <f t="shared" si="45"/>
        <v>-0.12802132438877958</v>
      </c>
      <c r="M450">
        <f t="shared" si="46"/>
        <v>-0.12802132438877958</v>
      </c>
      <c r="N450" s="13">
        <f t="shared" si="47"/>
        <v>5.5706998814126478E-5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9.4353031581197975</v>
      </c>
      <c r="H451" s="10">
        <f t="shared" si="48"/>
        <v>-0.11878007987982943</v>
      </c>
      <c r="I451">
        <f t="shared" si="44"/>
        <v>-0.95024063903863543</v>
      </c>
      <c r="K451">
        <f t="shared" si="45"/>
        <v>-0.12622879161513623</v>
      </c>
      <c r="M451">
        <f t="shared" si="46"/>
        <v>-0.12622879161513623</v>
      </c>
      <c r="N451" s="13">
        <f t="shared" si="47"/>
        <v>5.5483306515697214E-5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9.4513866317602151</v>
      </c>
      <c r="H452" s="10">
        <f t="shared" si="48"/>
        <v>-0.11702811747417467</v>
      </c>
      <c r="I452">
        <f t="shared" si="44"/>
        <v>-0.93622493979339738</v>
      </c>
      <c r="K452">
        <f t="shared" si="45"/>
        <v>-0.124461301122158</v>
      </c>
      <c r="M452">
        <f t="shared" si="46"/>
        <v>-0.124461301122158</v>
      </c>
      <c r="N452" s="13">
        <f t="shared" si="47"/>
        <v>5.5252219144646757E-5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9.4674701054006327</v>
      </c>
      <c r="H453" s="10">
        <f t="shared" si="48"/>
        <v>-0.11530136722120939</v>
      </c>
      <c r="I453">
        <f t="shared" si="44"/>
        <v>-0.92241093776967509</v>
      </c>
      <c r="K453">
        <f t="shared" si="45"/>
        <v>-0.12271850463790383</v>
      </c>
      <c r="M453">
        <f t="shared" si="46"/>
        <v>-0.12271850463790383</v>
      </c>
      <c r="N453" s="13">
        <f t="shared" si="47"/>
        <v>5.5013927458128773E-5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9.4835535790410486</v>
      </c>
      <c r="H454" s="10">
        <f t="shared" si="48"/>
        <v>-0.11359947615881681</v>
      </c>
      <c r="I454">
        <f t="shared" si="44"/>
        <v>-0.90879580927053449</v>
      </c>
      <c r="K454">
        <f t="shared" si="45"/>
        <v>-0.12100005868982235</v>
      </c>
      <c r="M454">
        <f t="shared" si="46"/>
        <v>-0.12100005868982235</v>
      </c>
      <c r="N454" s="13">
        <f t="shared" si="47"/>
        <v>5.4768621798224273E-5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9.4996370526814662</v>
      </c>
      <c r="H455" s="10">
        <f t="shared" si="48"/>
        <v>-0.11192209611614153</v>
      </c>
      <c r="I455">
        <f t="shared" si="44"/>
        <v>-0.89537676892913221</v>
      </c>
      <c r="K455">
        <f t="shared" si="45"/>
        <v>-0.11930562453985465</v>
      </c>
      <c r="M455">
        <f t="shared" si="46"/>
        <v>-0.11930562453985465</v>
      </c>
      <c r="N455" s="13">
        <f t="shared" si="47"/>
        <v>5.451649198377956E-5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9.515720526321882</v>
      </c>
      <c r="H456" s="10">
        <f t="shared" si="48"/>
        <v>-0.1102688836508162</v>
      </c>
      <c r="I456">
        <f t="shared" si="44"/>
        <v>-0.88215106920652964</v>
      </c>
      <c r="K456">
        <f t="shared" si="45"/>
        <v>-0.11763486812038132</v>
      </c>
      <c r="M456">
        <f t="shared" si="46"/>
        <v>-0.11763486812038132</v>
      </c>
      <c r="N456" s="13">
        <f t="shared" si="47"/>
        <v>5.4257727205874469E-5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9.5318039999622997</v>
      </c>
      <c r="H457" s="10">
        <f t="shared" si="48"/>
        <v>-0.10863949998697356</v>
      </c>
      <c r="I457">
        <f t="shared" si="44"/>
        <v>-0.86911599989578847</v>
      </c>
      <c r="K457">
        <f t="shared" si="45"/>
        <v>-0.11598745997099838</v>
      </c>
      <c r="M457">
        <f t="shared" si="46"/>
        <v>-0.11598745997099838</v>
      </c>
      <c r="N457" s="13">
        <f t="shared" si="47"/>
        <v>5.3992515926830047E-5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9.5478874736027173</v>
      </c>
      <c r="H458" s="10">
        <f t="shared" si="48"/>
        <v>-0.10703361095403509</v>
      </c>
      <c r="I458">
        <f t="shared" si="44"/>
        <v>-0.85626888763228071</v>
      </c>
      <c r="K458">
        <f t="shared" si="45"/>
        <v>-0.11436307517612004</v>
      </c>
      <c r="M458">
        <f t="shared" si="46"/>
        <v>-0.11436307517612004</v>
      </c>
      <c r="N458" s="13">
        <f t="shared" si="47"/>
        <v>5.3721045782823417E-5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9.5639709472431331</v>
      </c>
      <c r="H459" s="10">
        <f t="shared" si="48"/>
        <v>-0.10545088692626813</v>
      </c>
      <c r="I459">
        <f t="shared" si="44"/>
        <v>-0.843607095410145</v>
      </c>
      <c r="K459">
        <f t="shared" si="45"/>
        <v>-0.11276139330339076</v>
      </c>
      <c r="M459">
        <f t="shared" si="46"/>
        <v>-0.11276139330339076</v>
      </c>
      <c r="N459" s="13">
        <f t="shared" si="47"/>
        <v>5.3443503489950683E-5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9.580054420883549</v>
      </c>
      <c r="H460" s="10">
        <f t="shared" si="48"/>
        <v>-0.10389100276310065</v>
      </c>
      <c r="I460">
        <f t="shared" si="44"/>
        <v>-0.83112802210480519</v>
      </c>
      <c r="K460">
        <f t="shared" si="45"/>
        <v>-0.11118209834290189</v>
      </c>
      <c r="M460">
        <f t="shared" si="46"/>
        <v>-0.11118209834290189</v>
      </c>
      <c r="N460" s="13">
        <f t="shared" si="47"/>
        <v>5.3160074753797268E-5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9.5961378945239666</v>
      </c>
      <c r="H461" s="10">
        <f t="shared" si="48"/>
        <v>-0.1023536377501869</v>
      </c>
      <c r="I461">
        <f t="shared" si="44"/>
        <v>-0.81882910200149517</v>
      </c>
      <c r="K461">
        <f t="shared" si="45"/>
        <v>-0.10962487864720126</v>
      </c>
      <c r="M461">
        <f t="shared" si="46"/>
        <v>-0.10962487864720126</v>
      </c>
      <c r="N461" s="13">
        <f t="shared" si="47"/>
        <v>5.2870944182414253E-5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9.6122213681643824</v>
      </c>
      <c r="H462" s="10">
        <f t="shared" si="48"/>
        <v>-0.10083847554121339</v>
      </c>
      <c r="I462">
        <f t="shared" si="44"/>
        <v>-0.80670780432970712</v>
      </c>
      <c r="K462">
        <f t="shared" si="45"/>
        <v>-0.10808942687208882</v>
      </c>
      <c r="M462">
        <f t="shared" si="46"/>
        <v>-0.10808942687208882</v>
      </c>
      <c r="N462" s="13">
        <f t="shared" si="47"/>
        <v>5.2576295202724169E-5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9.6283048418048001</v>
      </c>
      <c r="H463" s="10">
        <f t="shared" si="48"/>
        <v>-9.9345204100438469E-2</v>
      </c>
      <c r="I463">
        <f t="shared" si="44"/>
        <v>-0.79476163280350776</v>
      </c>
      <c r="K463">
        <f t="shared" si="45"/>
        <v>-0.10657543991818393</v>
      </c>
      <c r="M463">
        <f t="shared" si="46"/>
        <v>-0.10657543991818393</v>
      </c>
      <c r="N463" s="13">
        <f t="shared" si="47"/>
        <v>5.2276309980209306E-5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9.6443883154452177</v>
      </c>
      <c r="H464" s="10">
        <f t="shared" si="48"/>
        <v>-9.7873515645954354E-2</v>
      </c>
      <c r="I464">
        <f t="shared" si="44"/>
        <v>-0.78298812516763483</v>
      </c>
      <c r="K464">
        <f t="shared" si="45"/>
        <v>-0.10508261887326063</v>
      </c>
      <c r="M464">
        <f t="shared" si="46"/>
        <v>-0.10508261887326063</v>
      </c>
      <c r="N464" s="13">
        <f t="shared" si="47"/>
        <v>5.1971169341957816E-5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9.6604717890856335</v>
      </c>
      <c r="H465" s="10">
        <f t="shared" si="48"/>
        <v>-9.6423106593665986E-2</v>
      </c>
      <c r="I465">
        <f t="shared" si="44"/>
        <v>-0.77138485274932789</v>
      </c>
      <c r="K465">
        <f t="shared" si="45"/>
        <v>-0.10361066895533791</v>
      </c>
      <c r="M465">
        <f t="shared" si="46"/>
        <v>-0.10361066895533791</v>
      </c>
      <c r="N465" s="13">
        <f t="shared" si="47"/>
        <v>5.1661052702922869E-5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9.6765552627260512</v>
      </c>
      <c r="H466" s="10">
        <f t="shared" si="48"/>
        <v>-9.4993677501975848E-2</v>
      </c>
      <c r="I466">
        <f t="shared" si="44"/>
        <v>-0.75994942001580679</v>
      </c>
      <c r="K466">
        <f t="shared" si="45"/>
        <v>-0.10215929945651618</v>
      </c>
      <c r="M466">
        <f t="shared" si="46"/>
        <v>-0.10215929945651618</v>
      </c>
      <c r="N466" s="13">
        <f t="shared" si="47"/>
        <v>5.1346137995390416E-5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9.692638736366467</v>
      </c>
      <c r="H467" s="10">
        <f t="shared" si="48"/>
        <v>-9.3584933017168026E-2</v>
      </c>
      <c r="I467">
        <f t="shared" si="44"/>
        <v>-0.74867946413734421</v>
      </c>
      <c r="K467">
        <f t="shared" si="45"/>
        <v>-0.10072822368755467</v>
      </c>
      <c r="M467">
        <f t="shared" si="46"/>
        <v>-0.10072822368755467</v>
      </c>
      <c r="N467" s="13">
        <f t="shared" si="47"/>
        <v>5.1026601601632893E-5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9.7087222100068846</v>
      </c>
      <c r="H468" s="10">
        <f t="shared" si="48"/>
        <v>-9.2196581819482315E-2</v>
      </c>
      <c r="I468">
        <f t="shared" ref="I468:I469" si="50">H468*$E$6</f>
        <v>-0.73757265455585852</v>
      </c>
      <c r="K468">
        <f t="shared" ref="K468:K469" si="51">(1/2)*($L$9*$L$4*EXP(-$L$7*$O$6*(G468/$O$6-1))-($L$9*$L$6*EXP(-$L$5*$O$6*(G468/$O$6-1))))</f>
        <v>-9.9317158923174137E-2</v>
      </c>
      <c r="M468">
        <f t="shared" ref="M468:M469" si="52">(1/2)*($L$9*$O$4*EXP(-$O$8*$O$6*(G468/$O$6-1))-($L$9*$O$7*EXP(-$O$5*$O$6*(G468/$O$6-1))))</f>
        <v>-9.9317158923174137E-2</v>
      </c>
      <c r="N468" s="13">
        <f t="shared" ref="N468:N469" si="53">(M468-H468)^2*O468</f>
        <v>5.0702618289620216E-5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9.7248056836473022</v>
      </c>
      <c r="H469" s="10">
        <f t="shared" si="48"/>
        <v>-9.0828336569870743E-2</v>
      </c>
      <c r="I469">
        <f t="shared" si="50"/>
        <v>-0.72662669255896595</v>
      </c>
      <c r="K469">
        <f t="shared" si="51"/>
        <v>-9.7925826348082862E-2</v>
      </c>
      <c r="M469">
        <f t="shared" si="52"/>
        <v>-9.7925826348082862E-2</v>
      </c>
      <c r="N469" s="13">
        <f t="shared" si="53"/>
        <v>5.0374361151825502E-5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G2" s="1" t="s">
        <v>240</v>
      </c>
      <c r="H2" s="1" t="s">
        <v>239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167</v>
      </c>
      <c r="B3" s="66" t="s">
        <v>225</v>
      </c>
      <c r="D3" s="15" t="str">
        <f>A3</f>
        <v>HCP</v>
      </c>
      <c r="E3" s="1" t="str">
        <f>B3</f>
        <v>Pu</v>
      </c>
      <c r="G3" s="15" t="str">
        <f>D3</f>
        <v>HCP</v>
      </c>
      <c r="H3" s="1" t="str">
        <f>E3</f>
        <v>Pu</v>
      </c>
      <c r="K3" s="15" t="str">
        <f>A3</f>
        <v>HCP</v>
      </c>
      <c r="L3" s="1" t="str">
        <f>B3</f>
        <v>Pu</v>
      </c>
      <c r="N3" s="15" t="str">
        <f>A3</f>
        <v>HCP</v>
      </c>
      <c r="O3" s="1" t="str">
        <f>L3</f>
        <v>Pu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-13.990600000000001</v>
      </c>
      <c r="D4" s="18" t="s">
        <v>8</v>
      </c>
      <c r="E4" s="4">
        <f>MIN(H13,H4)</f>
        <v>3.2828599888258005</v>
      </c>
      <c r="G4" s="2" t="s">
        <v>236</v>
      </c>
      <c r="H4" s="1">
        <v>3.4540000000000002</v>
      </c>
      <c r="K4" s="2" t="s">
        <v>251</v>
      </c>
      <c r="L4" s="4">
        <f>O4</f>
        <v>2.344378955832279</v>
      </c>
      <c r="N4" s="12" t="s">
        <v>251</v>
      </c>
      <c r="O4" s="4">
        <v>2.344378955832279</v>
      </c>
      <c r="P4" t="s">
        <v>46</v>
      </c>
      <c r="Q4" s="26" t="s">
        <v>255</v>
      </c>
      <c r="R4">
        <f>$O$6*(SQRT(4/3+$H$11^2/4)*($H$4/$E$4))</f>
        <v>4.8785819570495716</v>
      </c>
      <c r="S4" t="s">
        <v>260</v>
      </c>
      <c r="X4" s="27"/>
    </row>
    <row r="5" spans="1:27" x14ac:dyDescent="0.4">
      <c r="A5" s="2" t="s">
        <v>20</v>
      </c>
      <c r="B5" s="69">
        <v>27.449000000000002</v>
      </c>
      <c r="D5" s="2" t="s">
        <v>3</v>
      </c>
      <c r="E5" s="5">
        <f>O10</f>
        <v>2.0220057259940472E-2</v>
      </c>
      <c r="G5" s="2" t="s">
        <v>237</v>
      </c>
      <c r="H5" s="67">
        <v>5.2155400000000007</v>
      </c>
      <c r="K5" s="2" t="s">
        <v>2</v>
      </c>
      <c r="L5" s="4">
        <f>O5</f>
        <v>0.86085867436296382</v>
      </c>
      <c r="N5" s="12" t="s">
        <v>2</v>
      </c>
      <c r="O5" s="4">
        <v>0.86085867436296382</v>
      </c>
      <c r="P5" t="s">
        <v>46</v>
      </c>
      <c r="Q5" s="28" t="s">
        <v>24</v>
      </c>
      <c r="R5" s="29">
        <f>O4</f>
        <v>2.344378955832279</v>
      </c>
      <c r="S5" s="29">
        <f>O5</f>
        <v>0.86085867436296382</v>
      </c>
      <c r="T5" s="29">
        <f>O6</f>
        <v>3.3609600782767051</v>
      </c>
      <c r="U5" s="29">
        <f>($O$6*($H$4/$E$4)+$O$6*(SQRT(4/3+$H$11^2/4)*($H$4/$E$4)))/2</f>
        <v>4.2073767558472461</v>
      </c>
      <c r="V5" s="30" t="s">
        <v>110</v>
      </c>
      <c r="W5" s="30" t="str">
        <f>B3</f>
        <v>Pu</v>
      </c>
      <c r="X5" s="31" t="str">
        <f>B3</f>
        <v>Pu</v>
      </c>
    </row>
    <row r="6" spans="1:27" x14ac:dyDescent="0.4">
      <c r="A6" s="2" t="s">
        <v>0</v>
      </c>
      <c r="B6" s="67">
        <f>152/160.21766</f>
        <v>0.9487093994507223</v>
      </c>
      <c r="D6" s="2" t="s">
        <v>13</v>
      </c>
      <c r="E6" s="1">
        <v>12</v>
      </c>
      <c r="F6" t="s">
        <v>14</v>
      </c>
      <c r="K6" s="18" t="s">
        <v>252</v>
      </c>
      <c r="L6" s="4">
        <f>2*L4</f>
        <v>4.6887579116645579</v>
      </c>
      <c r="N6" s="12" t="s">
        <v>23</v>
      </c>
      <c r="O6" s="4">
        <v>3.3609600782767051</v>
      </c>
      <c r="P6" t="s">
        <v>46</v>
      </c>
    </row>
    <row r="7" spans="1:27" x14ac:dyDescent="0.4">
      <c r="A7" s="63" t="s">
        <v>1</v>
      </c>
      <c r="B7" s="1"/>
      <c r="C7" t="s">
        <v>247</v>
      </c>
      <c r="D7" s="2" t="s">
        <v>26</v>
      </c>
      <c r="E7" s="1">
        <v>2</v>
      </c>
      <c r="F7" t="s">
        <v>27</v>
      </c>
      <c r="K7" s="18" t="s">
        <v>250</v>
      </c>
      <c r="L7" s="4">
        <f>2*L5</f>
        <v>1.7217173487259276</v>
      </c>
      <c r="N7" s="18" t="s">
        <v>252</v>
      </c>
      <c r="O7" s="4">
        <f>2*O4</f>
        <v>4.6887579116645579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234</v>
      </c>
      <c r="N8" s="18" t="s">
        <v>250</v>
      </c>
      <c r="O8" s="4">
        <f>2*O5</f>
        <v>1.7217173487259276</v>
      </c>
      <c r="Q8" s="26" t="s">
        <v>255</v>
      </c>
      <c r="R8">
        <f>$O$6*(SQRT(4/3+$H$11^2/4)*($H$4/$E$4))</f>
        <v>4.8785819570495716</v>
      </c>
      <c r="S8" t="s">
        <v>260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244</v>
      </c>
      <c r="O9" s="1">
        <f>O8/O5</f>
        <v>2</v>
      </c>
      <c r="Q9" s="28" t="s">
        <v>24</v>
      </c>
      <c r="R9" s="29">
        <f>O4</f>
        <v>2.344378955832279</v>
      </c>
      <c r="S9" s="29">
        <f>O5</f>
        <v>0.86085867436296382</v>
      </c>
      <c r="T9" s="29">
        <f>O6</f>
        <v>3.3609600782767051</v>
      </c>
      <c r="U9" s="29">
        <f>($O$6*($H$4/$E$4)+$O$6*(SQRT(4/3+$H$11^2/4)*($H$4/$E$4)))/2</f>
        <v>4.2073767558472461</v>
      </c>
      <c r="V9" s="30" t="s">
        <v>110</v>
      </c>
      <c r="W9" s="30" t="str">
        <f>B3</f>
        <v>Pu</v>
      </c>
      <c r="X9" s="31" t="str">
        <f>B3</f>
        <v>Pu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243</v>
      </c>
      <c r="H10" s="1" t="s">
        <v>242</v>
      </c>
      <c r="M10" t="s">
        <v>28</v>
      </c>
      <c r="N10" s="3" t="s">
        <v>245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3.8006000899019843</v>
      </c>
      <c r="D11" s="3" t="s">
        <v>8</v>
      </c>
      <c r="E11" s="4">
        <f>E4</f>
        <v>3.2828599888258005</v>
      </c>
      <c r="G11" s="22" t="s">
        <v>233</v>
      </c>
      <c r="H11" s="1">
        <f>H5/H4</f>
        <v>1.5100000000000002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3.4754921716805343</v>
      </c>
      <c r="C12" t="s">
        <v>235</v>
      </c>
      <c r="D12" s="3" t="s">
        <v>2</v>
      </c>
      <c r="E12" s="4">
        <f>(9*$B$6*$B$5/(-$B$4))^(1/2)</f>
        <v>4.0929171161252018</v>
      </c>
      <c r="G12" s="22" t="s">
        <v>238</v>
      </c>
      <c r="H12" s="1">
        <f>H4^3*H11*SQRT(3)/2</f>
        <v>53.885830251690528</v>
      </c>
      <c r="N12" s="22" t="s">
        <v>254</v>
      </c>
      <c r="O12" s="20">
        <f>(O6-E4)/E4*100</f>
        <v>2.3790259017058788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241</v>
      </c>
      <c r="H13" s="1">
        <f>H4/2*SQRT(4/3+(H11)^2)</f>
        <v>3.2828599888258005</v>
      </c>
      <c r="I13" s="1">
        <f>MAX(H13,H4)</f>
        <v>3.4540000000000002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-0.45549559213650059</v>
      </c>
      <c r="D14" s="3" t="s">
        <v>15</v>
      </c>
      <c r="E14" s="4">
        <f>-(1+$E$13+$E$5*$E$13^3)*EXP(-$E$13)</f>
        <v>-1</v>
      </c>
      <c r="G14" s="22" t="s">
        <v>246</v>
      </c>
      <c r="H14" s="1">
        <f>SQRT((H4*3/2)^2+(H4/2/SQRT(3))^2+(H5/2)^2)</f>
        <v>5.8853548496444406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-167.88720000000001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0.18764448789892674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2.4807768056868</v>
      </c>
      <c r="H19" s="10">
        <f>-(-$B$4)*(1+D19+$E$5*D19^3)*EXP(-D19)</f>
        <v>0.76897673922769716</v>
      </c>
      <c r="I19">
        <f>H19*$E$6</f>
        <v>9.2277208707323659</v>
      </c>
      <c r="K19">
        <f>(1/2)*(($L$9/2)*$L$4*EXP(-$L$7*$O$6*(G19/$O$6-1))+($L$9/2)*$L$4*EXP(-$L$7*$O$6*(($H$4/$E$4)*G19/$O$6-1))-(($L$9/2)*$L$6*EXP(-$L$5*$O$6*(G19/$O$6-1))+($L$9/2)*$L$6*EXP(-$L$5*$O$6*(($H$4/$E$4)*G19/$O$6-1))))</f>
        <v>0.77486242492163626</v>
      </c>
      <c r="M19">
        <f>(1/2)*(($L$9/2)*$O$4*EXP(-$O$8*$O$6*(G19/$O$6-1))+($L$9/2)*$O$4*EXP(-$O$8*$O$6*(($H$4/$E$4)*G19/$O$6-1))-(($L$9/2)*$O$7*EXP(-$O$5*$O$6*(G19/$O$6-1))+($L$9/2)*$O$7*EXP(-$O$5*$O$6*(($H$4/$E$4)*G19/$O$6-1))))</f>
        <v>0.77486242492163626</v>
      </c>
      <c r="N19" s="13">
        <f>(M19-H19)^2*O19</f>
        <v>3.4641296087839409E-5</v>
      </c>
      <c r="O19" s="13">
        <v>1</v>
      </c>
      <c r="P19" s="14">
        <f>SUMSQ(N19:N295)</f>
        <v>1.5568711769728492E-7</v>
      </c>
      <c r="Q19" s="1" t="s">
        <v>61</v>
      </c>
      <c r="R19" s="19">
        <f>O8/(O8-O5)*-B4/SQRT(L9)</f>
        <v>8.0774766761243786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2.4968184693495803</v>
      </c>
      <c r="H20" s="10">
        <f>-(-$B$4)*(1+D20+$E$5*D20^3)*EXP(-D20)</f>
        <v>-3.6123379172019021E-2</v>
      </c>
      <c r="I20">
        <f t="shared" ref="I20:I83" si="2">H20*$E$6</f>
        <v>-0.43348055006422825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-3.2117984589852711E-2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-3.2117984589852711E-2</v>
      </c>
      <c r="N20" s="13">
        <f t="shared" ref="N20:N83" si="5">(M20-H20)^2*O20</f>
        <v>1.6043185758847234E-5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2.5128601330123601</v>
      </c>
      <c r="H21" s="10">
        <f t="shared" ref="H21:H84" si="6">-(-$B$4)*(1+D21+$E$5*D21^3)*EXP(-D21)</f>
        <v>-0.8079031909183324</v>
      </c>
      <c r="I21">
        <f t="shared" si="2"/>
        <v>-9.6948382910199893</v>
      </c>
      <c r="K21">
        <f t="shared" si="3"/>
        <v>-0.80555775086165227</v>
      </c>
      <c r="M21">
        <f t="shared" si="4"/>
        <v>-0.80555775086165227</v>
      </c>
      <c r="N21" s="13">
        <f t="shared" si="5"/>
        <v>5.5010890594797238E-6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2.5289017966751399</v>
      </c>
      <c r="H22" s="10">
        <f t="shared" si="6"/>
        <v>-1.5474357652554771</v>
      </c>
      <c r="I22">
        <f t="shared" si="2"/>
        <v>-18.569229183065726</v>
      </c>
      <c r="K22">
        <f t="shared" si="3"/>
        <v>-1.5465479235845265</v>
      </c>
      <c r="M22">
        <f t="shared" si="4"/>
        <v>-1.5465479235845265</v>
      </c>
      <c r="N22" s="13">
        <f t="shared" si="5"/>
        <v>7.8826283267630593E-7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2.5449434603379197</v>
      </c>
      <c r="H23" s="10">
        <f t="shared" si="6"/>
        <v>-2.2557626816944585</v>
      </c>
      <c r="I23">
        <f t="shared" si="2"/>
        <v>-27.069152180333504</v>
      </c>
      <c r="K23">
        <f t="shared" si="3"/>
        <v>-2.2561469085552801</v>
      </c>
      <c r="M23">
        <f t="shared" si="4"/>
        <v>-2.2561469085552801</v>
      </c>
      <c r="N23" s="13">
        <f t="shared" si="5"/>
        <v>1.4763028057683941E-7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2.5609851240007</v>
      </c>
      <c r="H24" s="10">
        <f t="shared" si="6"/>
        <v>-2.933894910728168</v>
      </c>
      <c r="I24">
        <f t="shared" si="2"/>
        <v>-35.206738928738019</v>
      </c>
      <c r="K24">
        <f t="shared" si="3"/>
        <v>-2.9353814103245099</v>
      </c>
      <c r="M24">
        <f t="shared" si="4"/>
        <v>-2.9353814103245099</v>
      </c>
      <c r="N24" s="13">
        <f t="shared" si="5"/>
        <v>2.2096810499247812E-6</v>
      </c>
      <c r="O24" s="13">
        <v>1</v>
      </c>
      <c r="Q24" s="17" t="s">
        <v>57</v>
      </c>
      <c r="R24" s="19">
        <f>O5/(O8-O5)*-B4/L9</f>
        <v>1.1658833333333334</v>
      </c>
      <c r="V24" s="15" t="str">
        <f>D3</f>
        <v>HCP</v>
      </c>
      <c r="W24" s="1" t="str">
        <f>E3</f>
        <v>Pu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2.5770267876634798</v>
      </c>
      <c r="H25" s="10">
        <f t="shared" si="6"/>
        <v>-3.5828136706680009</v>
      </c>
      <c r="I25">
        <f t="shared" si="2"/>
        <v>-42.993764048016011</v>
      </c>
      <c r="K25">
        <f t="shared" si="3"/>
        <v>-3.5852473480627367</v>
      </c>
      <c r="M25">
        <f t="shared" si="4"/>
        <v>-3.5852473480627367</v>
      </c>
      <c r="N25" s="13">
        <f t="shared" si="5"/>
        <v>5.9227856616478708E-6</v>
      </c>
      <c r="O25" s="13">
        <v>1</v>
      </c>
      <c r="Q25" s="17" t="s">
        <v>58</v>
      </c>
      <c r="R25" s="19">
        <f>O8/(O8-O5)*-B4/SQRT(L9)</f>
        <v>8.0774766761243786</v>
      </c>
      <c r="V25" s="2" t="s">
        <v>102</v>
      </c>
      <c r="W25" s="1">
        <f>(-B4/(12*PI()*B6*W26))^(1/2)</f>
        <v>0.52671592907323128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2.5930684513262601</v>
      </c>
      <c r="H26" s="10">
        <f t="shared" si="6"/>
        <v>-4.2034712612343927</v>
      </c>
      <c r="I26">
        <f t="shared" si="2"/>
        <v>-50.441655134812713</v>
      </c>
      <c r="K26">
        <f t="shared" si="3"/>
        <v>-4.2067107453997323</v>
      </c>
      <c r="M26">
        <f t="shared" si="4"/>
        <v>-4.2067107453997323</v>
      </c>
      <c r="N26" s="13">
        <f t="shared" si="5"/>
        <v>1.049425765748594E-5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2.6091101149890403</v>
      </c>
      <c r="H27" s="10">
        <f t="shared" si="6"/>
        <v>-4.7967918745171394</v>
      </c>
      <c r="I27">
        <f t="shared" si="2"/>
        <v>-57.561502494205669</v>
      </c>
      <c r="K27">
        <f t="shared" si="3"/>
        <v>-4.8007085949710913</v>
      </c>
      <c r="M27">
        <f t="shared" si="4"/>
        <v>-4.8007085949710913</v>
      </c>
      <c r="N27" s="13">
        <f t="shared" si="5"/>
        <v>1.5340699114404869E-5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2.6251517786518201</v>
      </c>
      <c r="H28" s="10">
        <f t="shared" si="6"/>
        <v>-5.3636723839054419</v>
      </c>
      <c r="I28">
        <f t="shared" si="2"/>
        <v>-64.364068606865303</v>
      </c>
      <c r="K28">
        <f t="shared" si="3"/>
        <v>-5.3681496983854444</v>
      </c>
      <c r="M28">
        <f t="shared" si="4"/>
        <v>-5.3681496983854444</v>
      </c>
      <c r="N28" s="13">
        <f t="shared" si="5"/>
        <v>2.0046344952840483E-5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-1.1206721895175134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2.6411934423146</v>
      </c>
      <c r="H29" s="10">
        <f t="shared" si="6"/>
        <v>-5.9049831115719824</v>
      </c>
      <c r="I29">
        <f t="shared" si="2"/>
        <v>-70.859797338863785</v>
      </c>
      <c r="K29">
        <f t="shared" si="3"/>
        <v>-5.9099154823056139</v>
      </c>
      <c r="M29">
        <f t="shared" si="4"/>
        <v>-5.9099154823056139</v>
      </c>
      <c r="N29" s="13">
        <f t="shared" si="5"/>
        <v>2.4328281053984622E-5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2.6572351059773798</v>
      </c>
      <c r="H30" s="10">
        <f t="shared" si="6"/>
        <v>-6.4215685750802169</v>
      </c>
      <c r="I30">
        <f t="shared" si="2"/>
        <v>-77.05882290096261</v>
      </c>
      <c r="K30">
        <f t="shared" si="3"/>
        <v>-6.4268607913172318</v>
      </c>
      <c r="M30">
        <f t="shared" si="4"/>
        <v>-6.4268607913172318</v>
      </c>
      <c r="N30" s="13">
        <f t="shared" si="5"/>
        <v>2.8007552699323227E-5</v>
      </c>
      <c r="O30" s="13">
        <v>1</v>
      </c>
      <c r="V30" s="22" t="s">
        <v>22</v>
      </c>
      <c r="W30" s="1">
        <f>1/(O5*W25^2)</f>
        <v>4.1871183340010525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2.67327676964016</v>
      </c>
      <c r="H31" s="10">
        <f t="shared" si="6"/>
        <v>-6.9142482136691283</v>
      </c>
      <c r="I31">
        <f t="shared" si="2"/>
        <v>-82.970978564029537</v>
      </c>
      <c r="K31">
        <f t="shared" si="3"/>
        <v>-6.9198146582399929</v>
      </c>
      <c r="M31">
        <f t="shared" si="4"/>
        <v>-6.9198146582399929</v>
      </c>
      <c r="N31" s="13">
        <f t="shared" si="5"/>
        <v>3.0985305160507156E-5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2.6893184333029398</v>
      </c>
      <c r="H32" s="10">
        <f t="shared" si="6"/>
        <v>-7.3838170947554289</v>
      </c>
      <c r="I32">
        <f t="shared" si="2"/>
        <v>-88.605805137065147</v>
      </c>
      <c r="K32">
        <f t="shared" si="3"/>
        <v>-7.3895810525178192</v>
      </c>
      <c r="M32">
        <f t="shared" si="4"/>
        <v>-7.3895810525178192</v>
      </c>
      <c r="N32" s="13">
        <f t="shared" si="5"/>
        <v>3.3223209086618797E-5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2.7053600969657201</v>
      </c>
      <c r="H33" s="10">
        <f t="shared" si="6"/>
        <v>-7.8310466011790014</v>
      </c>
      <c r="I33">
        <f t="shared" si="2"/>
        <v>-93.972559214148021</v>
      </c>
      <c r="K33">
        <f t="shared" si="3"/>
        <v>-7.8369396073066468</v>
      </c>
      <c r="M33">
        <f t="shared" si="4"/>
        <v>-7.8369396073066468</v>
      </c>
      <c r="N33" s="13">
        <f t="shared" si="5"/>
        <v>3.4727521220466562E-5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2.7214017606285004</v>
      </c>
      <c r="H34" s="10">
        <f t="shared" si="6"/>
        <v>-8.2566850997037378</v>
      </c>
      <c r="I34">
        <f t="shared" si="2"/>
        <v>-99.080221196444853</v>
      </c>
      <c r="K34">
        <f t="shared" si="3"/>
        <v>-8.2626463258606933</v>
      </c>
      <c r="M34">
        <f t="shared" si="4"/>
        <v>-8.2626463258606933</v>
      </c>
      <c r="N34" s="13">
        <f t="shared" si="5"/>
        <v>3.5536217294370323E-5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2.7374434242912802</v>
      </c>
      <c r="H35" s="10">
        <f t="shared" si="6"/>
        <v>-8.661458591272579</v>
      </c>
      <c r="I35">
        <f t="shared" si="2"/>
        <v>-103.93750309527096</v>
      </c>
      <c r="K35">
        <f t="shared" si="3"/>
        <v>-8.6674342678018377</v>
      </c>
      <c r="M35">
        <f t="shared" si="4"/>
        <v>-8.6674342678018377</v>
      </c>
      <c r="N35" s="13">
        <f t="shared" si="5"/>
        <v>3.5708709982333034E-5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2.7534850879540604</v>
      </c>
      <c r="H36" s="10">
        <f t="shared" si="6"/>
        <v>-9.046071343502561</v>
      </c>
      <c r="I36">
        <f t="shared" si="2"/>
        <v>-108.55285612203073</v>
      </c>
      <c r="K36">
        <f t="shared" si="3"/>
        <v>-9.0520142158398471</v>
      </c>
      <c r="M36">
        <f t="shared" si="4"/>
        <v>-9.0520142158398471</v>
      </c>
      <c r="N36" s="13">
        <f t="shared" si="5"/>
        <v>3.5317731617280065E-5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2.7695267516168398</v>
      </c>
      <c r="H37" s="10">
        <f t="shared" si="6"/>
        <v>-9.4112065058929293</v>
      </c>
      <c r="I37">
        <f t="shared" si="2"/>
        <v>-112.93447807071516</v>
      </c>
      <c r="K37">
        <f t="shared" si="3"/>
        <v>-9.4170753234950695</v>
      </c>
      <c r="M37">
        <f t="shared" si="4"/>
        <v>-9.4170753234950695</v>
      </c>
      <c r="N37" s="13">
        <f t="shared" si="5"/>
        <v>3.4443020047190615E-5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2.7855684152796201</v>
      </c>
      <c r="H38" s="10">
        <f t="shared" si="6"/>
        <v>-9.757526708207175</v>
      </c>
      <c r="I38">
        <f t="shared" si="2"/>
        <v>-117.09032049848611</v>
      </c>
      <c r="K38">
        <f t="shared" si="3"/>
        <v>-9.7632857443605516</v>
      </c>
      <c r="M38">
        <f t="shared" si="4"/>
        <v>-9.7632857443605516</v>
      </c>
      <c r="N38" s="13">
        <f t="shared" si="5"/>
        <v>3.3166497415898564E-5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2.8016100789423999</v>
      </c>
      <c r="H39" s="10">
        <f t="shared" si="6"/>
        <v>-10.085674642477661</v>
      </c>
      <c r="I39">
        <f t="shared" si="2"/>
        <v>-121.02809570973193</v>
      </c>
      <c r="K39">
        <f t="shared" si="3"/>
        <v>-10.091293243424076</v>
      </c>
      <c r="M39">
        <f t="shared" si="4"/>
        <v>-10.091293243424076</v>
      </c>
      <c r="N39" s="13">
        <f t="shared" si="5"/>
        <v>3.156867659505027E-5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2.8176517426051801</v>
      </c>
      <c r="H40" s="10">
        <f t="shared" si="6"/>
        <v>-10.396273629069922</v>
      </c>
      <c r="I40">
        <f t="shared" si="2"/>
        <v>-124.75528354883906</v>
      </c>
      <c r="K40">
        <f t="shared" si="3"/>
        <v>-10.401725790957599</v>
      </c>
      <c r="M40">
        <f t="shared" si="4"/>
        <v>-10.401725790957599</v>
      </c>
      <c r="N40" s="13">
        <f t="shared" si="5"/>
        <v>2.9726069249433373E-5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2.8336934062679604</v>
      </c>
      <c r="H41" s="10">
        <f t="shared" si="6"/>
        <v>-10.689928167232139</v>
      </c>
      <c r="I41">
        <f t="shared" si="2"/>
        <v>-128.27913800678567</v>
      </c>
      <c r="K41">
        <f t="shared" si="3"/>
        <v>-10.695192139465696</v>
      </c>
      <c r="M41">
        <f t="shared" si="4"/>
        <v>-10.695192139465696</v>
      </c>
      <c r="N41" s="13">
        <f t="shared" si="5"/>
        <v>2.7709403675659206E-5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2.8497350699307402</v>
      </c>
      <c r="H42" s="10">
        <f t="shared" si="6"/>
        <v>-10.967224470544387</v>
      </c>
      <c r="I42">
        <f t="shared" si="2"/>
        <v>-131.60669364653265</v>
      </c>
      <c r="K42">
        <f t="shared" si="3"/>
        <v>-10.972282384172246</v>
      </c>
      <c r="M42">
        <f t="shared" si="4"/>
        <v>-10.972282384172246</v>
      </c>
      <c r="N42" s="13">
        <f t="shared" si="5"/>
        <v>2.5582490266877419E-5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2.8657767335935205</v>
      </c>
      <c r="H43" s="10">
        <f t="shared" si="6"/>
        <v>-11.228730987671137</v>
      </c>
      <c r="I43">
        <f t="shared" si="2"/>
        <v>-134.74477185205365</v>
      </c>
      <c r="K43">
        <f t="shared" si="3"/>
        <v>-11.233568507509823</v>
      </c>
      <c r="M43">
        <f t="shared" si="4"/>
        <v>-11.233568507509823</v>
      </c>
      <c r="N43" s="13">
        <f t="shared" si="5"/>
        <v>2.3401598189681371E-5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2.8818183972563003</v>
      </c>
      <c r="H44" s="10">
        <f t="shared" si="6"/>
        <v>-11.474998908810177</v>
      </c>
      <c r="I44">
        <f t="shared" si="2"/>
        <v>-137.69998690572211</v>
      </c>
      <c r="K44">
        <f t="shared" si="3"/>
        <v>-11.479604908064278</v>
      </c>
      <c r="M44">
        <f t="shared" si="4"/>
        <v>-11.479604908064278</v>
      </c>
      <c r="N44" s="13">
        <f t="shared" si="5"/>
        <v>2.1215229128782966E-5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2.8978600609190801</v>
      </c>
      <c r="H45" s="10">
        <f t="shared" si="6"/>
        <v>-11.70656265822068</v>
      </c>
      <c r="I45">
        <f t="shared" si="2"/>
        <v>-140.47875189864817</v>
      </c>
      <c r="K45">
        <f t="shared" si="3"/>
        <v>-11.710928914413525</v>
      </c>
      <c r="M45">
        <f t="shared" si="4"/>
        <v>-11.710928914413525</v>
      </c>
      <c r="N45" s="13">
        <f t="shared" si="5"/>
        <v>1.9064193141563397E-5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2.9139017245818599</v>
      </c>
      <c r="H46" s="10">
        <f t="shared" si="6"/>
        <v>-11.923940373203134</v>
      </c>
      <c r="I46">
        <f t="shared" si="2"/>
        <v>-143.0872844784376</v>
      </c>
      <c r="K46">
        <f t="shared" si="3"/>
        <v>-11.92806128428753</v>
      </c>
      <c r="M46">
        <f t="shared" si="4"/>
        <v>-11.92806128428753</v>
      </c>
      <c r="N46" s="13">
        <f t="shared" si="5"/>
        <v>1.6981908165496404E-5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2.9299433882446402</v>
      </c>
      <c r="H47" s="10">
        <f t="shared" si="6"/>
        <v>-12.127634369894158</v>
      </c>
      <c r="I47">
        <f t="shared" si="2"/>
        <v>-145.53161243872989</v>
      </c>
      <c r="K47">
        <f t="shared" si="3"/>
        <v>-12.131506689464551</v>
      </c>
      <c r="M47">
        <f t="shared" si="4"/>
        <v>-12.131506689464551</v>
      </c>
      <c r="N47" s="13">
        <f t="shared" si="5"/>
        <v>1.499485885524623E-5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2.9459850519074209</v>
      </c>
      <c r="H48" s="10">
        <f t="shared" si="6"/>
        <v>-12.318131596229595</v>
      </c>
      <c r="I48">
        <f t="shared" si="2"/>
        <v>-147.81757915475515</v>
      </c>
      <c r="K48">
        <f t="shared" si="3"/>
        <v>-12.321754186806626</v>
      </c>
      <c r="M48">
        <f t="shared" si="4"/>
        <v>-12.321754186806626</v>
      </c>
      <c r="N48" s="13">
        <f t="shared" si="5"/>
        <v>1.3123162488792696E-5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2.9620267155702007</v>
      </c>
      <c r="H49" s="10">
        <f t="shared" si="6"/>
        <v>-12.495904072420061</v>
      </c>
      <c r="I49">
        <f t="shared" si="2"/>
        <v>-149.95084886904073</v>
      </c>
      <c r="K49">
        <f t="shared" si="3"/>
        <v>-12.49927767582648</v>
      </c>
      <c r="M49">
        <f t="shared" si="4"/>
        <v>-12.49927767582648</v>
      </c>
      <c r="N49" s="13">
        <f t="shared" si="5"/>
        <v>1.1381199943807208E-5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2.978068379232981</v>
      </c>
      <c r="H50" s="10">
        <f t="shared" si="6"/>
        <v>-12.661409319274174</v>
      </c>
      <c r="I50">
        <f t="shared" si="2"/>
        <v>-151.9369118312901</v>
      </c>
      <c r="K50">
        <f t="shared" si="3"/>
        <v>-12.664536343166681</v>
      </c>
      <c r="M50">
        <f t="shared" si="4"/>
        <v>-12.664536343166681</v>
      </c>
      <c r="N50" s="13">
        <f t="shared" si="5"/>
        <v>9.7782784243080148E-6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2.9941100428957612</v>
      </c>
      <c r="H51" s="10">
        <f t="shared" si="6"/>
        <v>-12.815090774695685</v>
      </c>
      <c r="I51">
        <f t="shared" si="2"/>
        <v>-153.78108929634823</v>
      </c>
      <c r="K51">
        <f t="shared" si="3"/>
        <v>-12.817975094361003</v>
      </c>
      <c r="M51">
        <f t="shared" si="4"/>
        <v>-12.817975094361003</v>
      </c>
      <c r="N51" s="13">
        <f t="shared" si="5"/>
        <v>8.3192999317407303E-6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3.010151706558541</v>
      </c>
      <c r="H52" s="10">
        <f t="shared" si="6"/>
        <v>-12.957378198672332</v>
      </c>
      <c r="I52">
        <f t="shared" si="2"/>
        <v>-155.48853838406799</v>
      </c>
      <c r="K52">
        <f t="shared" si="3"/>
        <v>-12.960024973238014</v>
      </c>
      <c r="M52">
        <f t="shared" si="4"/>
        <v>-12.960024973238014</v>
      </c>
      <c r="N52" s="13">
        <f t="shared" si="5"/>
        <v>7.0054156015374238E-6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3.0261933702213213</v>
      </c>
      <c r="H53" s="10">
        <f t="shared" si="6"/>
        <v>-13.088688067065821</v>
      </c>
      <c r="I53">
        <f t="shared" si="2"/>
        <v>-157.06425680478986</v>
      </c>
      <c r="K53">
        <f t="shared" si="3"/>
        <v>-13.091103569316438</v>
      </c>
      <c r="M53">
        <f t="shared" si="4"/>
        <v>-13.091103569316438</v>
      </c>
      <c r="N53" s="13">
        <f t="shared" si="5"/>
        <v>5.8346511227365262E-6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3.0422350338841015</v>
      </c>
      <c r="H54" s="10">
        <f t="shared" si="6"/>
        <v>-13.209423954504226</v>
      </c>
      <c r="I54">
        <f t="shared" si="2"/>
        <v>-158.51308745405072</v>
      </c>
      <c r="K54">
        <f t="shared" si="3"/>
        <v>-13.211615413531973</v>
      </c>
      <c r="M54">
        <f t="shared" si="4"/>
        <v>-13.211615413531973</v>
      </c>
      <c r="N54" s="13">
        <f t="shared" si="5"/>
        <v>4.802492670294704E-6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3.0582766975468814</v>
      </c>
      <c r="H55" s="10">
        <f t="shared" si="6"/>
        <v>-13.319976906670078</v>
      </c>
      <c r="I55">
        <f t="shared" si="2"/>
        <v>-159.83972288004094</v>
      </c>
      <c r="K55">
        <f t="shared" si="3"/>
        <v>-13.321952362625932</v>
      </c>
      <c r="M55">
        <f t="shared" si="4"/>
        <v>-13.321952362625932</v>
      </c>
      <c r="N55" s="13">
        <f t="shared" si="5"/>
        <v>3.9024262335200044E-6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3.0743183612096612</v>
      </c>
      <c r="H56" s="10">
        <f t="shared" si="6"/>
        <v>-13.420725802269867</v>
      </c>
      <c r="I56">
        <f t="shared" si="2"/>
        <v>-161.0487096272384</v>
      </c>
      <c r="K56">
        <f t="shared" si="3"/>
        <v>-13.422493972516595</v>
      </c>
      <c r="M56">
        <f t="shared" si="4"/>
        <v>-13.422493972516595</v>
      </c>
      <c r="N56" s="13">
        <f t="shared" si="5"/>
        <v>3.1264260214111579E-6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3.090360024872441</v>
      </c>
      <c r="H57" s="10">
        <f t="shared" si="6"/>
        <v>-13.512037704962937</v>
      </c>
      <c r="I57">
        <f t="shared" si="2"/>
        <v>-162.14445245955525</v>
      </c>
      <c r="K57">
        <f t="shared" si="3"/>
        <v>-13.513607860965141</v>
      </c>
      <c r="M57">
        <f t="shared" si="4"/>
        <v>-13.513607860965141</v>
      </c>
      <c r="N57" s="13">
        <f t="shared" si="5"/>
        <v>2.4653898712576089E-6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3.1064016885352213</v>
      </c>
      <c r="H58" s="10">
        <f t="shared" si="6"/>
        <v>-13.594268205520619</v>
      </c>
      <c r="I58">
        <f t="shared" si="2"/>
        <v>-163.13121846624742</v>
      </c>
      <c r="K58">
        <f t="shared" si="3"/>
        <v>-13.595650059839329</v>
      </c>
      <c r="M58">
        <f t="shared" si="4"/>
        <v>-13.595650059839329</v>
      </c>
      <c r="N58" s="13">
        <f t="shared" si="5"/>
        <v>1.9095213581382966E-6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3.1224433521980011</v>
      </c>
      <c r="H59" s="10">
        <f t="shared" si="6"/>
        <v>-13.6677617544792</v>
      </c>
      <c r="I59">
        <f t="shared" si="2"/>
        <v>-164.01314105375039</v>
      </c>
      <c r="K59">
        <f t="shared" si="3"/>
        <v>-13.668965357269492</v>
      </c>
      <c r="M59">
        <f t="shared" si="4"/>
        <v>-13.668965357269492</v>
      </c>
      <c r="N59" s="13">
        <f t="shared" si="5"/>
        <v>1.4486596768002166E-6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3.1384850158607813</v>
      </c>
      <c r="H60" s="10">
        <f t="shared" si="6"/>
        <v>-13.732851985543419</v>
      </c>
      <c r="I60">
        <f t="shared" si="2"/>
        <v>-164.79422382652103</v>
      </c>
      <c r="K60">
        <f t="shared" si="3"/>
        <v>-13.73388762998313</v>
      </c>
      <c r="M60">
        <f t="shared" si="4"/>
        <v>-13.73388762998313</v>
      </c>
      <c r="N60" s="13">
        <f t="shared" si="5"/>
        <v>1.0725594055030299E-6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3.1545266795235616</v>
      </c>
      <c r="H61" s="10">
        <f t="shared" si="6"/>
        <v>-13.789862029990296</v>
      </c>
      <c r="I61">
        <f t="shared" si="2"/>
        <v>-165.47834435988355</v>
      </c>
      <c r="K61">
        <f t="shared" si="3"/>
        <v>-13.790740166096402</v>
      </c>
      <c r="M61">
        <f t="shared" si="4"/>
        <v>-13.790740166096402</v>
      </c>
      <c r="N61" s="13">
        <f t="shared" si="5"/>
        <v>7.7112302084717968E-7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3.1705683431863414</v>
      </c>
      <c r="H62" s="10">
        <f t="shared" si="6"/>
        <v>-13.839104822316726</v>
      </c>
      <c r="I62">
        <f t="shared" si="2"/>
        <v>-166.0692578678007</v>
      </c>
      <c r="K62">
        <f t="shared" si="3"/>
        <v>-13.839835978632813</v>
      </c>
      <c r="M62">
        <f t="shared" si="4"/>
        <v>-13.839835978632813</v>
      </c>
      <c r="N62" s="13">
        <f t="shared" si="5"/>
        <v>5.345895585542385E-7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3.1866100068491212</v>
      </c>
      <c r="H63" s="10">
        <f t="shared" si="6"/>
        <v>-13.88088339736759</v>
      </c>
      <c r="I63">
        <f t="shared" si="2"/>
        <v>-166.57060076841108</v>
      </c>
      <c r="K63">
        <f t="shared" si="3"/>
        <v>-13.881478110031946</v>
      </c>
      <c r="M63">
        <f t="shared" si="4"/>
        <v>-13.881478110031946</v>
      </c>
      <c r="N63" s="13">
        <f t="shared" si="5"/>
        <v>3.5368315314483224E-7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3.202651670511901</v>
      </c>
      <c r="H64" s="10">
        <f t="shared" si="6"/>
        <v>-13.915491179175026</v>
      </c>
      <c r="I64">
        <f t="shared" si="2"/>
        <v>-166.98589415010031</v>
      </c>
      <c r="K64">
        <f t="shared" si="3"/>
        <v>-13.915959927903664</v>
      </c>
      <c r="M64">
        <f t="shared" si="4"/>
        <v>-13.915959927903664</v>
      </c>
      <c r="N64" s="13">
        <f t="shared" si="5"/>
        <v>2.1972537059963925E-7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3.2186933341746813</v>
      </c>
      <c r="H65" s="10">
        <f t="shared" si="6"/>
        <v>-13.943212261733377</v>
      </c>
      <c r="I65">
        <f t="shared" si="2"/>
        <v>-167.31854714080052</v>
      </c>
      <c r="K65">
        <f t="shared" si="3"/>
        <v>-13.943565412275877</v>
      </c>
      <c r="M65">
        <f t="shared" si="4"/>
        <v>-13.943565412275877</v>
      </c>
      <c r="N65" s="13">
        <f t="shared" si="5"/>
        <v>1.2471530566793634E-7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3.2347349978374611</v>
      </c>
      <c r="H66" s="10">
        <f t="shared" si="6"/>
        <v>-13.964321681928338</v>
      </c>
      <c r="I66">
        <f t="shared" si="2"/>
        <v>-167.57186018314005</v>
      </c>
      <c r="K66">
        <f t="shared" si="3"/>
        <v>-13.964569434577157</v>
      </c>
      <c r="M66">
        <f t="shared" si="4"/>
        <v>-13.964569434577157</v>
      </c>
      <c r="N66" s="13">
        <f t="shared" si="5"/>
        <v>6.1381374997127615E-8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3.2507766615002414</v>
      </c>
      <c r="H67" s="10">
        <f t="shared" si="6"/>
        <v>-13.979085684833118</v>
      </c>
      <c r="I67">
        <f t="shared" si="2"/>
        <v>-167.74902821799742</v>
      </c>
      <c r="K67">
        <f t="shared" si="3"/>
        <v>-13.979238028588568</v>
      </c>
      <c r="M67">
        <f t="shared" si="4"/>
        <v>-13.979238028588568</v>
      </c>
      <c r="N67" s="13">
        <f t="shared" si="5"/>
        <v>2.3208619824823059E-8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3.2668183251630216</v>
      </c>
      <c r="H68" s="10">
        <f t="shared" si="6"/>
        <v>-13.987761981578727</v>
      </c>
      <c r="I68">
        <f t="shared" si="2"/>
        <v>-167.85314377894471</v>
      </c>
      <c r="K68">
        <f t="shared" si="3"/>
        <v>-13.987828653592562</v>
      </c>
      <c r="M68">
        <f t="shared" si="4"/>
        <v>-13.987828653592562</v>
      </c>
      <c r="N68" s="13">
        <f t="shared" si="5"/>
        <v>4.445157428833779E-5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3.2828599888258005</v>
      </c>
      <c r="H69" s="60">
        <f t="shared" si="6"/>
        <v>-13.990600000000001</v>
      </c>
      <c r="I69" s="59">
        <f t="shared" si="2"/>
        <v>-167.88720000000001</v>
      </c>
      <c r="J69" s="59"/>
      <c r="K69">
        <f t="shared" si="3"/>
        <v>-13.990590449940228</v>
      </c>
      <c r="M69">
        <f t="shared" si="4"/>
        <v>-13.990590449940228</v>
      </c>
      <c r="N69" s="61">
        <f t="shared" si="5"/>
        <v>9.1203641654942768E-7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3.2989016524885804</v>
      </c>
      <c r="H70" s="10">
        <f t="shared" si="6"/>
        <v>-13.987841128253772</v>
      </c>
      <c r="I70">
        <f t="shared" si="2"/>
        <v>-167.85409353904527</v>
      </c>
      <c r="K70">
        <f t="shared" si="3"/>
        <v>-13.987764487252203</v>
      </c>
      <c r="M70">
        <f t="shared" si="4"/>
        <v>-13.987764487252203</v>
      </c>
      <c r="N70" s="13">
        <f t="shared" si="5"/>
        <v>5.8738431213820381E-5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3.3149433161513611</v>
      </c>
      <c r="H71" s="10">
        <f t="shared" si="6"/>
        <v>-13.979718951600116</v>
      </c>
      <c r="I71">
        <f t="shared" si="2"/>
        <v>-167.75662741920138</v>
      </c>
      <c r="K71">
        <f t="shared" si="3"/>
        <v>-13.979584005462158</v>
      </c>
      <c r="M71">
        <f t="shared" si="4"/>
        <v>-13.979584005462158</v>
      </c>
      <c r="N71" s="13">
        <f t="shared" si="5"/>
        <v>1.8210460149855296E-8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3.3309849798141409</v>
      </c>
      <c r="H72" s="10">
        <f t="shared" si="6"/>
        <v>-13.96645948253283</v>
      </c>
      <c r="I72">
        <f t="shared" si="2"/>
        <v>-167.59751379039398</v>
      </c>
      <c r="K72">
        <f t="shared" si="3"/>
        <v>-13.966274648906214</v>
      </c>
      <c r="M72">
        <f t="shared" si="4"/>
        <v>-13.966274648906214</v>
      </c>
      <c r="N72" s="13">
        <f t="shared" si="5"/>
        <v>3.4163469527911683E-8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3.3470266434769207</v>
      </c>
      <c r="H73" s="10">
        <f t="shared" si="6"/>
        <v>-13.948281384440119</v>
      </c>
      <c r="I73">
        <f t="shared" si="2"/>
        <v>-167.37937661328141</v>
      </c>
      <c r="K73">
        <f t="shared" si="3"/>
        <v>-13.948054693655589</v>
      </c>
      <c r="M73">
        <f t="shared" si="4"/>
        <v>-13.948054693655589</v>
      </c>
      <c r="N73" s="13">
        <f t="shared" si="5"/>
        <v>5.138871179066245E-8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3.3630683071397001</v>
      </c>
      <c r="H74" s="10">
        <f t="shared" si="6"/>
        <v>-13.92539618897181</v>
      </c>
      <c r="I74">
        <f t="shared" si="2"/>
        <v>-167.10475426766172</v>
      </c>
      <c r="K74">
        <f t="shared" si="3"/>
        <v>-13.925135268284542</v>
      </c>
      <c r="M74">
        <f t="shared" si="4"/>
        <v>-13.925135268284542</v>
      </c>
      <c r="N74" s="13">
        <f t="shared" si="5"/>
        <v>6.8079605044241095E-8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3.3791099708024808</v>
      </c>
      <c r="H75" s="10">
        <f t="shared" si="6"/>
        <v>-13.898008507284631</v>
      </c>
      <c r="I75">
        <f t="shared" si="2"/>
        <v>-166.77610208741558</v>
      </c>
      <c r="K75">
        <f t="shared" si="3"/>
        <v>-13.897720568260034</v>
      </c>
      <c r="M75">
        <f t="shared" si="4"/>
        <v>-13.897720568260034</v>
      </c>
      <c r="N75" s="13">
        <f t="shared" si="5"/>
        <v>8.290888188581125E-8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3.3951516344652606</v>
      </c>
      <c r="H76" s="10">
        <f t="shared" si="6"/>
        <v>-13.86631623533256</v>
      </c>
      <c r="I76">
        <f t="shared" si="2"/>
        <v>-166.39579482399071</v>
      </c>
      <c r="K76">
        <f t="shared" si="3"/>
        <v>-13.866008064134252</v>
      </c>
      <c r="M76">
        <f t="shared" si="4"/>
        <v>-13.866008064134252</v>
      </c>
      <c r="N76" s="13">
        <f t="shared" si="5"/>
        <v>9.4969487466283751E-8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3.4111932981280404</v>
      </c>
      <c r="H77" s="10">
        <f t="shared" si="6"/>
        <v>-13.830510753364848</v>
      </c>
      <c r="I77">
        <f t="shared" si="2"/>
        <v>-165.96612904037818</v>
      </c>
      <c r="K77">
        <f t="shared" si="3"/>
        <v>-13.830188703716317</v>
      </c>
      <c r="M77">
        <f t="shared" si="4"/>
        <v>-13.830188703716317</v>
      </c>
      <c r="N77" s="13">
        <f t="shared" si="5"/>
        <v>1.037159761190821E-7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3.4272349617908211</v>
      </c>
      <c r="H78" s="10">
        <f t="shared" si="6"/>
        <v>-13.79077711978989</v>
      </c>
      <c r="I78">
        <f t="shared" si="2"/>
        <v>-165.48932543747867</v>
      </c>
      <c r="K78">
        <f t="shared" si="3"/>
        <v>-13.790447108394162</v>
      </c>
      <c r="M78">
        <f t="shared" si="4"/>
        <v>-13.790447108394162</v>
      </c>
      <c r="N78" s="13">
        <f t="shared" si="5"/>
        <v>1.0890752131083532E-7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3.4432766254536009</v>
      </c>
      <c r="H79" s="10">
        <f t="shared" si="6"/>
        <v>-13.747294259558977</v>
      </c>
      <c r="I79">
        <f t="shared" si="2"/>
        <v>-164.96753111470773</v>
      </c>
      <c r="K79">
        <f t="shared" si="3"/>
        <v>-13.746961763772994</v>
      </c>
      <c r="M79">
        <f t="shared" si="4"/>
        <v>-13.746961763772994</v>
      </c>
      <c r="N79" s="13">
        <f t="shared" si="5"/>
        <v>1.1055344769655645E-7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3.4593182891163807</v>
      </c>
      <c r="H80" s="10">
        <f t="shared" si="6"/>
        <v>-13.700235147219871</v>
      </c>
      <c r="I80">
        <f t="shared" si="2"/>
        <v>-164.40282176663845</v>
      </c>
      <c r="K80">
        <f t="shared" si="3"/>
        <v>-13.69990520479195</v>
      </c>
      <c r="M80">
        <f t="shared" si="4"/>
        <v>-13.69990520479195</v>
      </c>
      <c r="N80" s="13">
        <f t="shared" si="5"/>
        <v>1.0886200574259003E-7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3.475359952779161</v>
      </c>
      <c r="H81" s="10">
        <f t="shared" si="6"/>
        <v>-13.649766984786018</v>
      </c>
      <c r="I81">
        <f t="shared" si="2"/>
        <v>-163.79720381743221</v>
      </c>
      <c r="K81">
        <f t="shared" si="3"/>
        <v>-13.649444195476057</v>
      </c>
      <c r="M81">
        <f t="shared" si="4"/>
        <v>-13.649444195476057</v>
      </c>
      <c r="N81" s="13">
        <f t="shared" si="5"/>
        <v>1.0419293862459121E-7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3.4914016164419408</v>
      </c>
      <c r="H82" s="10">
        <f t="shared" si="6"/>
        <v>-13.596051374563542</v>
      </c>
      <c r="I82">
        <f t="shared" si="2"/>
        <v>-163.1526164947625</v>
      </c>
      <c r="K82">
        <f t="shared" si="3"/>
        <v>-13.595739903476158</v>
      </c>
      <c r="M82">
        <f t="shared" si="4"/>
        <v>-13.595739903476158</v>
      </c>
      <c r="N82" s="13">
        <f t="shared" si="5"/>
        <v>9.7014238276272952E-8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3.5074432801047206</v>
      </c>
      <c r="H83" s="10">
        <f t="shared" si="6"/>
        <v>-13.5392444870741</v>
      </c>
      <c r="I83">
        <f t="shared" si="2"/>
        <v>-162.4709338448892</v>
      </c>
      <c r="K83">
        <f t="shared" si="3"/>
        <v>-13.538948069545022</v>
      </c>
      <c r="M83">
        <f t="shared" si="4"/>
        <v>-13.538948069545022</v>
      </c>
      <c r="N83" s="13">
        <f t="shared" si="5"/>
        <v>8.7863351545001314E-8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3.5234849437675004</v>
      </c>
      <c r="H84" s="10">
        <f t="shared" si="6"/>
        <v>-13.479497224208203</v>
      </c>
      <c r="I84">
        <f t="shared" ref="I84:I147" si="9">H84*$E$6</f>
        <v>-161.75396669049843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-13.479219172094036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-13.479219172094036</v>
      </c>
      <c r="N84" s="13">
        <f t="shared" ref="N84:N147" si="12">(M84-H84)^2*O84</f>
        <v>7.7312978192728542E-8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3.5395266074302811</v>
      </c>
      <c r="H85" s="10">
        <f t="shared" ref="H85:H148" si="13">-(-$B$4)*(1+D85+$E$5*D85^3)*EXP(-D85)</f>
        <v>-13.416955377739907</v>
      </c>
      <c r="I85">
        <f t="shared" si="9"/>
        <v>-161.00346453287887</v>
      </c>
      <c r="K85">
        <f t="shared" si="10"/>
        <v>-13.416698586970291</v>
      </c>
      <c r="M85">
        <f t="shared" si="11"/>
        <v>-13.416698586970291</v>
      </c>
      <c r="N85" s="13">
        <f t="shared" si="12"/>
        <v>6.5941499359658228E-8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3.555568271093061</v>
      </c>
      <c r="H86" s="10">
        <f t="shared" si="13"/>
        <v>-13.351759783330303</v>
      </c>
      <c r="I86">
        <f t="shared" si="9"/>
        <v>-160.22111739996365</v>
      </c>
      <c r="K86">
        <f t="shared" si="10"/>
        <v>-13.351526742590458</v>
      </c>
      <c r="M86">
        <f t="shared" si="11"/>
        <v>-13.351526742590458</v>
      </c>
      <c r="N86" s="13">
        <f t="shared" si="12"/>
        <v>5.4307986427496001E-8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3.5716099347558408</v>
      </c>
      <c r="H87" s="10">
        <f t="shared" si="13"/>
        <v>-13.284046470143792</v>
      </c>
      <c r="I87">
        <f t="shared" si="9"/>
        <v>-159.40855764172551</v>
      </c>
      <c r="K87">
        <f t="shared" si="10"/>
        <v>-13.283839270563524</v>
      </c>
      <c r="M87">
        <f t="shared" si="11"/>
        <v>-13.283839270563524</v>
      </c>
      <c r="N87" s="13">
        <f t="shared" si="12"/>
        <v>4.2931666063392908E-8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3.587651598418621</v>
      </c>
      <c r="H88" s="10">
        <f t="shared" si="13"/>
        <v>-13.213946806197855</v>
      </c>
      <c r="I88">
        <f t="shared" si="9"/>
        <v>-158.56736167437427</v>
      </c>
      <c r="K88">
        <f t="shared" si="10"/>
        <v>-13.213767151931094</v>
      </c>
      <c r="M88">
        <f t="shared" si="11"/>
        <v>-13.213767151931094</v>
      </c>
      <c r="N88" s="13">
        <f t="shared" si="12"/>
        <v>3.2275655565403886E-8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3.6036932620814008</v>
      </c>
      <c r="H89" s="10">
        <f t="shared" si="13"/>
        <v>-13.14158763956376</v>
      </c>
      <c r="I89">
        <f t="shared" si="9"/>
        <v>-157.69905167476512</v>
      </c>
      <c r="K89">
        <f t="shared" si="10"/>
        <v>-13.14143685915016</v>
      </c>
      <c r="M89">
        <f t="shared" si="11"/>
        <v>-13.14143685915016</v>
      </c>
      <c r="N89" s="13">
        <f t="shared" si="12"/>
        <v>2.2734733125405192E-8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3.6197349257441807</v>
      </c>
      <c r="H90" s="10">
        <f t="shared" si="13"/>
        <v>-13.067091435532507</v>
      </c>
      <c r="I90">
        <f t="shared" si="9"/>
        <v>-156.8050972263901</v>
      </c>
      <c r="K90">
        <f t="shared" si="10"/>
        <v>-13.066970493939689</v>
      </c>
      <c r="M90">
        <f t="shared" si="11"/>
        <v>-13.066970493939689</v>
      </c>
      <c r="N90" s="13">
        <f t="shared" si="12"/>
        <v>1.462686887353005E-8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3.6357765894069605</v>
      </c>
      <c r="H91" s="10">
        <f t="shared" si="13"/>
        <v>-12.990576409857276</v>
      </c>
      <c r="I91">
        <f t="shared" si="9"/>
        <v>-155.88691691828731</v>
      </c>
      <c r="K91">
        <f t="shared" si="10"/>
        <v>-12.990485921109059</v>
      </c>
      <c r="M91">
        <f t="shared" si="11"/>
        <v>-12.990485921109059</v>
      </c>
      <c r="N91" s="13">
        <f t="shared" si="12"/>
        <v>8.1882135539075959E-9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3.6518182530697412</v>
      </c>
      <c r="H92" s="10">
        <f t="shared" si="13"/>
        <v>-12.91215665818056</v>
      </c>
      <c r="I92">
        <f t="shared" si="9"/>
        <v>-154.94587989816671</v>
      </c>
      <c r="K92">
        <f t="shared" si="10"/>
        <v>-12.912096898482929</v>
      </c>
      <c r="M92">
        <f t="shared" si="11"/>
        <v>-12.912096898482929</v>
      </c>
      <c r="N92" s="13">
        <f t="shared" si="12"/>
        <v>3.57122146098185E-9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3.667859916732521</v>
      </c>
      <c r="H93" s="10">
        <f t="shared" si="13"/>
        <v>-12.831942281751397</v>
      </c>
      <c r="I93">
        <f t="shared" si="9"/>
        <v>-153.98330738101677</v>
      </c>
      <c r="K93">
        <f t="shared" si="10"/>
        <v>-12.831913203034061</v>
      </c>
      <c r="M93">
        <f t="shared" si="11"/>
        <v>-12.831913203034061</v>
      </c>
      <c r="N93" s="13">
        <f t="shared" si="12"/>
        <v>8.4557180192220444E-10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3.6839015803953008</v>
      </c>
      <c r="H94" s="10">
        <f t="shared" si="13"/>
        <v>-12.750039509535142</v>
      </c>
      <c r="I94">
        <f t="shared" si="9"/>
        <v>-153.00047411442171</v>
      </c>
      <c r="K94">
        <f t="shared" si="10"/>
        <v>-12.750040753332161</v>
      </c>
      <c r="M94">
        <f t="shared" si="11"/>
        <v>-12.750040753332161</v>
      </c>
      <c r="N94" s="13">
        <f t="shared" si="12"/>
        <v>1.5470310248638392E-12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3.6999432440580811</v>
      </c>
      <c r="H95" s="10">
        <f t="shared" si="13"/>
        <v>-12.666550816815603</v>
      </c>
      <c r="I95">
        <f t="shared" si="9"/>
        <v>-151.99860980178724</v>
      </c>
      <c r="K95">
        <f t="shared" si="10"/>
        <v>-12.666581728414114</v>
      </c>
      <c r="M95">
        <f t="shared" si="11"/>
        <v>-12.666581728414114</v>
      </c>
      <c r="N95" s="13">
        <f t="shared" si="12"/>
        <v>9.5552692251121553E-10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3.7159849077208609</v>
      </c>
      <c r="H96" s="10">
        <f t="shared" si="13"/>
        <v>-12.58157504038652</v>
      </c>
      <c r="I96">
        <f t="shared" si="9"/>
        <v>-150.97890048463825</v>
      </c>
      <c r="K96">
        <f t="shared" si="10"/>
        <v>-12.581634683177793</v>
      </c>
      <c r="M96">
        <f t="shared" si="11"/>
        <v>-12.581634683177793</v>
      </c>
      <c r="N96" s="13">
        <f t="shared" si="12"/>
        <v>3.5572625508235453E-9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3.7320265713836407</v>
      </c>
      <c r="H97" s="10">
        <f t="shared" si="13"/>
        <v>-12.495207490426912</v>
      </c>
      <c r="I97">
        <f t="shared" si="9"/>
        <v>-149.94248988512294</v>
      </c>
      <c r="K97">
        <f t="shared" si="10"/>
        <v>-12.495294660398663</v>
      </c>
      <c r="M97">
        <f t="shared" si="11"/>
        <v>-12.495294660398663</v>
      </c>
      <c r="N97" s="13">
        <f t="shared" si="12"/>
        <v>7.5986039750817418E-9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3.7480682350464205</v>
      </c>
      <c r="H98" s="10">
        <f t="shared" si="13"/>
        <v>-12.407540059152156</v>
      </c>
      <c r="I98">
        <f t="shared" si="9"/>
        <v>-148.89048070982588</v>
      </c>
      <c r="K98">
        <f t="shared" si="10"/>
        <v>-12.407653299465878</v>
      </c>
      <c r="M98">
        <f t="shared" si="11"/>
        <v>-12.407653299465878</v>
      </c>
      <c r="N98" s="13">
        <f t="shared" si="12"/>
        <v>1.2823368651770622E-8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3.7641098987092012</v>
      </c>
      <c r="H99" s="10">
        <f t="shared" si="13"/>
        <v>-12.318661326330233</v>
      </c>
      <c r="I99">
        <f t="shared" si="9"/>
        <v>-147.82393591596281</v>
      </c>
      <c r="K99">
        <f t="shared" si="10"/>
        <v>-12.318798941931574</v>
      </c>
      <c r="M99">
        <f t="shared" si="11"/>
        <v>-12.318798941931574</v>
      </c>
      <c r="N99" s="13">
        <f t="shared" si="12"/>
        <v>1.8938053732463722E-8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3.780151562371981</v>
      </c>
      <c r="H100" s="10">
        <f t="shared" si="13"/>
        <v>-12.228656661750174</v>
      </c>
      <c r="I100">
        <f t="shared" si="9"/>
        <v>-146.74387994100209</v>
      </c>
      <c r="K100">
        <f t="shared" si="10"/>
        <v>-12.228816733964509</v>
      </c>
      <c r="M100">
        <f t="shared" si="11"/>
        <v>-12.228816733964509</v>
      </c>
      <c r="N100" s="13">
        <f t="shared" si="12"/>
        <v>2.5623113802147418E-8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3.7961932260347608</v>
      </c>
      <c r="H101" s="10">
        <f t="shared" si="13"/>
        <v>-12.137608324727344</v>
      </c>
      <c r="I101">
        <f t="shared" si="9"/>
        <v>-145.65129989672812</v>
      </c>
      <c r="K101">
        <f t="shared" si="10"/>
        <v>-12.137788725796616</v>
      </c>
      <c r="M101">
        <f t="shared" si="11"/>
        <v>-12.137788725796616</v>
      </c>
      <c r="N101" s="13">
        <f t="shared" si="12"/>
        <v>3.2544545794591644E-8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3.8122348896975411</v>
      </c>
      <c r="H102" s="10">
        <f t="shared" si="13"/>
        <v>-12.045595560727952</v>
      </c>
      <c r="I102">
        <f t="shared" si="9"/>
        <v>-144.54714672873541</v>
      </c>
      <c r="K102">
        <f t="shared" si="10"/>
        <v>-12.045793968248576</v>
      </c>
      <c r="M102">
        <f t="shared" si="11"/>
        <v>-12.045793968248576</v>
      </c>
      <c r="N102" s="13">
        <f t="shared" si="12"/>
        <v>3.93655442403612E-8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3.8282765533603209</v>
      </c>
      <c r="H103" s="10">
        <f t="shared" si="13"/>
        <v>-11.952694695192966</v>
      </c>
      <c r="I103">
        <f t="shared" si="9"/>
        <v>-143.43233634231558</v>
      </c>
      <c r="K103">
        <f t="shared" si="10"/>
        <v>-11.952908606418038</v>
      </c>
      <c r="M103">
        <f t="shared" si="11"/>
        <v>-11.952908606418038</v>
      </c>
      <c r="N103" s="13">
        <f t="shared" si="12"/>
        <v>4.5758012212124402E-8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3.8443182170231007</v>
      </c>
      <c r="H104" s="10">
        <f t="shared" si="13"/>
        <v>-11.858979224639347</v>
      </c>
      <c r="I104">
        <f t="shared" si="9"/>
        <v>-142.30775069567215</v>
      </c>
      <c r="K104">
        <f t="shared" si="10"/>
        <v>-11.859205970611633</v>
      </c>
      <c r="M104">
        <f t="shared" si="11"/>
        <v>-11.859205970611633</v>
      </c>
      <c r="N104" s="13">
        <f t="shared" si="12"/>
        <v>5.141373594802514E-8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3.8603598806858805</v>
      </c>
      <c r="H105" s="10">
        <f t="shared" si="13"/>
        <v>-11.764519905114572</v>
      </c>
      <c r="I105">
        <f t="shared" si="9"/>
        <v>-141.17423886137487</v>
      </c>
      <c r="K105">
        <f t="shared" si="10"/>
        <v>-11.764756664599943</v>
      </c>
      <c r="M105">
        <f t="shared" si="11"/>
        <v>-11.764756664599943</v>
      </c>
      <c r="N105" s="13">
        <f t="shared" si="12"/>
        <v>5.6055053913428222E-8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3.8764015443486612</v>
      </c>
      <c r="H106" s="10">
        <f t="shared" si="13"/>
        <v>-11.669384838078162</v>
      </c>
      <c r="I106">
        <f t="shared" si="9"/>
        <v>-140.03261805693796</v>
      </c>
      <c r="K106">
        <f t="shared" si="10"/>
        <v>-11.669628651271982</v>
      </c>
      <c r="M106">
        <f t="shared" si="11"/>
        <v>-11.669628651271982</v>
      </c>
      <c r="N106" s="13">
        <f t="shared" si="12"/>
        <v>5.9444873480301499E-8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3.8924432080114411</v>
      </c>
      <c r="H107" s="10">
        <f t="shared" si="13"/>
        <v>-11.573639553782119</v>
      </c>
      <c r="I107">
        <f t="shared" si="9"/>
        <v>-138.88367464538544</v>
      </c>
      <c r="K107">
        <f t="shared" si="10"/>
        <v>-11.573887335763834</v>
      </c>
      <c r="M107">
        <f t="shared" si="11"/>
        <v>-11.573887335763834</v>
      </c>
      <c r="N107" s="13">
        <f t="shared" si="12"/>
        <v>6.1395910462524889E-8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3.9084848716742209</v>
      </c>
      <c r="H108" s="10">
        <f t="shared" si="13"/>
        <v>-11.47734709222007</v>
      </c>
      <c r="I108">
        <f t="shared" si="9"/>
        <v>-137.72816510664083</v>
      </c>
      <c r="K108">
        <f t="shared" si="10"/>
        <v>-11.477595646133892</v>
      </c>
      <c r="M108">
        <f t="shared" si="11"/>
        <v>-11.477595646133892</v>
      </c>
      <c r="N108" s="13">
        <f t="shared" si="12"/>
        <v>6.1779048076428738E-8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3.9245265353370011</v>
      </c>
      <c r="H109" s="10">
        <f t="shared" si="13"/>
        <v>-11.38056808171317</v>
      </c>
      <c r="I109">
        <f t="shared" si="9"/>
        <v>-136.56681698055803</v>
      </c>
      <c r="K109">
        <f t="shared" si="10"/>
        <v>-11.380814111655019</v>
      </c>
      <c r="M109">
        <f t="shared" si="11"/>
        <v>-11.380814111655019</v>
      </c>
      <c r="N109" s="13">
        <f t="shared" si="12"/>
        <v>6.0530732286097629E-8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3.9405681989997809</v>
      </c>
      <c r="H110" s="10">
        <f t="shared" si="13"/>
        <v>-11.283360815198801</v>
      </c>
      <c r="I110">
        <f t="shared" si="9"/>
        <v>-135.4003297823856</v>
      </c>
      <c r="K110">
        <f t="shared" si="10"/>
        <v>-11.283600938792159</v>
      </c>
      <c r="M110">
        <f t="shared" si="11"/>
        <v>-11.283600938792159</v>
      </c>
      <c r="N110" s="13">
        <f t="shared" si="12"/>
        <v>5.7659340086949847E-8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3.9566098626625608</v>
      </c>
      <c r="H111" s="10">
        <f t="shared" si="13"/>
        <v>-11.185781324286472</v>
      </c>
      <c r="I111">
        <f t="shared" si="9"/>
        <v>-134.22937589143766</v>
      </c>
      <c r="K111">
        <f t="shared" si="10"/>
        <v>-11.186012084931743</v>
      </c>
      <c r="M111">
        <f t="shared" si="11"/>
        <v>-11.186012084931743</v>
      </c>
      <c r="N111" s="13">
        <f t="shared" si="12"/>
        <v>5.3250475406067548E-8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3.9726515263253415</v>
      </c>
      <c r="H112" s="10">
        <f t="shared" si="13"/>
        <v>-11.087883451143485</v>
      </c>
      <c r="I112">
        <f t="shared" si="9"/>
        <v>-133.05460141372183</v>
      </c>
      <c r="K112">
        <f t="shared" si="10"/>
        <v>-11.088101329927515</v>
      </c>
      <c r="M112">
        <f t="shared" si="11"/>
        <v>-11.088101329927515</v>
      </c>
      <c r="N112" s="13">
        <f t="shared" si="12"/>
        <v>4.7471164530251592E-5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3.9886931899881213</v>
      </c>
      <c r="H113" s="10">
        <f t="shared" si="13"/>
        <v>-10.989718918271224</v>
      </c>
      <c r="I113">
        <f t="shared" si="9"/>
        <v>-131.8766270192547</v>
      </c>
      <c r="K113">
        <f t="shared" si="10"/>
        <v>-10.989920345525601</v>
      </c>
      <c r="M113">
        <f t="shared" si="11"/>
        <v>-10.989920345525601</v>
      </c>
      <c r="N113" s="13">
        <f t="shared" si="12"/>
        <v>4.0572938805631308E-5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4.0047348536509011</v>
      </c>
      <c r="H114" s="10">
        <f t="shared" si="13"/>
        <v>-10.891337396231316</v>
      </c>
      <c r="I114">
        <f t="shared" si="9"/>
        <v>-130.6960487547758</v>
      </c>
      <c r="K114">
        <f t="shared" si="10"/>
        <v>-10.891518762729609</v>
      </c>
      <c r="M114">
        <f t="shared" si="11"/>
        <v>-10.891518762729609</v>
      </c>
      <c r="N114" s="13">
        <f t="shared" si="12"/>
        <v>3.2893806702916048E-5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4.0207765173136814</v>
      </c>
      <c r="H115" s="10">
        <f t="shared" si="13"/>
        <v>-10.792786569379247</v>
      </c>
      <c r="I115">
        <f t="shared" si="9"/>
        <v>-129.51343883255097</v>
      </c>
      <c r="K115">
        <f t="shared" si="10"/>
        <v>-10.792944237165258</v>
      </c>
      <c r="M115">
        <f t="shared" si="11"/>
        <v>-10.792944237165258</v>
      </c>
      <c r="N115" s="13">
        <f t="shared" si="12"/>
        <v>2.4859130745647547E-8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4.0368181809764616</v>
      </c>
      <c r="H116" s="10">
        <f t="shared" si="13"/>
        <v>-10.694112199661534</v>
      </c>
      <c r="I116">
        <f t="shared" si="9"/>
        <v>-128.32934639593842</v>
      </c>
      <c r="K116">
        <f t="shared" si="10"/>
        <v>-10.694242512501832</v>
      </c>
      <c r="M116">
        <f t="shared" si="11"/>
        <v>-10.694242512501832</v>
      </c>
      <c r="N116" s="13">
        <f t="shared" si="12"/>
        <v>1.6981436346551511E-8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4.052859844639241</v>
      </c>
      <c r="H117" s="10">
        <f t="shared" si="13"/>
        <v>-10.595358188530854</v>
      </c>
      <c r="I117">
        <f t="shared" si="9"/>
        <v>-127.14429826237026</v>
      </c>
      <c r="K117">
        <f t="shared" si="10"/>
        <v>-10.595457481986635</v>
      </c>
      <c r="M117">
        <f t="shared" si="11"/>
        <v>-10.595457481986635</v>
      </c>
      <c r="N117" s="13">
        <f t="shared" si="12"/>
        <v>9.8591903609492585E-9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4.0689015083020212</v>
      </c>
      <c r="H118" s="10">
        <f t="shared" si="13"/>
        <v>-10.496566637032279</v>
      </c>
      <c r="I118">
        <f t="shared" si="9"/>
        <v>-125.95879964438734</v>
      </c>
      <c r="K118">
        <f t="shared" si="10"/>
        <v>-10.496631248146603</v>
      </c>
      <c r="M118">
        <f t="shared" si="11"/>
        <v>-10.496631248146603</v>
      </c>
      <c r="N118" s="13">
        <f t="shared" si="12"/>
        <v>4.1745960941442681E-9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4.0849431719648015</v>
      </c>
      <c r="H119" s="10">
        <f t="shared" si="13"/>
        <v>-10.397777904112111</v>
      </c>
      <c r="I119">
        <f t="shared" si="9"/>
        <v>-124.77333484934533</v>
      </c>
      <c r="K119">
        <f t="shared" si="10"/>
        <v>-10.397804180709965</v>
      </c>
      <c r="M119">
        <f t="shared" si="11"/>
        <v>-10.397804180709965</v>
      </c>
      <c r="N119" s="13">
        <f t="shared" si="12"/>
        <v>6.9045959478271875E-10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4.1009848356275809</v>
      </c>
      <c r="H120" s="10">
        <f t="shared" si="13"/>
        <v>-10.299030663199485</v>
      </c>
      <c r="I120">
        <f t="shared" si="9"/>
        <v>-123.58836795839382</v>
      </c>
      <c r="K120">
        <f t="shared" si="10"/>
        <v>-10.299014972799323</v>
      </c>
      <c r="M120">
        <f t="shared" si="11"/>
        <v>-10.299014972799323</v>
      </c>
      <c r="N120" s="13">
        <f t="shared" si="12"/>
        <v>2.4618865722364167E-10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4.1170264992903611</v>
      </c>
      <c r="H121" s="10">
        <f t="shared" si="13"/>
        <v>-10.200361957109596</v>
      </c>
      <c r="I121">
        <f t="shared" si="9"/>
        <v>-122.40434348531515</v>
      </c>
      <c r="K121">
        <f t="shared" si="10"/>
        <v>-10.200300695445812</v>
      </c>
      <c r="M121">
        <f t="shared" si="11"/>
        <v>-10.200300695445812</v>
      </c>
      <c r="N121" s="13">
        <f t="shared" si="12"/>
        <v>3.7529914496459133E-9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4.1330681629531405</v>
      </c>
      <c r="H122" s="10">
        <f t="shared" si="13"/>
        <v>-10.101807251315908</v>
      </c>
      <c r="I122">
        <f t="shared" si="9"/>
        <v>-121.22168701579089</v>
      </c>
      <c r="K122">
        <f t="shared" si="10"/>
        <v>-10.10169685047298</v>
      </c>
      <c r="M122">
        <f t="shared" si="11"/>
        <v>-10.10169685047298</v>
      </c>
      <c r="N122" s="13">
        <f t="shared" si="12"/>
        <v>1.2188346119216386E-8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4.1491098266159216</v>
      </c>
      <c r="H123" s="10">
        <f t="shared" si="13"/>
        <v>-10.00340048563762</v>
      </c>
      <c r="I123">
        <f t="shared" si="9"/>
        <v>-120.04080582765144</v>
      </c>
      <c r="K123">
        <f t="shared" si="10"/>
        <v>-10.003237421797296</v>
      </c>
      <c r="M123">
        <f t="shared" si="11"/>
        <v>-10.003237421797296</v>
      </c>
      <c r="N123" s="13">
        <f t="shared" si="12"/>
        <v>2.6589816021155319E-8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4.165151490278701</v>
      </c>
      <c r="H124" s="10">
        <f t="shared" si="13"/>
        <v>-9.905174124387182</v>
      </c>
      <c r="I124">
        <f t="shared" si="9"/>
        <v>-118.86208949264619</v>
      </c>
      <c r="K124">
        <f t="shared" si="10"/>
        <v>-9.9049549251911397</v>
      </c>
      <c r="M124">
        <f t="shared" si="11"/>
        <v>-9.9049549251911397</v>
      </c>
      <c r="N124" s="13">
        <f t="shared" si="12"/>
        <v>4.8048287545589251E-8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4.1811931539414813</v>
      </c>
      <c r="H125" s="10">
        <f t="shared" si="13"/>
        <v>-9.8071592050215717</v>
      </c>
      <c r="I125">
        <f t="shared" si="9"/>
        <v>-117.68591046025887</v>
      </c>
      <c r="K125">
        <f t="shared" si="10"/>
        <v>-9.8068804565525269</v>
      </c>
      <c r="M125">
        <f t="shared" si="11"/>
        <v>-9.8068804565525269</v>
      </c>
      <c r="N125" s="13">
        <f t="shared" si="12"/>
        <v>7.7700708994787947E-8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4.1972348176042615</v>
      </c>
      <c r="H126" s="10">
        <f t="shared" si="13"/>
        <v>-9.7093853853397984</v>
      </c>
      <c r="I126">
        <f t="shared" si="9"/>
        <v>-116.51262462407757</v>
      </c>
      <c r="K126">
        <f t="shared" si="10"/>
        <v>-9.7090437387249295</v>
      </c>
      <c r="M126">
        <f t="shared" si="11"/>
        <v>-9.7090437387249295</v>
      </c>
      <c r="N126" s="13">
        <f t="shared" si="12"/>
        <v>1.1672240945138312E-7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4.2132764812670409</v>
      </c>
      <c r="H127" s="10">
        <f t="shared" si="13"/>
        <v>-9.6118809892679238</v>
      </c>
      <c r="I127">
        <f t="shared" si="9"/>
        <v>-115.34257187121509</v>
      </c>
      <c r="K127">
        <f t="shared" si="10"/>
        <v>-9.6114731669089863</v>
      </c>
      <c r="M127">
        <f t="shared" si="11"/>
        <v>-9.6114731669089863</v>
      </c>
      <c r="N127" s="13">
        <f t="shared" si="12"/>
        <v>1.6631907644929606E-7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4.2293181449298212</v>
      </c>
      <c r="H128" s="10">
        <f t="shared" si="13"/>
        <v>-9.5146730512717319</v>
      </c>
      <c r="I128">
        <f t="shared" si="9"/>
        <v>-114.17607661526078</v>
      </c>
      <c r="K128">
        <f t="shared" si="10"/>
        <v>-9.5141958527068695</v>
      </c>
      <c r="M128">
        <f t="shared" si="11"/>
        <v>-9.5141958527068695</v>
      </c>
      <c r="N128" s="13">
        <f t="shared" si="12"/>
        <v>2.2771847030672568E-7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4.2453598085926014</v>
      </c>
      <c r="H129" s="10">
        <f t="shared" si="13"/>
        <v>-9.4177873594361792</v>
      </c>
      <c r="I129">
        <f t="shared" si="9"/>
        <v>-113.01344831323415</v>
      </c>
      <c r="K129">
        <f t="shared" si="10"/>
        <v>-9.4172376668389539</v>
      </c>
      <c r="M129">
        <f t="shared" si="11"/>
        <v>-9.4172376668389539</v>
      </c>
      <c r="N129" s="13">
        <f t="shared" si="12"/>
        <v>3.0216195144425167E-7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4.2614014722553817</v>
      </c>
      <c r="H130" s="10">
        <f t="shared" si="13"/>
        <v>-9.3212484972495098</v>
      </c>
      <c r="I130">
        <f t="shared" si="9"/>
        <v>-111.85498196699412</v>
      </c>
      <c r="K130">
        <f t="shared" si="10"/>
        <v>-9.3206232805711977</v>
      </c>
      <c r="M130">
        <f t="shared" si="11"/>
        <v>-9.3206232805711977</v>
      </c>
      <c r="N130" s="13">
        <f t="shared" si="12"/>
        <v>3.908958948395624E-7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4.2774431359181611</v>
      </c>
      <c r="H131" s="10">
        <f t="shared" si="13"/>
        <v>-9.225079884129098</v>
      </c>
      <c r="I131">
        <f t="shared" si="9"/>
        <v>-110.70095860954918</v>
      </c>
      <c r="K131">
        <f t="shared" si="10"/>
        <v>-9.224376205890616</v>
      </c>
      <c r="M131">
        <f t="shared" si="11"/>
        <v>-9.224376205890616</v>
      </c>
      <c r="N131" s="13">
        <f t="shared" si="12"/>
        <v>4.9516306331304854E-7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4.2934847995809422</v>
      </c>
      <c r="H132" s="10">
        <f t="shared" si="13"/>
        <v>-9.1293038147247803</v>
      </c>
      <c r="I132">
        <f t="shared" si="9"/>
        <v>-109.55164577669737</v>
      </c>
      <c r="K132">
        <f t="shared" si="10"/>
        <v>-9.1285188344650656</v>
      </c>
      <c r="M132">
        <f t="shared" si="11"/>
        <v>-9.1285188344650656</v>
      </c>
      <c r="N132" s="13">
        <f t="shared" si="12"/>
        <v>6.1619400814164698E-7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4.3095264632437216</v>
      </c>
      <c r="H133" s="10">
        <f t="shared" si="13"/>
        <v>-9.0339414970347676</v>
      </c>
      <c r="I133">
        <f t="shared" si="9"/>
        <v>-108.40729796441721</v>
      </c>
      <c r="K133">
        <f t="shared" si="10"/>
        <v>-9.0330724754228733</v>
      </c>
      <c r="M133">
        <f t="shared" si="11"/>
        <v>-9.0330724754228733</v>
      </c>
      <c r="N133" s="13">
        <f t="shared" si="12"/>
        <v>7.5519856193933758E-7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4.3255681269065018</v>
      </c>
      <c r="H134" s="10">
        <f t="shared" si="13"/>
        <v>-8.9390130893679789</v>
      </c>
      <c r="I134">
        <f t="shared" si="9"/>
        <v>-107.26815707241575</v>
      </c>
      <c r="K134">
        <f t="shared" si="10"/>
        <v>-8.938057391986149</v>
      </c>
      <c r="M134">
        <f t="shared" si="11"/>
        <v>-8.938057391986149</v>
      </c>
      <c r="N134" s="13">
        <f t="shared" si="12"/>
        <v>9.1335748563648486E-7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4.3416097905692812</v>
      </c>
      <c r="H135" s="10">
        <f t="shared" si="13"/>
        <v>-8.8445377361858917</v>
      </c>
      <c r="I135">
        <f t="shared" si="9"/>
        <v>-106.1344528342307</v>
      </c>
      <c r="K135">
        <f t="shared" si="10"/>
        <v>-8.8434928369915387</v>
      </c>
      <c r="M135">
        <f t="shared" si="11"/>
        <v>-8.8434928369915387</v>
      </c>
      <c r="N135" s="13">
        <f t="shared" si="12"/>
        <v>1.0918143263595938E-6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4.3576514542320606</v>
      </c>
      <c r="H136" s="10">
        <f t="shared" si="13"/>
        <v>-8.7505336028559935</v>
      </c>
      <c r="I136">
        <f t="shared" si="9"/>
        <v>-105.00640323427191</v>
      </c>
      <c r="K136">
        <f t="shared" si="10"/>
        <v>-8.7493970873303528</v>
      </c>
      <c r="M136">
        <f t="shared" si="11"/>
        <v>-8.7493970873303528</v>
      </c>
      <c r="N136" s="13">
        <f t="shared" si="12"/>
        <v>1.2916675400222355E-6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4.3736931178948417</v>
      </c>
      <c r="H137" s="10">
        <f t="shared" si="13"/>
        <v>-8.6570179093480597</v>
      </c>
      <c r="I137">
        <f t="shared" si="9"/>
        <v>-103.88421491217672</v>
      </c>
      <c r="K137">
        <f t="shared" si="10"/>
        <v>-8.6557874773397909</v>
      </c>
      <c r="M137">
        <f t="shared" si="11"/>
        <v>-8.6557874773397909</v>
      </c>
      <c r="N137" s="13">
        <f t="shared" si="12"/>
        <v>1.5139629269723384E-6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4.3897347815576211</v>
      </c>
      <c r="H138" s="10">
        <f t="shared" si="13"/>
        <v>-8.5640069629036333</v>
      </c>
      <c r="I138">
        <f t="shared" si="9"/>
        <v>-102.7680835548436</v>
      </c>
      <c r="K138">
        <f t="shared" si="10"/>
        <v>-8.562680431175643</v>
      </c>
      <c r="M138">
        <f t="shared" si="11"/>
        <v>-8.562680431175643</v>
      </c>
      <c r="N138" s="13">
        <f t="shared" si="12"/>
        <v>1.7596864253647809E-6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4.4057764452204013</v>
      </c>
      <c r="H139" s="10">
        <f t="shared" si="13"/>
        <v>-8.4715161897082272</v>
      </c>
      <c r="I139">
        <f t="shared" si="9"/>
        <v>-101.65819427649873</v>
      </c>
      <c r="K139">
        <f t="shared" si="10"/>
        <v>-8.4700914941960583</v>
      </c>
      <c r="M139">
        <f t="shared" si="11"/>
        <v>-8.4700914941960583</v>
      </c>
      <c r="N139" s="13">
        <f t="shared" si="12"/>
        <v>2.0297573023940295E-6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4.4218181088831816</v>
      </c>
      <c r="H140" s="10">
        <f t="shared" si="13"/>
        <v>-8.3795601655949188</v>
      </c>
      <c r="I140">
        <f t="shared" si="9"/>
        <v>-100.55472198713903</v>
      </c>
      <c r="K140">
        <f t="shared" si="10"/>
        <v>-8.378035363385429</v>
      </c>
      <c r="M140">
        <f t="shared" si="11"/>
        <v>-8.378035363385429</v>
      </c>
      <c r="N140" s="13">
        <f t="shared" si="12"/>
        <v>2.3250217780649947E-6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4.4378597725459619</v>
      </c>
      <c r="H141" s="10">
        <f t="shared" si="13"/>
        <v>-8.2881526458072639</v>
      </c>
      <c r="I141">
        <f t="shared" si="9"/>
        <v>-99.457831749687159</v>
      </c>
      <c r="K141">
        <f t="shared" si="10"/>
        <v>-8.2865259168460934</v>
      </c>
      <c r="M141">
        <f t="shared" si="11"/>
        <v>-8.2865259168460934</v>
      </c>
      <c r="N141" s="13">
        <f t="shared" si="12"/>
        <v>2.6462471131106677E-6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4.4539014362087412</v>
      </c>
      <c r="H142" s="10">
        <f t="shared" si="13"/>
        <v>-8.1973065938486958</v>
      </c>
      <c r="I142">
        <f t="shared" si="9"/>
        <v>-98.367679126184356</v>
      </c>
      <c r="K142">
        <f t="shared" si="10"/>
        <v>-8.1955762423852647</v>
      </c>
      <c r="M142">
        <f t="shared" si="11"/>
        <v>-8.1955762423852647</v>
      </c>
      <c r="N142" s="13">
        <f t="shared" si="12"/>
        <v>2.9941161869979233E-6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4.4699430998715215</v>
      </c>
      <c r="H143" s="10">
        <f t="shared" si="13"/>
        <v>-8.1070342094447003</v>
      </c>
      <c r="I143">
        <f t="shared" si="9"/>
        <v>-97.284410513336411</v>
      </c>
      <c r="K143">
        <f t="shared" si="10"/>
        <v>-8.1051986652234369</v>
      </c>
      <c r="M143">
        <f t="shared" si="11"/>
        <v>-8.1051986652234369</v>
      </c>
      <c r="N143" s="13">
        <f t="shared" si="12"/>
        <v>3.3692225882135303E-6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4.4859847635343018</v>
      </c>
      <c r="H144" s="10">
        <f t="shared" si="13"/>
        <v>-8.0173469556434966</v>
      </c>
      <c r="I144">
        <f t="shared" si="9"/>
        <v>-96.20816346772196</v>
      </c>
      <c r="K144">
        <f t="shared" si="10"/>
        <v>-8.015404774850122</v>
      </c>
      <c r="M144">
        <f t="shared" si="11"/>
        <v>-8.015404774850122</v>
      </c>
      <c r="N144" s="13">
        <f t="shared" si="12"/>
        <v>3.7720662341532054E-6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4.5020264271970811</v>
      </c>
      <c r="H145" s="10">
        <f t="shared" si="13"/>
        <v>-7.9282555850800804</v>
      </c>
      <c r="I145">
        <f t="shared" si="9"/>
        <v>-95.139067020960965</v>
      </c>
      <c r="K145">
        <f t="shared" si="10"/>
        <v>-7.9262054510515947</v>
      </c>
      <c r="M145">
        <f t="shared" si="11"/>
        <v>-7.9262054510515947</v>
      </c>
      <c r="N145" s="13">
        <f t="shared" si="12"/>
        <v>4.2030495347552126E-6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4.5180680908598623</v>
      </c>
      <c r="H146" s="10">
        <f t="shared" si="13"/>
        <v>-7.8397701654279341</v>
      </c>
      <c r="I146">
        <f t="shared" si="9"/>
        <v>-94.077241985135203</v>
      </c>
      <c r="K146">
        <f t="shared" si="10"/>
        <v>-7.8376108891350711</v>
      </c>
      <c r="M146">
        <f t="shared" si="11"/>
        <v>-7.8376108891350711</v>
      </c>
      <c r="N146" s="13">
        <f t="shared" si="12"/>
        <v>4.6624741089204168E-6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4.5341097545226416</v>
      </c>
      <c r="H147" s="10">
        <f t="shared" si="13"/>
        <v>-7.7519001040618933</v>
      </c>
      <c r="I147">
        <f t="shared" si="9"/>
        <v>-93.022801248742724</v>
      </c>
      <c r="K147">
        <f t="shared" si="10"/>
        <v>-7.7496306243727862</v>
      </c>
      <c r="M147">
        <f t="shared" si="11"/>
        <v>-7.7496306243727862</v>
      </c>
      <c r="N147" s="13">
        <f t="shared" si="12"/>
        <v>5.1505380592700173E-6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4.5501514181854219</v>
      </c>
      <c r="H148" s="10">
        <f t="shared" si="13"/>
        <v>-7.6646541719551244</v>
      </c>
      <c r="I148">
        <f t="shared" ref="I148:I211" si="16">H148*$E$6</f>
        <v>-91.975850063461493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-7.6622735556886878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-7.6622735556886878</v>
      </c>
      <c r="N148" s="13">
        <f t="shared" ref="N148:N211" si="19">(M148-H148)^2*O148</f>
        <v>5.6673338080225232E-6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4.5661930818482022</v>
      </c>
      <c r="H149" s="10">
        <f t="shared" ref="H149:H212" si="20">-(-$B$4)*(1+D149+$E$5*D149^3)*EXP(-D149)</f>
        <v>-7.5780405268324529</v>
      </c>
      <c r="I149">
        <f t="shared" si="16"/>
        <v>-90.936486321989435</v>
      </c>
      <c r="K149">
        <f t="shared" si="17"/>
        <v>-7.5755479686102003</v>
      </c>
      <c r="M149">
        <f t="shared" si="18"/>
        <v>-7.5755479686102003</v>
      </c>
      <c r="N149" s="13">
        <f t="shared" si="19"/>
        <v>6.2128464913189581E-6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4.5822347455109815</v>
      </c>
      <c r="H150" s="10">
        <f t="shared" si="20"/>
        <v>-7.4920667356016777</v>
      </c>
      <c r="I150">
        <f t="shared" si="16"/>
        <v>-89.904800827220129</v>
      </c>
      <c r="K150">
        <f t="shared" si="17"/>
        <v>-7.489461557506365</v>
      </c>
      <c r="M150">
        <f t="shared" si="18"/>
        <v>-7.489461557506365</v>
      </c>
      <c r="N150" s="13">
        <f t="shared" si="19"/>
        <v>6.7869529082970446E-6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4.5982764091737618</v>
      </c>
      <c r="H151" s="10">
        <f t="shared" si="20"/>
        <v>-7.4067397960839152</v>
      </c>
      <c r="I151">
        <f t="shared" si="16"/>
        <v>-88.880877553006982</v>
      </c>
      <c r="K151">
        <f t="shared" si="17"/>
        <v>-7.4040214471334558</v>
      </c>
      <c r="M151">
        <f t="shared" si="18"/>
        <v>-7.4040214471334558</v>
      </c>
      <c r="N151" s="13">
        <f t="shared" si="19"/>
        <v>7.389421016463803E-6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4.6143180728365412</v>
      </c>
      <c r="H152" s="10">
        <f t="shared" si="20"/>
        <v>-7.3220661580634276</v>
      </c>
      <c r="I152">
        <f t="shared" si="16"/>
        <v>-87.864793896761128</v>
      </c>
      <c r="K152">
        <f t="shared" si="17"/>
        <v>-7.3192342135083965</v>
      </c>
      <c r="M152">
        <f t="shared" si="18"/>
        <v>-7.3192342135083965</v>
      </c>
      <c r="N152" s="13">
        <f t="shared" si="19"/>
        <v>8.0199099627703371E-6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4.6303597364993214</v>
      </c>
      <c r="H153" s="10">
        <f t="shared" si="20"/>
        <v>-7.2380517436767846</v>
      </c>
      <c r="I153">
        <f t="shared" si="16"/>
        <v>-86.856620924121415</v>
      </c>
      <c r="K153">
        <f t="shared" si="17"/>
        <v>-7.2351059041296599</v>
      </c>
      <c r="M153">
        <f t="shared" si="18"/>
        <v>-7.2351059041296599</v>
      </c>
      <c r="N153" s="13">
        <f t="shared" si="19"/>
        <v>8.6779706374037669E-6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4.6464014001621017</v>
      </c>
      <c r="H154" s="10">
        <f t="shared" si="20"/>
        <v>-7.1547019671607108</v>
      </c>
      <c r="I154">
        <f t="shared" si="16"/>
        <v>-85.856423605928526</v>
      </c>
      <c r="K154">
        <f t="shared" si="17"/>
        <v>-7.1516420575649731</v>
      </c>
      <c r="M154">
        <f t="shared" si="18"/>
        <v>-7.1516420575649731</v>
      </c>
      <c r="N154" s="13">
        <f t="shared" si="19"/>
        <v>9.3630467340880468E-6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4.6624430638248819</v>
      </c>
      <c r="H155" s="10">
        <f t="shared" si="20"/>
        <v>-7.0720217539773405</v>
      </c>
      <c r="I155">
        <f t="shared" si="16"/>
        <v>-84.864261047728093</v>
      </c>
      <c r="K155">
        <f t="shared" si="17"/>
        <v>-7.068847722424362</v>
      </c>
      <c r="M155">
        <f t="shared" si="18"/>
        <v>-7.068847722424362</v>
      </c>
      <c r="N155" s="13">
        <f t="shared" si="19"/>
        <v>1.0074476299302871E-5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4.6784847274876613</v>
      </c>
      <c r="H156" s="10">
        <f t="shared" si="20"/>
        <v>-6.9900155593351956</v>
      </c>
      <c r="I156">
        <f t="shared" si="16"/>
        <v>-83.880186712022351</v>
      </c>
      <c r="K156">
        <f t="shared" si="17"/>
        <v>-6.9867274757367177</v>
      </c>
      <c r="M156">
        <f t="shared" si="18"/>
        <v>-6.9867274757367177</v>
      </c>
      <c r="N156" s="13">
        <f t="shared" si="19"/>
        <v>1.0811493750579216E-5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4.6945263911504416</v>
      </c>
      <c r="H157" s="10">
        <f t="shared" si="20"/>
        <v>-6.908687386123554</v>
      </c>
      <c r="I157">
        <f t="shared" si="16"/>
        <v>-82.904248633482652</v>
      </c>
      <c r="K157">
        <f t="shared" si="17"/>
        <v>-6.9052854407474458</v>
      </c>
      <c r="M157">
        <f t="shared" si="18"/>
        <v>-6.9052854407474458</v>
      </c>
      <c r="N157" s="13">
        <f t="shared" si="19"/>
        <v>1.1573232342024459E-5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4.7105680548132218</v>
      </c>
      <c r="H158" s="10">
        <f t="shared" si="20"/>
        <v>-6.8280408022774886</v>
      </c>
      <c r="I158">
        <f t="shared" si="16"/>
        <v>-81.936489627329863</v>
      </c>
      <c r="K158">
        <f t="shared" si="17"/>
        <v>-6.8245253041543226</v>
      </c>
      <c r="M158">
        <f t="shared" si="18"/>
        <v>-6.8245253041543226</v>
      </c>
      <c r="N158" s="13">
        <f t="shared" si="19"/>
        <v>1.2358727053983551E-5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4.7266097184760012</v>
      </c>
      <c r="H159" s="10">
        <f t="shared" si="20"/>
        <v>-6.7480789575903106</v>
      </c>
      <c r="I159">
        <f t="shared" si="16"/>
        <v>-80.976947491083735</v>
      </c>
      <c r="K159">
        <f t="shared" si="17"/>
        <v>-6.7444503327981069</v>
      </c>
      <c r="M159">
        <f t="shared" si="18"/>
        <v>-6.7444503327981069</v>
      </c>
      <c r="N159" s="13">
        <f t="shared" si="19"/>
        <v>1.3166917882595464E-5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4.7426513821387823</v>
      </c>
      <c r="H160" s="10">
        <f t="shared" si="20"/>
        <v>-6.6688045999897048</v>
      </c>
      <c r="I160">
        <f t="shared" si="16"/>
        <v>-80.025655199876454</v>
      </c>
      <c r="K160">
        <f t="shared" si="17"/>
        <v>-6.6650633898240326</v>
      </c>
      <c r="M160">
        <f t="shared" si="18"/>
        <v>-6.6650633898240326</v>
      </c>
      <c r="N160" s="13">
        <f t="shared" si="19"/>
        <v>1.3996653503728958E-5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4.7586930458015617</v>
      </c>
      <c r="H161" s="10">
        <f t="shared" si="20"/>
        <v>-6.5902200912933431</v>
      </c>
      <c r="I161">
        <f t="shared" si="16"/>
        <v>-79.082641095520117</v>
      </c>
      <c r="K161">
        <f t="shared" si="17"/>
        <v>-6.5863669503299729</v>
      </c>
      <c r="M161">
        <f t="shared" si="18"/>
        <v>-6.5863669503299729</v>
      </c>
      <c r="N161" s="13">
        <f t="shared" si="19"/>
        <v>1.4846695283601387E-5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4.774734709464342</v>
      </c>
      <c r="H162" s="10">
        <f t="shared" si="20"/>
        <v>-6.5123274224594185</v>
      </c>
      <c r="I162">
        <f t="shared" si="16"/>
        <v>-78.147929069513026</v>
      </c>
      <c r="K162">
        <f t="shared" si="17"/>
        <v>-6.5083631165162288</v>
      </c>
      <c r="M162">
        <f t="shared" si="18"/>
        <v>-6.5083631165162288</v>
      </c>
      <c r="N162" s="13">
        <f t="shared" si="19"/>
        <v>1.5715721611209573E-5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4.7907763731271213</v>
      </c>
      <c r="H163" s="10">
        <f t="shared" si="20"/>
        <v>-6.4351282283469402</v>
      </c>
      <c r="I163">
        <f t="shared" si="16"/>
        <v>-77.221538740163282</v>
      </c>
      <c r="K163">
        <f t="shared" si="17"/>
        <v>-6.4310536323519685</v>
      </c>
      <c r="M163">
        <f t="shared" si="18"/>
        <v>-6.4310536323519685</v>
      </c>
      <c r="N163" s="13">
        <f t="shared" si="19"/>
        <v>1.6602332522239664E-5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4.8068180367899016</v>
      </c>
      <c r="H164" s="10">
        <f t="shared" si="20"/>
        <v>-6.3586238020004124</v>
      </c>
      <c r="I164">
        <f t="shared" si="16"/>
        <v>-76.303485624004949</v>
      </c>
      <c r="K164">
        <f t="shared" si="17"/>
        <v>-6.3544398977725338</v>
      </c>
      <c r="M164">
        <f t="shared" si="18"/>
        <v>-6.3544398977725338</v>
      </c>
      <c r="N164" s="13">
        <f t="shared" si="19"/>
        <v>1.75050545880606E-5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4.8228597004526819</v>
      </c>
      <c r="H165" s="10">
        <f t="shared" si="20"/>
        <v>-6.282815108472918</v>
      </c>
      <c r="I165">
        <f t="shared" si="16"/>
        <v>-75.39378130167502</v>
      </c>
      <c r="K165">
        <f t="shared" si="17"/>
        <v>-6.2785229824215607</v>
      </c>
      <c r="M165">
        <f t="shared" si="18"/>
        <v>-6.2785229824215607</v>
      </c>
      <c r="N165" s="13">
        <f t="shared" si="19"/>
        <v>1.8422346040740134E-5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4.8389013641154612</v>
      </c>
      <c r="H166" s="10">
        <f t="shared" si="20"/>
        <v>-6.2077027982013506</v>
      </c>
      <c r="I166">
        <f t="shared" si="16"/>
        <v>-74.492433578416211</v>
      </c>
      <c r="K166">
        <f t="shared" si="17"/>
        <v>-6.2033036389514766</v>
      </c>
      <c r="M166">
        <f t="shared" si="18"/>
        <v>-6.2033036389514766</v>
      </c>
      <c r="N166" s="13">
        <f t="shared" si="19"/>
        <v>1.9352602105751942E-5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4.8549430277782415</v>
      </c>
      <c r="H167" s="10">
        <f t="shared" si="20"/>
        <v>-6.1332872199471096</v>
      </c>
      <c r="I167">
        <f t="shared" si="16"/>
        <v>-73.599446639365311</v>
      </c>
      <c r="K167">
        <f t="shared" si="17"/>
        <v>-6.1287823158954939</v>
      </c>
      <c r="M167">
        <f t="shared" si="18"/>
        <v>-6.1287823158954939</v>
      </c>
      <c r="N167" s="13">
        <f t="shared" si="19"/>
        <v>2.0294160514262942E-5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4.8709846914410218</v>
      </c>
      <c r="H168" s="10">
        <f t="shared" si="20"/>
        <v>-6.0595684333151967</v>
      </c>
      <c r="I168">
        <f t="shared" si="16"/>
        <v>-72.714821199782364</v>
      </c>
      <c r="K168">
        <f t="shared" si="17"/>
        <v>-6.0549591701239018</v>
      </c>
      <c r="M168">
        <f t="shared" si="18"/>
        <v>-6.0549591701239018</v>
      </c>
      <c r="N168" s="13">
        <f t="shared" si="19"/>
        <v>2.1245307166625523E-5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4.887026355103802</v>
      </c>
      <c r="H169" s="10">
        <f t="shared" si="20"/>
        <v>-5.9865462208642732</v>
      </c>
      <c r="I169">
        <f t="shared" si="16"/>
        <v>-71.838554650371279</v>
      </c>
      <c r="K169">
        <f t="shared" si="17"/>
        <v>-5.9818340788970019</v>
      </c>
      <c r="M169">
        <f t="shared" si="18"/>
        <v>-5.9818340788970019</v>
      </c>
      <c r="N169" s="13">
        <f t="shared" si="19"/>
        <v>2.2204281919719641E-5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4.9030680187665814</v>
      </c>
      <c r="H170" s="10">
        <f t="shared" si="20"/>
        <v>-5.9142200998199081</v>
      </c>
      <c r="I170">
        <f t="shared" si="16"/>
        <v>-70.970641197838901</v>
      </c>
      <c r="K170">
        <f t="shared" si="17"/>
        <v>-5.9094066515267558</v>
      </c>
      <c r="M170">
        <f t="shared" si="18"/>
        <v>-5.9094066515267558</v>
      </c>
      <c r="N170" s="13">
        <f t="shared" si="19"/>
        <v>2.3169284470851116E-5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4.9191096824293616</v>
      </c>
      <c r="H171" s="10">
        <f t="shared" si="20"/>
        <v>-5.8425893334028816</v>
      </c>
      <c r="I171">
        <f t="shared" si="16"/>
        <v>-70.111072000834582</v>
      </c>
      <c r="K171">
        <f t="shared" si="17"/>
        <v>-5.8376762406588734</v>
      </c>
      <c r="M171">
        <f t="shared" si="18"/>
        <v>-5.8376762406588734</v>
      </c>
      <c r="N171" s="13">
        <f t="shared" si="19"/>
        <v>2.4138480311225988E-5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4.9351513460921419</v>
      </c>
      <c r="H172" s="10">
        <f t="shared" si="20"/>
        <v>-5.7716529417840574</v>
      </c>
      <c r="I172">
        <f t="shared" si="16"/>
        <v>-69.259835301408685</v>
      </c>
      <c r="K172">
        <f t="shared" si="17"/>
        <v>-5.7666419531866326</v>
      </c>
      <c r="M172">
        <f t="shared" si="18"/>
        <v>-5.7666419531866326</v>
      </c>
      <c r="N172" s="13">
        <f t="shared" si="19"/>
        <v>2.5110006723521068E-5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4.9511930097549213</v>
      </c>
      <c r="H173" s="10">
        <f t="shared" si="20"/>
        <v>-5.7014097126770427</v>
      </c>
      <c r="I173">
        <f t="shared" si="16"/>
        <v>-68.416916552124519</v>
      </c>
      <c r="K173">
        <f t="shared" si="17"/>
        <v>-5.6963026608074951</v>
      </c>
      <c r="M173">
        <f t="shared" si="18"/>
        <v>-5.6963026608074951</v>
      </c>
      <c r="N173" s="13">
        <f t="shared" si="19"/>
        <v>2.6081978798248805E-5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4.9672346734177024</v>
      </c>
      <c r="H174" s="10">
        <f t="shared" si="20"/>
        <v>-5.6318582115795106</v>
      </c>
      <c r="I174">
        <f t="shared" si="16"/>
        <v>-67.58229853895412</v>
      </c>
      <c r="K174">
        <f t="shared" si="17"/>
        <v>-5.6266570102332256</v>
      </c>
      <c r="M174">
        <f t="shared" si="18"/>
        <v>-5.6266570102332256</v>
      </c>
      <c r="N174" s="13">
        <f t="shared" si="19"/>
        <v>2.7052495444596784E-5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4.9832763370804818</v>
      </c>
      <c r="H175" s="10">
        <f t="shared" si="20"/>
        <v>-5.5629967916737373</v>
      </c>
      <c r="I175">
        <f t="shared" si="16"/>
        <v>-66.755961500084851</v>
      </c>
      <c r="K175">
        <f t="shared" si="17"/>
        <v>-5.557703433063935</v>
      </c>
      <c r="M175">
        <f t="shared" si="18"/>
        <v>-5.557703433063935</v>
      </c>
      <c r="N175" s="13">
        <f t="shared" si="19"/>
        <v>2.8019645371968032E-5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4.999318000743262</v>
      </c>
      <c r="H176" s="10">
        <f t="shared" si="20"/>
        <v>-5.4948236033966626</v>
      </c>
      <c r="I176">
        <f t="shared" si="16"/>
        <v>-65.937883240759959</v>
      </c>
      <c r="K176">
        <f t="shared" si="17"/>
        <v>-5.4894401553360694</v>
      </c>
      <c r="M176">
        <f t="shared" si="18"/>
        <v>-5.4894401553360694</v>
      </c>
      <c r="N176" s="13">
        <f t="shared" si="19"/>
        <v>2.8981513021104794E-5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5.0153596644060423</v>
      </c>
      <c r="H177" s="10">
        <f t="shared" si="20"/>
        <v>-5.4273366036893922</v>
      </c>
      <c r="I177">
        <f t="shared" si="16"/>
        <v>-65.128039244272713</v>
      </c>
      <c r="K177">
        <f t="shared" si="17"/>
        <v>-5.4218652067542754</v>
      </c>
      <c r="M177">
        <f t="shared" si="18"/>
        <v>-5.4218652067542754</v>
      </c>
      <c r="N177" s="13">
        <f t="shared" si="19"/>
        <v>2.9936184421605282E-5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5.0314013280688217</v>
      </c>
      <c r="H178" s="10">
        <f t="shared" si="20"/>
        <v>-5.3605335649358805</v>
      </c>
      <c r="I178">
        <f t="shared" si="16"/>
        <v>-64.326402779230563</v>
      </c>
      <c r="K178">
        <f t="shared" si="17"/>
        <v>-5.3549764296165527</v>
      </c>
      <c r="M178">
        <f t="shared" si="18"/>
        <v>-5.3549764296165527</v>
      </c>
      <c r="N178" s="13">
        <f t="shared" si="19"/>
        <v>3.0881752957320237E-5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5.0474429917316019</v>
      </c>
      <c r="H179" s="10">
        <f t="shared" si="20"/>
        <v>-5.2944120836001654</v>
      </c>
      <c r="I179">
        <f t="shared" si="16"/>
        <v>-63.532945003201988</v>
      </c>
      <c r="K179">
        <f t="shared" si="17"/>
        <v>-5.2887714874420064</v>
      </c>
      <c r="M179">
        <f t="shared" si="18"/>
        <v>-5.2887714874420064</v>
      </c>
      <c r="N179" s="13">
        <f t="shared" si="19"/>
        <v>3.1816325019437262E-5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5.0634846553943822</v>
      </c>
      <c r="H180" s="10">
        <f t="shared" si="20"/>
        <v>-5.2289695885713261</v>
      </c>
      <c r="I180">
        <f t="shared" si="16"/>
        <v>-62.747635062855913</v>
      </c>
      <c r="K180">
        <f t="shared" si="17"/>
        <v>-5.2232478733101457</v>
      </c>
      <c r="M180">
        <f t="shared" si="18"/>
        <v>-5.2232478733101457</v>
      </c>
      <c r="N180" s="13">
        <f t="shared" si="19"/>
        <v>3.2738025530024361E-5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5.0795263190571625</v>
      </c>
      <c r="H181" s="10">
        <f t="shared" si="20"/>
        <v>-5.1642033492250121</v>
      </c>
      <c r="I181">
        <f t="shared" si="16"/>
        <v>-61.970440190700145</v>
      </c>
      <c r="K181">
        <f t="shared" si="17"/>
        <v>-5.1584029179204993</v>
      </c>
      <c r="M181">
        <f t="shared" si="18"/>
        <v>-5.1584029179204993</v>
      </c>
      <c r="N181" s="13">
        <f t="shared" si="19"/>
        <v>3.3645003318372047E-5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5.0955679827199418</v>
      </c>
      <c r="H182" s="10">
        <f t="shared" si="20"/>
        <v>-5.1001104832101882</v>
      </c>
      <c r="I182">
        <f t="shared" si="16"/>
        <v>-61.201325798522262</v>
      </c>
      <c r="K182">
        <f t="shared" si="17"/>
        <v>-5.0942337973809417</v>
      </c>
      <c r="M182">
        <f t="shared" si="18"/>
        <v>-5.0942337973809417</v>
      </c>
      <c r="N182" s="13">
        <f t="shared" si="19"/>
        <v>3.4535436335666594E-5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5.1116096463827221</v>
      </c>
      <c r="H183" s="10">
        <f t="shared" si="20"/>
        <v>-5.0366879639694542</v>
      </c>
      <c r="I183">
        <f t="shared" si="16"/>
        <v>-60.44025556763345</v>
      </c>
      <c r="K183">
        <f t="shared" si="17"/>
        <v>-5.0307375407329964</v>
      </c>
      <c r="M183">
        <f t="shared" si="18"/>
        <v>-5.0307375407329964</v>
      </c>
      <c r="N183" s="13">
        <f t="shared" si="19"/>
        <v>3.5407536692976683E-5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5.1276513100455015</v>
      </c>
      <c r="H184" s="10">
        <f t="shared" si="20"/>
        <v>-4.9739326280010898</v>
      </c>
      <c r="I184">
        <f t="shared" si="16"/>
        <v>-59.687191536013074</v>
      </c>
      <c r="K184">
        <f t="shared" si="17"/>
        <v>-4.9679110372221285</v>
      </c>
      <c r="M184">
        <f t="shared" si="18"/>
        <v>-4.9679110372221285</v>
      </c>
      <c r="N184" s="13">
        <f t="shared" si="19"/>
        <v>3.6259555509272493E-5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5.1436929737082817</v>
      </c>
      <c r="H185" s="10">
        <f t="shared" si="20"/>
        <v>-4.9118411818706837</v>
      </c>
      <c r="I185">
        <f t="shared" si="16"/>
        <v>-58.942094182448201</v>
      </c>
      <c r="K185">
        <f t="shared" si="17"/>
        <v>-4.9057510433206817</v>
      </c>
      <c r="M185">
        <f t="shared" si="18"/>
        <v>-4.9057510433206817</v>
      </c>
      <c r="N185" s="13">
        <f t="shared" si="19"/>
        <v>3.7089787558221271E-5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5.159734637371062</v>
      </c>
      <c r="H186" s="10">
        <f t="shared" si="20"/>
        <v>-4.8504102089800742</v>
      </c>
      <c r="I186">
        <f t="shared" si="16"/>
        <v>-58.204922507760891</v>
      </c>
      <c r="K186">
        <f t="shared" si="17"/>
        <v>-4.844254189511104</v>
      </c>
      <c r="M186">
        <f t="shared" si="18"/>
        <v>-4.844254189511104</v>
      </c>
      <c r="N186" s="13">
        <f t="shared" si="19"/>
        <v>3.7896575702340933E-5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5.1757763010338413</v>
      </c>
      <c r="H187" s="10">
        <f t="shared" si="20"/>
        <v>-4.7896361761009958</v>
      </c>
      <c r="I187">
        <f t="shared" si="16"/>
        <v>-57.475634113211953</v>
      </c>
      <c r="K187">
        <f t="shared" si="17"/>
        <v>-4.7834169868366745</v>
      </c>
      <c r="M187">
        <f t="shared" si="18"/>
        <v>-4.7834169868366745</v>
      </c>
      <c r="N187" s="13">
        <f t="shared" si="19"/>
        <v>3.8678315105449327E-5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5.1918179646966225</v>
      </c>
      <c r="H188" s="10">
        <f t="shared" si="20"/>
        <v>-4.7295154396806867</v>
      </c>
      <c r="I188">
        <f t="shared" si="16"/>
        <v>-56.754185276168243</v>
      </c>
      <c r="K188">
        <f t="shared" si="17"/>
        <v>-4.7232358332268607</v>
      </c>
      <c r="M188">
        <f t="shared" si="18"/>
        <v>-4.7232358332268607</v>
      </c>
      <c r="N188" s="13">
        <f t="shared" si="19"/>
        <v>3.9433457214932771E-5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5.2078596283594019</v>
      </c>
      <c r="H189" s="10">
        <f t="shared" si="20"/>
        <v>-4.6700442519264902</v>
      </c>
      <c r="I189">
        <f t="shared" si="16"/>
        <v>-56.040531023117879</v>
      </c>
      <c r="K189">
        <f t="shared" si="17"/>
        <v>-4.6637070196042334</v>
      </c>
      <c r="M189">
        <f t="shared" si="18"/>
        <v>-4.6637070196042334</v>
      </c>
      <c r="N189" s="13">
        <f t="shared" si="19"/>
        <v>4.0160513506256351E-5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5.2239012920221821</v>
      </c>
      <c r="H190" s="10">
        <f t="shared" si="20"/>
        <v>-4.6112187666762461</v>
      </c>
      <c r="I190">
        <f t="shared" si="16"/>
        <v>-55.334625200114957</v>
      </c>
      <c r="K190">
        <f t="shared" si="17"/>
        <v>-4.6048267357795138</v>
      </c>
      <c r="M190">
        <f t="shared" si="18"/>
        <v>-4.6048267357795138</v>
      </c>
      <c r="N190" s="13">
        <f t="shared" si="19"/>
        <v>4.0858058984779525E-5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5.2399429556849624</v>
      </c>
      <c r="H191" s="10">
        <f t="shared" si="20"/>
        <v>-4.5530350450611046</v>
      </c>
      <c r="I191">
        <f t="shared" si="16"/>
        <v>-54.636420540733255</v>
      </c>
      <c r="K191">
        <f t="shared" si="17"/>
        <v>-4.5465910761413992</v>
      </c>
      <c r="M191">
        <f t="shared" si="18"/>
        <v>-4.5465910761413992</v>
      </c>
      <c r="N191" s="13">
        <f t="shared" si="19"/>
        <v>4.1524735438128329E-5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5.2559846193477426</v>
      </c>
      <c r="H192" s="10">
        <f t="shared" si="20"/>
        <v>-4.4954890609671958</v>
      </c>
      <c r="I192">
        <f t="shared" si="16"/>
        <v>-53.945868731606353</v>
      </c>
      <c r="K192">
        <f t="shared" si="17"/>
        <v>-4.4889960451473296</v>
      </c>
      <c r="M192">
        <f t="shared" si="18"/>
        <v>-4.4889960451473296</v>
      </c>
      <c r="N192" s="13">
        <f t="shared" si="19"/>
        <v>4.2159254437032296E-5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5.272026283010522</v>
      </c>
      <c r="H193" s="10">
        <f t="shared" si="20"/>
        <v>-4.4385767063023831</v>
      </c>
      <c r="I193">
        <f t="shared" si="16"/>
        <v>-53.262920475628597</v>
      </c>
      <c r="K193">
        <f t="shared" si="17"/>
        <v>-4.4320375626214101</v>
      </c>
      <c r="M193">
        <f t="shared" si="18"/>
        <v>-4.4320375626214101</v>
      </c>
      <c r="N193" s="13">
        <f t="shared" si="19"/>
        <v>4.2760400080408721E-5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5.2880679466733023</v>
      </c>
      <c r="H194" s="10">
        <f t="shared" si="20"/>
        <v>-4.3822937960741744</v>
      </c>
      <c r="I194">
        <f t="shared" si="16"/>
        <v>-52.587525552890092</v>
      </c>
      <c r="K194">
        <f t="shared" si="17"/>
        <v>-4.375711468865342</v>
      </c>
      <c r="M194">
        <f t="shared" si="18"/>
        <v>-4.375711468865342</v>
      </c>
      <c r="N194" s="13">
        <f t="shared" si="19"/>
        <v>4.3327031484134534E-5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5.3041096103360825</v>
      </c>
      <c r="H195" s="10">
        <f t="shared" si="20"/>
        <v>-4.326636073284658</v>
      </c>
      <c r="I195">
        <f t="shared" si="16"/>
        <v>-51.9196328794159</v>
      </c>
      <c r="K195">
        <f t="shared" si="17"/>
        <v>-4.3200135295882571</v>
      </c>
      <c r="M195">
        <f t="shared" si="18"/>
        <v>-4.3200135295882571</v>
      </c>
      <c r="N195" s="13">
        <f t="shared" si="19"/>
        <v>4.3858085010739529E-5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5.3201512739988619</v>
      </c>
      <c r="H196" s="10">
        <f t="shared" si="20"/>
        <v>-4.2715992136481882</v>
      </c>
      <c r="I196">
        <f t="shared" si="16"/>
        <v>-51.259190563778262</v>
      </c>
      <c r="K196">
        <f t="shared" si="17"/>
        <v>-4.2649394406608874</v>
      </c>
      <c r="M196">
        <f t="shared" si="18"/>
        <v>-4.2649394406608874</v>
      </c>
      <c r="N196" s="13">
        <f t="shared" si="19"/>
        <v>4.4352576242381487E-5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5.336192937661643</v>
      </c>
      <c r="H197" s="10">
        <f t="shared" si="20"/>
        <v>-4.2171788301373585</v>
      </c>
      <c r="I197">
        <f t="shared" si="16"/>
        <v>-50.606145961648302</v>
      </c>
      <c r="K197">
        <f t="shared" si="17"/>
        <v>-4.2104848326996365</v>
      </c>
      <c r="M197">
        <f t="shared" si="18"/>
        <v>-4.2104848326996365</v>
      </c>
      <c r="N197" s="13">
        <f t="shared" si="19"/>
        <v>4.4809601696229134E-5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5.3522346013244215</v>
      </c>
      <c r="H198" s="10">
        <f t="shared" si="20"/>
        <v>-4.1633704773626379</v>
      </c>
      <c r="I198">
        <f t="shared" si="16"/>
        <v>-49.960445728351658</v>
      </c>
      <c r="K198">
        <f t="shared" si="17"/>
        <v>-4.1566452754858059</v>
      </c>
      <c r="M198">
        <f t="shared" si="18"/>
        <v>-4.1566452754858059</v>
      </c>
      <c r="N198" s="13">
        <f t="shared" si="19"/>
        <v>4.522834028414479E-5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5.3682762649872027</v>
      </c>
      <c r="H199" s="10">
        <f t="shared" si="20"/>
        <v>-4.110169655790906</v>
      </c>
      <c r="I199">
        <f t="shared" si="16"/>
        <v>-49.322035869490875</v>
      </c>
      <c r="K199">
        <f t="shared" si="17"/>
        <v>-4.1034162822249813</v>
      </c>
      <c r="M199">
        <f t="shared" si="18"/>
        <v>-4.1034162822249813</v>
      </c>
      <c r="N199" s="13">
        <f t="shared" si="19"/>
        <v>4.5608054520929791E-5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5.3843179286499829</v>
      </c>
      <c r="H200" s="10">
        <f t="shared" si="20"/>
        <v>-4.0575718158079486</v>
      </c>
      <c r="I200">
        <f t="shared" si="16"/>
        <v>-48.690861789695383</v>
      </c>
      <c r="K200">
        <f t="shared" si="17"/>
        <v>-4.050793313651746</v>
      </c>
      <c r="M200">
        <f t="shared" si="18"/>
        <v>-4.050793313651746</v>
      </c>
      <c r="N200" s="13">
        <f t="shared" si="19"/>
        <v>4.59480914816429E-5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5.4003595923127614</v>
      </c>
      <c r="H201" s="10">
        <f t="shared" si="20"/>
        <v>-4.0055723616298389</v>
      </c>
      <c r="I201">
        <f t="shared" si="16"/>
        <v>-48.06686833955807</v>
      </c>
      <c r="K201">
        <f t="shared" si="17"/>
        <v>-3.9987717819843596</v>
      </c>
      <c r="M201">
        <f t="shared" si="18"/>
        <v>-3.9987717819843596</v>
      </c>
      <c r="N201" s="13">
        <f t="shared" si="19"/>
        <v>4.6247883514507499E-5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5.4164012559755426</v>
      </c>
      <c r="H202" s="10">
        <f t="shared" si="20"/>
        <v>-3.9541666550679806</v>
      </c>
      <c r="I202">
        <f t="shared" si="16"/>
        <v>-47.449999860815765</v>
      </c>
      <c r="K202">
        <f t="shared" si="17"/>
        <v>-3.9473470547341729</v>
      </c>
      <c r="M202">
        <f t="shared" si="18"/>
        <v>-3.9473470547341729</v>
      </c>
      <c r="N202" s="13">
        <f t="shared" si="19"/>
        <v>4.6506948712869886E-5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5.4324429196383219</v>
      </c>
      <c r="H203" s="10">
        <f t="shared" si="20"/>
        <v>-3.9033500191524468</v>
      </c>
      <c r="I203">
        <f t="shared" si="16"/>
        <v>-46.840200229829364</v>
      </c>
      <c r="K203">
        <f t="shared" si="17"/>
        <v>-3.8965144583743752</v>
      </c>
      <c r="M203">
        <f t="shared" si="18"/>
        <v>-3.8965144583743752</v>
      </c>
      <c r="N203" s="13">
        <f t="shared" si="19"/>
        <v>4.6724891150711921E-5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5.4484845833011022</v>
      </c>
      <c r="H204" s="10">
        <f t="shared" si="20"/>
        <v>-3.8531177416181177</v>
      </c>
      <c r="I204">
        <f t="shared" si="16"/>
        <v>-46.237412899417414</v>
      </c>
      <c r="K204">
        <f t="shared" si="17"/>
        <v>-3.8462692818723112</v>
      </c>
      <c r="M204">
        <f t="shared" si="18"/>
        <v>-3.8462692818723112</v>
      </c>
      <c r="N204" s="13">
        <f t="shared" si="19"/>
        <v>4.6901400889932047E-5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5.4645262469638824</v>
      </c>
      <c r="H205" s="10">
        <f t="shared" si="20"/>
        <v>-3.8034650782579793</v>
      </c>
      <c r="I205">
        <f t="shared" si="16"/>
        <v>-45.641580939095753</v>
      </c>
      <c r="K205">
        <f t="shared" si="17"/>
        <v>-3.7966067800898609</v>
      </c>
      <c r="M205">
        <f t="shared" si="18"/>
        <v>-3.7966067800898609</v>
      </c>
      <c r="N205" s="13">
        <f t="shared" si="19"/>
        <v>4.7036253762816866E-5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5.4805679106266627</v>
      </c>
      <c r="H206" s="10">
        <f t="shared" si="20"/>
        <v>-3.7543872561478322</v>
      </c>
      <c r="I206">
        <f t="shared" si="16"/>
        <v>-45.052647073773983</v>
      </c>
      <c r="K206">
        <f t="shared" si="17"/>
        <v>-3.7475221770558682</v>
      </c>
      <c r="M206">
        <f t="shared" si="18"/>
        <v>-3.7475221770558682</v>
      </c>
      <c r="N206" s="13">
        <f t="shared" si="19"/>
        <v>4.7129310938921098E-5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5.4966095742894421</v>
      </c>
      <c r="H207" s="10">
        <f t="shared" si="20"/>
        <v>-3.7058794767464978</v>
      </c>
      <c r="I207">
        <f t="shared" si="16"/>
        <v>-44.470553720957973</v>
      </c>
      <c r="K207">
        <f t="shared" si="17"/>
        <v>-3.6990106691147502</v>
      </c>
      <c r="M207">
        <f t="shared" si="18"/>
        <v>-3.6990106691147502</v>
      </c>
      <c r="N207" s="13">
        <f t="shared" si="19"/>
        <v>4.7180518281953737E-5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5.5126512379522223</v>
      </c>
      <c r="H208" s="10">
        <f t="shared" si="20"/>
        <v>-3.6579369188755391</v>
      </c>
      <c r="I208">
        <f t="shared" si="16"/>
        <v>-43.895243026506471</v>
      </c>
      <c r="K208">
        <f t="shared" si="17"/>
        <v>-3.6510674279551392</v>
      </c>
      <c r="M208">
        <f t="shared" si="18"/>
        <v>-3.6510674279551392</v>
      </c>
      <c r="N208" s="13">
        <f t="shared" si="19"/>
        <v>4.718990550545668E-5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5.5286929016150017</v>
      </c>
      <c r="H209" s="10">
        <f t="shared" si="20"/>
        <v>-3.6105547415823587</v>
      </c>
      <c r="I209">
        <f t="shared" si="16"/>
        <v>-43.326656898988304</v>
      </c>
      <c r="K209">
        <f t="shared" si="17"/>
        <v>-3.6036876035224181</v>
      </c>
      <c r="M209">
        <f t="shared" si="18"/>
        <v>-3.6036876035224181</v>
      </c>
      <c r="N209" s="13">
        <f t="shared" si="19"/>
        <v>4.7157585134284026E-5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5.544734565277782</v>
      </c>
      <c r="H210" s="10">
        <f t="shared" si="20"/>
        <v>-3.5637280868904169</v>
      </c>
      <c r="I210">
        <f t="shared" si="16"/>
        <v>-42.764737042684999</v>
      </c>
      <c r="K210">
        <f t="shared" si="17"/>
        <v>-3.5568663268187479</v>
      </c>
      <c r="M210">
        <f t="shared" si="18"/>
        <v>-3.5568663268187479</v>
      </c>
      <c r="N210" s="13">
        <f t="shared" si="19"/>
        <v>4.7083751281150182E-5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5.5607762289405622</v>
      </c>
      <c r="H211" s="10">
        <f t="shared" si="20"/>
        <v>-3.5174520824402373</v>
      </c>
      <c r="I211">
        <f t="shared" si="16"/>
        <v>-42.209424989282851</v>
      </c>
      <c r="K211">
        <f t="shared" si="17"/>
        <v>-3.5105987125942582</v>
      </c>
      <c r="M211">
        <f t="shared" si="18"/>
        <v>-3.5105987125942582</v>
      </c>
      <c r="N211" s="13">
        <f t="shared" si="19"/>
        <v>4.6968678245776601E-5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5.5768178926033416</v>
      </c>
      <c r="H212" s="10">
        <f t="shared" si="20"/>
        <v>-3.4717218440247204</v>
      </c>
      <c r="I212">
        <f t="shared" ref="I212:I275" si="23">H212*$E$6</f>
        <v>-41.660662128296643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-3.4648798619328005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-3.4648798619328005</v>
      </c>
      <c r="N212" s="13">
        <f t="shared" ref="N212:N275" si="26">(M212-H212)^2*O212</f>
        <v>4.6812718946152406E-5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5.5928595562661227</v>
      </c>
      <c r="H213" s="10">
        <f t="shared" ref="H213:H276" si="27">-(-$B$4)*(1+D213+$E$5*D213^3)*EXP(-D213)</f>
        <v>-3.4265324780222008</v>
      </c>
      <c r="I213">
        <f t="shared" si="23"/>
        <v>-41.118389736266408</v>
      </c>
      <c r="K213">
        <f t="shared" si="24"/>
        <v>-3.4197048647356465</v>
      </c>
      <c r="M213">
        <f t="shared" si="25"/>
        <v>-3.4197048647356465</v>
      </c>
      <c r="N213" s="13">
        <f t="shared" si="26"/>
        <v>4.661630319073344E-5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5.6089012199289021</v>
      </c>
      <c r="H214" s="10">
        <f t="shared" si="27"/>
        <v>-3.3818790837305777</v>
      </c>
      <c r="I214">
        <f t="shared" si="23"/>
        <v>-40.582549004766932</v>
      </c>
      <c r="K214">
        <f t="shared" si="24"/>
        <v>-3.3750688021064525</v>
      </c>
      <c r="M214">
        <f t="shared" si="25"/>
        <v>-3.3750688021064525</v>
      </c>
      <c r="N214" s="13">
        <f t="shared" si="26"/>
        <v>4.6379935799896203E-5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5.6249428835916824</v>
      </c>
      <c r="H215" s="10">
        <f t="shared" si="27"/>
        <v>-3.3377567556057448</v>
      </c>
      <c r="I215">
        <f t="shared" si="23"/>
        <v>-40.053081067268934</v>
      </c>
      <c r="K215">
        <f t="shared" si="24"/>
        <v>-3.3309667486405461</v>
      </c>
      <c r="M215">
        <f t="shared" si="25"/>
        <v>-3.3309667486405461</v>
      </c>
      <c r="N215" s="13">
        <f t="shared" si="26"/>
        <v>4.6104194587447051E-5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5.6409845472544626</v>
      </c>
      <c r="H216" s="10">
        <f t="shared" si="27"/>
        <v>-3.2941605854074574</v>
      </c>
      <c r="I216">
        <f t="shared" si="23"/>
        <v>-39.529927024889489</v>
      </c>
      <c r="K216">
        <f t="shared" si="24"/>
        <v>-3.2873937746217377</v>
      </c>
      <c r="M216">
        <f t="shared" si="25"/>
        <v>-3.2873937746217377</v>
      </c>
      <c r="N216" s="13">
        <f t="shared" si="26"/>
        <v>4.5789728209732781E-5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5.657026210917242</v>
      </c>
      <c r="H217" s="10">
        <f t="shared" si="27"/>
        <v>-3.2510856642556609</v>
      </c>
      <c r="I217">
        <f t="shared" si="23"/>
        <v>-39.013027971067928</v>
      </c>
      <c r="K217">
        <f t="shared" si="24"/>
        <v>-3.2443449481295628</v>
      </c>
      <c r="M217">
        <f t="shared" si="25"/>
        <v>-3.2443449481295628</v>
      </c>
      <c r="N217" s="13">
        <f t="shared" si="26"/>
        <v>4.5437253892639882E-5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5.6730678745800223</v>
      </c>
      <c r="H218" s="10">
        <f t="shared" si="27"/>
        <v>-3.2085270846002478</v>
      </c>
      <c r="I218">
        <f t="shared" si="23"/>
        <v>-38.50232501520297</v>
      </c>
      <c r="K218">
        <f t="shared" si="24"/>
        <v>-3.2018153370598537</v>
      </c>
      <c r="M218">
        <f t="shared" si="25"/>
        <v>-3.2018153370598537</v>
      </c>
      <c r="N218" s="13">
        <f t="shared" si="26"/>
        <v>4.5047555045987108E-5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5.6891095382428025</v>
      </c>
      <c r="H219" s="10">
        <f t="shared" si="27"/>
        <v>-3.1664799421070811</v>
      </c>
      <c r="I219">
        <f t="shared" si="23"/>
        <v>-37.997759305284973</v>
      </c>
      <c r="K219">
        <f t="shared" si="24"/>
        <v>-3.1598000110614977</v>
      </c>
      <c r="M219">
        <f t="shared" si="25"/>
        <v>-3.1598000110614977</v>
      </c>
      <c r="N219" s="13">
        <f t="shared" si="26"/>
        <v>4.462147877374891E-5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5.7051512019055828</v>
      </c>
      <c r="H220" s="10">
        <f t="shared" si="27"/>
        <v>-3.1249393374630725</v>
      </c>
      <c r="I220">
        <f t="shared" si="23"/>
        <v>-37.499272049556872</v>
      </c>
      <c r="K220">
        <f t="shared" si="24"/>
        <v>-3.118294043392047</v>
      </c>
      <c r="M220">
        <f t="shared" si="25"/>
        <v>-3.118294043392047</v>
      </c>
      <c r="N220" s="13">
        <f t="shared" si="26"/>
        <v>4.4159933290407232E-5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5.7211928655683622</v>
      </c>
      <c r="H221" s="10">
        <f t="shared" si="27"/>
        <v>-3.0839003781029888</v>
      </c>
      <c r="I221">
        <f t="shared" si="23"/>
        <v>-37.006804537235865</v>
      </c>
      <c r="K221">
        <f t="shared" si="24"/>
        <v>-3.077292512694866</v>
      </c>
      <c r="M221">
        <f t="shared" si="25"/>
        <v>-3.077292512694866</v>
      </c>
      <c r="N221" s="13">
        <f t="shared" si="26"/>
        <v>4.3663885251865212E-5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5.7372345292311424</v>
      </c>
      <c r="H222" s="10">
        <f t="shared" si="27"/>
        <v>-3.0433581798606073</v>
      </c>
      <c r="I222">
        <f t="shared" si="23"/>
        <v>-36.520298158327286</v>
      </c>
      <c r="K222">
        <f t="shared" si="24"/>
        <v>-3.0367905047003556</v>
      </c>
      <c r="M222">
        <f t="shared" si="25"/>
        <v>-3.0367905047003556</v>
      </c>
      <c r="N222" s="13">
        <f t="shared" si="26"/>
        <v>4.313435701058714E-5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5.7532761928939227</v>
      </c>
      <c r="H223" s="10">
        <f t="shared" si="27"/>
        <v>-3.0033078685467376</v>
      </c>
      <c r="I223">
        <f t="shared" si="23"/>
        <v>-36.039694422560849</v>
      </c>
      <c r="K223">
        <f t="shared" si="24"/>
        <v>-2.996783113853775</v>
      </c>
      <c r="M223">
        <f t="shared" si="25"/>
        <v>-2.996783113853775</v>
      </c>
      <c r="N223" s="13">
        <f t="shared" si="26"/>
        <v>4.2572423803336715E-5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5.769317856556702</v>
      </c>
      <c r="H224" s="10">
        <f t="shared" si="27"/>
        <v>-2.963744581456571</v>
      </c>
      <c r="I224">
        <f t="shared" si="23"/>
        <v>-35.564934977478856</v>
      </c>
      <c r="K224">
        <f t="shared" si="24"/>
        <v>-2.9572654448720144</v>
      </c>
      <c r="M224">
        <f t="shared" si="25"/>
        <v>-2.9572654448720144</v>
      </c>
      <c r="N224" s="13">
        <f t="shared" si="26"/>
        <v>4.1979210881340763E-5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5.7853595202194832</v>
      </c>
      <c r="H225" s="10">
        <f t="shared" si="27"/>
        <v>-2.9246634688087227</v>
      </c>
      <c r="I225">
        <f t="shared" si="23"/>
        <v>-35.095961625704675</v>
      </c>
      <c r="K225">
        <f t="shared" si="24"/>
        <v>-2.9182326142317292</v>
      </c>
      <c r="M225">
        <f t="shared" si="25"/>
        <v>-2.9182326142317292</v>
      </c>
      <c r="N225" s="13">
        <f t="shared" si="26"/>
        <v>4.1355890590438893E-5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5.8014011838822626</v>
      </c>
      <c r="H226" s="10">
        <f t="shared" si="27"/>
        <v>-2.8860596951182789</v>
      </c>
      <c r="I226">
        <f t="shared" si="23"/>
        <v>-34.632716341419346</v>
      </c>
      <c r="K226">
        <f t="shared" si="24"/>
        <v>-2.8796797515910679</v>
      </c>
      <c r="M226">
        <f t="shared" si="25"/>
        <v>-2.8796797515910679</v>
      </c>
      <c r="N226" s="13">
        <f t="shared" si="26"/>
        <v>4.0703679410400775E-5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5.8174428475450428</v>
      </c>
      <c r="H227" s="10">
        <f t="shared" si="27"/>
        <v>-2.8479284405060885</v>
      </c>
      <c r="I227">
        <f t="shared" si="23"/>
        <v>-34.175141286073064</v>
      </c>
      <c r="K227">
        <f t="shared" si="24"/>
        <v>-2.8416020011471623</v>
      </c>
      <c r="M227">
        <f t="shared" si="25"/>
        <v>-2.8416020011471623</v>
      </c>
      <c r="N227" s="13">
        <f t="shared" si="26"/>
        <v>4.002383496217034E-5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5.8334845112078231</v>
      </c>
      <c r="H228" s="10">
        <f t="shared" si="27"/>
        <v>-2.8102649019464541</v>
      </c>
      <c r="I228">
        <f t="shared" si="23"/>
        <v>-33.723178823357451</v>
      </c>
      <c r="K228">
        <f t="shared" si="24"/>
        <v>-2.8039945229316139</v>
      </c>
      <c r="M228">
        <f t="shared" si="25"/>
        <v>-2.8039945229316139</v>
      </c>
      <c r="N228" s="13">
        <f t="shared" si="26"/>
        <v>3.9317652989748072E-5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5.8495261748706024</v>
      </c>
      <c r="H229" s="10">
        <f t="shared" si="27"/>
        <v>-2.7730642944553274</v>
      </c>
      <c r="I229">
        <f t="shared" si="23"/>
        <v>-33.276771533463929</v>
      </c>
      <c r="K229">
        <f t="shared" si="24"/>
        <v>-2.7668524940459465</v>
      </c>
      <c r="M229">
        <f t="shared" si="25"/>
        <v>-2.7668524940459465</v>
      </c>
      <c r="N229" s="13">
        <f t="shared" si="26"/>
        <v>3.8586464325985504E-5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5.8655678385333827</v>
      </c>
      <c r="H230" s="10">
        <f t="shared" si="27"/>
        <v>-2.7363218522210464</v>
      </c>
      <c r="I230">
        <f t="shared" si="23"/>
        <v>-32.835862226652559</v>
      </c>
      <c r="K230">
        <f t="shared" si="24"/>
        <v>-2.7301711098390671</v>
      </c>
      <c r="M230">
        <f t="shared" si="25"/>
        <v>-2.7301711098390671</v>
      </c>
      <c r="N230" s="13">
        <f t="shared" si="26"/>
        <v>3.7831631849476688E-5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5.881609502196163</v>
      </c>
      <c r="H231" s="10">
        <f t="shared" si="27"/>
        <v>-2.7000328296795892</v>
      </c>
      <c r="I231">
        <f t="shared" si="23"/>
        <v>-32.400393956155071</v>
      </c>
      <c r="K231">
        <f t="shared" si="24"/>
        <v>-2.6939455850287293</v>
      </c>
      <c r="M231">
        <f t="shared" si="25"/>
        <v>-2.6939455850287293</v>
      </c>
      <c r="N231" s="13">
        <f t="shared" si="26"/>
        <v>3.7054547439423303E-5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5.8976511658589423</v>
      </c>
      <c r="H232" s="10">
        <f t="shared" si="27"/>
        <v>-2.6641925025362525</v>
      </c>
      <c r="I232">
        <f t="shared" si="23"/>
        <v>-31.97031003043503</v>
      </c>
      <c r="K232">
        <f t="shared" si="24"/>
        <v>-2.6581711547688083</v>
      </c>
      <c r="M232">
        <f t="shared" si="25"/>
        <v>-2.6581711547688083</v>
      </c>
      <c r="N232" s="13">
        <f t="shared" si="26"/>
        <v>3.6256628936505604E-5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5.9136928295217226</v>
      </c>
      <c r="H233" s="10">
        <f t="shared" si="27"/>
        <v>-2.6287961687356054</v>
      </c>
      <c r="I233">
        <f t="shared" si="23"/>
        <v>-31.545554024827265</v>
      </c>
      <c r="K233">
        <f t="shared" si="24"/>
        <v>-2.6228430756642758</v>
      </c>
      <c r="M233">
        <f t="shared" si="25"/>
        <v>-2.6228430756642758</v>
      </c>
      <c r="N233" s="13">
        <f t="shared" si="26"/>
        <v>3.5439317115912838E-5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5.9297344931845029</v>
      </c>
      <c r="H234" s="10">
        <f t="shared" si="27"/>
        <v>-2.5938391493815325</v>
      </c>
      <c r="I234">
        <f t="shared" si="23"/>
        <v>-31.126069792578392</v>
      </c>
      <c r="K234">
        <f t="shared" si="24"/>
        <v>-2.5879566267356395</v>
      </c>
      <c r="M234">
        <f t="shared" si="25"/>
        <v>-2.5879566267356395</v>
      </c>
      <c r="N234" s="13">
        <f t="shared" si="26"/>
        <v>3.4604072679443413E-5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5.9457761568472822</v>
      </c>
      <c r="H235" s="10">
        <f t="shared" si="27"/>
        <v>-2.559316789609086</v>
      </c>
      <c r="I235">
        <f t="shared" si="23"/>
        <v>-30.711801475309031</v>
      </c>
      <c r="K235">
        <f t="shared" si="24"/>
        <v>-2.553507110334551</v>
      </c>
      <c r="M235">
        <f t="shared" si="25"/>
        <v>-2.553507110334551</v>
      </c>
      <c r="N235" s="13">
        <f t="shared" si="26"/>
        <v>3.3752373272961732E-5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5.9618178205100625</v>
      </c>
      <c r="H236" s="10">
        <f t="shared" si="27"/>
        <v>-2.5252244594098459</v>
      </c>
      <c r="I236">
        <f t="shared" si="23"/>
        <v>-30.30269351291815</v>
      </c>
      <c r="K236">
        <f t="shared" si="24"/>
        <v>-2.5194898530122662</v>
      </c>
      <c r="M236">
        <f t="shared" si="25"/>
        <v>-2.5194898530122662</v>
      </c>
      <c r="N236" s="13">
        <f t="shared" si="26"/>
        <v>3.288571053516101E-5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5.9778594841728427</v>
      </c>
      <c r="H237" s="10">
        <f t="shared" si="27"/>
        <v>-2.4915575544124247</v>
      </c>
      <c r="I237">
        <f t="shared" si="23"/>
        <v>-29.898690652949096</v>
      </c>
      <c r="K237">
        <f t="shared" si="24"/>
        <v>-2.4859002063425777</v>
      </c>
      <c r="M237">
        <f t="shared" si="25"/>
        <v>-2.4859002063425777</v>
      </c>
      <c r="N237" s="13">
        <f t="shared" si="26"/>
        <v>3.2005587183401215E-5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5.9939011478356221</v>
      </c>
      <c r="H238" s="10">
        <f t="shared" si="27"/>
        <v>-2.4583114966196957</v>
      </c>
      <c r="I238">
        <f t="shared" si="23"/>
        <v>-29.499737959436349</v>
      </c>
      <c r="K238">
        <f t="shared" si="24"/>
        <v>-2.4527335477007912</v>
      </c>
      <c r="M238">
        <f t="shared" si="25"/>
        <v>-2.4527335477007912</v>
      </c>
      <c r="N238" s="13">
        <f t="shared" si="26"/>
        <v>3.1113514141907961E-5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6.0099428114984033</v>
      </c>
      <c r="H239" s="10">
        <f t="shared" si="27"/>
        <v>-2.4254817351042783</v>
      </c>
      <c r="I239">
        <f t="shared" si="23"/>
        <v>-29.10578082125134</v>
      </c>
      <c r="K239">
        <f t="shared" si="24"/>
        <v>-2.419985281000236</v>
      </c>
      <c r="M239">
        <f t="shared" si="25"/>
        <v>-2.419985281000236</v>
      </c>
      <c r="N239" s="13">
        <f t="shared" si="26"/>
        <v>3.0211007717843599E-5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6.0259844751611826</v>
      </c>
      <c r="H240" s="10">
        <f t="shared" si="27"/>
        <v>-2.393063746663779</v>
      </c>
      <c r="I240">
        <f t="shared" si="23"/>
        <v>-28.716764959965346</v>
      </c>
      <c r="K240">
        <f t="shared" si="24"/>
        <v>-2.3876508373878487</v>
      </c>
      <c r="M240">
        <f t="shared" si="25"/>
        <v>-2.3876508373878487</v>
      </c>
      <c r="N240" s="13">
        <f t="shared" si="26"/>
        <v>2.9299586829452285E-5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6.0420261388239629</v>
      </c>
      <c r="H241" s="10">
        <f t="shared" si="27"/>
        <v>-2.3610530364372133</v>
      </c>
      <c r="I241">
        <f t="shared" si="23"/>
        <v>-28.33263643724656</v>
      </c>
      <c r="K241">
        <f t="shared" si="24"/>
        <v>-2.3557256759001706</v>
      </c>
      <c r="M241">
        <f t="shared" si="25"/>
        <v>-2.3557256759001706</v>
      </c>
      <c r="N241" s="13">
        <f t="shared" si="26"/>
        <v>2.8380770291640385E-5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6.0580678024867431</v>
      </c>
      <c r="H242" s="10">
        <f t="shared" si="27"/>
        <v>-2.3294451384840205</v>
      </c>
      <c r="I242">
        <f t="shared" si="23"/>
        <v>-27.953341661808246</v>
      </c>
      <c r="K242">
        <f t="shared" si="24"/>
        <v>-2.3242052840812386</v>
      </c>
      <c r="M242">
        <f t="shared" si="25"/>
        <v>-2.3242052840812386</v>
      </c>
      <c r="N242" s="13">
        <f t="shared" si="26"/>
        <v>2.7456074162352355E-5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6.0741094661495225</v>
      </c>
      <c r="H243" s="10">
        <f t="shared" si="27"/>
        <v>-2.2982356163270037</v>
      </c>
      <c r="I243">
        <f t="shared" si="23"/>
        <v>-27.578827395924044</v>
      </c>
      <c r="K243">
        <f t="shared" si="24"/>
        <v>-2.293085178563643</v>
      </c>
      <c r="M243">
        <f t="shared" si="25"/>
        <v>-2.293085178563643</v>
      </c>
      <c r="N243" s="13">
        <f t="shared" si="26"/>
        <v>2.6527009154251561E-5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6.0901511298123028</v>
      </c>
      <c r="H244" s="10">
        <f t="shared" si="27"/>
        <v>-2.2674200634605253</v>
      </c>
      <c r="I244">
        <f t="shared" si="23"/>
        <v>-27.209040761526303</v>
      </c>
      <c r="K244">
        <f t="shared" si="24"/>
        <v>-2.2623609056140683</v>
      </c>
      <c r="M244">
        <f t="shared" si="25"/>
        <v>-2.2623609056140683</v>
      </c>
      <c r="N244" s="13">
        <f t="shared" si="26"/>
        <v>2.5595078115366831E-5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6.106192793475083</v>
      </c>
      <c r="H245" s="10">
        <f t="shared" si="27"/>
        <v>-2.2369941038252126</v>
      </c>
      <c r="I245">
        <f t="shared" si="23"/>
        <v>-26.843929245902551</v>
      </c>
      <c r="K245">
        <f t="shared" si="24"/>
        <v>-2.232028041644623</v>
      </c>
      <c r="M245">
        <f t="shared" si="25"/>
        <v>-2.232028041644623</v>
      </c>
      <c r="N245" s="13">
        <f t="shared" si="26"/>
        <v>2.4661773581482255E-5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6.1222344571378624</v>
      </c>
      <c r="H246" s="10">
        <f t="shared" si="27"/>
        <v>-2.2069533922504094</v>
      </c>
      <c r="I246">
        <f t="shared" si="23"/>
        <v>-26.483440707004913</v>
      </c>
      <c r="K246">
        <f t="shared" si="24"/>
        <v>-2.2020821936911092</v>
      </c>
      <c r="M246">
        <f t="shared" si="25"/>
        <v>-2.2020821936911092</v>
      </c>
      <c r="N246" s="13">
        <f t="shared" si="26"/>
        <v>2.3728575404128178E-5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6.1382761208006427</v>
      </c>
      <c r="H247" s="10">
        <f t="shared" si="27"/>
        <v>-2.1772936148655506</v>
      </c>
      <c r="I247">
        <f t="shared" si="23"/>
        <v>-26.127523378386606</v>
      </c>
      <c r="K247">
        <f t="shared" si="24"/>
        <v>-2.1725189998594621</v>
      </c>
      <c r="M247">
        <f t="shared" si="25"/>
        <v>-2.1725189998594621</v>
      </c>
      <c r="N247" s="13">
        <f t="shared" si="26"/>
        <v>2.2796948456366024E-5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6.1543177844634238</v>
      </c>
      <c r="H248" s="10">
        <f t="shared" si="27"/>
        <v>-2.1480104894816296</v>
      </c>
      <c r="I248">
        <f t="shared" si="23"/>
        <v>-25.776125873779556</v>
      </c>
      <c r="K248">
        <f t="shared" si="24"/>
        <v>-2.143334129741516</v>
      </c>
      <c r="M248">
        <f t="shared" si="25"/>
        <v>-2.143334129741516</v>
      </c>
      <c r="N248" s="13">
        <f t="shared" si="26"/>
        <v>2.1868340418955338E-5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6.1703594481262023</v>
      </c>
      <c r="H249" s="10">
        <f t="shared" si="27"/>
        <v>-2.1190997659438637</v>
      </c>
      <c r="I249">
        <f t="shared" si="23"/>
        <v>-25.429197191326367</v>
      </c>
      <c r="K249">
        <f t="shared" si="24"/>
        <v>-2.1145232848011726</v>
      </c>
      <c r="M249">
        <f t="shared" si="25"/>
        <v>-2.1145232848011726</v>
      </c>
      <c r="N249" s="13">
        <f t="shared" si="26"/>
        <v>2.0944179649407765E-5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6.1864011117889826</v>
      </c>
      <c r="H250" s="10">
        <f t="shared" si="27"/>
        <v>-2.0905572264566299</v>
      </c>
      <c r="I250">
        <f t="shared" si="23"/>
        <v>-25.086686717479559</v>
      </c>
      <c r="K250">
        <f t="shared" si="24"/>
        <v>-2.086082198732051</v>
      </c>
      <c r="M250">
        <f t="shared" si="25"/>
        <v>-2.086082198732051</v>
      </c>
      <c r="N250" s="13">
        <f t="shared" si="26"/>
        <v>2.0025873135749465E-5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6.2024427754517628</v>
      </c>
      <c r="H251" s="10">
        <f t="shared" si="27"/>
        <v>-2.0623786858817375</v>
      </c>
      <c r="I251">
        <f t="shared" si="23"/>
        <v>-24.748544230580848</v>
      </c>
      <c r="K251">
        <f t="shared" si="24"/>
        <v>-2.0580066377877264</v>
      </c>
      <c r="M251">
        <f t="shared" si="25"/>
        <v>-2.0580066377877264</v>
      </c>
      <c r="N251" s="13">
        <f t="shared" si="26"/>
        <v>1.9114804536345555E-5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6.2184844391145422</v>
      </c>
      <c r="H252" s="10">
        <f t="shared" si="27"/>
        <v>-2.0345599920110233</v>
      </c>
      <c r="I252">
        <f t="shared" si="23"/>
        <v>-24.41471990413228</v>
      </c>
      <c r="K252">
        <f t="shared" si="24"/>
        <v>-2.0302924010854726</v>
      </c>
      <c r="M252">
        <f t="shared" si="25"/>
        <v>-2.0302924010854726</v>
      </c>
      <c r="N252" s="13">
        <f t="shared" si="26"/>
        <v>1.8212332307842977E-5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6.2345261027773233</v>
      </c>
      <c r="H253" s="10">
        <f t="shared" si="27"/>
        <v>-2.0070970258142729</v>
      </c>
      <c r="I253">
        <f t="shared" si="23"/>
        <v>-24.085164309771272</v>
      </c>
      <c r="K253">
        <f t="shared" si="24"/>
        <v>-2.0029353208845628</v>
      </c>
      <c r="M253">
        <f t="shared" si="25"/>
        <v>-2.0029353208845628</v>
      </c>
      <c r="N253" s="13">
        <f t="shared" si="26"/>
        <v>1.7319787921972677E-5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6.2505677664401027</v>
      </c>
      <c r="H254" s="10">
        <f t="shared" si="27"/>
        <v>-1.9799857016633982</v>
      </c>
      <c r="I254">
        <f t="shared" si="23"/>
        <v>-23.759828419960776</v>
      </c>
      <c r="K254">
        <f t="shared" si="24"/>
        <v>-1.9759312628400481</v>
      </c>
      <c r="M254">
        <f t="shared" si="25"/>
        <v>-1.9759312628400481</v>
      </c>
      <c r="N254" s="13">
        <f t="shared" si="26"/>
        <v>1.6438474172288576E-5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6.266609430102883</v>
      </c>
      <c r="H255" s="10">
        <f t="shared" si="27"/>
        <v>-1.9532219675338018</v>
      </c>
      <c r="I255">
        <f t="shared" si="23"/>
        <v>-23.438663610405623</v>
      </c>
      <c r="K255">
        <f t="shared" si="24"/>
        <v>-1.9492761262329215</v>
      </c>
      <c r="M255">
        <f t="shared" si="25"/>
        <v>-1.9492761262329215</v>
      </c>
      <c r="N255" s="13">
        <f t="shared" si="26"/>
        <v>1.5569663571733382E-5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6.2826510937656632</v>
      </c>
      <c r="H256" s="10">
        <f t="shared" si="27"/>
        <v>-1.9268018051838038</v>
      </c>
      <c r="I256">
        <f t="shared" si="23"/>
        <v>-23.121621662205648</v>
      </c>
      <c r="K256">
        <f t="shared" si="24"/>
        <v>-1.9229658441775948</v>
      </c>
      <c r="M256">
        <f t="shared" si="25"/>
        <v>-1.9229658441775948</v>
      </c>
      <c r="N256" s="13">
        <f t="shared" si="26"/>
        <v>1.4714596841156636E-5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6.2986927574284426</v>
      </c>
      <c r="H257" s="10">
        <f t="shared" si="27"/>
        <v>-1.9007212303130039</v>
      </c>
      <c r="I257">
        <f t="shared" si="23"/>
        <v>-22.808654763756046</v>
      </c>
      <c r="K257">
        <f t="shared" si="24"/>
        <v>-1.8969963838075072</v>
      </c>
      <c r="M257">
        <f t="shared" si="25"/>
        <v>-1.8969963838075072</v>
      </c>
      <c r="N257" s="13">
        <f t="shared" si="26"/>
        <v>1.3874481489510593E-5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6.3147344210912228</v>
      </c>
      <c r="H258" s="10">
        <f t="shared" si="27"/>
        <v>-1.8749762927003959</v>
      </c>
      <c r="I258">
        <f t="shared" si="23"/>
        <v>-22.499715512404752</v>
      </c>
      <c r="K258">
        <f t="shared" si="24"/>
        <v>-1.8713637464397255</v>
      </c>
      <c r="M258">
        <f t="shared" si="25"/>
        <v>-1.8713637464397255</v>
      </c>
      <c r="N258" s="13">
        <f t="shared" si="26"/>
        <v>1.3050490485483863E-5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6.3307760847540022</v>
      </c>
      <c r="H259" s="10">
        <f t="shared" si="27"/>
        <v>-1.8495630763230539</v>
      </c>
      <c r="I259">
        <f t="shared" si="23"/>
        <v>-22.194756915876646</v>
      </c>
      <c r="K259">
        <f t="shared" si="24"/>
        <v>-1.8460639677193524</v>
      </c>
      <c r="M259">
        <f t="shared" si="25"/>
        <v>-1.8460639677193524</v>
      </c>
      <c r="N259" s="13">
        <f t="shared" si="26"/>
        <v>1.2243761020497904E-5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6.3468177484167825</v>
      </c>
      <c r="H260" s="10">
        <f t="shared" si="27"/>
        <v>-1.8244776994561547</v>
      </c>
      <c r="I260">
        <f t="shared" si="23"/>
        <v>-21.893732393473854</v>
      </c>
      <c r="K260">
        <f t="shared" si="24"/>
        <v>-1.8210931177444878</v>
      </c>
      <c r="M260">
        <f t="shared" si="25"/>
        <v>-1.8210931177444878</v>
      </c>
      <c r="N260" s="13">
        <f t="shared" si="26"/>
        <v>1.1455393362949974E-5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6.3628594120795627</v>
      </c>
      <c r="H261" s="10">
        <f t="shared" si="27"/>
        <v>-1.7997163147550956</v>
      </c>
      <c r="I261">
        <f t="shared" si="23"/>
        <v>-21.596595777061147</v>
      </c>
      <c r="K261">
        <f t="shared" si="24"/>
        <v>-1.796447301172549</v>
      </c>
      <c r="M261">
        <f t="shared" si="25"/>
        <v>-1.796447301172549</v>
      </c>
      <c r="N261" s="13">
        <f t="shared" si="26"/>
        <v>1.0686449802874217E-5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6.378901075742343</v>
      </c>
      <c r="H262" s="10">
        <f t="shared" si="27"/>
        <v>-1.7752751093204411</v>
      </c>
      <c r="I262">
        <f t="shared" si="23"/>
        <v>-21.303301311845292</v>
      </c>
      <c r="K262">
        <f t="shared" si="24"/>
        <v>-1.7721226573086435</v>
      </c>
      <c r="M262">
        <f t="shared" si="25"/>
        <v>-1.7721226573086435</v>
      </c>
      <c r="N262" s="13">
        <f t="shared" si="26"/>
        <v>9.9379536866866764E-6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6.3949427394051224</v>
      </c>
      <c r="H263" s="10">
        <f t="shared" si="27"/>
        <v>-1.7511503047463897</v>
      </c>
      <c r="I263">
        <f t="shared" si="23"/>
        <v>-21.013803656956675</v>
      </c>
      <c r="K263">
        <f t="shared" si="24"/>
        <v>-1.7481153601767283</v>
      </c>
      <c r="M263">
        <f t="shared" si="25"/>
        <v>-1.7481153601767283</v>
      </c>
      <c r="N263" s="13">
        <f t="shared" si="26"/>
        <v>9.210888540916962E-6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6.4109844030679035</v>
      </c>
      <c r="H264" s="10">
        <f t="shared" si="27"/>
        <v>-1.7273381571534518</v>
      </c>
      <c r="I264">
        <f t="shared" si="23"/>
        <v>-20.728057885841423</v>
      </c>
      <c r="K264">
        <f t="shared" si="24"/>
        <v>-1.724421618574228</v>
      </c>
      <c r="M264">
        <f t="shared" si="25"/>
        <v>-1.724421618574228</v>
      </c>
      <c r="N264" s="13">
        <f t="shared" si="26"/>
        <v>8.5061972841008053E-6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6.4270260667306829</v>
      </c>
      <c r="H265" s="10">
        <f t="shared" si="27"/>
        <v>-1.7038349572059954</v>
      </c>
      <c r="I265">
        <f t="shared" si="23"/>
        <v>-20.446019486471947</v>
      </c>
      <c r="K265">
        <f t="shared" si="24"/>
        <v>-1.701037676110799</v>
      </c>
      <c r="M265">
        <f t="shared" si="25"/>
        <v>-1.701037676110799</v>
      </c>
      <c r="N265" s="13">
        <f t="shared" si="26"/>
        <v>7.8247815255431216E-6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6.4430677303934631</v>
      </c>
      <c r="H266" s="10">
        <f t="shared" si="27"/>
        <v>-1.6806370301152955</v>
      </c>
      <c r="I266">
        <f t="shared" si="23"/>
        <v>-20.167644361383545</v>
      </c>
      <c r="K266">
        <f t="shared" si="24"/>
        <v>-1.677959811231849</v>
      </c>
      <c r="M266">
        <f t="shared" si="25"/>
        <v>-1.677959811231849</v>
      </c>
      <c r="N266" s="13">
        <f t="shared" si="26"/>
        <v>7.1675009498826282E-6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6.4591093940562434</v>
      </c>
      <c r="H267" s="10">
        <f t="shared" si="27"/>
        <v>-1.6577407356286997</v>
      </c>
      <c r="I267">
        <f t="shared" si="23"/>
        <v>-19.892888827544397</v>
      </c>
      <c r="K267">
        <f t="shared" si="24"/>
        <v>-1.6551843372274675</v>
      </c>
      <c r="M267">
        <f t="shared" si="25"/>
        <v>-1.6551843372274675</v>
      </c>
      <c r="N267" s="13">
        <f t="shared" si="26"/>
        <v>6.5351727858226981E-6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6.4751510577190228</v>
      </c>
      <c r="H268" s="10">
        <f t="shared" si="27"/>
        <v>-1.6351424680055096</v>
      </c>
      <c r="I268">
        <f t="shared" si="23"/>
        <v>-19.621709616066113</v>
      </c>
      <c r="K268">
        <f t="shared" si="24"/>
        <v>-1.6327076022273581</v>
      </c>
      <c r="M268">
        <f t="shared" si="25"/>
        <v>-1.6327076022273581</v>
      </c>
      <c r="N268" s="13">
        <f t="shared" si="26"/>
        <v>5.9285713576130194E-6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6.491192721381803</v>
      </c>
      <c r="H269" s="10">
        <f t="shared" si="27"/>
        <v>-1.6128386559801526</v>
      </c>
      <c r="I269">
        <f t="shared" si="23"/>
        <v>-19.354063871761831</v>
      </c>
      <c r="K269">
        <f t="shared" si="24"/>
        <v>-1.6105259891823451</v>
      </c>
      <c r="M269">
        <f t="shared" si="25"/>
        <v>-1.6105259891823451</v>
      </c>
      <c r="N269" s="13">
        <f t="shared" si="26"/>
        <v>5.3484277176812211E-6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6.5072343850445824</v>
      </c>
      <c r="H270" s="10">
        <f t="shared" si="27"/>
        <v>-1.590825762713199</v>
      </c>
      <c r="I270">
        <f t="shared" si="23"/>
        <v>-19.089909152558388</v>
      </c>
      <c r="K270">
        <f t="shared" si="24"/>
        <v>-1.5886359158330401</v>
      </c>
      <c r="M270">
        <f t="shared" si="25"/>
        <v>-1.5886359158330401</v>
      </c>
      <c r="N270" s="13">
        <f t="shared" si="26"/>
        <v>4.7954293585416046E-6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6.5232760487073636</v>
      </c>
      <c r="H271" s="10">
        <f t="shared" si="27"/>
        <v>-1.5691002857307557</v>
      </c>
      <c r="I271">
        <f t="shared" si="23"/>
        <v>-18.82920342876907</v>
      </c>
      <c r="K271">
        <f t="shared" si="24"/>
        <v>-1.5670338346661918</v>
      </c>
      <c r="M271">
        <f t="shared" si="25"/>
        <v>-1.5670338346661918</v>
      </c>
      <c r="N271" s="13">
        <f t="shared" si="26"/>
        <v>4.2702200022369589E-6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6.5393177123701429</v>
      </c>
      <c r="H272" s="10">
        <f t="shared" si="27"/>
        <v>-1.5476587568527729</v>
      </c>
      <c r="I272">
        <f t="shared" si="23"/>
        <v>-18.571905082233275</v>
      </c>
      <c r="K272">
        <f t="shared" si="24"/>
        <v>-1.5457162328592768</v>
      </c>
      <c r="M272">
        <f t="shared" si="25"/>
        <v>-1.5457162328592768</v>
      </c>
      <c r="N272" s="13">
        <f t="shared" si="26"/>
        <v>3.7733994653077917E-6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6.5553593760329232</v>
      </c>
      <c r="H273" s="10">
        <f t="shared" si="27"/>
        <v>-1.52649774211074</v>
      </c>
      <c r="I273">
        <f t="shared" si="23"/>
        <v>-18.31797290532888</v>
      </c>
      <c r="K273">
        <f t="shared" si="24"/>
        <v>-1.5246796322137977</v>
      </c>
      <c r="M273">
        <f t="shared" si="25"/>
        <v>-1.5246796322137977</v>
      </c>
      <c r="N273" s="13">
        <f t="shared" si="26"/>
        <v>3.3055235973595785E-6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6.5714010396957026</v>
      </c>
      <c r="H274" s="10">
        <f t="shared" si="27"/>
        <v>-1.5056138416552824</v>
      </c>
      <c r="I274">
        <f t="shared" si="23"/>
        <v>-18.067366099863388</v>
      </c>
      <c r="K274">
        <f t="shared" si="24"/>
        <v>-1.5039205890778291</v>
      </c>
      <c r="M274">
        <f t="shared" si="25"/>
        <v>-1.5039205890778291</v>
      </c>
      <c r="N274" s="13">
        <f t="shared" si="26"/>
        <v>2.8671042910523835E-6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6.5874427033584828</v>
      </c>
      <c r="H275" s="10">
        <f t="shared" si="27"/>
        <v>-1.485003689654101</v>
      </c>
      <c r="I275">
        <f t="shared" si="23"/>
        <v>-17.820044275849213</v>
      </c>
      <c r="K275">
        <f t="shared" si="24"/>
        <v>-1.4834356942582632</v>
      </c>
      <c r="M275">
        <f t="shared" si="25"/>
        <v>-1.4834356942582632</v>
      </c>
      <c r="N275" s="13">
        <f t="shared" si="26"/>
        <v>2.4586095613686998E-6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6.6034843670212622</v>
      </c>
      <c r="H276" s="10">
        <f t="shared" si="27"/>
        <v>-1.4646639541807331</v>
      </c>
      <c r="I276">
        <f t="shared" ref="I276:I339" si="30">H276*$E$6</f>
        <v>-17.575967450168797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-1.4632215729232223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-1.4632215729232223</v>
      </c>
      <c r="N276" s="13">
        <f t="shared" ref="N276:N339" si="33">(M276-H276)^2*O276</f>
        <v>2.0804636920185482E-6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6.6195260306840424</v>
      </c>
      <c r="H277" s="10">
        <f t="shared" ref="H277:H340" si="34">-(-$B$4)*(1+D277+$E$5*D277^3)*EXP(-D277)</f>
        <v>-1.4445913370945411</v>
      </c>
      <c r="I277">
        <f t="shared" si="30"/>
        <v>-17.335096045134492</v>
      </c>
      <c r="K277">
        <f t="shared" si="31"/>
        <v>-1.4432748844950745</v>
      </c>
      <c r="M277">
        <f t="shared" si="32"/>
        <v>-1.4432748844950745</v>
      </c>
      <c r="N277" s="13">
        <f t="shared" si="33"/>
        <v>1.7330474466425434E-6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6.6355676943468316</v>
      </c>
      <c r="H278" s="10">
        <f t="shared" si="34"/>
        <v>-1.4247825739123741</v>
      </c>
      <c r="I278">
        <f t="shared" si="30"/>
        <v>-17.097390886948489</v>
      </c>
      <c r="K278">
        <f t="shared" si="31"/>
        <v>-1.4235923225345057</v>
      </c>
      <c r="M278">
        <f t="shared" si="32"/>
        <v>-1.4235923225345057</v>
      </c>
      <c r="N278" s="13">
        <f t="shared" si="33"/>
        <v>1.4166983425174421E-6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6.6516093580096038</v>
      </c>
      <c r="H279" s="10">
        <f t="shared" si="34"/>
        <v>-1.4052344336723483</v>
      </c>
      <c r="I279">
        <f t="shared" si="30"/>
        <v>-16.862813204068182</v>
      </c>
      <c r="K279">
        <f t="shared" si="31"/>
        <v>-1.4041706146160955</v>
      </c>
      <c r="M279">
        <f t="shared" si="32"/>
        <v>-1.4041706146160955</v>
      </c>
      <c r="N279" s="13">
        <f t="shared" si="33"/>
        <v>1.1317109844467196E-6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6.6676510216723832</v>
      </c>
      <c r="H280" s="10">
        <f t="shared" si="34"/>
        <v>-1.3859437187899499</v>
      </c>
      <c r="I280">
        <f t="shared" si="30"/>
        <v>-16.631324625479401</v>
      </c>
      <c r="K280">
        <f t="shared" si="31"/>
        <v>-1.3850065221956147</v>
      </c>
      <c r="M280">
        <f t="shared" si="32"/>
        <v>-1.3850065221956147</v>
      </c>
      <c r="N280" s="13">
        <f t="shared" si="33"/>
        <v>8.7833745643353714E-7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6.6836926853351635</v>
      </c>
      <c r="H281" s="10">
        <f t="shared" si="34"/>
        <v>-1.3669072649071772</v>
      </c>
      <c r="I281">
        <f t="shared" si="30"/>
        <v>-16.402887178886125</v>
      </c>
      <c r="K281">
        <f t="shared" si="31"/>
        <v>-1.366096840469774</v>
      </c>
      <c r="M281">
        <f t="shared" si="32"/>
        <v>-1.366096840469774</v>
      </c>
      <c r="N281" s="13">
        <f t="shared" si="33"/>
        <v>6.5678776874029493E-7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6.6997343489979508</v>
      </c>
      <c r="H282" s="10">
        <f t="shared" si="34"/>
        <v>-1.3481219407347438</v>
      </c>
      <c r="I282">
        <f t="shared" si="30"/>
        <v>-16.177463288816924</v>
      </c>
      <c r="K282">
        <f t="shared" si="31"/>
        <v>-1.3474383982284563</v>
      </c>
      <c r="M282">
        <f t="shared" si="32"/>
        <v>-1.3474383982284563</v>
      </c>
      <c r="N282" s="13">
        <f t="shared" si="33"/>
        <v>4.67230357901712E-7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6.7157760126607231</v>
      </c>
      <c r="H283" s="10">
        <f t="shared" si="34"/>
        <v>-1.3295846478879443</v>
      </c>
      <c r="I283">
        <f t="shared" si="30"/>
        <v>-15.955015774655331</v>
      </c>
      <c r="K283">
        <f t="shared" si="31"/>
        <v>-1.3290280577000462</v>
      </c>
      <c r="M283">
        <f t="shared" si="32"/>
        <v>-1.3290280577000462</v>
      </c>
      <c r="N283" s="13">
        <f t="shared" si="33"/>
        <v>3.0979263726445275E-7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6.7318176763235034</v>
      </c>
      <c r="H284" s="10">
        <f t="shared" si="34"/>
        <v>-1.3112923207162945</v>
      </c>
      <c r="I284">
        <f t="shared" si="30"/>
        <v>-15.735507848595535</v>
      </c>
      <c r="K284">
        <f t="shared" si="31"/>
        <v>-1.3108627143899658</v>
      </c>
      <c r="M284">
        <f t="shared" si="32"/>
        <v>-1.3108627143899658</v>
      </c>
      <c r="N284" s="13">
        <f t="shared" si="33"/>
        <v>1.8456159562165272E-7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6.7478593399862836</v>
      </c>
      <c r="H285" s="10">
        <f t="shared" si="34"/>
        <v>-1.2932419261275709</v>
      </c>
      <c r="I285">
        <f t="shared" si="30"/>
        <v>-15.51890311353085</v>
      </c>
      <c r="K285">
        <f t="shared" si="31"/>
        <v>-1.2929392969130808</v>
      </c>
      <c r="M285">
        <f t="shared" si="32"/>
        <v>-1.2929392969130808</v>
      </c>
      <c r="N285" s="13">
        <f t="shared" si="33"/>
        <v>9.1584441462889536E-8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6.7639010036490701</v>
      </c>
      <c r="H286" s="10">
        <f t="shared" si="34"/>
        <v>-1.2754304634062683</v>
      </c>
      <c r="I286">
        <f t="shared" si="30"/>
        <v>-15.305165560875221</v>
      </c>
      <c r="K286">
        <f t="shared" si="31"/>
        <v>-1.2752547668199694</v>
      </c>
      <c r="M286">
        <f t="shared" si="32"/>
        <v>-1.2752547668199694</v>
      </c>
      <c r="N286" s="13">
        <f t="shared" si="33"/>
        <v>3.0869290437087268E-8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6.7799426673118433</v>
      </c>
      <c r="H287" s="10">
        <f t="shared" si="34"/>
        <v>-1.2578549640270049</v>
      </c>
      <c r="I287">
        <f t="shared" si="30"/>
        <v>-15.094259568324059</v>
      </c>
      <c r="K287">
        <f t="shared" si="31"/>
        <v>-1.2578061184176261</v>
      </c>
      <c r="M287">
        <f t="shared" si="32"/>
        <v>-1.2578061184176261</v>
      </c>
      <c r="N287" s="13">
        <f t="shared" si="33"/>
        <v>2.3858935555852627E-9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6.7959843309746226</v>
      </c>
      <c r="H288" s="10">
        <f t="shared" si="34"/>
        <v>-1.2405124914629537</v>
      </c>
      <c r="I288">
        <f t="shared" si="30"/>
        <v>-14.886149897555445</v>
      </c>
      <c r="K288">
        <f t="shared" si="31"/>
        <v>-1.2405903785846797</v>
      </c>
      <c r="M288">
        <f t="shared" si="32"/>
        <v>-1.2405903785846797</v>
      </c>
      <c r="N288" s="13">
        <f t="shared" si="33"/>
        <v>6.0664037307547208E-9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6.8120259946374029</v>
      </c>
      <c r="H289" s="10">
        <f t="shared" si="34"/>
        <v>-1.2234001409898656</v>
      </c>
      <c r="I289">
        <f t="shared" si="30"/>
        <v>-14.680801691878386</v>
      </c>
      <c r="K289">
        <f t="shared" si="31"/>
        <v>-1.2236046065816901</v>
      </c>
      <c r="M289">
        <f t="shared" si="32"/>
        <v>-1.2236046065816901</v>
      </c>
      <c r="N289" s="13">
        <f t="shared" si="33"/>
        <v>4.1806178240151563E-8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6.8280676583001911</v>
      </c>
      <c r="H290" s="10">
        <f t="shared" si="34"/>
        <v>-1.2065150394856747</v>
      </c>
      <c r="I290">
        <f t="shared" si="30"/>
        <v>-14.478180473828097</v>
      </c>
      <c r="K290">
        <f t="shared" si="31"/>
        <v>-1.206845893856543</v>
      </c>
      <c r="M290">
        <f t="shared" si="32"/>
        <v>-1.206845893856543</v>
      </c>
      <c r="N290" s="13">
        <f t="shared" si="33"/>
        <v>1.0946461472260339E-7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6.8441093219629643</v>
      </c>
      <c r="H291" s="10">
        <f t="shared" si="34"/>
        <v>-1.1898543452261667</v>
      </c>
      <c r="I291">
        <f t="shared" si="30"/>
        <v>-14.278252142714001</v>
      </c>
      <c r="K291">
        <f t="shared" si="31"/>
        <v>-1.1903113638454277</v>
      </c>
      <c r="M291">
        <f t="shared" si="32"/>
        <v>-1.1903113638454277</v>
      </c>
      <c r="N291" s="13">
        <f t="shared" si="33"/>
        <v>2.0886601835118661E-7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6.8601509856257437</v>
      </c>
      <c r="H292" s="10">
        <f t="shared" si="34"/>
        <v>-1.1734152476767492</v>
      </c>
      <c r="I292">
        <f t="shared" si="30"/>
        <v>-14.08098297212099</v>
      </c>
      <c r="K292">
        <f t="shared" si="31"/>
        <v>-1.1739981717694403</v>
      </c>
      <c r="M292">
        <f t="shared" si="32"/>
        <v>-1.1739981717694403</v>
      </c>
      <c r="N292" s="13">
        <f t="shared" si="33"/>
        <v>3.3980049783976224E-7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6.8761926492885239</v>
      </c>
      <c r="H293" s="10">
        <f t="shared" si="34"/>
        <v>-1.1571949672808481</v>
      </c>
      <c r="I293">
        <f t="shared" si="30"/>
        <v>-13.886339607370179</v>
      </c>
      <c r="K293">
        <f t="shared" si="31"/>
        <v>-1.1579035044273522</v>
      </c>
      <c r="M293">
        <f t="shared" si="32"/>
        <v>-1.1579035044273522</v>
      </c>
      <c r="N293" s="13">
        <f t="shared" si="33"/>
        <v>5.0202488797616639E-7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6.8922343129513113</v>
      </c>
      <c r="H294" s="10">
        <f t="shared" si="34"/>
        <v>-1.1411907552448901</v>
      </c>
      <c r="I294">
        <f t="shared" si="30"/>
        <v>-13.694289062938681</v>
      </c>
      <c r="K294">
        <f t="shared" si="31"/>
        <v>-1.142024579984533</v>
      </c>
      <c r="M294">
        <f t="shared" si="32"/>
        <v>-1.142024579984533</v>
      </c>
      <c r="N294" s="13">
        <f t="shared" si="33"/>
        <v>6.952636964405258E-7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6.9082759766140835</v>
      </c>
      <c r="H295" s="10">
        <f t="shared" si="34"/>
        <v>-1.1253998933203031</v>
      </c>
      <c r="I295">
        <f t="shared" si="30"/>
        <v>-13.504798719843638</v>
      </c>
      <c r="K295">
        <f t="shared" si="31"/>
        <v>-1.1263586477584275</v>
      </c>
      <c r="M295">
        <f t="shared" si="32"/>
        <v>-1.1263586477584275</v>
      </c>
      <c r="N295" s="13">
        <f t="shared" si="33"/>
        <v>9.1921007262329484E-7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6.9243176402768638</v>
      </c>
      <c r="H296" s="10">
        <f t="shared" si="34"/>
        <v>-1.1098196935825524</v>
      </c>
      <c r="I296">
        <f t="shared" si="30"/>
        <v>-13.31783632299063</v>
      </c>
      <c r="K296">
        <f t="shared" si="31"/>
        <v>-1.1109029880006696</v>
      </c>
      <c r="M296">
        <f t="shared" si="32"/>
        <v>-1.1109029880006696</v>
      </c>
      <c r="N296" s="13">
        <f t="shared" si="33"/>
        <v>1.173526796323806E-6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6.9403593039396432</v>
      </c>
      <c r="H297" s="10">
        <f t="shared" si="34"/>
        <v>-1.0944474982076935</v>
      </c>
      <c r="I297">
        <f t="shared" si="30"/>
        <v>-13.133369978492322</v>
      </c>
      <c r="K297">
        <f t="shared" si="31"/>
        <v>-1.0956549116762742</v>
      </c>
      <c r="M297">
        <f t="shared" si="32"/>
        <v>-1.0956549116762742</v>
      </c>
      <c r="N297" s="13">
        <f t="shared" si="33"/>
        <v>1.4578472841099919E-6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6.9564009676024305</v>
      </c>
      <c r="H298" s="10">
        <f t="shared" si="34"/>
        <v>-1.0792806792463612</v>
      </c>
      <c r="I298">
        <f t="shared" si="30"/>
        <v>-12.951368150956334</v>
      </c>
      <c r="K298">
        <f t="shared" si="31"/>
        <v>-1.0806117602398673</v>
      </c>
      <c r="M298">
        <f t="shared" si="32"/>
        <v>-1.0806117602398673</v>
      </c>
      <c r="N298" s="13">
        <f t="shared" si="33"/>
        <v>1.7717766112731735E-6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6.9724426312652028</v>
      </c>
      <c r="H299" s="10">
        <f t="shared" si="34"/>
        <v>-1.0643166383956171</v>
      </c>
      <c r="I299">
        <f t="shared" si="30"/>
        <v>-12.771799660747405</v>
      </c>
      <c r="K299">
        <f t="shared" si="31"/>
        <v>-1.0657709054093882</v>
      </c>
      <c r="M299">
        <f t="shared" si="32"/>
        <v>-1.0657709054093882</v>
      </c>
      <c r="N299" s="13">
        <f t="shared" si="33"/>
        <v>2.114892547342887E-6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6.9884842949279831</v>
      </c>
      <c r="H300" s="10">
        <f t="shared" si="34"/>
        <v>-1.0495528067686186</v>
      </c>
      <c r="I300">
        <f t="shared" si="30"/>
        <v>-12.594633681223424</v>
      </c>
      <c r="K300">
        <f t="shared" si="31"/>
        <v>-1.0511297489372162</v>
      </c>
      <c r="M300">
        <f t="shared" si="32"/>
        <v>-1.0511297489372162</v>
      </c>
      <c r="N300" s="13">
        <f t="shared" si="33"/>
        <v>2.4867466031013204E-6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7.0045259585907722</v>
      </c>
      <c r="H301" s="10">
        <f t="shared" si="34"/>
        <v>-1.0349866446625644</v>
      </c>
      <c r="I301">
        <f t="shared" si="30"/>
        <v>-12.419839735950774</v>
      </c>
      <c r="K301">
        <f t="shared" si="31"/>
        <v>-1.0366857223792039</v>
      </c>
      <c r="M301">
        <f t="shared" si="32"/>
        <v>-1.0366857223792039</v>
      </c>
      <c r="N301" s="13">
        <f t="shared" si="33"/>
        <v>2.8868650871807724E-6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7.0205676222535516</v>
      </c>
      <c r="H302" s="10">
        <f t="shared" si="34"/>
        <v>-1.020615641324857</v>
      </c>
      <c r="I302">
        <f t="shared" si="30"/>
        <v>-12.247387695898285</v>
      </c>
      <c r="K302">
        <f t="shared" si="31"/>
        <v>-1.0224362868615717</v>
      </c>
      <c r="M302">
        <f t="shared" si="32"/>
        <v>-1.0224362868615717</v>
      </c>
      <c r="N302" s="13">
        <f t="shared" si="33"/>
        <v>3.3147501703590936E-6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7.0366092859163318</v>
      </c>
      <c r="H303" s="10">
        <f t="shared" si="34"/>
        <v>-1.0064373147177117</v>
      </c>
      <c r="I303">
        <f t="shared" si="30"/>
        <v>-12.077247776612541</v>
      </c>
      <c r="K303">
        <f t="shared" si="31"/>
        <v>-1.0083789328458794</v>
      </c>
      <c r="M303">
        <f t="shared" si="32"/>
        <v>-1.0083789328458794</v>
      </c>
      <c r="N303" s="13">
        <f t="shared" si="33"/>
        <v>3.7698809556295693E-6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7.0526509495791041</v>
      </c>
      <c r="H304" s="10">
        <f t="shared" si="34"/>
        <v>-0.99244921128146457</v>
      </c>
      <c r="I304">
        <f t="shared" si="30"/>
        <v>-11.909390535377575</v>
      </c>
      <c r="K304">
        <f t="shared" si="31"/>
        <v>-0.99451117989236737</v>
      </c>
      <c r="M304">
        <f t="shared" si="32"/>
        <v>-0.99451117989236737</v>
      </c>
      <c r="N304" s="13">
        <f t="shared" si="33"/>
        <v>4.251714552348414E-6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7.0686926132418915</v>
      </c>
      <c r="H305" s="10">
        <f t="shared" si="34"/>
        <v>-0.97864890569657914</v>
      </c>
      <c r="I305">
        <f t="shared" si="30"/>
        <v>-11.743786868358949</v>
      </c>
      <c r="K305">
        <f t="shared" si="31"/>
        <v>-0.98083057642166227</v>
      </c>
      <c r="M305">
        <f t="shared" si="32"/>
        <v>-0.98083057642166227</v>
      </c>
      <c r="N305" s="13">
        <f t="shared" si="33"/>
        <v>4.759687152684746E-6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7.0847342769046726</v>
      </c>
      <c r="H306" s="10">
        <f t="shared" si="34"/>
        <v>-0.96503400064470013</v>
      </c>
      <c r="I306">
        <f t="shared" si="30"/>
        <v>-11.580408007736402</v>
      </c>
      <c r="K306">
        <f t="shared" si="31"/>
        <v>-0.96733469947519046</v>
      </c>
      <c r="M306">
        <f t="shared" si="32"/>
        <v>-0.96733469947519046</v>
      </c>
      <c r="N306" s="13">
        <f t="shared" si="33"/>
        <v>5.2932151086195866E-6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7.1007759405674511</v>
      </c>
      <c r="H307" s="10">
        <f t="shared" si="34"/>
        <v>-0.95160212656863297</v>
      </c>
      <c r="I307">
        <f t="shared" si="30"/>
        <v>-11.419225518823595</v>
      </c>
      <c r="K307">
        <f t="shared" si="31"/>
        <v>-0.95402115447423552</v>
      </c>
      <c r="M307">
        <f t="shared" si="32"/>
        <v>-0.95402115447423552</v>
      </c>
      <c r="N307" s="13">
        <f t="shared" si="33"/>
        <v>5.8516960080838861E-6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7.1168176042302242</v>
      </c>
      <c r="H308" s="10">
        <f t="shared" si="34"/>
        <v>-0.93835094143164577</v>
      </c>
      <c r="I308">
        <f t="shared" si="30"/>
        <v>-11.260211297179749</v>
      </c>
      <c r="K308">
        <f t="shared" si="31"/>
        <v>-0.94088757497797137</v>
      </c>
      <c r="M308">
        <f t="shared" si="32"/>
        <v>-0.94088757497797137</v>
      </c>
      <c r="N308" s="13">
        <f t="shared" si="33"/>
        <v>6.4345097483444216E-6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7.1328592678930107</v>
      </c>
      <c r="H309" s="10">
        <f t="shared" si="34"/>
        <v>-0.92527813047602758</v>
      </c>
      <c r="I309">
        <f t="shared" si="30"/>
        <v>-11.10333756571233</v>
      </c>
      <c r="K309">
        <f t="shared" si="31"/>
        <v>-0.92793162244050253</v>
      </c>
      <c r="M309">
        <f t="shared" si="32"/>
        <v>-0.92793162244050253</v>
      </c>
      <c r="N309" s="13">
        <f t="shared" si="33"/>
        <v>7.041019605533141E-6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7.148900931555791</v>
      </c>
      <c r="H310" s="10">
        <f t="shared" si="34"/>
        <v>-0.91238140598120743</v>
      </c>
      <c r="I310">
        <f t="shared" si="30"/>
        <v>-10.948576871774488</v>
      </c>
      <c r="K310">
        <f t="shared" si="31"/>
        <v>-0.91515098596714506</v>
      </c>
      <c r="M310">
        <f t="shared" si="32"/>
        <v>-0.91515098596714506</v>
      </c>
      <c r="N310" s="13">
        <f t="shared" si="33"/>
        <v>7.6705732985062896E-6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7.1649425952185721</v>
      </c>
      <c r="H311" s="10">
        <f t="shared" si="34"/>
        <v>-0.89965850702133809</v>
      </c>
      <c r="I311">
        <f t="shared" si="30"/>
        <v>-10.795902084256056</v>
      </c>
      <c r="K311">
        <f t="shared" si="31"/>
        <v>-0.90254338206991491</v>
      </c>
      <c r="M311">
        <f t="shared" si="32"/>
        <v>-0.90254338206991491</v>
      </c>
      <c r="N311" s="13">
        <f t="shared" si="33"/>
        <v>8.3225040459010996E-6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7.1809842588813435</v>
      </c>
      <c r="H312" s="10">
        <f t="shared" si="34"/>
        <v>-0.88710719922266779</v>
      </c>
      <c r="I312">
        <f t="shared" si="30"/>
        <v>-10.645286390672013</v>
      </c>
      <c r="K312">
        <f t="shared" si="31"/>
        <v>-0.89010655442254338</v>
      </c>
      <c r="M312">
        <f t="shared" si="32"/>
        <v>-0.89010655442254338</v>
      </c>
      <c r="N312" s="13">
        <f t="shared" si="33"/>
        <v>8.9961316150207855E-6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7.1970259225441318</v>
      </c>
      <c r="H313" s="10">
        <f t="shared" si="34"/>
        <v>-0.87472527452065818</v>
      </c>
      <c r="I313">
        <f t="shared" si="30"/>
        <v>-10.496703294247897</v>
      </c>
      <c r="K313">
        <f t="shared" si="31"/>
        <v>-0.87783827361495448</v>
      </c>
      <c r="M313">
        <f t="shared" si="32"/>
        <v>-0.87783827361495448</v>
      </c>
      <c r="N313" s="13">
        <f t="shared" si="33"/>
        <v>9.690763361089572E-6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7.213067586206912</v>
      </c>
      <c r="H314" s="10">
        <f t="shared" si="34"/>
        <v>-0.86251055091710005</v>
      </c>
      <c r="I314">
        <f t="shared" si="30"/>
        <v>-10.350126611005201</v>
      </c>
      <c r="K314">
        <f t="shared" si="31"/>
        <v>-0.8657363369075296</v>
      </c>
      <c r="M314">
        <f t="shared" si="32"/>
        <v>-0.8657363369075296</v>
      </c>
      <c r="N314" s="13">
        <f t="shared" si="33"/>
        <v>1.0405695256051571E-5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7.2291092498696914</v>
      </c>
      <c r="H315" s="10">
        <f t="shared" si="34"/>
        <v>-0.85046087223713618</v>
      </c>
      <c r="I315">
        <f t="shared" si="30"/>
        <v>-10.205530466845634</v>
      </c>
      <c r="K315">
        <f t="shared" si="31"/>
        <v>-0.85379856798501053</v>
      </c>
      <c r="M315">
        <f t="shared" si="32"/>
        <v>-0.85379856798501053</v>
      </c>
      <c r="N315" s="13">
        <f t="shared" si="33"/>
        <v>1.1140212905378499E-5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7.2451509135324628</v>
      </c>
      <c r="H316" s="10">
        <f t="shared" si="34"/>
        <v>-0.83857410788648112</v>
      </c>
      <c r="I316">
        <f t="shared" si="30"/>
        <v>-10.062889294637774</v>
      </c>
      <c r="K316">
        <f t="shared" si="31"/>
        <v>-0.84202281671038215</v>
      </c>
      <c r="M316">
        <f t="shared" si="32"/>
        <v>-0.84202281671038215</v>
      </c>
      <c r="N316" s="13">
        <f t="shared" si="33"/>
        <v>1.1893592552052794E-5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7.2611925771952519</v>
      </c>
      <c r="H317" s="10">
        <f t="shared" si="34"/>
        <v>-0.8268481526087833</v>
      </c>
      <c r="I317">
        <f t="shared" si="30"/>
        <v>-9.9221778313053992</v>
      </c>
      <c r="K317">
        <f t="shared" si="31"/>
        <v>-0.83040695887867411</v>
      </c>
      <c r="M317">
        <f t="shared" si="32"/>
        <v>-0.83040695887867411</v>
      </c>
      <c r="N317" s="13">
        <f t="shared" si="33"/>
        <v>1.2665102066614083E-5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7.2772342408580331</v>
      </c>
      <c r="H318" s="10">
        <f t="shared" si="34"/>
        <v>-0.8152809262433649</v>
      </c>
      <c r="I318">
        <f t="shared" si="30"/>
        <v>-9.7833711149203779</v>
      </c>
      <c r="K318">
        <f t="shared" si="31"/>
        <v>-0.81894889597092924</v>
      </c>
      <c r="M318">
        <f t="shared" si="32"/>
        <v>-0.81894889597092924</v>
      </c>
      <c r="N318" s="13">
        <f t="shared" si="33"/>
        <v>1.3454001922328384E-5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7.2932759045208115</v>
      </c>
      <c r="H319" s="10">
        <f t="shared" si="34"/>
        <v>-0.80387037348323198</v>
      </c>
      <c r="I319">
        <f t="shared" si="30"/>
        <v>-9.6464444817987847</v>
      </c>
      <c r="K319">
        <f t="shared" si="31"/>
        <v>-0.80764655490823556</v>
      </c>
      <c r="M319">
        <f t="shared" si="32"/>
        <v>-0.80764655490823556</v>
      </c>
      <c r="N319" s="13">
        <f t="shared" si="33"/>
        <v>1.4259546154542049E-5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7.3093175681835838</v>
      </c>
      <c r="H320" s="10">
        <f t="shared" si="34"/>
        <v>-0.79261446363362709</v>
      </c>
      <c r="I320">
        <f t="shared" si="30"/>
        <v>-9.5113735636035255</v>
      </c>
      <c r="K320">
        <f t="shared" si="31"/>
        <v>-0.79649788780609143</v>
      </c>
      <c r="M320">
        <f t="shared" si="32"/>
        <v>-0.79649788780609143</v>
      </c>
      <c r="N320" s="13">
        <f t="shared" si="33"/>
        <v>1.5080983303280381E-5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7.3253592318463712</v>
      </c>
      <c r="H321" s="10">
        <f t="shared" si="34"/>
        <v>-0.78151119037105476</v>
      </c>
      <c r="I321">
        <f t="shared" si="30"/>
        <v>-9.3781342844526563</v>
      </c>
      <c r="K321">
        <f t="shared" si="31"/>
        <v>-0.78550087172908634</v>
      </c>
      <c r="M321">
        <f t="shared" si="32"/>
        <v>-0.78550087172908634</v>
      </c>
      <c r="N321" s="13">
        <f t="shared" si="33"/>
        <v>1.5917557338624644E-5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7.3414008955091523</v>
      </c>
      <c r="H322" s="10">
        <f t="shared" si="34"/>
        <v>-0.77055857150300411</v>
      </c>
      <c r="I322">
        <f t="shared" si="30"/>
        <v>-9.2467028580360484</v>
      </c>
      <c r="K322">
        <f t="shared" si="31"/>
        <v>-0.77465350844605918</v>
      </c>
      <c r="M322">
        <f t="shared" si="32"/>
        <v>-0.77465350844605918</v>
      </c>
      <c r="N322" s="13">
        <f t="shared" si="33"/>
        <v>1.6768508567597217E-5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7.3574425591719326</v>
      </c>
      <c r="H323" s="10">
        <f t="shared" si="34"/>
        <v>-0.75975464872823806</v>
      </c>
      <c r="I323">
        <f t="shared" si="30"/>
        <v>-9.1170557847388558</v>
      </c>
      <c r="K323">
        <f t="shared" si="31"/>
        <v>-0.76395382418568591</v>
      </c>
      <c r="M323">
        <f t="shared" si="32"/>
        <v>-0.76395382418568591</v>
      </c>
      <c r="N323" s="13">
        <f t="shared" si="33"/>
        <v>1.7633074522432417E-5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7.3734842228347039</v>
      </c>
      <c r="H324" s="10">
        <f t="shared" si="34"/>
        <v>-0.74909748739791782</v>
      </c>
      <c r="I324">
        <f t="shared" si="30"/>
        <v>-8.9891698487750133</v>
      </c>
      <c r="K324">
        <f t="shared" si="31"/>
        <v>-0.75339986939271253</v>
      </c>
      <c r="M324">
        <f t="shared" si="32"/>
        <v>-0.75339986939271253</v>
      </c>
      <c r="N324" s="13">
        <f t="shared" si="33"/>
        <v>1.8510490829133733E-5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7.3895258864974904</v>
      </c>
      <c r="H325" s="10">
        <f t="shared" si="34"/>
        <v>-0.738585176277474</v>
      </c>
      <c r="I325">
        <f t="shared" si="30"/>
        <v>-8.863022115329688</v>
      </c>
      <c r="K325">
        <f t="shared" si="31"/>
        <v>-0.74298971848478623</v>
      </c>
      <c r="M325">
        <f t="shared" si="32"/>
        <v>-0.74298971848478623</v>
      </c>
      <c r="N325" s="13">
        <f t="shared" si="33"/>
        <v>1.9399992055994928E-5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7.4055675501602707</v>
      </c>
      <c r="H326" s="10">
        <f t="shared" si="34"/>
        <v>-0.72821582730943213</v>
      </c>
      <c r="I326">
        <f t="shared" si="30"/>
        <v>-8.7385899277131855</v>
      </c>
      <c r="K326">
        <f t="shared" si="31"/>
        <v>-0.73272146961008688</v>
      </c>
      <c r="M326">
        <f t="shared" si="32"/>
        <v>-0.73272146961008688</v>
      </c>
      <c r="N326" s="13">
        <f t="shared" si="33"/>
        <v>2.0300812541449477E-5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7.4216092138230518</v>
      </c>
      <c r="H327" s="10">
        <f t="shared" si="34"/>
        <v>-0.71798757537706026</v>
      </c>
      <c r="I327">
        <f t="shared" si="30"/>
        <v>-8.6158509045247236</v>
      </c>
      <c r="K327">
        <f t="shared" si="31"/>
        <v>-0.72259324440564832</v>
      </c>
      <c r="M327">
        <f t="shared" si="32"/>
        <v>-0.72259324440564832</v>
      </c>
      <c r="N327" s="13">
        <f t="shared" si="33"/>
        <v>2.121218720089524E-5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7.4376508774858321</v>
      </c>
      <c r="H328" s="10">
        <f t="shared" si="34"/>
        <v>-0.70789857806907797</v>
      </c>
      <c r="I328">
        <f t="shared" si="30"/>
        <v>-8.4947829368289351</v>
      </c>
      <c r="K328">
        <f t="shared" si="31"/>
        <v>-0.71260318775659048</v>
      </c>
      <c r="M328">
        <f t="shared" si="32"/>
        <v>-0.71260318775659048</v>
      </c>
      <c r="N328" s="13">
        <f t="shared" si="33"/>
        <v>2.2133352311836629E-5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7.4536925411486123</v>
      </c>
      <c r="H329" s="10">
        <f t="shared" si="34"/>
        <v>-0.69794701544537407</v>
      </c>
      <c r="I329">
        <f t="shared" si="30"/>
        <v>-8.3753641853444893</v>
      </c>
      <c r="K329">
        <f t="shared" si="31"/>
        <v>-0.70274946755623724</v>
      </c>
      <c r="M329">
        <f t="shared" si="32"/>
        <v>-0.70274946755623724</v>
      </c>
      <c r="N329" s="13">
        <f t="shared" si="33"/>
        <v>2.3063546277134065E-5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7.4697342048113935</v>
      </c>
      <c r="H330" s="10">
        <f t="shared" si="34"/>
        <v>-0.68813108980380588</v>
      </c>
      <c r="I330">
        <f t="shared" si="30"/>
        <v>-8.2575730776456702</v>
      </c>
      <c r="K330">
        <f t="shared" si="31"/>
        <v>-0.69303027446719501</v>
      </c>
      <c r="M330">
        <f t="shared" si="32"/>
        <v>-0.69303027446719501</v>
      </c>
      <c r="N330" s="13">
        <f t="shared" si="33"/>
        <v>2.4002010365987187E-5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7.4857758684741711</v>
      </c>
      <c r="H331" s="10">
        <f t="shared" si="34"/>
        <v>-0.67844902544813923</v>
      </c>
      <c r="I331">
        <f t="shared" si="30"/>
        <v>-8.1413883053776708</v>
      </c>
      <c r="K331">
        <f t="shared" si="31"/>
        <v>-0.68344382168345597</v>
      </c>
      <c r="M331">
        <f t="shared" si="32"/>
        <v>-0.68344382168345597</v>
      </c>
      <c r="N331" s="13">
        <f t="shared" si="33"/>
        <v>2.4947989432334221E-5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7.5018175321369513</v>
      </c>
      <c r="H332" s="10">
        <f t="shared" si="34"/>
        <v>-0.66889906845715619</v>
      </c>
      <c r="I332">
        <f t="shared" si="30"/>
        <v>-8.0267888214858747</v>
      </c>
      <c r="K332">
        <f t="shared" si="31"/>
        <v>-0.67398834469354929</v>
      </c>
      <c r="M332">
        <f t="shared" si="32"/>
        <v>-0.67398834469354929</v>
      </c>
      <c r="N332" s="13">
        <f t="shared" si="33"/>
        <v>2.5900732610315548E-5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7.5178591957997316</v>
      </c>
      <c r="H333" s="10">
        <f t="shared" si="34"/>
        <v>-0.65947948645498589</v>
      </c>
      <c r="I333">
        <f t="shared" si="30"/>
        <v>-7.9137538374598311</v>
      </c>
      <c r="K333">
        <f t="shared" si="31"/>
        <v>-0.66466210104483381</v>
      </c>
      <c r="M333">
        <f t="shared" si="32"/>
        <v>-0.66466210104483381</v>
      </c>
      <c r="N333" s="13">
        <f t="shared" si="33"/>
        <v>2.6859493986904552E-5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7.5339008594625128</v>
      </c>
      <c r="H334" s="10">
        <f t="shared" si="34"/>
        <v>-0.65018856838269223</v>
      </c>
      <c r="I334">
        <f t="shared" si="30"/>
        <v>-7.8022628205923068</v>
      </c>
      <c r="K334">
        <f t="shared" si="31"/>
        <v>-0.65546337010892974</v>
      </c>
      <c r="M334">
        <f t="shared" si="32"/>
        <v>-0.65546337010892974</v>
      </c>
      <c r="N334" s="13">
        <f t="shared" si="33"/>
        <v>2.7823533251118217E-5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7.549942523125293</v>
      </c>
      <c r="H335" s="10">
        <f t="shared" si="34"/>
        <v>-0.64102462427115237</v>
      </c>
      <c r="I335">
        <f t="shared" si="30"/>
        <v>-7.6922954912538284</v>
      </c>
      <c r="K335">
        <f t="shared" si="31"/>
        <v>-0.64639045284836405</v>
      </c>
      <c r="M335">
        <f t="shared" si="32"/>
        <v>-0.64639045284836405</v>
      </c>
      <c r="N335" s="13">
        <f t="shared" si="33"/>
        <v>2.8792116320021569E-5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7.5659841867880706</v>
      </c>
      <c r="H336" s="10">
        <f t="shared" si="34"/>
        <v>-0.63198598501527337</v>
      </c>
      <c r="I336">
        <f t="shared" si="30"/>
        <v>-7.5838318201832804</v>
      </c>
      <c r="K336">
        <f t="shared" si="31"/>
        <v>-0.6374416715844603</v>
      </c>
      <c r="M336">
        <f t="shared" si="32"/>
        <v>-0.6374416715844603</v>
      </c>
      <c r="N336" s="13">
        <f t="shared" si="33"/>
        <v>2.9764515941206708E-5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7.5820258504508509</v>
      </c>
      <c r="H337" s="10">
        <f t="shared" si="34"/>
        <v>-0.62307100214956257</v>
      </c>
      <c r="I337">
        <f t="shared" si="30"/>
        <v>-7.4768520257947504</v>
      </c>
      <c r="K337">
        <f t="shared" si="31"/>
        <v>-0.62861536976650656</v>
      </c>
      <c r="M337">
        <f t="shared" si="32"/>
        <v>-0.62861536976650656</v>
      </c>
      <c r="N337" s="13">
        <f t="shared" si="33"/>
        <v>3.0740012271817182E-5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7.598067514113632</v>
      </c>
      <c r="H338" s="10">
        <f t="shared" si="34"/>
        <v>-0.61427804762510307</v>
      </c>
      <c r="I338">
        <f t="shared" si="30"/>
        <v>-7.3713365715012369</v>
      </c>
      <c r="K338">
        <f t="shared" si="31"/>
        <v>-0.61990991174225851</v>
      </c>
      <c r="M338">
        <f t="shared" si="32"/>
        <v>-0.61990991174225851</v>
      </c>
      <c r="N338" s="13">
        <f t="shared" si="33"/>
        <v>3.1717893434103007E-5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7.6141091777764123</v>
      </c>
      <c r="H339" s="10">
        <f t="shared" si="34"/>
        <v>-0.60560551358794412</v>
      </c>
      <c r="I339">
        <f t="shared" si="30"/>
        <v>-7.2672661630553295</v>
      </c>
      <c r="K339">
        <f t="shared" si="31"/>
        <v>-0.6113236825297913</v>
      </c>
      <c r="M339">
        <f t="shared" si="32"/>
        <v>-0.6113236825297913</v>
      </c>
      <c r="N339" s="13">
        <f t="shared" si="33"/>
        <v>3.269745604750569E-5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7.6301508414391925</v>
      </c>
      <c r="H340" s="10">
        <f t="shared" si="34"/>
        <v>-0.59705181215895076</v>
      </c>
      <c r="I340">
        <f t="shared" ref="I340:I403" si="37">H340*$E$6</f>
        <v>-7.1646217459074091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-0.6028550875907337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-0.6028550875907337</v>
      </c>
      <c r="N340" s="13">
        <f t="shared" ref="N340:N403" si="40">(M340-H340)^2*O340</f>
        <v>3.3678005737135463E-5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7.6461925051019719</v>
      </c>
      <c r="H341" s="10">
        <f t="shared" ref="H341:H404" si="41">-(-$B$4)*(1+D341+$E$5*D341^3)*EXP(-D341)</f>
        <v>-0.58861537521512464</v>
      </c>
      <c r="I341">
        <f t="shared" si="37"/>
        <v>-7.0633845025814956</v>
      </c>
      <c r="K341">
        <f t="shared" si="38"/>
        <v>-0.59450255260493545</v>
      </c>
      <c r="M341">
        <f t="shared" si="39"/>
        <v>-0.59450255260493545</v>
      </c>
      <c r="N341" s="13">
        <f t="shared" si="40"/>
        <v>3.4658857619099692E-5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7.6622341687647513</v>
      </c>
      <c r="H342" s="10">
        <f t="shared" si="41"/>
        <v>-0.58029465417243276</v>
      </c>
      <c r="I342">
        <f t="shared" si="37"/>
        <v>-6.9635358500691931</v>
      </c>
      <c r="K342">
        <f t="shared" si="38"/>
        <v>-0.58626452324657541</v>
      </c>
      <c r="M342">
        <f t="shared" si="39"/>
        <v>-0.58626452324657541</v>
      </c>
      <c r="N342" s="13">
        <f t="shared" si="40"/>
        <v>3.5639336762404857E-5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7.6782758324275315</v>
      </c>
      <c r="H343" s="10">
        <f t="shared" si="41"/>
        <v>-0.57208811977015184</v>
      </c>
      <c r="I343">
        <f t="shared" si="37"/>
        <v>-6.8650574372418216</v>
      </c>
      <c r="K343">
        <f t="shared" si="38"/>
        <v>-0.57813946496175062</v>
      </c>
      <c r="M343">
        <f t="shared" si="39"/>
        <v>-0.57813946496175062</v>
      </c>
      <c r="N343" s="13">
        <f t="shared" si="40"/>
        <v>3.6618778627885651E-5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7.6943174960903118</v>
      </c>
      <c r="H344" s="10">
        <f t="shared" si="41"/>
        <v>-0.56399426185676749</v>
      </c>
      <c r="I344">
        <f t="shared" si="37"/>
        <v>-6.7679311422812098</v>
      </c>
      <c r="K344">
        <f t="shared" si="38"/>
        <v>-0.57012586274756671</v>
      </c>
      <c r="M344">
        <f t="shared" si="39"/>
        <v>-0.57012586274756671</v>
      </c>
      <c r="N344" s="13">
        <f t="shared" si="40"/>
        <v>3.7596529484049877E-5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7.7103591597530921</v>
      </c>
      <c r="H345" s="10">
        <f t="shared" si="41"/>
        <v>-0.55601158917742644</v>
      </c>
      <c r="I345">
        <f t="shared" si="37"/>
        <v>-6.6721390701291172</v>
      </c>
      <c r="K345">
        <f t="shared" si="38"/>
        <v>-0.56222222093275565</v>
      </c>
      <c r="M345">
        <f t="shared" si="39"/>
        <v>-0.56222222093275565</v>
      </c>
      <c r="N345" s="13">
        <f t="shared" si="40"/>
        <v>3.8571946800303585E-5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7.7264008234158732</v>
      </c>
      <c r="H346" s="10">
        <f t="shared" si="41"/>
        <v>-0.54813862916297973</v>
      </c>
      <c r="I346">
        <f t="shared" si="37"/>
        <v>-6.5776635499557567</v>
      </c>
      <c r="K346">
        <f t="shared" si="38"/>
        <v>-0.55442706295983935</v>
      </c>
      <c r="M346">
        <f t="shared" si="39"/>
        <v>-0.55442706295983935</v>
      </c>
      <c r="N346" s="13">
        <f t="shared" si="40"/>
        <v>3.9544399617486244E-5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7.7424424870786517</v>
      </c>
      <c r="H347" s="10">
        <f t="shared" si="41"/>
        <v>-0.54037392772061765</v>
      </c>
      <c r="I347">
        <f t="shared" si="37"/>
        <v>-6.4844871326474118</v>
      </c>
      <c r="K347">
        <f t="shared" si="38"/>
        <v>-0.54673893116886829</v>
      </c>
      <c r="M347">
        <f t="shared" si="39"/>
        <v>-0.54673893116886829</v>
      </c>
      <c r="N347" s="13">
        <f t="shared" si="40"/>
        <v>4.0513268896242522E-5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7.7584841507414311</v>
      </c>
      <c r="H348" s="10">
        <f t="shared" si="41"/>
        <v>-0.53271604902612246</v>
      </c>
      <c r="I348">
        <f t="shared" si="37"/>
        <v>-6.3925925883134695</v>
      </c>
      <c r="K348">
        <f t="shared" si="38"/>
        <v>-0.5391563865827439</v>
      </c>
      <c r="M348">
        <f t="shared" si="39"/>
        <v>-0.5391563865827439</v>
      </c>
      <c r="N348" s="13">
        <f t="shared" si="40"/>
        <v>4.1477947843228543E-5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7.7745258144042113</v>
      </c>
      <c r="H349" s="10">
        <f t="shared" si="41"/>
        <v>-0.52516357531774205</v>
      </c>
      <c r="I349">
        <f t="shared" si="37"/>
        <v>-6.301962903812905</v>
      </c>
      <c r="K349">
        <f t="shared" si="38"/>
        <v>-0.53167800869415061</v>
      </c>
      <c r="M349">
        <f t="shared" si="39"/>
        <v>-0.53167800869415061</v>
      </c>
      <c r="N349" s="13">
        <f t="shared" si="40"/>
        <v>4.2437842215665793E-5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7.7905674780669925</v>
      </c>
      <c r="H350" s="10">
        <f t="shared" si="41"/>
        <v>-0.51771510669171106</v>
      </c>
      <c r="I350">
        <f t="shared" si="37"/>
        <v>-6.2125812803005331</v>
      </c>
      <c r="K350">
        <f t="shared" si="38"/>
        <v>-0.52430239525411537</v>
      </c>
      <c r="M350">
        <f t="shared" si="39"/>
        <v>-0.52430239525411537</v>
      </c>
      <c r="N350" s="13">
        <f t="shared" si="40"/>
        <v>4.33923706043827E-5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7.8066091417297727</v>
      </c>
      <c r="H351" s="10">
        <f t="shared" si="41"/>
        <v>-0.5103692608994147</v>
      </c>
      <c r="I351">
        <f t="shared" si="37"/>
        <v>-6.124431130792976</v>
      </c>
      <c r="K351">
        <f t="shared" si="38"/>
        <v>-0.51702816206220137</v>
      </c>
      <c r="M351">
        <f t="shared" si="39"/>
        <v>-0.51702816206220137</v>
      </c>
      <c r="N351" s="13">
        <f t="shared" si="40"/>
        <v>4.4340964695761641E-5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7.8226508053925521</v>
      </c>
      <c r="H352" s="10">
        <f t="shared" si="41"/>
        <v>-0.50312467314621834</v>
      </c>
      <c r="I352">
        <f t="shared" si="37"/>
        <v>-6.0374960777546196</v>
      </c>
      <c r="K352">
        <f t="shared" si="38"/>
        <v>-0.50985394275835416</v>
      </c>
      <c r="M352">
        <f t="shared" si="39"/>
        <v>-0.50985394275835416</v>
      </c>
      <c r="N352" s="13">
        <f t="shared" si="40"/>
        <v>4.5283069512814626E-5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7.8386924690553323</v>
      </c>
      <c r="H353" s="10">
        <f t="shared" si="41"/>
        <v>-0.49597999589196395</v>
      </c>
      <c r="I353">
        <f t="shared" si="37"/>
        <v>-5.9517599507035674</v>
      </c>
      <c r="K353">
        <f t="shared" si="38"/>
        <v>-0.50277838861641555</v>
      </c>
      <c r="M353">
        <f t="shared" si="39"/>
        <v>-0.50277838861641555</v>
      </c>
      <c r="N353" s="13">
        <f t="shared" si="40"/>
        <v>4.6218143635876397E-5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7.8547341327181117</v>
      </c>
      <c r="H354" s="10">
        <f t="shared" si="41"/>
        <v>-0.48893389865314751</v>
      </c>
      <c r="I354">
        <f t="shared" si="37"/>
        <v>-5.8672067838377702</v>
      </c>
      <c r="K354">
        <f t="shared" si="38"/>
        <v>-0.49580016833931878</v>
      </c>
      <c r="M354">
        <f t="shared" si="39"/>
        <v>-0.49580016833931878</v>
      </c>
      <c r="N354" s="13">
        <f t="shared" si="40"/>
        <v>4.7145659403234466E-5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7.870775796380892</v>
      </c>
      <c r="H355" s="10">
        <f t="shared" si="41"/>
        <v>-0.48198506780677597</v>
      </c>
      <c r="I355">
        <f t="shared" si="37"/>
        <v>-5.7838208136813112</v>
      </c>
      <c r="K355">
        <f t="shared" si="38"/>
        <v>-0.48891796785596336</v>
      </c>
      <c r="M355">
        <f t="shared" si="39"/>
        <v>-0.48891796785596336</v>
      </c>
      <c r="N355" s="13">
        <f t="shared" si="40"/>
        <v>4.8065103092022598E-5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7.8868174600436722</v>
      </c>
      <c r="H356" s="10">
        <f t="shared" si="41"/>
        <v>-0.47513220639592074</v>
      </c>
      <c r="I356">
        <f t="shared" si="37"/>
        <v>-5.7015864767510491</v>
      </c>
      <c r="K356">
        <f t="shared" si="38"/>
        <v>-0.4821304901197967</v>
      </c>
      <c r="M356">
        <f t="shared" si="39"/>
        <v>-0.4821304901197967</v>
      </c>
      <c r="N356" s="13">
        <f t="shared" si="40"/>
        <v>4.897597507986708E-5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7.9028591237064516</v>
      </c>
      <c r="H357" s="10">
        <f t="shared" si="41"/>
        <v>-0.46837403393696081</v>
      </c>
      <c r="I357">
        <f t="shared" si="37"/>
        <v>-5.6204884072435295</v>
      </c>
      <c r="K357">
        <f t="shared" si="38"/>
        <v>-0.47543645490909164</v>
      </c>
      <c r="M357">
        <f t="shared" si="39"/>
        <v>-0.47543645490909164</v>
      </c>
      <c r="N357" s="13">
        <f t="shared" si="40"/>
        <v>4.9877789987593432E-5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7.9189007873692319</v>
      </c>
      <c r="H358" s="10">
        <f t="shared" si="41"/>
        <v>-0.46170928622853002</v>
      </c>
      <c r="I358">
        <f t="shared" si="37"/>
        <v>-5.5405114347423599</v>
      </c>
      <c r="K358">
        <f t="shared" si="38"/>
        <v>-0.46883459862894267</v>
      </c>
      <c r="M358">
        <f t="shared" si="39"/>
        <v>-0.46883459862894267</v>
      </c>
      <c r="N358" s="13">
        <f t="shared" si="40"/>
        <v>5.0770076803474167E-5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7.9349424510320112</v>
      </c>
      <c r="H359" s="10">
        <f t="shared" si="41"/>
        <v>-0.45513671516216531</v>
      </c>
      <c r="I359">
        <f t="shared" si="37"/>
        <v>-5.4616405819459839</v>
      </c>
      <c r="K359">
        <f t="shared" si="38"/>
        <v>-0.46232367411498199</v>
      </c>
      <c r="M359">
        <f t="shared" si="39"/>
        <v>-0.46232367411498199</v>
      </c>
      <c r="N359" s="13">
        <f t="shared" si="40"/>
        <v>5.1652378989471831E-5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7.9509841146947915</v>
      </c>
      <c r="H360" s="10">
        <f t="shared" si="41"/>
        <v>-0.44865508853465869</v>
      </c>
      <c r="I360">
        <f t="shared" si="37"/>
        <v>-5.383861062415904</v>
      </c>
      <c r="K360">
        <f t="shared" si="38"/>
        <v>-0.45590245043881533</v>
      </c>
      <c r="M360">
        <f t="shared" si="39"/>
        <v>-0.45590245043881533</v>
      </c>
      <c r="N360" s="13">
        <f t="shared" si="40"/>
        <v>5.2524254569821048E-5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7.9670257783575718</v>
      </c>
      <c r="H361" s="10">
        <f t="shared" si="41"/>
        <v>-0.44226318986212004</v>
      </c>
      <c r="I361">
        <f t="shared" si="37"/>
        <v>-5.3071582783454403</v>
      </c>
      <c r="K361">
        <f t="shared" si="38"/>
        <v>-0.44956971271519258</v>
      </c>
      <c r="M361">
        <f t="shared" si="39"/>
        <v>-0.44956971271519258</v>
      </c>
      <c r="N361" s="13">
        <f t="shared" si="40"/>
        <v>5.3385276202471272E-5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7.9830674420203529</v>
      </c>
      <c r="H362" s="10">
        <f t="shared" si="41"/>
        <v>-0.43595981819574209</v>
      </c>
      <c r="I362">
        <f t="shared" si="37"/>
        <v>-5.2315178183489053</v>
      </c>
      <c r="K362">
        <f t="shared" si="38"/>
        <v>-0.44332426191090529</v>
      </c>
      <c r="M362">
        <f t="shared" si="39"/>
        <v>-0.44332426191090529</v>
      </c>
      <c r="N362" s="13">
        <f t="shared" si="40"/>
        <v>5.4235031233806826E-5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7.9991091056831314</v>
      </c>
      <c r="H363" s="10">
        <f t="shared" si="41"/>
        <v>-0.42974378793927881</v>
      </c>
      <c r="I363">
        <f t="shared" si="37"/>
        <v>-5.1569254552713453</v>
      </c>
      <c r="K363">
        <f t="shared" si="38"/>
        <v>-0.43716491465542501</v>
      </c>
      <c r="M363">
        <f t="shared" si="39"/>
        <v>-0.43716491465542501</v>
      </c>
      <c r="N363" s="13">
        <f t="shared" si="40"/>
        <v>5.5073121737098856E-5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8.0151507693459116</v>
      </c>
      <c r="H364" s="10">
        <f t="shared" si="41"/>
        <v>-0.42361392866822645</v>
      </c>
      <c r="I364">
        <f t="shared" si="37"/>
        <v>-5.0833671440187178</v>
      </c>
      <c r="K364">
        <f t="shared" si="38"/>
        <v>-0.43109050305327373</v>
      </c>
      <c r="M364">
        <f t="shared" si="39"/>
        <v>-0.43109050305327373</v>
      </c>
      <c r="N364" s="13">
        <f t="shared" si="40"/>
        <v>5.5899164535145194E-5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8.031192433008691</v>
      </c>
      <c r="H365" s="10">
        <f t="shared" si="41"/>
        <v>-0.41756908495071315</v>
      </c>
      <c r="I365">
        <f t="shared" si="37"/>
        <v>-5.0108290194085576</v>
      </c>
      <c r="K365">
        <f t="shared" si="38"/>
        <v>-0.42509987449813935</v>
      </c>
      <c r="M365">
        <f t="shared" si="39"/>
        <v>-0.42509987449813935</v>
      </c>
      <c r="N365" s="13">
        <f t="shared" si="40"/>
        <v>5.6712791207623678E-5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8.0472340966714722</v>
      </c>
      <c r="H366" s="10">
        <f t="shared" si="41"/>
        <v>-0.41160811617009113</v>
      </c>
      <c r="I366">
        <f t="shared" si="37"/>
        <v>-4.9392973940410938</v>
      </c>
      <c r="K366">
        <f t="shared" si="38"/>
        <v>-0.41919189148872227</v>
      </c>
      <c r="M366">
        <f t="shared" si="39"/>
        <v>-0.41919189148872227</v>
      </c>
      <c r="N366" s="13">
        <f t="shared" si="40"/>
        <v>5.7513648083478792E-5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8.0632757603342515</v>
      </c>
      <c r="H367" s="10">
        <f t="shared" si="41"/>
        <v>-0.40572989634923173</v>
      </c>
      <c r="I367">
        <f t="shared" si="37"/>
        <v>-4.8687587561907808</v>
      </c>
      <c r="K367">
        <f t="shared" si="38"/>
        <v>-0.41336543144633153</v>
      </c>
      <c r="M367">
        <f t="shared" si="39"/>
        <v>-0.41336543144633153</v>
      </c>
      <c r="N367" s="13">
        <f t="shared" si="40"/>
        <v>5.8301396219042842E-5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8.0793174239970327</v>
      </c>
      <c r="H368" s="10">
        <f t="shared" si="41"/>
        <v>-0.39993331397651721</v>
      </c>
      <c r="I368">
        <f t="shared" si="37"/>
        <v>-4.799199767718207</v>
      </c>
      <c r="K368">
        <f t="shared" si="38"/>
        <v>-0.40761938653420593</v>
      </c>
      <c r="M368">
        <f t="shared" si="39"/>
        <v>-0.40761938653420593</v>
      </c>
      <c r="N368" s="13">
        <f t="shared" si="40"/>
        <v>5.9075711362055571E-5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8.095359087659812</v>
      </c>
      <c r="H369" s="10">
        <f t="shared" si="41"/>
        <v>-0.39421727183352917</v>
      </c>
      <c r="I369">
        <f t="shared" si="37"/>
        <v>-4.7306072620023496</v>
      </c>
      <c r="K369">
        <f t="shared" si="38"/>
        <v>-0.40195266347858682</v>
      </c>
      <c r="M369">
        <f t="shared" si="39"/>
        <v>-0.40195266347858682</v>
      </c>
      <c r="N369" s="13">
        <f t="shared" si="40"/>
        <v>5.9836283902427765E-5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8.1114007513225932</v>
      </c>
      <c r="H370" s="10">
        <f t="shared" si="41"/>
        <v>-0.3885806868244257</v>
      </c>
      <c r="I370">
        <f t="shared" si="37"/>
        <v>-4.6629682418931084</v>
      </c>
      <c r="K370">
        <f t="shared" si="38"/>
        <v>-0.39636418339150897</v>
      </c>
      <c r="M370">
        <f t="shared" si="39"/>
        <v>-0.39636418339150897</v>
      </c>
      <c r="N370" s="13">
        <f t="shared" si="40"/>
        <v>6.0582818809797048E-5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8.1274424149853708</v>
      </c>
      <c r="H371" s="10">
        <f t="shared" si="41"/>
        <v>-0.38302248980700671</v>
      </c>
      <c r="I371">
        <f t="shared" si="37"/>
        <v>-4.5962698776840805</v>
      </c>
      <c r="K371">
        <f t="shared" si="38"/>
        <v>-0.3908528815953406</v>
      </c>
      <c r="M371">
        <f t="shared" si="39"/>
        <v>-0.3908528815953406</v>
      </c>
      <c r="N371" s="13">
        <f t="shared" si="40"/>
        <v>6.1315035558806826E-5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8.1434840786481519</v>
      </c>
      <c r="H372" s="10">
        <f t="shared" si="41"/>
        <v>-0.37754162542545722</v>
      </c>
      <c r="I372">
        <f t="shared" si="37"/>
        <v>-4.530499505105487</v>
      </c>
      <c r="K372">
        <f t="shared" si="38"/>
        <v>-0.38541770744903392</v>
      </c>
      <c r="M372">
        <f t="shared" si="39"/>
        <v>-0.38541770744903392</v>
      </c>
      <c r="N372" s="13">
        <f t="shared" si="40"/>
        <v>6.2032668042108087E-5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8.1595257423109331</v>
      </c>
      <c r="H373" s="10">
        <f t="shared" si="41"/>
        <v>-0.37213705194476954</v>
      </c>
      <c r="I373">
        <f t="shared" si="37"/>
        <v>-4.4656446233372344</v>
      </c>
      <c r="K373">
        <f t="shared" si="38"/>
        <v>-0.38005762417611871</v>
      </c>
      <c r="M373">
        <f t="shared" si="39"/>
        <v>-0.38005762417611871</v>
      </c>
      <c r="N373" s="13">
        <f t="shared" si="40"/>
        <v>6.2735464472019672E-5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8.1755674059737125</v>
      </c>
      <c r="H374" s="10">
        <f t="shared" si="41"/>
        <v>-0.36680774108683045</v>
      </c>
      <c r="I374">
        <f t="shared" si="37"/>
        <v>-4.4016928930419654</v>
      </c>
      <c r="K374">
        <f t="shared" si="38"/>
        <v>-0.37477160869440013</v>
      </c>
      <c r="M374">
        <f t="shared" si="39"/>
        <v>-0.37477160869440013</v>
      </c>
      <c r="N374" s="13">
        <f t="shared" si="40"/>
        <v>6.3423187270897539E-5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8.1916090696364918</v>
      </c>
      <c r="H375" s="10">
        <f t="shared" si="41"/>
        <v>-0.36155267786817541</v>
      </c>
      <c r="I375">
        <f t="shared" si="37"/>
        <v>-4.3386321344181047</v>
      </c>
      <c r="K375">
        <f t="shared" si="38"/>
        <v>-0.36955865144738276</v>
      </c>
      <c r="M375">
        <f t="shared" si="39"/>
        <v>-0.36955865144738276</v>
      </c>
      <c r="N375" s="13">
        <f t="shared" si="40"/>
        <v>6.4095612950966122E-5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8.207650733299273</v>
      </c>
      <c r="H376" s="10">
        <f t="shared" si="41"/>
        <v>-0.35637086043939442</v>
      </c>
      <c r="I376">
        <f t="shared" si="37"/>
        <v>-4.2764503252727328</v>
      </c>
      <c r="K376">
        <f t="shared" si="38"/>
        <v>-0.36441775623739819</v>
      </c>
      <c r="M376">
        <f t="shared" si="39"/>
        <v>-0.36441775623739819</v>
      </c>
      <c r="N376" s="13">
        <f t="shared" si="40"/>
        <v>6.4752531983930777E-5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8.2236923969620523</v>
      </c>
      <c r="H377" s="10">
        <f t="shared" si="41"/>
        <v>-0.35126129992619048</v>
      </c>
      <c r="I377">
        <f t="shared" si="37"/>
        <v>-4.2151355991142854</v>
      </c>
      <c r="K377">
        <f t="shared" si="38"/>
        <v>-0.35934794006044402</v>
      </c>
      <c r="M377">
        <f t="shared" si="39"/>
        <v>-0.35934794006044402</v>
      </c>
      <c r="N377" s="13">
        <f t="shared" si="40"/>
        <v>6.5393748660919963E-5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8.2397340606248317</v>
      </c>
      <c r="H378" s="10">
        <f t="shared" si="41"/>
        <v>-0.34622302027207574</v>
      </c>
      <c r="I378">
        <f t="shared" si="37"/>
        <v>-4.1546762432649089</v>
      </c>
      <c r="K378">
        <f t="shared" si="38"/>
        <v>-0.35434823294271312</v>
      </c>
      <c r="M378">
        <f t="shared" si="39"/>
        <v>-0.35434823294271312</v>
      </c>
      <c r="N378" s="13">
        <f t="shared" si="40"/>
        <v>6.6019080943086089E-5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8.2557757242876129</v>
      </c>
      <c r="H379" s="10">
        <f t="shared" si="41"/>
        <v>-0.34125505808270351</v>
      </c>
      <c r="I379">
        <f t="shared" si="37"/>
        <v>-4.0950606969924426</v>
      </c>
      <c r="K379">
        <f t="shared" si="38"/>
        <v>-0.34941767777882043</v>
      </c>
      <c r="M379">
        <f t="shared" si="39"/>
        <v>-0.34941767777882043</v>
      </c>
      <c r="N379" s="13">
        <f t="shared" si="40"/>
        <v>6.6628360303435944E-5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8.271817387950394</v>
      </c>
      <c r="H380" s="10">
        <f t="shared" si="41"/>
        <v>-0.33635646247182305</v>
      </c>
      <c r="I380">
        <f t="shared" si="37"/>
        <v>-4.036277549661877</v>
      </c>
      <c r="K380">
        <f t="shared" si="38"/>
        <v>-0.34455533017171225</v>
      </c>
      <c r="M380">
        <f t="shared" si="39"/>
        <v>-0.34455533017171225</v>
      </c>
      <c r="N380" s="13">
        <f t="shared" si="40"/>
        <v>6.7221431560286434E-5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8.2878590516131734</v>
      </c>
      <c r="H381" s="10">
        <f t="shared" si="41"/>
        <v>-0.33152629490885299</v>
      </c>
      <c r="I381">
        <f t="shared" si="37"/>
        <v>-3.9783155389062359</v>
      </c>
      <c r="K381">
        <f t="shared" si="38"/>
        <v>-0.33976025827425577</v>
      </c>
      <c r="M381">
        <f t="shared" si="39"/>
        <v>-0.33976025827425577</v>
      </c>
      <c r="N381" s="13">
        <f t="shared" si="40"/>
        <v>6.7798152702794979E-5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8.303900715275951</v>
      </c>
      <c r="H382" s="10">
        <f t="shared" si="41"/>
        <v>-0.32676362906806017</v>
      </c>
      <c r="I382">
        <f t="shared" si="37"/>
        <v>-3.9211635488167218</v>
      </c>
      <c r="K382">
        <f t="shared" si="38"/>
        <v>-0.33503154263249191</v>
      </c>
      <c r="M382">
        <f t="shared" si="39"/>
        <v>-0.33503154263249191</v>
      </c>
      <c r="N382" s="13">
        <f t="shared" si="40"/>
        <v>6.8358394708914342E-5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8.3199423789387321</v>
      </c>
      <c r="H383" s="10">
        <f t="shared" si="41"/>
        <v>-0.32206755067933818</v>
      </c>
      <c r="I383">
        <f t="shared" si="37"/>
        <v>-3.8648106081520579</v>
      </c>
      <c r="K383">
        <f t="shared" si="38"/>
        <v>-0.33036827603055413</v>
      </c>
      <c r="M383">
        <f t="shared" si="39"/>
        <v>-0.33036827603055413</v>
      </c>
      <c r="N383" s="13">
        <f t="shared" si="40"/>
        <v>6.890204135631922E-5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8.3359840426015133</v>
      </c>
      <c r="H384" s="10">
        <f t="shared" si="41"/>
        <v>-0.31743715738057582</v>
      </c>
      <c r="I384">
        <f t="shared" si="37"/>
        <v>-3.8092458885669096</v>
      </c>
      <c r="K384">
        <f t="shared" si="38"/>
        <v>-0.32576956333724599</v>
      </c>
      <c r="M384">
        <f t="shared" si="39"/>
        <v>-0.32576956333724599</v>
      </c>
      <c r="N384" s="13">
        <f t="shared" si="40"/>
        <v>6.9428989026752613E-5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8.3520257062642926</v>
      </c>
      <c r="H385" s="10">
        <f t="shared" si="41"/>
        <v>-0.31287155857160315</v>
      </c>
      <c r="I385">
        <f t="shared" si="37"/>
        <v>-3.754458702859238</v>
      </c>
      <c r="K385">
        <f t="shared" si="38"/>
        <v>-0.32123452135425129</v>
      </c>
      <c r="M385">
        <f t="shared" si="39"/>
        <v>-0.32123452135425129</v>
      </c>
      <c r="N385" s="13">
        <f t="shared" si="40"/>
        <v>6.9939146503957954E-5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8.368067369927072</v>
      </c>
      <c r="H386" s="10">
        <f t="shared" si="41"/>
        <v>-0.30836987526970977</v>
      </c>
      <c r="I386">
        <f t="shared" si="37"/>
        <v>-3.7004385032365175</v>
      </c>
      <c r="K386">
        <f t="shared" si="38"/>
        <v>-0.31676227866598899</v>
      </c>
      <c r="M386">
        <f t="shared" si="39"/>
        <v>-0.31676227866598899</v>
      </c>
      <c r="N386" s="13">
        <f t="shared" si="40"/>
        <v>7.0432434765879066E-5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8.3841090335898532</v>
      </c>
      <c r="H387" s="10">
        <f t="shared" si="41"/>
        <v>-0.30393123996672039</v>
      </c>
      <c r="I387">
        <f t="shared" si="37"/>
        <v>-3.6471748796006445</v>
      </c>
      <c r="K387">
        <f t="shared" si="38"/>
        <v>-0.31235197549109139</v>
      </c>
      <c r="M387">
        <f t="shared" si="39"/>
        <v>-0.31235197549109139</v>
      </c>
      <c r="N387" s="13">
        <f t="shared" si="40"/>
        <v>7.0908786771403797E-5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8.4001506972526325</v>
      </c>
      <c r="H388" s="10">
        <f t="shared" si="41"/>
        <v>-0.29955479648762323</v>
      </c>
      <c r="I388">
        <f t="shared" si="37"/>
        <v>-3.5946575578514786</v>
      </c>
      <c r="K388">
        <f t="shared" si="38"/>
        <v>-0.3080027635355021</v>
      </c>
      <c r="M388">
        <f t="shared" si="39"/>
        <v>-0.3080027635355021</v>
      </c>
      <c r="N388" s="13">
        <f t="shared" si="40"/>
        <v>7.1368147242047194E-5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8.4161923609154119</v>
      </c>
      <c r="H389" s="10">
        <f t="shared" si="41"/>
        <v>-0.29523969985073395</v>
      </c>
      <c r="I389">
        <f t="shared" si="37"/>
        <v>-3.5428763982088074</v>
      </c>
      <c r="K389">
        <f t="shared" si="38"/>
        <v>-0.30371380584717744</v>
      </c>
      <c r="M389">
        <f t="shared" si="39"/>
        <v>-0.30371380584717744</v>
      </c>
      <c r="N389" s="13">
        <f t="shared" si="40"/>
        <v>7.1810472438959568E-5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8.432234024578193</v>
      </c>
      <c r="H390" s="10">
        <f t="shared" si="41"/>
        <v>-0.2909851161293921</v>
      </c>
      <c r="I390">
        <f t="shared" si="37"/>
        <v>-3.4918213935527049</v>
      </c>
      <c r="K390">
        <f t="shared" si="38"/>
        <v>-0.29948427667238731</v>
      </c>
      <c r="M390">
        <f t="shared" si="39"/>
        <v>-0.29948427667238731</v>
      </c>
      <c r="N390" s="13">
        <f t="shared" si="40"/>
        <v>7.223572993560663E-5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8.4482756882409742</v>
      </c>
      <c r="H391" s="10">
        <f t="shared" si="41"/>
        <v>-0.28679022231517226</v>
      </c>
      <c r="I391">
        <f t="shared" si="37"/>
        <v>-3.4414826677820671</v>
      </c>
      <c r="K391">
        <f t="shared" si="38"/>
        <v>-0.29531336131360508</v>
      </c>
      <c r="M391">
        <f t="shared" si="39"/>
        <v>-0.29531336131360508</v>
      </c>
      <c r="N391" s="13">
        <f t="shared" si="40"/>
        <v>7.2643898386606456E-5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8.4643173519037518</v>
      </c>
      <c r="H392" s="10">
        <f t="shared" si="41"/>
        <v>-0.28265420618260523</v>
      </c>
      <c r="I392">
        <f t="shared" si="37"/>
        <v>-3.391850474191263</v>
      </c>
      <c r="K392">
        <f t="shared" si="38"/>
        <v>-0.29120025598897376</v>
      </c>
      <c r="M392">
        <f t="shared" si="39"/>
        <v>-0.29120025598897376</v>
      </c>
      <c r="N392" s="13">
        <f t="shared" si="40"/>
        <v>7.303496729293155E-5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8.4803590155665329</v>
      </c>
      <c r="H393" s="10">
        <f t="shared" si="41"/>
        <v>-0.27857626615539249</v>
      </c>
      <c r="I393">
        <f t="shared" si="37"/>
        <v>-3.3429151938647097</v>
      </c>
      <c r="K393">
        <f t="shared" si="38"/>
        <v>-0.28714416769333306</v>
      </c>
      <c r="M393">
        <f t="shared" si="39"/>
        <v>-0.28714416769333306</v>
      </c>
      <c r="N393" s="13">
        <f t="shared" si="40"/>
        <v>7.3408936763844377E-5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8.4964006792293123</v>
      </c>
      <c r="H394" s="10">
        <f t="shared" si="41"/>
        <v>-0.27455561117410909</v>
      </c>
      <c r="I394">
        <f t="shared" si="37"/>
        <v>-3.2946673340893091</v>
      </c>
      <c r="K394">
        <f t="shared" si="38"/>
        <v>-0.28314431406081397</v>
      </c>
      <c r="M394">
        <f t="shared" si="39"/>
        <v>-0.28314431406081397</v>
      </c>
      <c r="N394" s="13">
        <f t="shared" si="40"/>
        <v>7.3765817276092731E-5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8.5124423428920934</v>
      </c>
      <c r="H395" s="10">
        <f t="shared" si="41"/>
        <v>-0.27059146056537636</v>
      </c>
      <c r="I395">
        <f t="shared" si="37"/>
        <v>-3.2470975267845166</v>
      </c>
      <c r="K395">
        <f t="shared" si="38"/>
        <v>-0.27919992322896636</v>
      </c>
      <c r="M395">
        <f t="shared" si="39"/>
        <v>-0.27919992322896636</v>
      </c>
      <c r="N395" s="13">
        <f t="shared" si="40"/>
        <v>7.4105629430423035E-5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8.5284840065548728</v>
      </c>
      <c r="H396" s="10">
        <f t="shared" si="41"/>
        <v>-0.26668304391250147</v>
      </c>
      <c r="I396">
        <f t="shared" si="37"/>
        <v>-3.2001965269500179</v>
      </c>
      <c r="K396">
        <f t="shared" si="38"/>
        <v>-0.27531023370442853</v>
      </c>
      <c r="M396">
        <f t="shared" si="39"/>
        <v>-0.27531023370442853</v>
      </c>
      <c r="N396" s="13">
        <f t="shared" si="40"/>
        <v>7.4428403705930447E-5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8.544525670217654</v>
      </c>
      <c r="H397" s="10">
        <f t="shared" si="41"/>
        <v>-0.26282960092756369</v>
      </c>
      <c r="I397">
        <f t="shared" si="37"/>
        <v>-3.1539552111307643</v>
      </c>
      <c r="K397">
        <f t="shared" si="38"/>
        <v>-0.27147449423011499</v>
      </c>
      <c r="M397">
        <f t="shared" si="39"/>
        <v>-0.27147449423011499</v>
      </c>
      <c r="N397" s="13">
        <f t="shared" si="40"/>
        <v>7.4734180212496394E-5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8.5605673338804333</v>
      </c>
      <c r="H398" s="10">
        <f t="shared" si="41"/>
        <v>-0.2590303813249441</v>
      </c>
      <c r="I398">
        <f t="shared" si="37"/>
        <v>-3.108364575899329</v>
      </c>
      <c r="K398">
        <f t="shared" si="38"/>
        <v>-0.2676919636539199</v>
      </c>
      <c r="M398">
        <f t="shared" si="39"/>
        <v>-0.2676919636539199</v>
      </c>
      <c r="N398" s="13">
        <f t="shared" si="40"/>
        <v>7.5023008441625711E-5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8.5766089975432127</v>
      </c>
      <c r="H399" s="10">
        <f t="shared" si="41"/>
        <v>-0.25528464469627976</v>
      </c>
      <c r="I399">
        <f t="shared" si="37"/>
        <v>-3.0634157363553571</v>
      </c>
      <c r="K399">
        <f t="shared" si="38"/>
        <v>-0.26396191079891573</v>
      </c>
      <c r="M399">
        <f t="shared" si="39"/>
        <v>-0.26396191079891573</v>
      </c>
      <c r="N399" s="13">
        <f t="shared" si="40"/>
        <v>7.5294947015955266E-5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8.5926506612059921</v>
      </c>
      <c r="H400" s="10">
        <f t="shared" si="41"/>
        <v>-0.25159166038683706</v>
      </c>
      <c r="I400">
        <f t="shared" si="37"/>
        <v>-3.0190999246420445</v>
      </c>
      <c r="K400">
        <f t="shared" si="38"/>
        <v>-0.26028361433504393</v>
      </c>
      <c r="M400">
        <f t="shared" si="39"/>
        <v>-0.26028361433504393</v>
      </c>
      <c r="N400" s="13">
        <f t="shared" si="40"/>
        <v>7.5550063437749106E-5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8.6086923248687732</v>
      </c>
      <c r="H401" s="10">
        <f t="shared" si="41"/>
        <v>-0.24795070737328676</v>
      </c>
      <c r="I401">
        <f t="shared" si="37"/>
        <v>-2.9754084884794412</v>
      </c>
      <c r="K401">
        <f t="shared" si="38"/>
        <v>-0.2566563626522832</v>
      </c>
      <c r="M401">
        <f t="shared" si="39"/>
        <v>-0.2566563626522832</v>
      </c>
      <c r="N401" s="13">
        <f t="shared" si="40"/>
        <v>7.5788433836718652E-5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8.6247339885315526</v>
      </c>
      <c r="H402" s="10">
        <f t="shared" si="41"/>
        <v>-0.24436107414287447</v>
      </c>
      <c r="I402">
        <f t="shared" si="37"/>
        <v>-2.9323328897144938</v>
      </c>
      <c r="K402">
        <f t="shared" si="38"/>
        <v>-0.25307945373528029</v>
      </c>
      <c r="M402">
        <f t="shared" si="39"/>
        <v>-0.25307945373528029</v>
      </c>
      <c r="N402" s="13">
        <f t="shared" si="40"/>
        <v>7.6010142717278221E-5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8.6407756521943337</v>
      </c>
      <c r="H403" s="10">
        <f t="shared" si="41"/>
        <v>-0.24082205857396949</v>
      </c>
      <c r="I403">
        <f t="shared" si="37"/>
        <v>-2.8898647028876336</v>
      </c>
      <c r="K403">
        <f t="shared" si="38"/>
        <v>-0.24955219503943443</v>
      </c>
      <c r="M403">
        <f t="shared" si="39"/>
        <v>-0.24955219503943443</v>
      </c>
      <c r="N403" s="13">
        <f t="shared" si="40"/>
        <v>7.6215282705640745E-5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8.6568173158571131</v>
      </c>
      <c r="H404" s="10">
        <f t="shared" si="41"/>
        <v>-0.23733296781798441</v>
      </c>
      <c r="I404">
        <f t="shared" ref="I404:I467" si="44">H404*$E$6</f>
        <v>-2.8479956138158129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-0.2460739033684276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-0.2460739033684276</v>
      </c>
      <c r="N404" s="13">
        <f t="shared" ref="N404:N467" si="47">(M404-H404)^2*O404</f>
        <v>7.6403954297001698E-5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8.6728589795198925</v>
      </c>
      <c r="H405" s="10">
        <f t="shared" ref="H405:H469" si="48">-(-$B$4)*(1+D405+$E$5*D405^3)*EXP(-D405)</f>
        <v>-0.23389311818265024</v>
      </c>
      <c r="I405">
        <f t="shared" si="44"/>
        <v>-2.8067174181918029</v>
      </c>
      <c r="K405">
        <f t="shared" si="45"/>
        <v>-0.24264390475317751</v>
      </c>
      <c r="M405">
        <f t="shared" si="46"/>
        <v>-0.24264390475317751</v>
      </c>
      <c r="N405" s="13">
        <f t="shared" si="47"/>
        <v>7.6576265602920496E-5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8.6889006431826719</v>
      </c>
      <c r="H406" s="10">
        <f t="shared" si="48"/>
        <v>-0.23050183501663846</v>
      </c>
      <c r="I406">
        <f t="shared" si="44"/>
        <v>-2.7660220201996615</v>
      </c>
      <c r="K406">
        <f t="shared" si="45"/>
        <v>-0.23926153433221389</v>
      </c>
      <c r="M406">
        <f t="shared" si="46"/>
        <v>-0.23926153433221389</v>
      </c>
      <c r="N406" s="13">
        <f t="shared" si="47"/>
        <v>7.6732332099292778E-5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8.704942306845453</v>
      </c>
      <c r="H407" s="10">
        <f t="shared" si="48"/>
        <v>-0.22715845259551359</v>
      </c>
      <c r="I407">
        <f t="shared" si="44"/>
        <v>-2.7259014311461631</v>
      </c>
      <c r="K407">
        <f t="shared" si="45"/>
        <v>-0.23592613623345832</v>
      </c>
      <c r="M407">
        <f t="shared" si="46"/>
        <v>-0.23592613623345832</v>
      </c>
      <c r="N407" s="13">
        <f t="shared" si="47"/>
        <v>7.6872276375083618E-5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8.7209839705082342</v>
      </c>
      <c r="H408" s="10">
        <f t="shared" si="48"/>
        <v>-0.22386231400900924</v>
      </c>
      <c r="I408">
        <f t="shared" si="44"/>
        <v>-2.6863477681081109</v>
      </c>
      <c r="K408">
        <f t="shared" si="45"/>
        <v>-0.23263706345739679</v>
      </c>
      <c r="M408">
        <f t="shared" si="46"/>
        <v>-0.23263706345739679</v>
      </c>
      <c r="N408" s="13">
        <f t="shared" si="47"/>
        <v>7.6996227881977576E-5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8.7370256341710135</v>
      </c>
      <c r="H409" s="10">
        <f t="shared" si="48"/>
        <v>-0.2206127710496123</v>
      </c>
      <c r="I409">
        <f t="shared" si="44"/>
        <v>-2.6473532525953476</v>
      </c>
      <c r="K409">
        <f t="shared" si="45"/>
        <v>-0.22939367776163488</v>
      </c>
      <c r="M409">
        <f t="shared" si="46"/>
        <v>-0.22939367776163488</v>
      </c>
      <c r="N409" s="13">
        <f t="shared" si="47"/>
        <v>7.7104322685243285E-5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8.7530672978337911</v>
      </c>
      <c r="H410" s="10">
        <f t="shared" si="48"/>
        <v>-0.21740918410244348</v>
      </c>
      <c r="I410">
        <f t="shared" si="44"/>
        <v>-2.6089102092293217</v>
      </c>
      <c r="K410">
        <f t="shared" si="45"/>
        <v>-0.22619534954681977</v>
      </c>
      <c r="M410">
        <f t="shared" si="46"/>
        <v>-0.22619534954681977</v>
      </c>
      <c r="N410" s="13">
        <f t="shared" si="47"/>
        <v>7.7196703215952155E-5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8.7691089614965723</v>
      </c>
      <c r="H411" s="10">
        <f t="shared" si="48"/>
        <v>-0.21425092203642446</v>
      </c>
      <c r="I411">
        <f t="shared" si="44"/>
        <v>-2.5710110644370934</v>
      </c>
      <c r="K411">
        <f t="shared" si="45"/>
        <v>-0.22304145774391979</v>
      </c>
      <c r="M411">
        <f t="shared" si="46"/>
        <v>-0.22304145774391979</v>
      </c>
      <c r="N411" s="13">
        <f t="shared" si="47"/>
        <v>7.7273518024750391E-5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8.7851506251593534</v>
      </c>
      <c r="H412" s="10">
        <f t="shared" si="48"/>
        <v>-0.21113736209671655</v>
      </c>
      <c r="I412">
        <f t="shared" si="44"/>
        <v>-2.5336483451605987</v>
      </c>
      <c r="K412">
        <f t="shared" si="45"/>
        <v>-0.21993138970285328</v>
      </c>
      <c r="M412">
        <f t="shared" si="46"/>
        <v>-0.21993138970285328</v>
      </c>
      <c r="N412" s="13">
        <f t="shared" si="47"/>
        <v>7.733492153749497E-5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8.8011922888221328</v>
      </c>
      <c r="H413" s="10">
        <f t="shared" si="48"/>
        <v>-0.20806788979842172</v>
      </c>
      <c r="I413">
        <f t="shared" si="44"/>
        <v>-2.4968146775810607</v>
      </c>
      <c r="K413">
        <f t="shared" si="45"/>
        <v>-0.21686454108244169</v>
      </c>
      <c r="M413">
        <f t="shared" si="46"/>
        <v>-0.21686454108244169</v>
      </c>
      <c r="N413" s="13">
        <f t="shared" si="47"/>
        <v>7.7381073812650067E-5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8.8172339524849139</v>
      </c>
      <c r="H414" s="10">
        <f t="shared" si="48"/>
        <v>-0.20504189882153148</v>
      </c>
      <c r="I414">
        <f t="shared" si="44"/>
        <v>-2.4605027858583779</v>
      </c>
      <c r="K414">
        <f t="shared" si="45"/>
        <v>-0.21384031574168666</v>
      </c>
      <c r="M414">
        <f t="shared" si="46"/>
        <v>-0.21384031574168666</v>
      </c>
      <c r="N414" s="13">
        <f t="shared" si="47"/>
        <v>7.7412140300872926E-5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8.8332756161476933</v>
      </c>
      <c r="H415" s="10">
        <f t="shared" si="48"/>
        <v>-0.20205879090711451</v>
      </c>
      <c r="I415">
        <f t="shared" si="44"/>
        <v>-2.424705490885374</v>
      </c>
      <c r="K415">
        <f t="shared" si="45"/>
        <v>-0.21085812563235773</v>
      </c>
      <c r="M415">
        <f t="shared" si="46"/>
        <v>-0.21085812563235773</v>
      </c>
      <c r="N415" s="13">
        <f t="shared" si="47"/>
        <v>7.7428291606871155E-5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8.8493172798104727</v>
      </c>
      <c r="H416" s="10">
        <f t="shared" si="48"/>
        <v>-0.19911797575472717</v>
      </c>
      <c r="I416">
        <f t="shared" si="44"/>
        <v>-2.3894157090567258</v>
      </c>
      <c r="K416">
        <f t="shared" si="45"/>
        <v>-0.20791739069286902</v>
      </c>
      <c r="M416">
        <f t="shared" si="46"/>
        <v>-0.20791739069286902</v>
      </c>
      <c r="N416" s="13">
        <f t="shared" si="47"/>
        <v>7.7429703253593889E-5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8.865358943473252</v>
      </c>
      <c r="H417" s="10">
        <f t="shared" si="48"/>
        <v>-0.19621887092104007</v>
      </c>
      <c r="I417">
        <f t="shared" si="44"/>
        <v>-2.3546264510524808</v>
      </c>
      <c r="K417">
        <f t="shared" si="45"/>
        <v>-0.20501753874344406</v>
      </c>
      <c r="M417">
        <f t="shared" si="46"/>
        <v>-0.20501753874344406</v>
      </c>
      <c r="N417" s="13">
        <f t="shared" si="47"/>
        <v>7.7416555449007338E-5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8.8814006071360332</v>
      </c>
      <c r="H418" s="10">
        <f t="shared" si="48"/>
        <v>-0.19336090171966341</v>
      </c>
      <c r="I418">
        <f t="shared" si="44"/>
        <v>-2.3203308206359612</v>
      </c>
      <c r="K418">
        <f t="shared" si="45"/>
        <v>-0.20215800538255041</v>
      </c>
      <c r="M418">
        <f t="shared" si="46"/>
        <v>-0.20215800538255041</v>
      </c>
      <c r="N418" s="13">
        <f t="shared" si="47"/>
        <v>7.7389032855579802E-5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8.8974422707988143</v>
      </c>
      <c r="H419" s="10">
        <f t="shared" si="48"/>
        <v>-0.19054350112216389</v>
      </c>
      <c r="I419">
        <f t="shared" si="44"/>
        <v>-2.2865220134659667</v>
      </c>
      <c r="K419">
        <f t="shared" si="45"/>
        <v>-0.19933823388459176</v>
      </c>
      <c r="M419">
        <f t="shared" si="46"/>
        <v>-0.19933823388459176</v>
      </c>
      <c r="N419" s="13">
        <f t="shared" si="47"/>
        <v>7.7347324362522156E-5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8.9134839344615937</v>
      </c>
      <c r="H420" s="10">
        <f t="shared" si="48"/>
        <v>-0.18776610966025772</v>
      </c>
      <c r="I420">
        <f t="shared" si="44"/>
        <v>-2.2531933159230926</v>
      </c>
      <c r="K420">
        <f t="shared" si="45"/>
        <v>-0.19655767509884733</v>
      </c>
      <c r="M420">
        <f t="shared" si="46"/>
        <v>-0.19655767509884733</v>
      </c>
      <c r="N420" s="13">
        <f t="shared" si="47"/>
        <v>7.7291622861003323E-5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8.9295255981243713</v>
      </c>
      <c r="H421" s="10">
        <f t="shared" si="48"/>
        <v>-0.1850281753291711</v>
      </c>
      <c r="I421">
        <f t="shared" si="44"/>
        <v>-2.2203381039500529</v>
      </c>
      <c r="K421">
        <f t="shared" si="45"/>
        <v>-0.19381578734964416</v>
      </c>
      <c r="M421">
        <f t="shared" si="46"/>
        <v>-0.19381578734964416</v>
      </c>
      <c r="N421" s="13">
        <f t="shared" si="47"/>
        <v>7.7222125022362756E-5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8.9455672617871524</v>
      </c>
      <c r="H422" s="10">
        <f t="shared" si="48"/>
        <v>-0.18232915349215359</v>
      </c>
      <c r="I422">
        <f t="shared" si="44"/>
        <v>-2.187949841905843</v>
      </c>
      <c r="K422">
        <f t="shared" si="45"/>
        <v>-0.1911120363377522</v>
      </c>
      <c r="M422">
        <f t="shared" si="46"/>
        <v>-0.1911120363377522</v>
      </c>
      <c r="N422" s="13">
        <f t="shared" si="47"/>
        <v>7.7139031079510352E-5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8.9616089254499336</v>
      </c>
      <c r="H423" s="10">
        <f t="shared" si="48"/>
        <v>-0.17966850678613527</v>
      </c>
      <c r="I423">
        <f t="shared" si="44"/>
        <v>-2.1560220814336235</v>
      </c>
      <c r="K423">
        <f t="shared" si="45"/>
        <v>-0.1884458950429912</v>
      </c>
      <c r="M423">
        <f t="shared" si="46"/>
        <v>-0.1884458950429912</v>
      </c>
      <c r="N423" s="13">
        <f t="shared" si="47"/>
        <v>7.7042544611592245E-5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8.977650589112713</v>
      </c>
      <c r="H424" s="10">
        <f t="shared" si="48"/>
        <v>-0.17704570502851324</v>
      </c>
      <c r="I424">
        <f t="shared" si="44"/>
        <v>-2.1245484603421589</v>
      </c>
      <c r="K424">
        <f t="shared" si="45"/>
        <v>-0.1858168436280318</v>
      </c>
      <c r="M424">
        <f t="shared" si="46"/>
        <v>-0.1858168436280318</v>
      </c>
      <c r="N424" s="13">
        <f t="shared" si="47"/>
        <v>7.6932872331964369E-5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8.9936922527754941</v>
      </c>
      <c r="H425" s="10">
        <f t="shared" si="48"/>
        <v>-0.17446022512505951</v>
      </c>
      <c r="I425">
        <f t="shared" si="44"/>
        <v>-2.0935227015007141</v>
      </c>
      <c r="K425">
        <f t="shared" si="45"/>
        <v>-0.18322436934338227</v>
      </c>
      <c r="M425">
        <f t="shared" si="46"/>
        <v>-0.18322436934338227</v>
      </c>
      <c r="N425" s="13">
        <f t="shared" si="47"/>
        <v>7.6810223879560091E-5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9.0097339164382735</v>
      </c>
      <c r="H426" s="10">
        <f t="shared" si="48"/>
        <v>-0.17191155097893443</v>
      </c>
      <c r="I426">
        <f t="shared" si="44"/>
        <v>-2.0629386117472133</v>
      </c>
      <c r="K426">
        <f t="shared" si="45"/>
        <v>-0.18066796643355271</v>
      </c>
      <c r="M426">
        <f t="shared" si="46"/>
        <v>-0.18066796643355271</v>
      </c>
      <c r="N426" s="13">
        <f t="shared" si="47"/>
        <v>7.6674811613877808E-5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9.0257755801010529</v>
      </c>
      <c r="H427" s="10">
        <f t="shared" si="48"/>
        <v>-0.16939917340079855</v>
      </c>
      <c r="I427">
        <f t="shared" si="44"/>
        <v>-2.0327900808095825</v>
      </c>
      <c r="K427">
        <f t="shared" si="45"/>
        <v>-0.17814713604437535</v>
      </c>
      <c r="M427">
        <f t="shared" si="46"/>
        <v>-0.17814713604437535</v>
      </c>
      <c r="N427" s="13">
        <f t="shared" si="47"/>
        <v>7.6526850413415217E-5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9.0418172437638322</v>
      </c>
      <c r="H428" s="10">
        <f t="shared" si="48"/>
        <v>-0.16692259002000753</v>
      </c>
      <c r="I428">
        <f t="shared" si="44"/>
        <v>-2.0030710802400904</v>
      </c>
      <c r="K428">
        <f t="shared" si="45"/>
        <v>-0.17566138613147836</v>
      </c>
      <c r="M428">
        <f t="shared" si="46"/>
        <v>-0.17566138613147836</v>
      </c>
      <c r="N428" s="13">
        <f t="shared" si="47"/>
        <v>7.6366557477857626E-5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9.0578589074266134</v>
      </c>
      <c r="H429" s="10">
        <f t="shared" si="48"/>
        <v>-0.16448130519688242</v>
      </c>
      <c r="I429">
        <f t="shared" si="44"/>
        <v>-1.9737756623625891</v>
      </c>
      <c r="K429">
        <f t="shared" si="45"/>
        <v>-0.17321023136989497</v>
      </c>
      <c r="M429">
        <f t="shared" si="46"/>
        <v>-0.17321023136989497</v>
      </c>
      <c r="N429" s="13">
        <f t="shared" si="47"/>
        <v>7.6194152133903466E-5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9.0739005710893945</v>
      </c>
      <c r="H430" s="10">
        <f t="shared" si="48"/>
        <v>-0.16207482993604033</v>
      </c>
      <c r="I430">
        <f t="shared" si="44"/>
        <v>-1.944897959232484</v>
      </c>
      <c r="K430">
        <f t="shared" si="45"/>
        <v>-0.17079319306479979</v>
      </c>
      <c r="M430">
        <f t="shared" si="46"/>
        <v>-0.17079319306479979</v>
      </c>
      <c r="N430" s="13">
        <f t="shared" si="47"/>
        <v>7.6009855644912342E-5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9.0899422347521739</v>
      </c>
      <c r="H431" s="10">
        <f t="shared" si="48"/>
        <v>-0.15970268180077804</v>
      </c>
      <c r="I431">
        <f t="shared" si="44"/>
        <v>-1.9164321816093364</v>
      </c>
      <c r="K431">
        <f t="shared" si="45"/>
        <v>-0.16840979906335682</v>
      </c>
      <c r="M431">
        <f t="shared" si="46"/>
        <v>-0.16840979906335682</v>
      </c>
      <c r="N431" s="13">
        <f t="shared" si="47"/>
        <v>7.5813891024297355E-5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9.1059838984149515</v>
      </c>
      <c r="H432" s="10">
        <f t="shared" si="48"/>
        <v>-0.15736438482849374</v>
      </c>
      <c r="I432">
        <f t="shared" si="44"/>
        <v>-1.8883726179419249</v>
      </c>
      <c r="K432">
        <f t="shared" si="45"/>
        <v>-0.16605958366767187</v>
      </c>
      <c r="M432">
        <f t="shared" si="46"/>
        <v>-0.16605958366767187</v>
      </c>
      <c r="N432" s="13">
        <f t="shared" si="47"/>
        <v>7.5606482852844711E-5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9.1220255620777326</v>
      </c>
      <c r="H433" s="10">
        <f t="shared" si="48"/>
        <v>-0.15505946944713878</v>
      </c>
      <c r="I433">
        <f t="shared" si="44"/>
        <v>-1.8607136333656653</v>
      </c>
      <c r="K433">
        <f t="shared" si="45"/>
        <v>-0.16374208754883293</v>
      </c>
      <c r="M433">
        <f t="shared" si="46"/>
        <v>-0.16374208754883293</v>
      </c>
      <c r="N433" s="13">
        <f t="shared" si="47"/>
        <v>7.5387857099867034E-5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9.138067225740512</v>
      </c>
      <c r="H434" s="10">
        <f t="shared" si="48"/>
        <v>-0.15278747239268697</v>
      </c>
      <c r="I434">
        <f t="shared" si="44"/>
        <v>-1.8334496687122437</v>
      </c>
      <c r="K434">
        <f t="shared" si="45"/>
        <v>-0.16145685766203177</v>
      </c>
      <c r="M434">
        <f t="shared" si="46"/>
        <v>-0.16145685766203177</v>
      </c>
      <c r="N434" s="13">
        <f t="shared" si="47"/>
        <v>7.5158240948332576E-5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9.1541088894032931</v>
      </c>
      <c r="H435" s="10">
        <f t="shared" si="48"/>
        <v>-0.15054793662761012</v>
      </c>
      <c r="I435">
        <f t="shared" si="44"/>
        <v>-1.8065752395313215</v>
      </c>
      <c r="K435">
        <f t="shared" si="45"/>
        <v>-0.15920344716275059</v>
      </c>
      <c r="M435">
        <f t="shared" si="46"/>
        <v>-0.15920344716275059</v>
      </c>
      <c r="N435" s="13">
        <f t="shared" si="47"/>
        <v>7.4917862623927572E-5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9.1701505530660743</v>
      </c>
      <c r="H436" s="10">
        <f t="shared" si="48"/>
        <v>-0.14834041126035036</v>
      </c>
      <c r="I436">
        <f t="shared" si="44"/>
        <v>-1.7800849351242043</v>
      </c>
      <c r="K436">
        <f t="shared" si="45"/>
        <v>-0.15698141532400495</v>
      </c>
      <c r="M436">
        <f t="shared" si="46"/>
        <v>-0.15698141532400495</v>
      </c>
      <c r="N436" s="13">
        <f t="shared" si="47"/>
        <v>7.4666951228095132E-5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9.1861922167288537</v>
      </c>
      <c r="H437" s="10">
        <f t="shared" si="48"/>
        <v>-0.1461644514657767</v>
      </c>
      <c r="I437">
        <f t="shared" si="44"/>
        <v>-1.7539734175893202</v>
      </c>
      <c r="K437">
        <f t="shared" si="45"/>
        <v>-0.15479032745463148</v>
      </c>
      <c r="M437">
        <f t="shared" si="46"/>
        <v>-0.15479032745463148</v>
      </c>
      <c r="N437" s="13">
        <f t="shared" si="47"/>
        <v>7.4405736575101439E-5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9.2022338803916313</v>
      </c>
      <c r="H438" s="10">
        <f t="shared" si="48"/>
        <v>-0.14401961840661706</v>
      </c>
      <c r="I438">
        <f t="shared" si="44"/>
        <v>-1.7282354208794048</v>
      </c>
      <c r="K438">
        <f t="shared" si="45"/>
        <v>-0.15262975481860605</v>
      </c>
      <c r="M438">
        <f t="shared" si="46"/>
        <v>-0.15262975481860605</v>
      </c>
      <c r="N438" s="13">
        <f t="shared" si="47"/>
        <v>7.4134449033058626E-5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9.2182755440544124</v>
      </c>
      <c r="H439" s="10">
        <f t="shared" si="48"/>
        <v>-0.14190547915585283</v>
      </c>
      <c r="I439">
        <f t="shared" si="44"/>
        <v>-1.702865749870234</v>
      </c>
      <c r="K439">
        <f t="shared" si="45"/>
        <v>-0.15049927455538525</v>
      </c>
      <c r="M439">
        <f t="shared" si="46"/>
        <v>-0.15049927455538525</v>
      </c>
      <c r="N439" s="13">
        <f t="shared" si="47"/>
        <v>7.385331936902462E-5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9.2343172077171936</v>
      </c>
      <c r="H440" s="10">
        <f t="shared" si="48"/>
        <v>-0.13982160662006798</v>
      </c>
      <c r="I440">
        <f t="shared" si="44"/>
        <v>-1.6778592794408158</v>
      </c>
      <c r="K440">
        <f t="shared" si="45"/>
        <v>-0.1483984696012591</v>
      </c>
      <c r="M440">
        <f t="shared" si="46"/>
        <v>-0.1483984696012591</v>
      </c>
      <c r="N440" s="13">
        <f t="shared" si="47"/>
        <v>7.3562578598126616E-5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9.2503588713799729</v>
      </c>
      <c r="H441" s="10">
        <f t="shared" si="48"/>
        <v>-0.13776757946373935</v>
      </c>
      <c r="I441">
        <f t="shared" si="44"/>
        <v>-1.6532109535648722</v>
      </c>
      <c r="K441">
        <f t="shared" si="45"/>
        <v>-0.14632692861169966</v>
      </c>
      <c r="M441">
        <f t="shared" si="46"/>
        <v>-0.14632692861169966</v>
      </c>
      <c r="N441" s="13">
        <f t="shared" si="47"/>
        <v>7.3262457836688785E-5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9.2664005350427523</v>
      </c>
      <c r="H442" s="10">
        <f t="shared" si="48"/>
        <v>-0.13574298203446075</v>
      </c>
      <c r="I442">
        <f t="shared" si="44"/>
        <v>-1.6289157844135289</v>
      </c>
      <c r="K442">
        <f t="shared" si="45"/>
        <v>-0.14428424588469885</v>
      </c>
      <c r="M442">
        <f t="shared" si="46"/>
        <v>-0.14428424588469885</v>
      </c>
      <c r="N442" s="13">
        <f t="shared" si="47"/>
        <v>7.2953188159384101E-5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9.2824421987055334</v>
      </c>
      <c r="H443" s="10">
        <f t="shared" si="48"/>
        <v>-0.13374740428908735</v>
      </c>
      <c r="I443">
        <f t="shared" si="44"/>
        <v>-1.6049688514690481</v>
      </c>
      <c r="K443">
        <f t="shared" si="45"/>
        <v>-0.1422700212850834</v>
      </c>
      <c r="M443">
        <f t="shared" si="46"/>
        <v>-0.1422700212850834</v>
      </c>
      <c r="N443" s="13">
        <f t="shared" si="47"/>
        <v>7.2635000460440671E-5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9.2984838623683128</v>
      </c>
      <c r="H444" s="10">
        <f t="shared" si="48"/>
        <v>-0.13178044172079362</v>
      </c>
      <c r="I444">
        <f t="shared" si="44"/>
        <v>-1.5813653006495234</v>
      </c>
      <c r="K444">
        <f t="shared" si="45"/>
        <v>-0.14028386016979641</v>
      </c>
      <c r="M444">
        <f t="shared" si="46"/>
        <v>-0.14028386016979641</v>
      </c>
      <c r="N444" s="13">
        <f t="shared" si="47"/>
        <v>7.2308125318841052E-5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9.3145255260310922</v>
      </c>
      <c r="H445" s="10">
        <f t="shared" si="48"/>
        <v>-0.12984169528703066</v>
      </c>
      <c r="I445">
        <f t="shared" si="44"/>
        <v>-1.5581003434443679</v>
      </c>
      <c r="K445">
        <f t="shared" si="45"/>
        <v>-0.13832537331413106</v>
      </c>
      <c r="M445">
        <f t="shared" si="46"/>
        <v>-0.13832537331413106</v>
      </c>
      <c r="N445" s="13">
        <f t="shared" si="47"/>
        <v>7.1972792867506128E-5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9.3305671896938733</v>
      </c>
      <c r="H446" s="10">
        <f t="shared" si="48"/>
        <v>-0.12793077133837683</v>
      </c>
      <c r="I446">
        <f t="shared" si="44"/>
        <v>-1.5351692560605219</v>
      </c>
      <c r="K446">
        <f t="shared" si="45"/>
        <v>-0.13639417683891078</v>
      </c>
      <c r="M446">
        <f t="shared" si="46"/>
        <v>-0.13639417683891078</v>
      </c>
      <c r="N446" s="13">
        <f t="shared" si="47"/>
        <v>7.1629232666468396E-5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9.3466088533566545</v>
      </c>
      <c r="H447" s="10">
        <f t="shared" si="48"/>
        <v>-0.12604728154826814</v>
      </c>
      <c r="I447">
        <f t="shared" si="44"/>
        <v>-1.5125673785792175</v>
      </c>
      <c r="K447">
        <f t="shared" si="45"/>
        <v>-0.13448989213860352</v>
      </c>
      <c r="M447">
        <f t="shared" si="46"/>
        <v>-0.13448989213860352</v>
      </c>
      <c r="N447" s="13">
        <f t="shared" si="47"/>
        <v>7.1277673580043131E-5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9.3626505170194338</v>
      </c>
      <c r="H448" s="10">
        <f t="shared" si="48"/>
        <v>-0.12419084284360152</v>
      </c>
      <c r="I448">
        <f t="shared" si="44"/>
        <v>-1.4902901141232183</v>
      </c>
      <c r="K448">
        <f t="shared" si="45"/>
        <v>-0.13261214581035574</v>
      </c>
      <c r="M448">
        <f t="shared" si="46"/>
        <v>-0.13261214581035574</v>
      </c>
      <c r="N448" s="13">
        <f t="shared" si="47"/>
        <v>7.0918343657863493E-5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9.3786921806822132</v>
      </c>
      <c r="H449" s="10">
        <f t="shared" si="48"/>
        <v>-0.1223610773361983</v>
      </c>
      <c r="I449">
        <f t="shared" si="44"/>
        <v>-1.4683329280343798</v>
      </c>
      <c r="K449">
        <f t="shared" si="45"/>
        <v>-0.13076056958394172</v>
      </c>
      <c r="M449">
        <f t="shared" si="46"/>
        <v>-0.13076056958394172</v>
      </c>
      <c r="N449" s="13">
        <f t="shared" si="47"/>
        <v>7.0551470019901766E-5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9.3947338443449926</v>
      </c>
      <c r="H450" s="10">
        <f t="shared" si="48"/>
        <v>-0.12055761225512072</v>
      </c>
      <c r="I450">
        <f t="shared" si="44"/>
        <v>-1.4466913470614486</v>
      </c>
      <c r="K450">
        <f t="shared" si="45"/>
        <v>-0.12893480025261242</v>
      </c>
      <c r="M450">
        <f t="shared" si="46"/>
        <v>-0.12893480025261242</v>
      </c>
      <c r="N450" s="13">
        <f t="shared" si="47"/>
        <v>7.0177278745318903E-5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9.4107755080077737</v>
      </c>
      <c r="H451" s="10">
        <f t="shared" si="48"/>
        <v>-0.11878007987982943</v>
      </c>
      <c r="I451">
        <f t="shared" si="44"/>
        <v>-1.4253609585579532</v>
      </c>
      <c r="K451">
        <f t="shared" si="45"/>
        <v>-0.12713447960483693</v>
      </c>
      <c r="M451">
        <f t="shared" si="46"/>
        <v>-0.12713447960483693</v>
      </c>
      <c r="N451" s="13">
        <f t="shared" si="47"/>
        <v>6.979599476520534E-5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9.4268171716705531</v>
      </c>
      <c r="H452" s="10">
        <f t="shared" si="48"/>
        <v>-0.11702811747417467</v>
      </c>
      <c r="I452">
        <f t="shared" si="44"/>
        <v>-1.404337409690096</v>
      </c>
      <c r="K452">
        <f t="shared" si="45"/>
        <v>-0.12535925435692541</v>
      </c>
      <c r="M452">
        <f t="shared" si="46"/>
        <v>-0.12535925435692541</v>
      </c>
      <c r="N452" s="13">
        <f t="shared" si="47"/>
        <v>6.9407841759129666E-5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9.4428588353333343</v>
      </c>
      <c r="H453" s="10">
        <f t="shared" si="48"/>
        <v>-0.11530136722120939</v>
      </c>
      <c r="I453">
        <f t="shared" si="44"/>
        <v>-1.3836164066545127</v>
      </c>
      <c r="K453">
        <f t="shared" si="45"/>
        <v>-0.12360877608652028</v>
      </c>
      <c r="M453">
        <f t="shared" si="46"/>
        <v>-0.12360877608652028</v>
      </c>
      <c r="N453" s="13">
        <f t="shared" si="47"/>
        <v>6.9013042055446051E-5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9.4589004989961136</v>
      </c>
      <c r="H454" s="10">
        <f t="shared" si="48"/>
        <v>-0.11359947615881681</v>
      </c>
      <c r="I454">
        <f t="shared" si="44"/>
        <v>-1.3631937139058017</v>
      </c>
      <c r="K454">
        <f t="shared" si="45"/>
        <v>-0.12188270116695164</v>
      </c>
      <c r="M454">
        <f t="shared" si="46"/>
        <v>-0.12188270116695164</v>
      </c>
      <c r="N454" s="13">
        <f t="shared" si="47"/>
        <v>6.8611816535390271E-5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9.474942162658893</v>
      </c>
      <c r="H455" s="10">
        <f t="shared" si="48"/>
        <v>-0.11192209611614153</v>
      </c>
      <c r="I455">
        <f t="shared" si="44"/>
        <v>-1.3430651533936984</v>
      </c>
      <c r="K455">
        <f t="shared" si="45"/>
        <v>-0.12018069070243996</v>
      </c>
      <c r="M455">
        <f t="shared" si="46"/>
        <v>-0.12018069070243996</v>
      </c>
      <c r="N455" s="13">
        <f t="shared" si="47"/>
        <v>6.8204384540837811E-5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9.4909838263216724</v>
      </c>
      <c r="H456" s="10">
        <f t="shared" si="48"/>
        <v>-0.1102688836508162</v>
      </c>
      <c r="I456">
        <f t="shared" si="44"/>
        <v>-1.3232266038097944</v>
      </c>
      <c r="K456">
        <f t="shared" si="45"/>
        <v>-0.11850241046414155</v>
      </c>
      <c r="M456">
        <f t="shared" si="46"/>
        <v>-0.11850241046414155</v>
      </c>
      <c r="N456" s="13">
        <f t="shared" si="47"/>
        <v>6.7790963785747363E-5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9.5070254899844535</v>
      </c>
      <c r="H457" s="10">
        <f t="shared" si="48"/>
        <v>-0.10863949998697356</v>
      </c>
      <c r="I457">
        <f t="shared" si="44"/>
        <v>-1.3036739998436828</v>
      </c>
      <c r="K457">
        <f t="shared" si="45"/>
        <v>-0.11684753082702354</v>
      </c>
      <c r="M457">
        <f t="shared" si="46"/>
        <v>-0.11684753082702354</v>
      </c>
      <c r="N457" s="13">
        <f t="shared" si="47"/>
        <v>6.7371770271211563E-5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9.5230671536472347</v>
      </c>
      <c r="H458" s="10">
        <f t="shared" si="48"/>
        <v>-0.10703361095403509</v>
      </c>
      <c r="I458">
        <f t="shared" si="44"/>
        <v>-1.2844033314484211</v>
      </c>
      <c r="K458">
        <f t="shared" si="45"/>
        <v>-0.11521572670756139</v>
      </c>
      <c r="M458">
        <f t="shared" si="46"/>
        <v>-0.11521572670756139</v>
      </c>
      <c r="N458" s="13">
        <f t="shared" si="47"/>
        <v>6.6947018204103258E-5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9.5391088173100123</v>
      </c>
      <c r="H459" s="10">
        <f t="shared" si="48"/>
        <v>-0.10545088692626813</v>
      </c>
      <c r="I459">
        <f t="shared" si="44"/>
        <v>-1.2654106431152174</v>
      </c>
      <c r="K459">
        <f t="shared" si="45"/>
        <v>-0.11360667750224555</v>
      </c>
      <c r="M459">
        <f t="shared" si="46"/>
        <v>-0.11360667750224555</v>
      </c>
      <c r="N459" s="13">
        <f t="shared" si="47"/>
        <v>6.651691991920224E-5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9.5551504809727934</v>
      </c>
      <c r="H460" s="10">
        <f t="shared" si="48"/>
        <v>-0.10389100276310065</v>
      </c>
      <c r="I460">
        <f t="shared" si="44"/>
        <v>-1.2466920331572078</v>
      </c>
      <c r="K460">
        <f t="shared" si="45"/>
        <v>-0.11202006702688957</v>
      </c>
      <c r="M460">
        <f t="shared" si="46"/>
        <v>-0.11202006702688957</v>
      </c>
      <c r="N460" s="13">
        <f t="shared" si="47"/>
        <v>6.6081685804810205E-5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9.5711921446355728</v>
      </c>
      <c r="H461" s="10">
        <f t="shared" si="48"/>
        <v>-0.1023536377501869</v>
      </c>
      <c r="I461">
        <f t="shared" si="44"/>
        <v>-1.2282436530022427</v>
      </c>
      <c r="K461">
        <f t="shared" si="45"/>
        <v>-0.11045558345673412</v>
      </c>
      <c r="M461">
        <f t="shared" si="46"/>
        <v>-0.11045558345673412</v>
      </c>
      <c r="N461" s="13">
        <f t="shared" si="47"/>
        <v>6.5641524231838973E-5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9.5872338082983539</v>
      </c>
      <c r="H462" s="10">
        <f t="shared" si="48"/>
        <v>-0.10083847554121339</v>
      </c>
      <c r="I462">
        <f t="shared" si="44"/>
        <v>-1.2100617064945607</v>
      </c>
      <c r="K462">
        <f t="shared" si="45"/>
        <v>-0.1089129192673273</v>
      </c>
      <c r="M462">
        <f t="shared" si="46"/>
        <v>-0.1089129192673273</v>
      </c>
      <c r="N462" s="13">
        <f t="shared" si="47"/>
        <v>6.5196641486180219E-5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9.6032754719611333</v>
      </c>
      <c r="H463" s="10">
        <f t="shared" si="48"/>
        <v>-9.9345204100438469E-2</v>
      </c>
      <c r="I463">
        <f t="shared" si="44"/>
        <v>-1.1921424492052617</v>
      </c>
      <c r="K463">
        <f t="shared" si="45"/>
        <v>-0.10739177117618474</v>
      </c>
      <c r="M463">
        <f t="shared" si="46"/>
        <v>-0.10739177117618474</v>
      </c>
      <c r="N463" s="13">
        <f t="shared" si="47"/>
        <v>6.4747241704483951E-5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9.6193171356239144</v>
      </c>
      <c r="H464" s="10">
        <f t="shared" si="48"/>
        <v>-9.7873515645954354E-2</v>
      </c>
      <c r="I464">
        <f t="shared" si="44"/>
        <v>-1.1744821877514522</v>
      </c>
      <c r="K464">
        <f t="shared" si="45"/>
        <v>-0.10589184008520758</v>
      </c>
      <c r="M464">
        <f t="shared" si="46"/>
        <v>-0.10589184008520758</v>
      </c>
      <c r="N464" s="13">
        <f t="shared" si="47"/>
        <v>6.4293526813125529E-5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9.6353587992866938</v>
      </c>
      <c r="H465" s="10">
        <f t="shared" si="48"/>
        <v>-9.6423106593665986E-2</v>
      </c>
      <c r="I465">
        <f t="shared" si="44"/>
        <v>-1.1570772791239918</v>
      </c>
      <c r="K465">
        <f t="shared" si="45"/>
        <v>-0.10441283102385988</v>
      </c>
      <c r="M465">
        <f t="shared" si="46"/>
        <v>-0.10441283102385988</v>
      </c>
      <c r="N465" s="13">
        <f t="shared" si="47"/>
        <v>6.3835696470437205E-5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9.6514004629494732</v>
      </c>
      <c r="H466" s="10">
        <f t="shared" si="48"/>
        <v>-9.4993677501975848E-2</v>
      </c>
      <c r="I466">
        <f t="shared" si="44"/>
        <v>-1.1399241300237102</v>
      </c>
      <c r="K466">
        <f t="shared" si="45"/>
        <v>-0.10295445309308869</v>
      </c>
      <c r="M466">
        <f t="shared" si="46"/>
        <v>-0.10295445309308869</v>
      </c>
      <c r="N466" s="13">
        <f t="shared" si="47"/>
        <v>6.3373948012058034E-5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9.6674421266122526</v>
      </c>
      <c r="H467" s="10">
        <f t="shared" si="48"/>
        <v>-9.3584933017168026E-2</v>
      </c>
      <c r="I467">
        <f t="shared" si="44"/>
        <v>-1.1230191962060163</v>
      </c>
      <c r="K467">
        <f t="shared" si="45"/>
        <v>-0.10151641940998168</v>
      </c>
      <c r="M467">
        <f t="shared" si="46"/>
        <v>-0.10151641940998168</v>
      </c>
      <c r="N467" s="13">
        <f t="shared" si="47"/>
        <v>6.2908476399388215E-5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9.6834837902750337</v>
      </c>
      <c r="H468" s="10">
        <f t="shared" si="48"/>
        <v>-9.2196581819482315E-2</v>
      </c>
      <c r="I468">
        <f t="shared" ref="I468:I469" si="50">H468*$E$6</f>
        <v>-1.1063589818337878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-0.1000984470531525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-0.1000984470531525</v>
      </c>
      <c r="N468" s="13">
        <f t="shared" ref="N468:N469" si="53">(M468-H468)^2*O468</f>
        <v>6.2439474171085618E-5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9.6995254539378131</v>
      </c>
      <c r="H469" s="10">
        <f t="shared" si="48"/>
        <v>-9.0828336569870743E-2</v>
      </c>
      <c r="I469">
        <f t="shared" si="50"/>
        <v>-1.0899400388384488</v>
      </c>
      <c r="K469">
        <f t="shared" si="51"/>
        <v>-9.8700257008845355E-2</v>
      </c>
      <c r="M469">
        <f t="shared" si="52"/>
        <v>-9.8700257008845355E-2</v>
      </c>
      <c r="N469" s="13">
        <f t="shared" si="53"/>
        <v>6.196713139754623E-5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topLeftCell="I1" workbookViewId="0">
      <selection activeCell="V16" sqref="V1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179</v>
      </c>
      <c r="B2" s="1" t="s">
        <v>6</v>
      </c>
      <c r="D2" s="1" t="s">
        <v>4</v>
      </c>
      <c r="E2" s="1" t="s">
        <v>6</v>
      </c>
      <c r="K2" s="1" t="s">
        <v>249</v>
      </c>
      <c r="L2" s="1" t="s">
        <v>56</v>
      </c>
      <c r="N2" s="1" t="s">
        <v>249</v>
      </c>
      <c r="O2" s="1" t="s">
        <v>35</v>
      </c>
    </row>
    <row r="3" spans="1:27" x14ac:dyDescent="0.4">
      <c r="A3" s="2" t="s">
        <v>262</v>
      </c>
      <c r="B3" s="66" t="s">
        <v>225</v>
      </c>
      <c r="D3" s="15" t="str">
        <f>A3</f>
        <v>SC</v>
      </c>
      <c r="E3" s="1" t="str">
        <f>B3</f>
        <v>Pu</v>
      </c>
      <c r="K3" s="15" t="str">
        <f>A3</f>
        <v>SC</v>
      </c>
      <c r="L3" s="1" t="str">
        <f>B3</f>
        <v>Pu</v>
      </c>
      <c r="N3" s="15" t="str">
        <f>A3</f>
        <v>SC</v>
      </c>
      <c r="O3" s="1" t="str">
        <f>L3</f>
        <v>Pu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-13.990600000000001</v>
      </c>
      <c r="D4" s="21" t="s">
        <v>8</v>
      </c>
      <c r="E4" s="4">
        <f>E11</f>
        <v>3.0165382904104212</v>
      </c>
      <c r="F4" t="s">
        <v>180</v>
      </c>
      <c r="K4" s="2" t="s">
        <v>251</v>
      </c>
      <c r="L4" s="4">
        <f>O4</f>
        <v>4.6635227205823693</v>
      </c>
      <c r="N4" s="12" t="s">
        <v>251</v>
      </c>
      <c r="O4" s="4">
        <v>4.6635227205823693</v>
      </c>
      <c r="P4" t="s">
        <v>46</v>
      </c>
      <c r="Q4" s="26" t="s">
        <v>255</v>
      </c>
      <c r="R4">
        <f>$O$6*SQRT(2)</f>
        <v>4.2658686111422464</v>
      </c>
      <c r="S4" t="s">
        <v>265</v>
      </c>
      <c r="X4" s="27"/>
    </row>
    <row r="5" spans="1:27" x14ac:dyDescent="0.4">
      <c r="A5" s="2" t="s">
        <v>20</v>
      </c>
      <c r="B5" s="69">
        <v>27.449000000000002</v>
      </c>
      <c r="D5" s="2" t="s">
        <v>3</v>
      </c>
      <c r="E5" s="5">
        <f>O10</f>
        <v>2.0220057259940472E-2</v>
      </c>
      <c r="K5" s="2" t="s">
        <v>2</v>
      </c>
      <c r="L5" s="4">
        <f>O5</f>
        <v>0.95880269499757353</v>
      </c>
      <c r="N5" s="12" t="s">
        <v>2</v>
      </c>
      <c r="O5" s="4">
        <v>0.95880269499757353</v>
      </c>
      <c r="P5" t="s">
        <v>46</v>
      </c>
      <c r="Q5" s="28" t="s">
        <v>24</v>
      </c>
      <c r="R5" s="29">
        <f>O4</f>
        <v>4.6635227205823693</v>
      </c>
      <c r="S5" s="29">
        <f>O5</f>
        <v>0.95880269499757353</v>
      </c>
      <c r="T5" s="29">
        <f>O6</f>
        <v>3.0164246225895215</v>
      </c>
      <c r="U5" s="29">
        <f>($O$6+$O$6*SQRT(2))/2</f>
        <v>3.6411466168658837</v>
      </c>
      <c r="V5" s="30" t="s">
        <v>110</v>
      </c>
      <c r="W5" s="30" t="str">
        <f>B3</f>
        <v>Pu</v>
      </c>
      <c r="X5" s="31" t="str">
        <f>B3</f>
        <v>Pu</v>
      </c>
    </row>
    <row r="6" spans="1:27" x14ac:dyDescent="0.4">
      <c r="A6" s="2" t="s">
        <v>0</v>
      </c>
      <c r="B6" s="67">
        <f>152/160.21766</f>
        <v>0.9487093994507223</v>
      </c>
      <c r="D6" s="2" t="s">
        <v>13</v>
      </c>
      <c r="E6" s="1">
        <v>6</v>
      </c>
      <c r="F6" t="s">
        <v>269</v>
      </c>
      <c r="K6" s="18" t="s">
        <v>252</v>
      </c>
      <c r="L6" s="4">
        <f>2*L4</f>
        <v>9.3270454411647385</v>
      </c>
      <c r="N6" s="12" t="s">
        <v>23</v>
      </c>
      <c r="O6" s="4">
        <v>3.0164246225895215</v>
      </c>
      <c r="P6" t="s">
        <v>46</v>
      </c>
    </row>
    <row r="7" spans="1:27" x14ac:dyDescent="0.4">
      <c r="A7" s="63" t="s">
        <v>1</v>
      </c>
      <c r="B7" s="1"/>
      <c r="C7" t="s">
        <v>247</v>
      </c>
      <c r="D7" s="2" t="s">
        <v>26</v>
      </c>
      <c r="E7" s="1">
        <v>1</v>
      </c>
      <c r="F7" t="s">
        <v>268</v>
      </c>
      <c r="K7" s="18" t="s">
        <v>250</v>
      </c>
      <c r="L7" s="4">
        <f>2*L5</f>
        <v>1.9176053899951471</v>
      </c>
      <c r="N7" s="18" t="s">
        <v>252</v>
      </c>
      <c r="O7" s="4">
        <f>2*O4</f>
        <v>9.3270454411647385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263</v>
      </c>
      <c r="N8" s="18" t="s">
        <v>250</v>
      </c>
      <c r="O8" s="4">
        <f>2*O5</f>
        <v>1.9176053899951471</v>
      </c>
      <c r="Q8" s="26" t="s">
        <v>255</v>
      </c>
      <c r="R8">
        <f>$O$6*SQRT(2)</f>
        <v>4.2658686111422464</v>
      </c>
      <c r="S8" t="s">
        <v>265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264</v>
      </c>
      <c r="N9" s="3" t="s">
        <v>66</v>
      </c>
      <c r="O9" s="1">
        <f>O8/O5</f>
        <v>2</v>
      </c>
      <c r="Q9" s="28" t="s">
        <v>232</v>
      </c>
      <c r="R9" s="29">
        <f>O4</f>
        <v>4.6635227205823693</v>
      </c>
      <c r="S9" s="29">
        <f>O5</f>
        <v>0.95880269499757353</v>
      </c>
      <c r="T9" s="29">
        <f>O6</f>
        <v>3.0164246225895215</v>
      </c>
      <c r="U9" s="29">
        <f>($O$6+$O$6*SQRT(2))/2</f>
        <v>3.6411466168658837</v>
      </c>
      <c r="V9" s="30" t="s">
        <v>110</v>
      </c>
      <c r="W9" s="30" t="str">
        <f>B3</f>
        <v>Pu</v>
      </c>
      <c r="X9" s="31" t="str">
        <f>B3</f>
        <v>Pu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3.0165382904104212</v>
      </c>
      <c r="D11" s="3" t="s">
        <v>8</v>
      </c>
      <c r="E11" s="4">
        <f>$B$11/$E$8</f>
        <v>3.0165382904104212</v>
      </c>
      <c r="F11" t="s">
        <v>266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3.3201299928133943</v>
      </c>
      <c r="D12" s="3" t="s">
        <v>2</v>
      </c>
      <c r="E12" s="4">
        <f>(9*$B$6*$B$5/(-$B$4))^(1/2)</f>
        <v>4.0929171161252018</v>
      </c>
      <c r="N12" s="22" t="s">
        <v>254</v>
      </c>
      <c r="O12" s="20">
        <f>(O6-E4)/E4*100</f>
        <v>-3.7681544192915166E-3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-0.45549559213650059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-13.990600000000001</v>
      </c>
    </row>
    <row r="16" spans="1:27" x14ac:dyDescent="0.4">
      <c r="D16" s="3" t="s">
        <v>9</v>
      </c>
      <c r="E16" s="4">
        <f>$E$15*$E$6</f>
        <v>-83.943600000000004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1.4759836897676051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253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2.2795240277648579</v>
      </c>
      <c r="H19" s="10">
        <f>-(-$B$4)*(1+D19+$E$5*D19^3)*EXP(-D19)</f>
        <v>0.76897673922769716</v>
      </c>
      <c r="I19">
        <f>H19*$E$6</f>
        <v>4.613860435366183</v>
      </c>
      <c r="K19">
        <f>(1/2)*($L$9*$L$4*EXP(-$L$7*$O$6*(G19/$O$6-1))-($L$9*$L$6*EXP(-$L$5*$O$6*(G19/$O$6-1))))</f>
        <v>0.764839898080794</v>
      </c>
      <c r="M19">
        <f>(1/2)*($L$9*$O$4*EXP(-$O$8*$O$6*(G19/$O$6-1))-($L$9*$O$7*EXP(-$O$5*$O$6*(G19/$O$6-1))))</f>
        <v>0.764839898080794</v>
      </c>
      <c r="N19" s="13">
        <f>(M19-H19)^2*O19</f>
        <v>1.7113454674711039E-5</v>
      </c>
      <c r="O19" s="13">
        <v>1</v>
      </c>
      <c r="P19" s="14">
        <f>SUMSQ(N26:N295)</f>
        <v>6.4708672147218023E-7</v>
      </c>
      <c r="Q19" s="1" t="s">
        <v>61</v>
      </c>
      <c r="R19" s="19">
        <f>O8/(O8-O5)*-B4/SQRT(L9)</f>
        <v>11.423277065127445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2.2942643130177691</v>
      </c>
      <c r="H20" s="10">
        <f>-(-$B$4)*(1+D20+$E$5*D20^3)*EXP(-D20)</f>
        <v>-3.6123379172019021E-2</v>
      </c>
      <c r="I20">
        <f t="shared" ref="I20:I83" si="2">H20*$E$6</f>
        <v>-0.21674027503211413</v>
      </c>
      <c r="K20">
        <f t="shared" ref="K20:K83" si="3">(1/2)*($L$9*$L$4*EXP(-$L$7*$O$6*(G20/$O$6-1))-($L$9*$L$6*EXP(-$L$5*$O$6*(G20/$O$6-1))))</f>
        <v>-4.1250528802109443E-2</v>
      </c>
      <c r="M20">
        <f t="shared" ref="M20:M83" si="4">(1/2)*($L$9*$O$4*EXP(-$O$8*$O$6*(G20/$O$6-1))-($L$9*$O$7*EXP(-$O$5*$O$6*(G20/$O$6-1))))</f>
        <v>-4.1250528802109443E-2</v>
      </c>
      <c r="N20" s="13">
        <f t="shared" ref="N20:N83" si="5">(M20-H20)^2*O20</f>
        <v>2.6287663329336348E-5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2.3090045982706804</v>
      </c>
      <c r="H21" s="10">
        <f t="shared" ref="H21:H84" si="6">-(-$B$4)*(1+D21+$E$5*D21^3)*EXP(-D21)</f>
        <v>-0.8079031909183324</v>
      </c>
      <c r="I21">
        <f t="shared" si="2"/>
        <v>-4.8474191455099946</v>
      </c>
      <c r="K21">
        <f t="shared" si="3"/>
        <v>-0.81386174727105498</v>
      </c>
      <c r="M21">
        <f t="shared" si="4"/>
        <v>-0.81386174727105498</v>
      </c>
      <c r="N21" s="13">
        <f t="shared" si="5"/>
        <v>3.5504393808570583E-5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2.3237448835235917</v>
      </c>
      <c r="H22" s="10">
        <f t="shared" si="6"/>
        <v>-1.5474357652554771</v>
      </c>
      <c r="I22">
        <f t="shared" si="2"/>
        <v>-9.2846145915328631</v>
      </c>
      <c r="K22">
        <f t="shared" si="3"/>
        <v>-1.5540813884437483</v>
      </c>
      <c r="M22">
        <f t="shared" si="4"/>
        <v>-1.5540813884437483</v>
      </c>
      <c r="N22" s="13">
        <f t="shared" si="5"/>
        <v>4.4164307560488151E-5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2.3384851687765029</v>
      </c>
      <c r="H23" s="10">
        <f t="shared" si="6"/>
        <v>-2.2557626816944585</v>
      </c>
      <c r="I23">
        <f t="shared" si="2"/>
        <v>-13.534576090166752</v>
      </c>
      <c r="K23">
        <f t="shared" si="3"/>
        <v>-2.2629646018563676</v>
      </c>
      <c r="M23">
        <f t="shared" si="4"/>
        <v>-2.2629646018563676</v>
      </c>
      <c r="N23" s="13">
        <f t="shared" si="5"/>
        <v>5.1867654018513164E-5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2.3532254540294142</v>
      </c>
      <c r="H24" s="10">
        <f t="shared" si="6"/>
        <v>-2.933894910728168</v>
      </c>
      <c r="I24">
        <f t="shared" si="2"/>
        <v>-17.60336946436901</v>
      </c>
      <c r="K24">
        <f t="shared" si="3"/>
        <v>-2.9415349911735547</v>
      </c>
      <c r="M24">
        <f t="shared" si="4"/>
        <v>-2.9415349911735547</v>
      </c>
      <c r="N24" s="13">
        <f t="shared" si="5"/>
        <v>5.8370829211979712E-5</v>
      </c>
      <c r="O24" s="13">
        <v>1</v>
      </c>
      <c r="Q24" s="17" t="s">
        <v>57</v>
      </c>
      <c r="R24" s="19">
        <f>O5/(O8-O5)*-B4/L9</f>
        <v>2.3317666666666668</v>
      </c>
      <c r="V24" s="15" t="str">
        <f>D3</f>
        <v>SC</v>
      </c>
      <c r="W24" s="1" t="str">
        <f>E3</f>
        <v>Pu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2.3679657392823255</v>
      </c>
      <c r="H25" s="10">
        <f t="shared" si="6"/>
        <v>-3.5828136706680009</v>
      </c>
      <c r="I25">
        <f t="shared" si="2"/>
        <v>-21.496882024008006</v>
      </c>
      <c r="K25">
        <f t="shared" si="3"/>
        <v>-3.5907855233928316</v>
      </c>
      <c r="M25">
        <f t="shared" si="4"/>
        <v>-3.5907855233928316</v>
      </c>
      <c r="N25" s="13">
        <f t="shared" si="5"/>
        <v>6.3550435866390614E-5</v>
      </c>
      <c r="O25" s="13">
        <v>1</v>
      </c>
      <c r="Q25" s="17" t="s">
        <v>58</v>
      </c>
      <c r="R25" s="19">
        <f>O8/(O8-O5)*-B4/SQRT(L9)</f>
        <v>11.423277065127445</v>
      </c>
      <c r="V25" s="2" t="s">
        <v>102</v>
      </c>
      <c r="W25" s="1">
        <f>(-B4/(12*PI()*B6*W26))^(1/2)</f>
        <v>0.52671592907323128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2.3827060245352367</v>
      </c>
      <c r="H26" s="10">
        <f t="shared" si="6"/>
        <v>-4.2034712612343927</v>
      </c>
      <c r="I26">
        <f t="shared" si="2"/>
        <v>-25.220827567406356</v>
      </c>
      <c r="K26">
        <f t="shared" si="3"/>
        <v>-4.2116794122880066</v>
      </c>
      <c r="M26">
        <f t="shared" si="4"/>
        <v>-4.2116794122880066</v>
      </c>
      <c r="N26" s="13">
        <f t="shared" si="5"/>
        <v>6.7373743718941866E-5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2.397446309788148</v>
      </c>
      <c r="H27" s="10">
        <f t="shared" si="6"/>
        <v>-4.7967918745171394</v>
      </c>
      <c r="I27">
        <f t="shared" si="2"/>
        <v>-28.780751247102835</v>
      </c>
      <c r="K27">
        <f t="shared" si="3"/>
        <v>-4.8051509768154403</v>
      </c>
      <c r="M27">
        <f t="shared" si="4"/>
        <v>-4.8051509768154403</v>
      </c>
      <c r="N27" s="13">
        <f t="shared" si="5"/>
        <v>6.9874591233460168E-5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2.4121865950410593</v>
      </c>
      <c r="H28" s="10">
        <f t="shared" si="6"/>
        <v>-5.3636723839054419</v>
      </c>
      <c r="I28">
        <f t="shared" si="2"/>
        <v>-32.182034303432651</v>
      </c>
      <c r="K28">
        <f t="shared" si="3"/>
        <v>-5.3721064751870102</v>
      </c>
      <c r="M28">
        <f t="shared" si="4"/>
        <v>-5.3721064751870102</v>
      </c>
      <c r="N28" s="13">
        <f t="shared" si="5"/>
        <v>7.1133895745827363E-5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-1.1206721895175134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2.4269268802939701</v>
      </c>
      <c r="H29" s="10">
        <f t="shared" si="6"/>
        <v>-5.9049831115719824</v>
      </c>
      <c r="I29">
        <f t="shared" si="2"/>
        <v>-35.429898669431893</v>
      </c>
      <c r="K29">
        <f t="shared" si="3"/>
        <v>-5.9134249152932767</v>
      </c>
      <c r="M29">
        <f t="shared" si="4"/>
        <v>-5.9134249152932767</v>
      </c>
      <c r="N29" s="13">
        <f t="shared" si="5"/>
        <v>7.1264050068858755E-5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2.4416671655468818</v>
      </c>
      <c r="H30" s="10">
        <f t="shared" si="6"/>
        <v>-6.4215685750802169</v>
      </c>
      <c r="I30">
        <f t="shared" si="2"/>
        <v>-38.529411450481305</v>
      </c>
      <c r="K30">
        <f t="shared" si="3"/>
        <v>-6.4299588421421419</v>
      </c>
      <c r="M30">
        <f t="shared" si="4"/>
        <v>-6.4299588421421419</v>
      </c>
      <c r="N30" s="13">
        <f t="shared" si="5"/>
        <v>7.0396581370422176E-5</v>
      </c>
      <c r="O30" s="13">
        <v>1</v>
      </c>
      <c r="V30" s="22" t="s">
        <v>22</v>
      </c>
      <c r="W30" s="1">
        <f>1/(O5*W25^2)</f>
        <v>3.7593940413550153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2.4564074507997931</v>
      </c>
      <c r="H31" s="10">
        <f t="shared" si="6"/>
        <v>-6.9142482136691283</v>
      </c>
      <c r="I31">
        <f t="shared" si="2"/>
        <v>-41.485489282014768</v>
      </c>
      <c r="K31">
        <f t="shared" si="3"/>
        <v>-6.9225351029586335</v>
      </c>
      <c r="M31">
        <f t="shared" si="4"/>
        <v>-6.9225351029586335</v>
      </c>
      <c r="N31" s="13">
        <f t="shared" si="5"/>
        <v>6.8672534096515355E-5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2.4711477360527043</v>
      </c>
      <c r="H32" s="10">
        <f t="shared" si="6"/>
        <v>-7.3838170947554289</v>
      </c>
      <c r="I32">
        <f t="shared" si="2"/>
        <v>-44.302902568532573</v>
      </c>
      <c r="K32">
        <f t="shared" si="3"/>
        <v>-7.3919555905745682</v>
      </c>
      <c r="M32">
        <f t="shared" si="4"/>
        <v>-7.3919555905745682</v>
      </c>
      <c r="N32" s="13">
        <f t="shared" si="5"/>
        <v>6.6235114198147539E-5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2.4858880213056156</v>
      </c>
      <c r="H33" s="10">
        <f t="shared" si="6"/>
        <v>-7.8310466011790014</v>
      </c>
      <c r="I33">
        <f t="shared" si="2"/>
        <v>-46.98627960707401</v>
      </c>
      <c r="K33">
        <f t="shared" si="3"/>
        <v>-7.8389979657178444</v>
      </c>
      <c r="M33">
        <f t="shared" si="4"/>
        <v>-7.8389979657178444</v>
      </c>
      <c r="N33" s="13">
        <f t="shared" si="5"/>
        <v>6.3224198029568861E-5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2.5006283065585269</v>
      </c>
      <c r="H34" s="10">
        <f t="shared" si="6"/>
        <v>-8.2566850997037378</v>
      </c>
      <c r="I34">
        <f t="shared" si="2"/>
        <v>-49.540110598222427</v>
      </c>
      <c r="K34">
        <f t="shared" si="3"/>
        <v>-8.2644163587954367</v>
      </c>
      <c r="M34">
        <f t="shared" si="4"/>
        <v>-8.2644163587954367</v>
      </c>
      <c r="N34" s="13">
        <f t="shared" si="5"/>
        <v>5.9772367142977156E-5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2.5153685918114381</v>
      </c>
      <c r="H35" s="10">
        <f t="shared" si="6"/>
        <v>-8.661458591272579</v>
      </c>
      <c r="I35">
        <f t="shared" si="2"/>
        <v>-51.968751547635478</v>
      </c>
      <c r="K35">
        <f t="shared" si="3"/>
        <v>-8.6689420517465194</v>
      </c>
      <c r="M35">
        <f t="shared" si="4"/>
        <v>-8.6689420517465194</v>
      </c>
      <c r="N35" s="13">
        <f t="shared" si="5"/>
        <v>5.6002180665028873E-5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2.5301088770643494</v>
      </c>
      <c r="H36" s="10">
        <f t="shared" si="6"/>
        <v>-9.046071343502561</v>
      </c>
      <c r="I36">
        <f t="shared" si="2"/>
        <v>-54.276428061015366</v>
      </c>
      <c r="K36">
        <f t="shared" si="3"/>
        <v>-9.0532841405264648</v>
      </c>
      <c r="M36">
        <f t="shared" si="4"/>
        <v>-9.0532841405264648</v>
      </c>
      <c r="N36" s="13">
        <f t="shared" si="5"/>
        <v>5.2024440908034951E-5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2.5448491623172607</v>
      </c>
      <c r="H37" s="10">
        <f t="shared" si="6"/>
        <v>-9.4112065058929293</v>
      </c>
      <c r="I37">
        <f t="shared" si="2"/>
        <v>-56.467239035357579</v>
      </c>
      <c r="K37">
        <f t="shared" si="3"/>
        <v>-9.4181301787667309</v>
      </c>
      <c r="M37">
        <f t="shared" si="4"/>
        <v>-9.4181301787667309</v>
      </c>
      <c r="N37" s="13">
        <f t="shared" si="5"/>
        <v>4.793724606341581E-5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2.5595894475701719</v>
      </c>
      <c r="H38" s="10">
        <f t="shared" si="6"/>
        <v>-9.757526708207175</v>
      </c>
      <c r="I38">
        <f t="shared" si="2"/>
        <v>-58.545160249243054</v>
      </c>
      <c r="K38">
        <f t="shared" si="3"/>
        <v>-9.7641468031402283</v>
      </c>
      <c r="M38">
        <f t="shared" si="4"/>
        <v>-9.7641468031402283</v>
      </c>
      <c r="N38" s="13">
        <f t="shared" si="5"/>
        <v>4.3825656922637532E-5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2.5743297328230832</v>
      </c>
      <c r="H39" s="10">
        <f t="shared" si="6"/>
        <v>-10.085674642477661</v>
      </c>
      <c r="I39">
        <f t="shared" si="2"/>
        <v>-60.514047854865964</v>
      </c>
      <c r="K39">
        <f t="shared" si="3"/>
        <v>-10.091980340947174</v>
      </c>
      <c r="M39">
        <f t="shared" si="4"/>
        <v>-10.091980340947174</v>
      </c>
      <c r="N39" s="13">
        <f t="shared" si="5"/>
        <v>3.9761833188414517E-5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2.5890700180759945</v>
      </c>
      <c r="H40" s="10">
        <f t="shared" si="6"/>
        <v>-10.396273629069922</v>
      </c>
      <c r="I40">
        <f t="shared" si="2"/>
        <v>-62.37764177441953</v>
      </c>
      <c r="K40">
        <f t="shared" si="3"/>
        <v>-10.402257400421632</v>
      </c>
      <c r="M40">
        <f t="shared" si="4"/>
        <v>-10.402257400421632</v>
      </c>
      <c r="N40" s="13">
        <f t="shared" si="5"/>
        <v>3.5805519589546898E-5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2.6038103033289057</v>
      </c>
      <c r="H41" s="10">
        <f t="shared" si="6"/>
        <v>-10.689928167232139</v>
      </c>
      <c r="I41">
        <f t="shared" si="2"/>
        <v>-64.139569003392836</v>
      </c>
      <c r="K41">
        <f t="shared" si="3"/>
        <v>-10.695585444245548</v>
      </c>
      <c r="M41">
        <f t="shared" si="4"/>
        <v>-10.695585444245548</v>
      </c>
      <c r="N41" s="13">
        <f t="shared" si="5"/>
        <v>3.2004783206444734E-5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2.618550588581817</v>
      </c>
      <c r="H42" s="10">
        <f t="shared" si="6"/>
        <v>-10.967224470544387</v>
      </c>
      <c r="I42">
        <f t="shared" si="2"/>
        <v>-65.803346823266324</v>
      </c>
      <c r="K42">
        <f t="shared" si="3"/>
        <v>-10.97255334674254</v>
      </c>
      <c r="M42">
        <f t="shared" si="4"/>
        <v>-10.97255334674254</v>
      </c>
      <c r="N42" s="13">
        <f t="shared" si="5"/>
        <v>2.8396921535238361E-5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2.6332908738347283</v>
      </c>
      <c r="H43" s="10">
        <f t="shared" si="6"/>
        <v>-11.228730987671137</v>
      </c>
      <c r="I43">
        <f t="shared" si="2"/>
        <v>-67.372385926026823</v>
      </c>
      <c r="K43">
        <f t="shared" si="3"/>
        <v>-11.233731935211644</v>
      </c>
      <c r="M43">
        <f t="shared" si="4"/>
        <v>-11.233731935211644</v>
      </c>
      <c r="N43" s="13">
        <f t="shared" si="5"/>
        <v>2.5009476302905846E-5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2.6480311590876395</v>
      </c>
      <c r="H44" s="10">
        <f t="shared" si="6"/>
        <v>-11.474998908810177</v>
      </c>
      <c r="I44">
        <f t="shared" si="2"/>
        <v>-68.849993452861057</v>
      </c>
      <c r="K44">
        <f t="shared" si="3"/>
        <v>-11.479674515847076</v>
      </c>
      <c r="M44">
        <f t="shared" si="4"/>
        <v>-11.479674515847076</v>
      </c>
      <c r="N44" s="13">
        <f t="shared" si="5"/>
        <v>2.186130116350525E-5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2.6627714443405508</v>
      </c>
      <c r="H45" s="10">
        <f t="shared" si="6"/>
        <v>-11.70656265822068</v>
      </c>
      <c r="I45">
        <f t="shared" si="2"/>
        <v>-70.239375949324085</v>
      </c>
      <c r="K45">
        <f t="shared" si="3"/>
        <v>-11.710917384678655</v>
      </c>
      <c r="M45">
        <f t="shared" si="4"/>
        <v>-11.710917384678655</v>
      </c>
      <c r="N45" s="13">
        <f t="shared" si="5"/>
        <v>1.8963642523793967E-5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2.6775117295934621</v>
      </c>
      <c r="H46" s="10">
        <f t="shared" si="6"/>
        <v>-11.923940373203134</v>
      </c>
      <c r="I46">
        <f t="shared" si="2"/>
        <v>-71.543642239218798</v>
      </c>
      <c r="K46">
        <f t="shared" si="3"/>
        <v>-11.927980323954575</v>
      </c>
      <c r="M46">
        <f t="shared" si="4"/>
        <v>-11.927980323954575</v>
      </c>
      <c r="N46" s="13">
        <f t="shared" si="5"/>
        <v>1.6321202074067188E-5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2.6922520148463733</v>
      </c>
      <c r="H47" s="10">
        <f t="shared" si="6"/>
        <v>-12.127634369894158</v>
      </c>
      <c r="I47">
        <f t="shared" si="2"/>
        <v>-72.765806219364947</v>
      </c>
      <c r="K47">
        <f t="shared" si="3"/>
        <v>-12.131367084376876</v>
      </c>
      <c r="M47">
        <f t="shared" si="4"/>
        <v>-12.131367084376876</v>
      </c>
      <c r="N47" s="13">
        <f t="shared" si="5"/>
        <v>1.3933157409490653E-5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2.7069923000992855</v>
      </c>
      <c r="H48" s="10">
        <f t="shared" si="6"/>
        <v>-12.318131596229595</v>
      </c>
      <c r="I48">
        <f t="shared" si="2"/>
        <v>-73.908789577377576</v>
      </c>
      <c r="K48">
        <f t="shared" si="3"/>
        <v>-12.321565853588332</v>
      </c>
      <c r="M48">
        <f t="shared" si="4"/>
        <v>-12.321565853588332</v>
      </c>
      <c r="N48" s="13">
        <f t="shared" si="5"/>
        <v>1.1794123606041771E-5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2.7217325853521963</v>
      </c>
      <c r="H49" s="10">
        <f t="shared" si="6"/>
        <v>-12.495904072420061</v>
      </c>
      <c r="I49">
        <f t="shared" si="2"/>
        <v>-74.975424434520363</v>
      </c>
      <c r="K49">
        <f t="shared" si="3"/>
        <v>-12.499049711297936</v>
      </c>
      <c r="M49">
        <f t="shared" si="4"/>
        <v>-12.499049711297936</v>
      </c>
      <c r="N49" s="13">
        <f t="shared" si="5"/>
        <v>9.8950439499986961E-6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2.736472870605108</v>
      </c>
      <c r="H50" s="10">
        <f t="shared" si="6"/>
        <v>-12.661409319274174</v>
      </c>
      <c r="I50">
        <f t="shared" si="2"/>
        <v>-75.968455915645052</v>
      </c>
      <c r="K50">
        <f t="shared" si="3"/>
        <v>-12.664277071422209</v>
      </c>
      <c r="M50">
        <f t="shared" si="4"/>
        <v>-12.664277071422209</v>
      </c>
      <c r="N50" s="13">
        <f t="shared" si="5"/>
        <v>8.2240023825576178E-6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2.7512131558580193</v>
      </c>
      <c r="H51" s="10">
        <f t="shared" si="6"/>
        <v>-12.815090774695685</v>
      </c>
      <c r="I51">
        <f t="shared" si="2"/>
        <v>-76.890544648174114</v>
      </c>
      <c r="K51">
        <f t="shared" si="3"/>
        <v>-12.817692111607812</v>
      </c>
      <c r="M51">
        <f t="shared" si="4"/>
        <v>-12.817692111607812</v>
      </c>
      <c r="N51" s="13">
        <f t="shared" si="5"/>
        <v>6.7669537303941188E-6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2.7659534411109301</v>
      </c>
      <c r="H52" s="10">
        <f t="shared" si="6"/>
        <v>-12.957378198672332</v>
      </c>
      <c r="I52">
        <f t="shared" si="2"/>
        <v>-77.744269192033997</v>
      </c>
      <c r="K52">
        <f t="shared" si="3"/>
        <v>-12.959725190491707</v>
      </c>
      <c r="M52">
        <f t="shared" si="4"/>
        <v>-12.959725190491707</v>
      </c>
      <c r="N52" s="13">
        <f t="shared" si="5"/>
        <v>5.5083706002101994E-6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2.7806937263638418</v>
      </c>
      <c r="H53" s="10">
        <f t="shared" si="6"/>
        <v>-13.088688067065821</v>
      </c>
      <c r="I53">
        <f t="shared" si="2"/>
        <v>-78.532128402394932</v>
      </c>
      <c r="K53">
        <f t="shared" si="3"/>
        <v>-13.090793253044634</v>
      </c>
      <c r="M53">
        <f t="shared" si="4"/>
        <v>-13.090793253044634</v>
      </c>
      <c r="N53" s="13">
        <f t="shared" si="5"/>
        <v>4.4318080053910173E-6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2.7954340116167531</v>
      </c>
      <c r="H54" s="10">
        <f t="shared" si="6"/>
        <v>-13.209423954504226</v>
      </c>
      <c r="I54">
        <f t="shared" si="2"/>
        <v>-79.25654372702536</v>
      </c>
      <c r="K54">
        <f t="shared" si="3"/>
        <v>-13.211300224333833</v>
      </c>
      <c r="M54">
        <f t="shared" si="4"/>
        <v>-13.211300224333833</v>
      </c>
      <c r="N54" s="13">
        <f t="shared" si="5"/>
        <v>3.5203884734929899E-6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2.8101742968696644</v>
      </c>
      <c r="H55" s="10">
        <f t="shared" si="6"/>
        <v>-13.319976906670078</v>
      </c>
      <c r="I55">
        <f t="shared" si="2"/>
        <v>-79.919861440020469</v>
      </c>
      <c r="K55">
        <f t="shared" si="3"/>
        <v>-13.321637392032155</v>
      </c>
      <c r="M55">
        <f t="shared" si="4"/>
        <v>-13.321637392032155</v>
      </c>
      <c r="N55" s="13">
        <f t="shared" si="5"/>
        <v>2.7572116376718824E-6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2.8249145821225756</v>
      </c>
      <c r="H56" s="10">
        <f t="shared" si="6"/>
        <v>-13.420725802269867</v>
      </c>
      <c r="I56">
        <f t="shared" si="2"/>
        <v>-80.524354813619198</v>
      </c>
      <c r="K56">
        <f t="shared" si="3"/>
        <v>-13.422183777990725</v>
      </c>
      <c r="M56">
        <f t="shared" si="4"/>
        <v>-13.422183777990725</v>
      </c>
      <c r="N56" s="13">
        <f t="shared" si="5"/>
        <v>2.1256932026092559E-6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2.8396548673754869</v>
      </c>
      <c r="H57" s="10">
        <f t="shared" si="6"/>
        <v>-13.512037704962937</v>
      </c>
      <c r="I57">
        <f t="shared" si="2"/>
        <v>-81.072226229777627</v>
      </c>
      <c r="K57">
        <f t="shared" si="3"/>
        <v>-13.513306499184115</v>
      </c>
      <c r="M57">
        <f t="shared" si="4"/>
        <v>-13.513306499184115</v>
      </c>
      <c r="N57" s="13">
        <f t="shared" si="5"/>
        <v>1.6098387756929523E-6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2.8543951526283982</v>
      </c>
      <c r="H58" s="10">
        <f t="shared" si="6"/>
        <v>-13.594268205520619</v>
      </c>
      <c r="I58">
        <f t="shared" si="2"/>
        <v>-81.565609233123709</v>
      </c>
      <c r="K58">
        <f t="shared" si="3"/>
        <v>-13.595361118327865</v>
      </c>
      <c r="M58">
        <f t="shared" si="4"/>
        <v>-13.595361118327865</v>
      </c>
      <c r="N58" s="13">
        <f t="shared" si="5"/>
        <v>1.194458404243532E-6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2.869135437881309</v>
      </c>
      <c r="H59" s="10">
        <f t="shared" si="6"/>
        <v>-13.6677617544792</v>
      </c>
      <c r="I59">
        <f t="shared" si="2"/>
        <v>-82.006570526875194</v>
      </c>
      <c r="K59">
        <f t="shared" si="3"/>
        <v>-13.668691984460018</v>
      </c>
      <c r="M59">
        <f t="shared" si="4"/>
        <v>-13.668691984460018</v>
      </c>
      <c r="N59" s="13">
        <f t="shared" si="5"/>
        <v>8.6532781721397514E-7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2.8838757231342207</v>
      </c>
      <c r="H60" s="10">
        <f t="shared" si="6"/>
        <v>-13.732851985543419</v>
      </c>
      <c r="I60">
        <f t="shared" si="2"/>
        <v>-82.397111913260517</v>
      </c>
      <c r="K60">
        <f t="shared" si="3"/>
        <v>-13.733632563770104</v>
      </c>
      <c r="M60">
        <f t="shared" si="4"/>
        <v>-13.733632563770104</v>
      </c>
      <c r="N60" s="13">
        <f t="shared" si="5"/>
        <v>6.0930236797466858E-7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2.898616008387132</v>
      </c>
      <c r="H61" s="10">
        <f t="shared" si="6"/>
        <v>-13.789862029990296</v>
      </c>
      <c r="I61">
        <f t="shared" si="2"/>
        <v>-82.739172179941775</v>
      </c>
      <c r="K61">
        <f t="shared" si="3"/>
        <v>-13.790505760950897</v>
      </c>
      <c r="M61">
        <f t="shared" si="4"/>
        <v>-13.790505760950897</v>
      </c>
      <c r="N61" s="13">
        <f t="shared" si="5"/>
        <v>4.1438954963585313E-7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2.9133562936400432</v>
      </c>
      <c r="H62" s="10">
        <f t="shared" si="6"/>
        <v>-13.839104822316726</v>
      </c>
      <c r="I62">
        <f t="shared" si="2"/>
        <v>-83.03462893390035</v>
      </c>
      <c r="K62">
        <f t="shared" si="3"/>
        <v>-13.839624231340949</v>
      </c>
      <c r="M62">
        <f t="shared" si="4"/>
        <v>-13.839624231340949</v>
      </c>
      <c r="N62" s="13">
        <f t="shared" si="5"/>
        <v>2.6978573444438686E-7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2.9280965788929545</v>
      </c>
      <c r="H63" s="10">
        <f t="shared" si="6"/>
        <v>-13.88088339736759</v>
      </c>
      <c r="I63">
        <f t="shared" si="2"/>
        <v>-83.285300384205541</v>
      </c>
      <c r="K63">
        <f t="shared" si="3"/>
        <v>-13.881290684117793</v>
      </c>
      <c r="M63">
        <f t="shared" si="4"/>
        <v>-13.881290684117793</v>
      </c>
      <c r="N63" s="13">
        <f t="shared" si="5"/>
        <v>1.6588249689107085E-7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2.9428368641458653</v>
      </c>
      <c r="H64" s="10">
        <f t="shared" si="6"/>
        <v>-13.915491179175026</v>
      </c>
      <c r="I64">
        <f t="shared" si="2"/>
        <v>-83.492947075050154</v>
      </c>
      <c r="K64">
        <f t="shared" si="3"/>
        <v>-13.915798176794976</v>
      </c>
      <c r="M64">
        <f t="shared" si="4"/>
        <v>-13.915798176794976</v>
      </c>
      <c r="N64" s="13">
        <f t="shared" si="5"/>
        <v>9.424753865463074E-8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2.957577149398777</v>
      </c>
      <c r="H65" s="10">
        <f t="shared" si="6"/>
        <v>-13.943212261733377</v>
      </c>
      <c r="I65">
        <f t="shared" si="2"/>
        <v>-83.659273570400259</v>
      </c>
      <c r="K65">
        <f t="shared" si="3"/>
        <v>-13.943430401268698</v>
      </c>
      <c r="M65">
        <f t="shared" si="4"/>
        <v>-13.943430401268698</v>
      </c>
      <c r="N65" s="13">
        <f t="shared" si="5"/>
        <v>4.7584856869826524E-8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2.9723174346516879</v>
      </c>
      <c r="H66" s="10">
        <f t="shared" si="6"/>
        <v>-13.964321681928338</v>
      </c>
      <c r="I66">
        <f t="shared" si="2"/>
        <v>-83.785930091570023</v>
      </c>
      <c r="K66">
        <f t="shared" si="3"/>
        <v>-13.964461961652857</v>
      </c>
      <c r="M66">
        <f t="shared" si="4"/>
        <v>-13.964461961652857</v>
      </c>
      <c r="N66" s="13">
        <f t="shared" si="5"/>
        <v>1.9678401111163646E-8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2.9870577199045996</v>
      </c>
      <c r="H67" s="10">
        <f t="shared" si="6"/>
        <v>-13.979085684833118</v>
      </c>
      <c r="I67">
        <f t="shared" si="2"/>
        <v>-83.87451410899871</v>
      </c>
      <c r="K67">
        <f t="shared" si="3"/>
        <v>-13.979158644134884</v>
      </c>
      <c r="M67">
        <f t="shared" si="4"/>
        <v>-13.979158644134884</v>
      </c>
      <c r="N67" s="13">
        <f t="shared" si="5"/>
        <v>5.3230597142286099E-9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3.0017980051575108</v>
      </c>
      <c r="H68" s="10">
        <f t="shared" si="6"/>
        <v>-13.987761981578727</v>
      </c>
      <c r="I68">
        <f t="shared" si="2"/>
        <v>-83.926571889472356</v>
      </c>
      <c r="K68">
        <f t="shared" si="3"/>
        <v>-13.987777679077961</v>
      </c>
      <c r="M68">
        <f t="shared" si="4"/>
        <v>-13.987777679077961</v>
      </c>
      <c r="N68" s="13">
        <f t="shared" si="5"/>
        <v>2.4641148222310338E-6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3.0165382904104212</v>
      </c>
      <c r="H69" s="54">
        <f t="shared" si="6"/>
        <v>-13.990600000000001</v>
      </c>
      <c r="I69" s="51">
        <f t="shared" si="2"/>
        <v>-83.943600000000004</v>
      </c>
      <c r="J69" s="51"/>
      <c r="K69">
        <f t="shared" si="3"/>
        <v>-13.990567995588984</v>
      </c>
      <c r="M69">
        <f t="shared" si="4"/>
        <v>-13.990567995588984</v>
      </c>
      <c r="N69" s="55">
        <f t="shared" si="5"/>
        <v>1.0242823245113384E-5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3.0312785756633325</v>
      </c>
      <c r="H70" s="10">
        <f t="shared" si="6"/>
        <v>-13.987841128253772</v>
      </c>
      <c r="I70">
        <f t="shared" si="2"/>
        <v>-83.927046769522633</v>
      </c>
      <c r="K70">
        <f t="shared" si="3"/>
        <v>-13.98777046876552</v>
      </c>
      <c r="M70">
        <f t="shared" si="4"/>
        <v>-13.98777046876552</v>
      </c>
      <c r="N70" s="13">
        <f t="shared" si="5"/>
        <v>4.9927632799749956E-5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3.0460188609162442</v>
      </c>
      <c r="H71" s="10">
        <f t="shared" si="6"/>
        <v>-13.979718951600116</v>
      </c>
      <c r="I71">
        <f t="shared" si="2"/>
        <v>-83.87831370960069</v>
      </c>
      <c r="K71">
        <f t="shared" si="3"/>
        <v>-13.979618159828936</v>
      </c>
      <c r="M71">
        <f t="shared" si="4"/>
        <v>-13.979618159828936</v>
      </c>
      <c r="N71" s="13">
        <f t="shared" si="5"/>
        <v>1.0158981137589827E-8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3.060759146169155</v>
      </c>
      <c r="H72" s="10">
        <f t="shared" si="6"/>
        <v>-13.96645948253283</v>
      </c>
      <c r="I72">
        <f t="shared" si="2"/>
        <v>-83.798756895196988</v>
      </c>
      <c r="K72">
        <f t="shared" si="3"/>
        <v>-13.966336549345113</v>
      </c>
      <c r="M72">
        <f t="shared" si="4"/>
        <v>-13.966336549345113</v>
      </c>
      <c r="N72" s="13">
        <f t="shared" si="5"/>
        <v>1.5112568642167708E-8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3.0754994314220663</v>
      </c>
      <c r="H73" s="10">
        <f t="shared" si="6"/>
        <v>-13.948281384440119</v>
      </c>
      <c r="I73">
        <f t="shared" si="2"/>
        <v>-83.689688306640704</v>
      </c>
      <c r="K73">
        <f t="shared" si="3"/>
        <v>-13.948143763728428</v>
      </c>
      <c r="M73">
        <f t="shared" si="4"/>
        <v>-13.948143763728428</v>
      </c>
      <c r="N73" s="13">
        <f t="shared" si="5"/>
        <v>1.8939460286212052E-8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3.0902397166749771</v>
      </c>
      <c r="H74" s="10">
        <f t="shared" si="6"/>
        <v>-13.92539618897181</v>
      </c>
      <c r="I74">
        <f t="shared" si="2"/>
        <v>-83.552377133830859</v>
      </c>
      <c r="K74">
        <f t="shared" si="3"/>
        <v>-13.925250795219361</v>
      </c>
      <c r="M74">
        <f t="shared" si="4"/>
        <v>-13.925250795219361</v>
      </c>
      <c r="N74" s="13">
        <f t="shared" si="5"/>
        <v>2.1139343251245353E-8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3.1049800019278888</v>
      </c>
      <c r="H75" s="10">
        <f t="shared" si="6"/>
        <v>-13.898008507284631</v>
      </c>
      <c r="I75">
        <f t="shared" si="2"/>
        <v>-83.38805104370779</v>
      </c>
      <c r="K75">
        <f t="shared" si="3"/>
        <v>-13.897861715520458</v>
      </c>
      <c r="M75">
        <f t="shared" si="4"/>
        <v>-13.897861715520458</v>
      </c>
      <c r="N75" s="13">
        <f t="shared" si="5"/>
        <v>2.1547822029114178E-8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3.1197202871808001</v>
      </c>
      <c r="H76" s="10">
        <f t="shared" si="6"/>
        <v>-13.86631623533256</v>
      </c>
      <c r="I76">
        <f t="shared" si="2"/>
        <v>-83.197897411995356</v>
      </c>
      <c r="K76">
        <f t="shared" si="3"/>
        <v>-13.8661738832705</v>
      </c>
      <c r="M76">
        <f t="shared" si="4"/>
        <v>-13.8661738832705</v>
      </c>
      <c r="N76" s="13">
        <f t="shared" si="5"/>
        <v>2.0264109572681133E-8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3.1344605724337109</v>
      </c>
      <c r="H77" s="10">
        <f t="shared" si="6"/>
        <v>-13.830510753364848</v>
      </c>
      <c r="I77">
        <f t="shared" si="2"/>
        <v>-82.983064520189089</v>
      </c>
      <c r="K77">
        <f t="shared" si="3"/>
        <v>-13.830378145531441</v>
      </c>
      <c r="M77">
        <f t="shared" si="4"/>
        <v>-13.830378145531441</v>
      </c>
      <c r="N77" s="13">
        <f t="shared" si="5"/>
        <v>1.7584837481006197E-8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3.1492008576866231</v>
      </c>
      <c r="H78" s="10">
        <f t="shared" si="6"/>
        <v>-13.79077711978989</v>
      </c>
      <c r="I78">
        <f t="shared" si="2"/>
        <v>-82.744662718739335</v>
      </c>
      <c r="K78">
        <f t="shared" si="3"/>
        <v>-13.790659033457832</v>
      </c>
      <c r="M78">
        <f t="shared" si="4"/>
        <v>-13.790659033457832</v>
      </c>
      <c r="N78" s="13">
        <f t="shared" si="5"/>
        <v>1.3944381819019351E-8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3.1639411429395339</v>
      </c>
      <c r="H79" s="10">
        <f t="shared" si="6"/>
        <v>-13.747294259558977</v>
      </c>
      <c r="I79">
        <f t="shared" si="2"/>
        <v>-82.483765557353863</v>
      </c>
      <c r="K79">
        <f t="shared" si="3"/>
        <v>-13.747194952313839</v>
      </c>
      <c r="M79">
        <f t="shared" si="4"/>
        <v>-13.747194952313839</v>
      </c>
      <c r="N79" s="13">
        <f t="shared" si="5"/>
        <v>9.8619289369567156E-9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3.1786814281924451</v>
      </c>
      <c r="H80" s="10">
        <f t="shared" si="6"/>
        <v>-13.700235147219871</v>
      </c>
      <c r="I80">
        <f t="shared" si="2"/>
        <v>-82.201410883319227</v>
      </c>
      <c r="K80">
        <f t="shared" si="3"/>
        <v>-13.700158365997977</v>
      </c>
      <c r="M80">
        <f t="shared" si="4"/>
        <v>-13.700158365997977</v>
      </c>
      <c r="N80" s="13">
        <f t="shared" si="5"/>
        <v>5.8953560355742036E-9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3.1934217134453569</v>
      </c>
      <c r="H81" s="10">
        <f t="shared" si="6"/>
        <v>-13.649766984786018</v>
      </c>
      <c r="I81">
        <f t="shared" si="2"/>
        <v>-81.898601908716103</v>
      </c>
      <c r="K81">
        <f t="shared" si="3"/>
        <v>-13.649715976231583</v>
      </c>
      <c r="M81">
        <f t="shared" si="4"/>
        <v>-13.649715976231583</v>
      </c>
      <c r="N81" s="13">
        <f t="shared" si="5"/>
        <v>2.6018726254991198E-9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3.2081619986982677</v>
      </c>
      <c r="H82" s="10">
        <f t="shared" si="6"/>
        <v>-13.596051374563542</v>
      </c>
      <c r="I82">
        <f t="shared" si="2"/>
        <v>-81.576308247381249</v>
      </c>
      <c r="K82">
        <f t="shared" si="3"/>
        <v>-13.596028896562355</v>
      </c>
      <c r="M82">
        <f t="shared" si="4"/>
        <v>-13.596028896562355</v>
      </c>
      <c r="N82" s="13">
        <f t="shared" si="5"/>
        <v>5.0526053734473782E-10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3.2229022839511789</v>
      </c>
      <c r="H83" s="10">
        <f t="shared" si="6"/>
        <v>-13.5392444870741</v>
      </c>
      <c r="I83">
        <f t="shared" si="2"/>
        <v>-81.235466922444601</v>
      </c>
      <c r="K83">
        <f t="shared" si="3"/>
        <v>-13.539252821330152</v>
      </c>
      <c r="M83">
        <f t="shared" si="4"/>
        <v>-13.539252821330152</v>
      </c>
      <c r="N83" s="13">
        <f t="shared" si="5"/>
        <v>6.9459823932165335E-11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3.2376425692040898</v>
      </c>
      <c r="H84" s="10">
        <f t="shared" si="6"/>
        <v>-13.479497224208203</v>
      </c>
      <c r="I84">
        <f t="shared" ref="I84:I147" si="9">H84*$E$6</f>
        <v>-80.876983345249215</v>
      </c>
      <c r="K84">
        <f t="shared" ref="K84:K147" si="10">(1/2)*($L$9*$L$4*EXP(-$L$7*$O$6*(G84/$O$6-1))-($L$9*$L$6*EXP(-$L$5*$O$6*(G84/$O$6-1))))</f>
        <v>-13.479538189738156</v>
      </c>
      <c r="M84">
        <f t="shared" ref="M84:M147" si="11">(1/2)*($L$9*$O$4*EXP(-$O$8*$O$6*(G84/$O$6-1))-($L$9*$O$7*EXP(-$O$5*$O$6*(G84/$O$6-1))))</f>
        <v>-13.479538189738156</v>
      </c>
      <c r="N84" s="13">
        <f t="shared" ref="N84:N147" si="12">(M84-H84)^2*O84</f>
        <v>1.6781746443416797E-9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3.2523828544570019</v>
      </c>
      <c r="H85" s="10">
        <f t="shared" ref="H85:H148" si="13">-(-$B$4)*(1+D85+$E$5*D85^3)*EXP(-D85)</f>
        <v>-13.416955377739907</v>
      </c>
      <c r="I85">
        <f t="shared" si="9"/>
        <v>-80.501732266439433</v>
      </c>
      <c r="K85">
        <f t="shared" si="10"/>
        <v>-13.417030345168321</v>
      </c>
      <c r="M85">
        <f t="shared" si="11"/>
        <v>-13.417030345168321</v>
      </c>
      <c r="N85" s="13">
        <f t="shared" si="12"/>
        <v>5.6201153230676498E-9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3.2671231397099127</v>
      </c>
      <c r="H86" s="10">
        <f t="shared" si="13"/>
        <v>-13.351759783330303</v>
      </c>
      <c r="I86">
        <f t="shared" si="9"/>
        <v>-80.110558699981823</v>
      </c>
      <c r="K86">
        <f t="shared" si="10"/>
        <v>-13.351869689876359</v>
      </c>
      <c r="M86">
        <f t="shared" si="11"/>
        <v>-13.351869689876359</v>
      </c>
      <c r="N86" s="13">
        <f t="shared" si="12"/>
        <v>1.2079448865989918E-8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3.281863424962824</v>
      </c>
      <c r="H87" s="10">
        <f t="shared" si="13"/>
        <v>-13.284046470143792</v>
      </c>
      <c r="I87">
        <f t="shared" si="9"/>
        <v>-79.704278820862754</v>
      </c>
      <c r="K87">
        <f t="shared" si="10"/>
        <v>-13.284191835197381</v>
      </c>
      <c r="M87">
        <f t="shared" si="11"/>
        <v>-13.284191835197381</v>
      </c>
      <c r="N87" s="13">
        <f t="shared" si="12"/>
        <v>2.1130998804925575E-8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3.2966037102157357</v>
      </c>
      <c r="H88" s="10">
        <f t="shared" si="13"/>
        <v>-13.213946806197855</v>
      </c>
      <c r="I88">
        <f t="shared" si="9"/>
        <v>-79.283680837187134</v>
      </c>
      <c r="K88">
        <f t="shared" si="10"/>
        <v>-13.214127747389986</v>
      </c>
      <c r="M88">
        <f t="shared" si="11"/>
        <v>-13.214127747389986</v>
      </c>
      <c r="N88" s="13">
        <f t="shared" si="12"/>
        <v>3.2739715009695456E-8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3.3113439954686466</v>
      </c>
      <c r="H89" s="10">
        <f t="shared" si="13"/>
        <v>-13.14158763956376</v>
      </c>
      <c r="I89">
        <f t="shared" si="9"/>
        <v>-78.849525837382558</v>
      </c>
      <c r="K89">
        <f t="shared" si="10"/>
        <v>-13.141803889242738</v>
      </c>
      <c r="M89">
        <f t="shared" si="11"/>
        <v>-13.141803889242738</v>
      </c>
      <c r="N89" s="13">
        <f t="shared" si="12"/>
        <v>4.6763923658058268E-8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3.3260842807215578</v>
      </c>
      <c r="H90" s="10">
        <f t="shared" si="13"/>
        <v>-13.067091435532507</v>
      </c>
      <c r="I90">
        <f t="shared" si="9"/>
        <v>-78.402548613195052</v>
      </c>
      <c r="K90">
        <f t="shared" si="10"/>
        <v>-13.067342357563501</v>
      </c>
      <c r="M90">
        <f t="shared" si="11"/>
        <v>-13.067342357563501</v>
      </c>
      <c r="N90" s="13">
        <f t="shared" si="12"/>
        <v>6.2961865637749799E-8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3.3408245659744686</v>
      </c>
      <c r="H91" s="10">
        <f t="shared" si="13"/>
        <v>-12.990576409857276</v>
      </c>
      <c r="I91">
        <f t="shared" si="9"/>
        <v>-77.943458459143656</v>
      </c>
      <c r="K91">
        <f t="shared" si="10"/>
        <v>-12.990861016668918</v>
      </c>
      <c r="M91">
        <f t="shared" si="11"/>
        <v>-12.990861016668918</v>
      </c>
      <c r="N91" s="13">
        <f t="shared" si="12"/>
        <v>8.1001037232770041E-8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3.3555648512273804</v>
      </c>
      <c r="H92" s="10">
        <f t="shared" si="13"/>
        <v>-12.91215665818056</v>
      </c>
      <c r="I92">
        <f t="shared" si="9"/>
        <v>-77.472939949083354</v>
      </c>
      <c r="K92">
        <f t="shared" si="10"/>
        <v>-12.912473627987715</v>
      </c>
      <c r="M92">
        <f t="shared" si="11"/>
        <v>-12.912473627987715</v>
      </c>
      <c r="N92" s="13">
        <f t="shared" si="12"/>
        <v>1.0046985864802485E-7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3.3703051364802916</v>
      </c>
      <c r="H93" s="10">
        <f t="shared" si="13"/>
        <v>-12.831942281751397</v>
      </c>
      <c r="I93">
        <f t="shared" si="9"/>
        <v>-76.991653690508386</v>
      </c>
      <c r="K93">
        <f t="shared" si="10"/>
        <v>-12.832289975888598</v>
      </c>
      <c r="M93">
        <f t="shared" si="11"/>
        <v>-12.832289975888598</v>
      </c>
      <c r="N93" s="13">
        <f t="shared" si="12"/>
        <v>1.208912130437425E-7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3.3850454217332029</v>
      </c>
      <c r="H94" s="10">
        <f t="shared" si="13"/>
        <v>-12.750039509535142</v>
      </c>
      <c r="I94">
        <f t="shared" si="9"/>
        <v>-76.500237057210853</v>
      </c>
      <c r="K94">
        <f t="shared" si="10"/>
        <v>-12.750415989840123</v>
      </c>
      <c r="M94">
        <f t="shared" si="11"/>
        <v>-12.750415989840123</v>
      </c>
      <c r="N94" s="13">
        <f t="shared" si="12"/>
        <v>1.4173742003845933E-7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3.3997857069861146</v>
      </c>
      <c r="H95" s="10">
        <f t="shared" si="13"/>
        <v>-12.666550816815603</v>
      </c>
      <c r="I95">
        <f t="shared" si="9"/>
        <v>-75.99930490089362</v>
      </c>
      <c r="K95">
        <f t="shared" si="10"/>
        <v>-12.666953863007169</v>
      </c>
      <c r="M95">
        <f t="shared" si="11"/>
        <v>-12.666953863007169</v>
      </c>
      <c r="N95" s="13">
        <f t="shared" si="12"/>
        <v>1.6244623253626216E-7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3.4145259922390254</v>
      </c>
      <c r="H96" s="10">
        <f t="shared" si="13"/>
        <v>-12.58157504038652</v>
      </c>
      <c r="I96">
        <f t="shared" si="9"/>
        <v>-75.489450242319123</v>
      </c>
      <c r="K96">
        <f t="shared" si="10"/>
        <v>-12.582002167385458</v>
      </c>
      <c r="M96">
        <f t="shared" si="11"/>
        <v>-12.582002167385458</v>
      </c>
      <c r="N96" s="13">
        <f t="shared" si="12"/>
        <v>1.8243747322158213E-7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3.4292662774919367</v>
      </c>
      <c r="H97" s="10">
        <f t="shared" si="13"/>
        <v>-12.495207490426912</v>
      </c>
      <c r="I97">
        <f t="shared" si="9"/>
        <v>-74.971244942561469</v>
      </c>
      <c r="K97">
        <f t="shared" si="10"/>
        <v>-12.495655965572787</v>
      </c>
      <c r="M97">
        <f t="shared" si="11"/>
        <v>-12.495655965572787</v>
      </c>
      <c r="N97" s="13">
        <f t="shared" si="12"/>
        <v>2.0112995646768641E-7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3.4440065627448475</v>
      </c>
      <c r="H98" s="10">
        <f t="shared" si="13"/>
        <v>-12.407540059152156</v>
      </c>
      <c r="I98">
        <f t="shared" si="9"/>
        <v>-74.44524035491294</v>
      </c>
      <c r="K98">
        <f t="shared" si="10"/>
        <v>-12.40800691927304</v>
      </c>
      <c r="M98">
        <f t="shared" si="11"/>
        <v>-12.40800691927304</v>
      </c>
      <c r="N98" s="13">
        <f t="shared" si="12"/>
        <v>2.179583724719626E-7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3.4587468479977592</v>
      </c>
      <c r="H99" s="10">
        <f t="shared" si="13"/>
        <v>-12.318661326330233</v>
      </c>
      <c r="I99">
        <f t="shared" si="9"/>
        <v>-73.911967957981403</v>
      </c>
      <c r="K99">
        <f t="shared" si="10"/>
        <v>-12.319143394625925</v>
      </c>
      <c r="M99">
        <f t="shared" si="11"/>
        <v>-12.319143394625925</v>
      </c>
      <c r="N99" s="13">
        <f t="shared" si="12"/>
        <v>2.3238984171189878E-7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3.4734871332506705</v>
      </c>
      <c r="H100" s="10">
        <f t="shared" si="13"/>
        <v>-12.228656661750174</v>
      </c>
      <c r="I100">
        <f t="shared" si="9"/>
        <v>-73.371939970501046</v>
      </c>
      <c r="K100">
        <f t="shared" si="10"/>
        <v>-12.229150564453249</v>
      </c>
      <c r="M100">
        <f t="shared" si="11"/>
        <v>-12.229150564453249</v>
      </c>
      <c r="N100" s="13">
        <f t="shared" si="12"/>
        <v>2.4393988010526305E-7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3.4882274185035813</v>
      </c>
      <c r="H101" s="10">
        <f t="shared" si="13"/>
        <v>-12.137608324727344</v>
      </c>
      <c r="I101">
        <f t="shared" si="9"/>
        <v>-72.82564994836406</v>
      </c>
      <c r="K101">
        <f t="shared" si="10"/>
        <v>-12.138110507509566</v>
      </c>
      <c r="M101">
        <f t="shared" si="11"/>
        <v>-12.138110507509566</v>
      </c>
      <c r="N101" s="13">
        <f t="shared" si="12"/>
        <v>2.5218754676047886E-7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3.5029677037564935</v>
      </c>
      <c r="H102" s="10">
        <f t="shared" si="13"/>
        <v>-12.045595560727952</v>
      </c>
      <c r="I102">
        <f t="shared" si="9"/>
        <v>-72.273573364367707</v>
      </c>
      <c r="K102">
        <f t="shared" si="10"/>
        <v>-12.04610230482283</v>
      </c>
      <c r="M102">
        <f t="shared" si="11"/>
        <v>-12.04610230482283</v>
      </c>
      <c r="N102" s="13">
        <f t="shared" si="12"/>
        <v>2.5678957769355244E-7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3.5177079890094043</v>
      </c>
      <c r="H103" s="10">
        <f t="shared" si="13"/>
        <v>-11.952694695192966</v>
      </c>
      <c r="I103">
        <f t="shared" si="9"/>
        <v>-71.71616817115779</v>
      </c>
      <c r="K103">
        <f t="shared" si="10"/>
        <v>-11.953202133208208</v>
      </c>
      <c r="M103">
        <f t="shared" si="11"/>
        <v>-11.953202133208208</v>
      </c>
      <c r="N103" s="13">
        <f t="shared" si="12"/>
        <v>2.5749333931330468E-7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3.5324482742623156</v>
      </c>
      <c r="H104" s="10">
        <f t="shared" si="13"/>
        <v>-11.858979224639347</v>
      </c>
      <c r="I104">
        <f t="shared" si="9"/>
        <v>-71.153875347836077</v>
      </c>
      <c r="K104">
        <f t="shared" si="10"/>
        <v>-11.859483356035646</v>
      </c>
      <c r="M104">
        <f t="shared" si="11"/>
        <v>-11.859483356035646</v>
      </c>
      <c r="N104" s="13">
        <f t="shared" si="12"/>
        <v>2.5414846473483964E-7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3.5471885595152264</v>
      </c>
      <c r="H105" s="10">
        <f t="shared" si="13"/>
        <v>-11.764519905114572</v>
      </c>
      <c r="I105">
        <f t="shared" si="9"/>
        <v>-70.587119430687437</v>
      </c>
      <c r="K105">
        <f t="shared" si="10"/>
        <v>-11.765016611329948</v>
      </c>
      <c r="M105">
        <f t="shared" si="11"/>
        <v>-11.765016611329948</v>
      </c>
      <c r="N105" s="13">
        <f t="shared" si="12"/>
        <v>2.4671706439315746E-7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3.5619288447681381</v>
      </c>
      <c r="H106" s="10">
        <f t="shared" si="13"/>
        <v>-11.669384838078162</v>
      </c>
      <c r="I106">
        <f t="shared" si="9"/>
        <v>-70.016309028468982</v>
      </c>
      <c r="K106">
        <f t="shared" si="10"/>
        <v>-11.669869897279444</v>
      </c>
      <c r="M106">
        <f t="shared" si="11"/>
        <v>-11.669869897279444</v>
      </c>
      <c r="N106" s="13">
        <f t="shared" si="12"/>
        <v>2.3528242874784806E-7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3.5766691300210494</v>
      </c>
      <c r="H107" s="10">
        <f t="shared" si="13"/>
        <v>-11.573639553782119</v>
      </c>
      <c r="I107">
        <f t="shared" si="9"/>
        <v>-69.44183732269272</v>
      </c>
      <c r="K107">
        <f t="shared" si="10"/>
        <v>-11.574108655227461</v>
      </c>
      <c r="M107">
        <f t="shared" si="11"/>
        <v>-11.574108655227461</v>
      </c>
      <c r="N107" s="13">
        <f t="shared" si="12"/>
        <v>2.2005616602170502E-7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3.5914094152739602</v>
      </c>
      <c r="H108" s="10">
        <f t="shared" si="13"/>
        <v>-11.47734709222007</v>
      </c>
      <c r="I108">
        <f t="shared" si="9"/>
        <v>-68.864082553320415</v>
      </c>
      <c r="K108">
        <f t="shared" si="10"/>
        <v>-11.477795850218627</v>
      </c>
      <c r="M108">
        <f t="shared" si="11"/>
        <v>-11.477795850218627</v>
      </c>
      <c r="N108" s="13">
        <f t="shared" si="12"/>
        <v>2.0138374126871806E-7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3.6061497005268723</v>
      </c>
      <c r="H109" s="10">
        <f t="shared" si="13"/>
        <v>-11.38056808171317</v>
      </c>
      <c r="I109">
        <f t="shared" si="9"/>
        <v>-68.283408490279015</v>
      </c>
      <c r="K109">
        <f t="shared" si="10"/>
        <v>-11.380992049169988</v>
      </c>
      <c r="M109">
        <f t="shared" si="11"/>
        <v>-11.380992049169988</v>
      </c>
      <c r="N109" s="13">
        <f t="shared" si="12"/>
        <v>1.7974840444095586E-7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3.6208899857797832</v>
      </c>
      <c r="H110" s="10">
        <f t="shared" si="13"/>
        <v>-11.283360815198801</v>
      </c>
      <c r="I110">
        <f t="shared" si="9"/>
        <v>-67.700164891192799</v>
      </c>
      <c r="K110">
        <f t="shared" si="10"/>
        <v>-11.283755496735054</v>
      </c>
      <c r="M110">
        <f t="shared" si="11"/>
        <v>-11.283755496735054</v>
      </c>
      <c r="N110" s="13">
        <f t="shared" si="12"/>
        <v>1.5577351505919891E-7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3.6356302710326944</v>
      </c>
      <c r="H111" s="10">
        <f t="shared" si="13"/>
        <v>-11.185781324286472</v>
      </c>
      <c r="I111">
        <f t="shared" si="9"/>
        <v>-67.114687945718828</v>
      </c>
      <c r="K111">
        <f t="shared" si="10"/>
        <v>-11.186142188926656</v>
      </c>
      <c r="M111">
        <f t="shared" si="11"/>
        <v>-11.186142188926656</v>
      </c>
      <c r="N111" s="13">
        <f t="shared" si="12"/>
        <v>1.3022328853515174E-7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3.6503705562856061</v>
      </c>
      <c r="H112" s="10">
        <f t="shared" si="13"/>
        <v>-11.087883451143485</v>
      </c>
      <c r="I112">
        <f t="shared" si="9"/>
        <v>-66.527300706860913</v>
      </c>
      <c r="K112">
        <f t="shared" si="10"/>
        <v>-11.088205944563171</v>
      </c>
      <c r="M112">
        <f t="shared" si="11"/>
        <v>-11.088205944563171</v>
      </c>
      <c r="N112" s="13">
        <f t="shared" si="12"/>
        <v>1.0400200574086984E-4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3.665110841538517</v>
      </c>
      <c r="H113" s="10">
        <f t="shared" si="13"/>
        <v>-10.989718918271224</v>
      </c>
      <c r="I113">
        <f t="shared" si="9"/>
        <v>-65.938313509627349</v>
      </c>
      <c r="K113">
        <f t="shared" si="10"/>
        <v>-10.989998474600251</v>
      </c>
      <c r="M113">
        <f t="shared" si="11"/>
        <v>-10.989998474600251</v>
      </c>
      <c r="N113" s="13">
        <f t="shared" si="12"/>
        <v>7.8151741098672262E-5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3.6798511267914282</v>
      </c>
      <c r="H114" s="10">
        <f t="shared" si="13"/>
        <v>-10.891337396231316</v>
      </c>
      <c r="I114">
        <f t="shared" si="9"/>
        <v>-65.348024377387901</v>
      </c>
      <c r="K114">
        <f t="shared" si="10"/>
        <v>-10.891569449408848</v>
      </c>
      <c r="M114">
        <f t="shared" si="11"/>
        <v>-10.891569449408848</v>
      </c>
      <c r="N114" s="13">
        <f t="shared" si="12"/>
        <v>5.3848677202774709E-5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3.6945914120443399</v>
      </c>
      <c r="H115" s="10">
        <f t="shared" si="13"/>
        <v>-10.792786569379247</v>
      </c>
      <c r="I115">
        <f t="shared" si="9"/>
        <v>-64.756719416275487</v>
      </c>
      <c r="K115">
        <f t="shared" si="10"/>
        <v>-10.792966564058485</v>
      </c>
      <c r="M115">
        <f t="shared" si="11"/>
        <v>-10.792966564058485</v>
      </c>
      <c r="N115" s="13">
        <f t="shared" si="12"/>
        <v>3.2398084553916266E-8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3.7093316972972508</v>
      </c>
      <c r="H116" s="10">
        <f t="shared" si="13"/>
        <v>-10.694112199661534</v>
      </c>
      <c r="I116">
        <f t="shared" si="9"/>
        <v>-64.164673197969208</v>
      </c>
      <c r="K116">
        <f t="shared" si="10"/>
        <v>-10.69423560166301</v>
      </c>
      <c r="M116">
        <f t="shared" si="11"/>
        <v>-10.69423560166301</v>
      </c>
      <c r="N116" s="13">
        <f t="shared" si="12"/>
        <v>1.5228053968277938E-8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3.724071982550162</v>
      </c>
      <c r="H117" s="10">
        <f t="shared" si="13"/>
        <v>-10.595358188530854</v>
      </c>
      <c r="I117">
        <f t="shared" si="9"/>
        <v>-63.572149131185128</v>
      </c>
      <c r="K117">
        <f t="shared" si="10"/>
        <v>-10.595420494844452</v>
      </c>
      <c r="M117">
        <f t="shared" si="11"/>
        <v>-10.595420494844452</v>
      </c>
      <c r="N117" s="13">
        <f t="shared" si="12"/>
        <v>3.8820767142060189E-9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3.7388122678030733</v>
      </c>
      <c r="H118" s="10">
        <f t="shared" si="13"/>
        <v>-10.496566637032279</v>
      </c>
      <c r="I118">
        <f t="shared" si="9"/>
        <v>-62.97939982219367</v>
      </c>
      <c r="K118">
        <f t="shared" si="10"/>
        <v>-10.49656338536917</v>
      </c>
      <c r="M118">
        <f t="shared" si="11"/>
        <v>-10.49656338536917</v>
      </c>
      <c r="N118" s="13">
        <f t="shared" si="12"/>
        <v>1.0573312977280919E-11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3.753552553055985</v>
      </c>
      <c r="H119" s="10">
        <f t="shared" si="13"/>
        <v>-10.397777904112111</v>
      </c>
      <c r="I119">
        <f t="shared" si="9"/>
        <v>-62.386667424672666</v>
      </c>
      <c r="K119">
        <f t="shared" si="10"/>
        <v>-10.397704682008726</v>
      </c>
      <c r="M119">
        <f t="shared" si="11"/>
        <v>-10.397704682008726</v>
      </c>
      <c r="N119" s="13">
        <f t="shared" si="12"/>
        <v>5.3614764241246064E-9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3.7682928383088958</v>
      </c>
      <c r="H120" s="10">
        <f t="shared" si="13"/>
        <v>-10.299030663199485</v>
      </c>
      <c r="I120">
        <f t="shared" si="9"/>
        <v>-61.794183979196909</v>
      </c>
      <c r="K120">
        <f t="shared" si="10"/>
        <v>-10.298883116676672</v>
      </c>
      <c r="M120">
        <f t="shared" si="11"/>
        <v>-10.298883116676672</v>
      </c>
      <c r="N120" s="13">
        <f t="shared" si="12"/>
        <v>2.1769976394178351E-8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3.7830331235618071</v>
      </c>
      <c r="H121" s="10">
        <f t="shared" si="13"/>
        <v>-10.200361957109596</v>
      </c>
      <c r="I121">
        <f t="shared" si="9"/>
        <v>-61.202171742657576</v>
      </c>
      <c r="K121">
        <f t="shared" si="10"/>
        <v>-10.200135798890695</v>
      </c>
      <c r="M121">
        <f t="shared" si="11"/>
        <v>-10.200135798890695</v>
      </c>
      <c r="N121" s="13">
        <f t="shared" si="12"/>
        <v>5.1147539976340194E-8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3.7977734088147179</v>
      </c>
      <c r="H122" s="10">
        <f t="shared" si="13"/>
        <v>-10.101807251315908</v>
      </c>
      <c r="I122">
        <f t="shared" si="9"/>
        <v>-60.610843507895446</v>
      </c>
      <c r="K122">
        <f t="shared" si="10"/>
        <v>-10.101498268608546</v>
      </c>
      <c r="M122">
        <f t="shared" si="11"/>
        <v>-10.101498268608546</v>
      </c>
      <c r="N122" s="13">
        <f t="shared" si="12"/>
        <v>9.5470313448280651E-8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3.8125136940676296</v>
      </c>
      <c r="H123" s="10">
        <f t="shared" si="13"/>
        <v>-10.00340048563762</v>
      </c>
      <c r="I123">
        <f t="shared" si="9"/>
        <v>-60.02040291382572</v>
      </c>
      <c r="K123">
        <f t="shared" si="10"/>
        <v>-10.003004547484394</v>
      </c>
      <c r="M123">
        <f t="shared" si="11"/>
        <v>-10.003004547484394</v>
      </c>
      <c r="N123" s="13">
        <f t="shared" si="12"/>
        <v>1.5676702117959768E-7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3.8272539793205409</v>
      </c>
      <c r="H124" s="10">
        <f t="shared" si="13"/>
        <v>-9.905174124387182</v>
      </c>
      <c r="I124">
        <f t="shared" si="9"/>
        <v>-59.431044746323096</v>
      </c>
      <c r="K124">
        <f t="shared" si="10"/>
        <v>-9.9046871885913124</v>
      </c>
      <c r="M124">
        <f t="shared" si="11"/>
        <v>-9.9046871885913124</v>
      </c>
      <c r="N124" s="13">
        <f t="shared" si="12"/>
        <v>2.3710646929922856E-7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3.8419942645734517</v>
      </c>
      <c r="H125" s="10">
        <f t="shared" si="13"/>
        <v>-9.8071592050215717</v>
      </c>
      <c r="I125">
        <f t="shared" si="9"/>
        <v>-58.842955230129434</v>
      </c>
      <c r="K125">
        <f t="shared" si="10"/>
        <v>-9.8065773246539809</v>
      </c>
      <c r="M125">
        <f t="shared" si="11"/>
        <v>-9.8065773246539809</v>
      </c>
      <c r="N125" s="13">
        <f t="shared" si="12"/>
        <v>3.3858476218756986E-7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3.8567345498263639</v>
      </c>
      <c r="H126" s="10">
        <f t="shared" si="13"/>
        <v>-9.7093853853397984</v>
      </c>
      <c r="I126">
        <f t="shared" si="9"/>
        <v>-58.256312312038787</v>
      </c>
      <c r="K126">
        <f t="shared" si="10"/>
        <v>-9.7087047148346421</v>
      </c>
      <c r="M126">
        <f t="shared" si="11"/>
        <v>-9.7087047148346421</v>
      </c>
      <c r="N126" s="13">
        <f t="shared" si="12"/>
        <v>4.6331233658973265E-7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3.8714748350792747</v>
      </c>
      <c r="H127" s="10">
        <f t="shared" si="13"/>
        <v>-9.6118809892679238</v>
      </c>
      <c r="I127">
        <f t="shared" si="9"/>
        <v>-57.671285935607543</v>
      </c>
      <c r="K127">
        <f t="shared" si="10"/>
        <v>-9.6110977901141297</v>
      </c>
      <c r="M127">
        <f t="shared" si="11"/>
        <v>-9.6110977901141297</v>
      </c>
      <c r="N127" s="13">
        <f t="shared" si="12"/>
        <v>6.1340091450379546E-7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3.886215120332186</v>
      </c>
      <c r="H128" s="10">
        <f t="shared" si="13"/>
        <v>-9.5146730512717319</v>
      </c>
      <c r="I128">
        <f t="shared" si="9"/>
        <v>-57.088038307630391</v>
      </c>
      <c r="K128">
        <f t="shared" si="10"/>
        <v>-9.5137836973083925</v>
      </c>
      <c r="M128">
        <f t="shared" si="11"/>
        <v>-9.5137836973083925</v>
      </c>
      <c r="N128" s="13">
        <f t="shared" si="12"/>
        <v>7.9095047210757958E-7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3.9009554055850977</v>
      </c>
      <c r="H129" s="10">
        <f t="shared" si="13"/>
        <v>-9.4177873594361792</v>
      </c>
      <c r="I129">
        <f t="shared" si="9"/>
        <v>-56.506724156617075</v>
      </c>
      <c r="K129">
        <f t="shared" si="10"/>
        <v>-9.4167883417601121</v>
      </c>
      <c r="M129">
        <f t="shared" si="11"/>
        <v>-9.4167883417601121</v>
      </c>
      <c r="N129" s="13">
        <f t="shared" si="12"/>
        <v>9.9803631709436258E-7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3.9156956908380085</v>
      </c>
      <c r="H130" s="10">
        <f t="shared" si="13"/>
        <v>-9.3212484972495098</v>
      </c>
      <c r="I130">
        <f t="shared" si="9"/>
        <v>-55.927490983497059</v>
      </c>
      <c r="K130">
        <f t="shared" si="10"/>
        <v>-9.3201364287436093</v>
      </c>
      <c r="M130">
        <f t="shared" si="11"/>
        <v>-9.3201364287436093</v>
      </c>
      <c r="N130" s="13">
        <f t="shared" si="12"/>
        <v>1.236696361815792E-6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3.9304359760909198</v>
      </c>
      <c r="H131" s="10">
        <f t="shared" si="13"/>
        <v>-9.225079884129098</v>
      </c>
      <c r="I131">
        <f t="shared" si="9"/>
        <v>-55.350479304774588</v>
      </c>
      <c r="K131">
        <f t="shared" si="10"/>
        <v>-9.2238515036202706</v>
      </c>
      <c r="M131">
        <f t="shared" si="11"/>
        <v>-9.2238515036202706</v>
      </c>
      <c r="N131" s="13">
        <f t="shared" si="12"/>
        <v>1.5089186744669208E-6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3.9451762613438315</v>
      </c>
      <c r="H132" s="10">
        <f t="shared" si="13"/>
        <v>-9.1293038147247803</v>
      </c>
      <c r="I132">
        <f t="shared" si="9"/>
        <v>-54.775822888348685</v>
      </c>
      <c r="K132">
        <f t="shared" si="10"/>
        <v>-9.1279559907806949</v>
      </c>
      <c r="M132">
        <f t="shared" si="11"/>
        <v>-9.1279559907806949</v>
      </c>
      <c r="N132" s="13">
        <f t="shared" si="12"/>
        <v>1.8166293842498997E-6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3.9599165465967427</v>
      </c>
      <c r="H133" s="10">
        <f t="shared" si="13"/>
        <v>-9.0339414970347676</v>
      </c>
      <c r="I133">
        <f t="shared" si="9"/>
        <v>-54.203648982208605</v>
      </c>
      <c r="K133">
        <f t="shared" si="10"/>
        <v>-9.0324712314087137</v>
      </c>
      <c r="M133">
        <f t="shared" si="11"/>
        <v>-9.0324712314087137</v>
      </c>
      <c r="N133" s="13">
        <f t="shared" si="12"/>
        <v>2.1616810111556709E-6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3.9746568318496536</v>
      </c>
      <c r="H134" s="10">
        <f t="shared" si="13"/>
        <v>-8.9390130893679789</v>
      </c>
      <c r="I134">
        <f t="shared" si="9"/>
        <v>-53.634078536207873</v>
      </c>
      <c r="K134">
        <f t="shared" si="10"/>
        <v>-8.9374175201013006</v>
      </c>
      <c r="M134">
        <f t="shared" si="11"/>
        <v>-8.9374175201013006</v>
      </c>
      <c r="N134" s="13">
        <f t="shared" si="12"/>
        <v>2.545841284768181E-6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3.9893971171025648</v>
      </c>
      <c r="H135" s="10">
        <f t="shared" si="13"/>
        <v>-8.8445377361858917</v>
      </c>
      <c r="I135">
        <f t="shared" si="9"/>
        <v>-53.06722641711535</v>
      </c>
      <c r="K135">
        <f t="shared" si="10"/>
        <v>-8.8428141403777047</v>
      </c>
      <c r="M135">
        <f t="shared" si="11"/>
        <v>-8.8428141403777047</v>
      </c>
      <c r="N135" s="13">
        <f t="shared" si="12"/>
        <v>2.9707825099995509E-6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4.0041374023554761</v>
      </c>
      <c r="H136" s="10">
        <f t="shared" si="13"/>
        <v>-8.7505336028559935</v>
      </c>
      <c r="I136">
        <f t="shared" si="9"/>
        <v>-52.503201617135957</v>
      </c>
      <c r="K136">
        <f t="shared" si="10"/>
        <v>-8.7486793991099141</v>
      </c>
      <c r="M136">
        <f t="shared" si="11"/>
        <v>-8.7486793991099141</v>
      </c>
      <c r="N136" s="13">
        <f t="shared" si="12"/>
        <v>3.4380715319747455E-6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4.0188776876083878</v>
      </c>
      <c r="H137" s="10">
        <f t="shared" si="13"/>
        <v>-8.6570179093480597</v>
      </c>
      <c r="I137">
        <f t="shared" si="9"/>
        <v>-51.942107456088358</v>
      </c>
      <c r="K137">
        <f t="shared" si="10"/>
        <v>-8.6550306599058295</v>
      </c>
      <c r="M137">
        <f t="shared" si="11"/>
        <v>-8.6550306599058295</v>
      </c>
      <c r="N137" s="13">
        <f t="shared" si="12"/>
        <v>3.949160345644104E-6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4.0336179728612986</v>
      </c>
      <c r="H138" s="10">
        <f t="shared" si="13"/>
        <v>-8.5640069629036333</v>
      </c>
      <c r="I138">
        <f t="shared" si="9"/>
        <v>-51.3840417774218</v>
      </c>
      <c r="K138">
        <f t="shared" si="10"/>
        <v>-8.5618843754755325</v>
      </c>
      <c r="M138">
        <f t="shared" si="11"/>
        <v>-8.5618843754755325</v>
      </c>
      <c r="N138" s="13">
        <f t="shared" si="12"/>
        <v>4.5053773899315102E-6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4.0483582581142095</v>
      </c>
      <c r="H139" s="10">
        <f t="shared" si="13"/>
        <v>-8.4715161897082272</v>
      </c>
      <c r="I139">
        <f t="shared" si="9"/>
        <v>-50.829097138249367</v>
      </c>
      <c r="K139">
        <f t="shared" si="10"/>
        <v>-8.469256119010165</v>
      </c>
      <c r="M139">
        <f t="shared" si="11"/>
        <v>-8.469256119010165</v>
      </c>
      <c r="N139" s="13">
        <f t="shared" si="12"/>
        <v>5.1079195602394601E-6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4.0630985433671212</v>
      </c>
      <c r="H140" s="10">
        <f t="shared" si="13"/>
        <v>-8.3795601655949188</v>
      </c>
      <c r="I140">
        <f t="shared" si="9"/>
        <v>-50.277360993569516</v>
      </c>
      <c r="K140">
        <f t="shared" si="10"/>
        <v>-8.3771606146022517</v>
      </c>
      <c r="M140">
        <f t="shared" si="11"/>
        <v>-8.3771606146022517</v>
      </c>
      <c r="N140" s="13">
        <f t="shared" si="12"/>
        <v>5.7578449664096057E-6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4.0778388286200329</v>
      </c>
      <c r="H141" s="10">
        <f t="shared" si="13"/>
        <v>-8.2881526458072639</v>
      </c>
      <c r="I141">
        <f t="shared" si="9"/>
        <v>-49.72891587484358</v>
      </c>
      <c r="K141">
        <f t="shared" si="10"/>
        <v>-8.2856117667352471</v>
      </c>
      <c r="M141">
        <f t="shared" si="11"/>
        <v>-8.2856117667352471</v>
      </c>
      <c r="N141" s="13">
        <f t="shared" si="12"/>
        <v>6.4560664586125573E-6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4.0925791138729437</v>
      </c>
      <c r="H142" s="10">
        <f t="shared" si="13"/>
        <v>-8.1973065938486958</v>
      </c>
      <c r="I142">
        <f t="shared" si="9"/>
        <v>-49.183839563092178</v>
      </c>
      <c r="K142">
        <f t="shared" si="10"/>
        <v>-8.1946226888694849</v>
      </c>
      <c r="M142">
        <f t="shared" si="11"/>
        <v>-8.1946226888694849</v>
      </c>
      <c r="N142" s="13">
        <f t="shared" si="12"/>
        <v>7.203345937433028E-6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4.1073193991258554</v>
      </c>
      <c r="H143" s="10">
        <f t="shared" si="13"/>
        <v>-8.1070342094447003</v>
      </c>
      <c r="I143">
        <f t="shared" si="9"/>
        <v>-48.642205256668205</v>
      </c>
      <c r="K143">
        <f t="shared" si="10"/>
        <v>-8.1042057311507776</v>
      </c>
      <c r="M143">
        <f t="shared" si="11"/>
        <v>-8.1042057311507776</v>
      </c>
      <c r="N143" s="13">
        <f t="shared" si="12"/>
        <v>8.000289459192109E-6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4.1220596843787662</v>
      </c>
      <c r="H144" s="10">
        <f t="shared" si="13"/>
        <v>-8.0173469556434966</v>
      </c>
      <c r="I144">
        <f t="shared" si="9"/>
        <v>-48.10408173386098</v>
      </c>
      <c r="K144">
        <f t="shared" si="10"/>
        <v>-8.0143725072673782</v>
      </c>
      <c r="M144">
        <f t="shared" si="11"/>
        <v>-8.0143725072673782</v>
      </c>
      <c r="N144" s="13">
        <f t="shared" si="12"/>
        <v>8.8473431421939112E-6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4.1367999696316771</v>
      </c>
      <c r="H145" s="10">
        <f t="shared" si="13"/>
        <v>-7.9282555850800804</v>
      </c>
      <c r="I145">
        <f t="shared" si="9"/>
        <v>-47.569533510480483</v>
      </c>
      <c r="K145">
        <f t="shared" si="10"/>
        <v>-7.9251339204799933</v>
      </c>
      <c r="M145">
        <f t="shared" si="11"/>
        <v>-7.9251339204799933</v>
      </c>
      <c r="N145" s="13">
        <f t="shared" si="12"/>
        <v>9.7447898754370488E-6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4.1515402548845888</v>
      </c>
      <c r="H146" s="10">
        <f t="shared" si="13"/>
        <v>-7.8397701654279341</v>
      </c>
      <c r="I146">
        <f t="shared" si="9"/>
        <v>-47.038620992567601</v>
      </c>
      <c r="K146">
        <f t="shared" si="10"/>
        <v>-7.8365001888491603</v>
      </c>
      <c r="M146">
        <f t="shared" si="11"/>
        <v>-7.8365001888491603</v>
      </c>
      <c r="N146" s="13">
        <f t="shared" si="12"/>
        <v>1.0692746825729301E-5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4.1662805401375005</v>
      </c>
      <c r="H147" s="10">
        <f t="shared" si="13"/>
        <v>-7.7519001040618933</v>
      </c>
      <c r="I147">
        <f t="shared" si="9"/>
        <v>-46.511400624371362</v>
      </c>
      <c r="K147">
        <f t="shared" si="10"/>
        <v>-7.7484808696833269</v>
      </c>
      <c r="M147">
        <f t="shared" si="11"/>
        <v>-7.7484808696833269</v>
      </c>
      <c r="N147" s="13">
        <f t="shared" si="12"/>
        <v>1.1691163735570313E-5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4.1810208253904113</v>
      </c>
      <c r="H148" s="10">
        <f t="shared" si="13"/>
        <v>-7.6646541719551244</v>
      </c>
      <c r="I148">
        <f t="shared" ref="I148:I211" si="16">H148*$E$6</f>
        <v>-45.987925031730747</v>
      </c>
      <c r="K148">
        <f t="shared" ref="K148:K211" si="17">(1/2)*($L$9*$L$4*EXP(-$L$7*$O$6*(G148/$O$6-1))-($L$9*$L$6*EXP(-$L$5*$O$6*(G148/$O$6-1))))</f>
        <v>-7.6610848832304361</v>
      </c>
      <c r="M148">
        <f t="shared" ref="M148:M211" si="18">(1/2)*($L$9*$O$4*EXP(-$O$8*$O$6*(G148/$O$6-1))-($L$9*$O$7*EXP(-$O$5*$O$6*(G148/$O$6-1))))</f>
        <v>-7.6610848832304361</v>
      </c>
      <c r="N148" s="13">
        <f t="shared" ref="N148:N211" si="19">(M148-H148)^2*O148</f>
        <v>1.2739822000187125E-5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4.195761110643323</v>
      </c>
      <c r="H149" s="10">
        <f t="shared" ref="H149:H212" si="20">-(-$B$4)*(1+D149+$E$5*D149^3)*EXP(-D149)</f>
        <v>-7.5780405268324529</v>
      </c>
      <c r="I149">
        <f t="shared" si="16"/>
        <v>-45.468243160994717</v>
      </c>
      <c r="K149">
        <f t="shared" si="17"/>
        <v>-7.5743205356351941</v>
      </c>
      <c r="M149">
        <f t="shared" si="18"/>
        <v>-7.5743205356351941</v>
      </c>
      <c r="N149" s="13">
        <f t="shared" si="19"/>
        <v>1.3838334507682535E-5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4.2105013958962338</v>
      </c>
      <c r="H150" s="10">
        <f t="shared" si="20"/>
        <v>-7.4920667356016777</v>
      </c>
      <c r="I150">
        <f t="shared" si="16"/>
        <v>-44.952400413610064</v>
      </c>
      <c r="K150">
        <f t="shared" si="17"/>
        <v>-7.4881955411835408</v>
      </c>
      <c r="M150">
        <f t="shared" si="18"/>
        <v>-7.4881955411835408</v>
      </c>
      <c r="N150" s="13">
        <f t="shared" si="19"/>
        <v>1.4986146223014142E-5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4.2252416811491456</v>
      </c>
      <c r="H151" s="10">
        <f t="shared" si="20"/>
        <v>-7.4067397960839152</v>
      </c>
      <c r="I151">
        <f t="shared" si="16"/>
        <v>-44.440438776503491</v>
      </c>
      <c r="K151">
        <f t="shared" si="17"/>
        <v>-7.4027170438551035</v>
      </c>
      <c r="M151">
        <f t="shared" si="18"/>
        <v>-7.4027170438551035</v>
      </c>
      <c r="N151" s="13">
        <f t="shared" si="19"/>
        <v>1.6182535494409135E-5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4.2399819664020564</v>
      </c>
      <c r="H152" s="10">
        <f t="shared" si="20"/>
        <v>-7.3220661580634276</v>
      </c>
      <c r="I152">
        <f t="shared" si="16"/>
        <v>-43.932396948380564</v>
      </c>
      <c r="K152">
        <f t="shared" si="17"/>
        <v>-7.3178916382040811</v>
      </c>
      <c r="M152">
        <f t="shared" si="18"/>
        <v>-7.3178916382040811</v>
      </c>
      <c r="N152" s="13">
        <f t="shared" si="19"/>
        <v>1.7426616056079003E-5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4.2547222516549672</v>
      </c>
      <c r="H153" s="10">
        <f t="shared" si="20"/>
        <v>-7.2380517436767846</v>
      </c>
      <c r="I153">
        <f t="shared" si="16"/>
        <v>-43.428310462060708</v>
      </c>
      <c r="K153">
        <f t="shared" si="17"/>
        <v>-7.2337253895881348</v>
      </c>
      <c r="M153">
        <f t="shared" si="18"/>
        <v>-7.2337253895881348</v>
      </c>
      <c r="N153" s="13">
        <f t="shared" si="19"/>
        <v>1.8717339700376725E-5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4.2694625369078789</v>
      </c>
      <c r="H154" s="10">
        <f t="shared" si="20"/>
        <v>-7.1547019671607108</v>
      </c>
      <c r="I154">
        <f t="shared" si="16"/>
        <v>-42.928211802964263</v>
      </c>
      <c r="K154">
        <f t="shared" si="17"/>
        <v>-7.1502238537645635</v>
      </c>
      <c r="M154">
        <f t="shared" si="18"/>
        <v>-7.1502238537645635</v>
      </c>
      <c r="N154" s="13">
        <f t="shared" si="19"/>
        <v>2.005349958875429E-5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4.2842028221607897</v>
      </c>
      <c r="H155" s="10">
        <f t="shared" si="20"/>
        <v>-7.0720217539773405</v>
      </c>
      <c r="I155">
        <f t="shared" si="16"/>
        <v>-42.432130523864046</v>
      </c>
      <c r="K155">
        <f t="shared" si="17"/>
        <v>-7.0673920958722478</v>
      </c>
      <c r="M155">
        <f t="shared" si="18"/>
        <v>-7.0673920958722478</v>
      </c>
      <c r="N155" s="13">
        <f t="shared" si="19"/>
        <v>2.1433734170049952E-5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4.2989431074137014</v>
      </c>
      <c r="H156" s="10">
        <f t="shared" si="20"/>
        <v>-6.9900155593351956</v>
      </c>
      <c r="I156">
        <f t="shared" si="16"/>
        <v>-41.940093356011175</v>
      </c>
      <c r="K156">
        <f t="shared" si="17"/>
        <v>-6.9852347088175009</v>
      </c>
      <c r="M156">
        <f t="shared" si="18"/>
        <v>-6.9852347088175009</v>
      </c>
      <c r="N156" s="13">
        <f t="shared" si="19"/>
        <v>2.2856531672541906E-5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4.3136833926666132</v>
      </c>
      <c r="H157" s="10">
        <f t="shared" si="20"/>
        <v>-6.908687386123554</v>
      </c>
      <c r="I157">
        <f t="shared" si="16"/>
        <v>-41.452124316741326</v>
      </c>
      <c r="K157">
        <f t="shared" si="17"/>
        <v>-6.9037558310814218</v>
      </c>
      <c r="M157">
        <f t="shared" si="18"/>
        <v>-6.9037558310814218</v>
      </c>
      <c r="N157" s="13">
        <f t="shared" si="19"/>
        <v>2.4320235133580254E-5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4.328423677919524</v>
      </c>
      <c r="H158" s="10">
        <f t="shared" si="20"/>
        <v>-6.8280408022774886</v>
      </c>
      <c r="I158">
        <f t="shared" si="16"/>
        <v>-40.968244813664931</v>
      </c>
      <c r="K158">
        <f t="shared" si="17"/>
        <v>-6.8229591639656757</v>
      </c>
      <c r="M158">
        <f t="shared" si="18"/>
        <v>-6.8229591639656757</v>
      </c>
      <c r="N158" s="13">
        <f t="shared" si="19"/>
        <v>2.5823047932084181E-5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4.3431639631724348</v>
      </c>
      <c r="H159" s="10">
        <f t="shared" si="20"/>
        <v>-6.7480789575903106</v>
      </c>
      <c r="I159">
        <f t="shared" si="16"/>
        <v>-40.488473745541867</v>
      </c>
      <c r="K159">
        <f t="shared" si="17"/>
        <v>-6.7428479882933932</v>
      </c>
      <c r="M159">
        <f t="shared" si="18"/>
        <v>-6.7428479882933932</v>
      </c>
      <c r="N159" s="13">
        <f t="shared" si="19"/>
        <v>2.7363039785293196E-5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4.3579042484253465</v>
      </c>
      <c r="H160" s="10">
        <f t="shared" si="20"/>
        <v>-6.6688045999897048</v>
      </c>
      <c r="I160">
        <f t="shared" si="16"/>
        <v>-40.012827599938227</v>
      </c>
      <c r="K160">
        <f t="shared" si="17"/>
        <v>-6.6634251805812132</v>
      </c>
      <c r="M160">
        <f t="shared" si="18"/>
        <v>-6.6634251805812132</v>
      </c>
      <c r="N160" s="13">
        <f t="shared" si="19"/>
        <v>2.8938153172455198E-5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4.3726445336782582</v>
      </c>
      <c r="H161" s="10">
        <f t="shared" si="20"/>
        <v>-6.5902200912933431</v>
      </c>
      <c r="I161">
        <f t="shared" si="16"/>
        <v>-39.541320547760058</v>
      </c>
      <c r="K161">
        <f t="shared" si="17"/>
        <v>-6.5846932286981268</v>
      </c>
      <c r="M161">
        <f t="shared" si="18"/>
        <v>-6.5846932286981268</v>
      </c>
      <c r="N161" s="13">
        <f t="shared" si="19"/>
        <v>3.0546210146400907E-5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4.3873848189311691</v>
      </c>
      <c r="H162" s="10">
        <f t="shared" si="20"/>
        <v>-6.5123274224594185</v>
      </c>
      <c r="I162">
        <f t="shared" si="16"/>
        <v>-39.073964534756513</v>
      </c>
      <c r="K162">
        <f t="shared" si="17"/>
        <v>-6.5066542470262512</v>
      </c>
      <c r="M162">
        <f t="shared" si="18"/>
        <v>-6.5066542470262512</v>
      </c>
      <c r="N162" s="13">
        <f t="shared" si="19"/>
        <v>3.2184919495493725E-5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4.4021251041840799</v>
      </c>
      <c r="H163" s="10">
        <f t="shared" si="20"/>
        <v>-6.4351282283469402</v>
      </c>
      <c r="I163">
        <f t="shared" si="16"/>
        <v>-38.610769370081641</v>
      </c>
      <c r="K163">
        <f t="shared" si="17"/>
        <v>-6.4293099911383402</v>
      </c>
      <c r="M163">
        <f t="shared" si="18"/>
        <v>-6.4293099911383402</v>
      </c>
      <c r="N163" s="13">
        <f t="shared" si="19"/>
        <v>3.385188421553722E-5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4.4168653894369907</v>
      </c>
      <c r="H164" s="10">
        <f t="shared" si="20"/>
        <v>-6.3586238020004124</v>
      </c>
      <c r="I164">
        <f t="shared" si="16"/>
        <v>-38.151742812002475</v>
      </c>
      <c r="K164">
        <f t="shared" si="17"/>
        <v>-6.3526618720063341</v>
      </c>
      <c r="M164">
        <f t="shared" si="18"/>
        <v>-6.3526618720063341</v>
      </c>
      <c r="N164" s="13">
        <f t="shared" si="19"/>
        <v>3.5544609254290441E-5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4.4316056746899033</v>
      </c>
      <c r="H165" s="10">
        <f t="shared" si="20"/>
        <v>-6.282815108472918</v>
      </c>
      <c r="I165">
        <f t="shared" si="16"/>
        <v>-37.69689065083751</v>
      </c>
      <c r="K165">
        <f t="shared" si="17"/>
        <v>-6.2767109697548369</v>
      </c>
      <c r="M165">
        <f t="shared" si="18"/>
        <v>-6.2767109697548369</v>
      </c>
      <c r="N165" s="13">
        <f t="shared" si="19"/>
        <v>3.7260509489577154E-5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4.4463459599428141</v>
      </c>
      <c r="H166" s="10">
        <f t="shared" si="20"/>
        <v>-6.2077027982013506</v>
      </c>
      <c r="I166">
        <f t="shared" si="16"/>
        <v>-37.246216789208106</v>
      </c>
      <c r="K166">
        <f t="shared" si="17"/>
        <v>-6.2014580469730847</v>
      </c>
      <c r="M166">
        <f t="shared" si="18"/>
        <v>-6.2014580469730847</v>
      </c>
      <c r="N166" s="13">
        <f t="shared" si="19"/>
        <v>3.8996917902929145E-5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4.4610862451957249</v>
      </c>
      <c r="H167" s="10">
        <f t="shared" si="20"/>
        <v>-6.1332872199471096</v>
      </c>
      <c r="I167">
        <f t="shared" si="16"/>
        <v>-36.799723319682656</v>
      </c>
      <c r="K167">
        <f t="shared" si="17"/>
        <v>-6.1269035615984153</v>
      </c>
      <c r="M167">
        <f t="shared" si="18"/>
        <v>-6.1269035615984153</v>
      </c>
      <c r="N167" s="13">
        <f t="shared" si="19"/>
        <v>4.0751093912853856E-5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4.4758265304486367</v>
      </c>
      <c r="H168" s="10">
        <f t="shared" si="20"/>
        <v>-6.0595684333151967</v>
      </c>
      <c r="I168">
        <f t="shared" si="16"/>
        <v>-36.357410599891182</v>
      </c>
      <c r="K168">
        <f t="shared" si="17"/>
        <v>-6.0530476793841448</v>
      </c>
      <c r="M168">
        <f t="shared" si="18"/>
        <v>-6.0530476793841448</v>
      </c>
      <c r="N168" s="13">
        <f t="shared" si="19"/>
        <v>4.252023182932871E-5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4.4905668157015475</v>
      </c>
      <c r="H169" s="10">
        <f t="shared" si="20"/>
        <v>-5.9865462208642732</v>
      </c>
      <c r="I169">
        <f t="shared" si="16"/>
        <v>-35.919277325185639</v>
      </c>
      <c r="K169">
        <f t="shared" si="17"/>
        <v>-5.9798902859641254</v>
      </c>
      <c r="M169">
        <f t="shared" si="18"/>
        <v>-5.9798902859641254</v>
      </c>
      <c r="N169" s="13">
        <f t="shared" si="19"/>
        <v>4.4301469395005763E-5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4.5053071009544592</v>
      </c>
      <c r="H170" s="10">
        <f t="shared" si="20"/>
        <v>-5.9142200998199081</v>
      </c>
      <c r="I170">
        <f t="shared" si="16"/>
        <v>-35.485320598919451</v>
      </c>
      <c r="K170">
        <f t="shared" si="17"/>
        <v>-5.9074309985259914</v>
      </c>
      <c r="M170">
        <f t="shared" si="18"/>
        <v>-5.9074309985259914</v>
      </c>
      <c r="N170" s="13">
        <f t="shared" si="19"/>
        <v>4.6091896379062003E-5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4.5200473862073709</v>
      </c>
      <c r="H171" s="10">
        <f t="shared" si="20"/>
        <v>-5.8425893334028816</v>
      </c>
      <c r="I171">
        <f t="shared" si="16"/>
        <v>-35.055536000417291</v>
      </c>
      <c r="K171">
        <f t="shared" si="17"/>
        <v>-5.8356691771048634</v>
      </c>
      <c r="M171">
        <f t="shared" si="18"/>
        <v>-5.8356691771048634</v>
      </c>
      <c r="N171" s="13">
        <f t="shared" si="19"/>
        <v>4.7888563188999864E-5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4.5347876714602817</v>
      </c>
      <c r="H172" s="10">
        <f t="shared" si="20"/>
        <v>-5.7716529417840574</v>
      </c>
      <c r="I172">
        <f t="shared" si="16"/>
        <v>-34.629917650704343</v>
      </c>
      <c r="K172">
        <f t="shared" si="17"/>
        <v>-5.7646039355087755</v>
      </c>
      <c r="M172">
        <f t="shared" si="18"/>
        <v>-5.7646039355087755</v>
      </c>
      <c r="N172" s="13">
        <f t="shared" si="19"/>
        <v>4.9688489468964067E-5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4.5495279567131925</v>
      </c>
      <c r="H173" s="10">
        <f t="shared" si="20"/>
        <v>-5.7014097126770427</v>
      </c>
      <c r="I173">
        <f t="shared" si="16"/>
        <v>-34.20845827606226</v>
      </c>
      <c r="K173">
        <f t="shared" si="17"/>
        <v>-5.6942341518868407</v>
      </c>
      <c r="M173">
        <f t="shared" si="18"/>
        <v>-5.6942341518868407</v>
      </c>
      <c r="N173" s="13">
        <f t="shared" si="19"/>
        <v>5.148867265388413E-5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4.5642682419661043</v>
      </c>
      <c r="H174" s="10">
        <f t="shared" si="20"/>
        <v>-5.6318582115795106</v>
      </c>
      <c r="I174">
        <f t="shared" si="16"/>
        <v>-33.79114926947706</v>
      </c>
      <c r="K174">
        <f t="shared" si="17"/>
        <v>-5.6245584789509024</v>
      </c>
      <c r="M174">
        <f t="shared" si="18"/>
        <v>-5.6245584789509024</v>
      </c>
      <c r="N174" s="13">
        <f t="shared" si="19"/>
        <v>5.3286096449166725E-5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4.579008527219016</v>
      </c>
      <c r="H175" s="10">
        <f t="shared" si="20"/>
        <v>-5.5629967916737373</v>
      </c>
      <c r="I175">
        <f t="shared" si="16"/>
        <v>-33.377980750042425</v>
      </c>
      <c r="K175">
        <f t="shared" si="17"/>
        <v>-5.555575353861034</v>
      </c>
      <c r="M175">
        <f t="shared" si="18"/>
        <v>-5.555575353861034</v>
      </c>
      <c r="N175" s="13">
        <f t="shared" si="19"/>
        <v>5.5077739207822701E-5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4.5937488124719268</v>
      </c>
      <c r="H176" s="10">
        <f t="shared" si="20"/>
        <v>-5.4948236033966626</v>
      </c>
      <c r="I176">
        <f t="shared" si="16"/>
        <v>-32.968941620379979</v>
      </c>
      <c r="K176">
        <f t="shared" si="17"/>
        <v>-5.4872830077849519</v>
      </c>
      <c r="M176">
        <f t="shared" si="18"/>
        <v>-5.4872830077849519</v>
      </c>
      <c r="N176" s="13">
        <f t="shared" si="19"/>
        <v>5.686058217935098E-5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4.6084890977248385</v>
      </c>
      <c r="H177" s="10">
        <f t="shared" si="20"/>
        <v>-5.4273366036893922</v>
      </c>
      <c r="I177">
        <f t="shared" si="16"/>
        <v>-32.564019622136357</v>
      </c>
      <c r="K177">
        <f t="shared" si="17"/>
        <v>-5.4196794751411446</v>
      </c>
      <c r="M177">
        <f t="shared" si="18"/>
        <v>-5.4196794751411446</v>
      </c>
      <c r="N177" s="13">
        <f t="shared" si="19"/>
        <v>5.8631617604388809E-5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4.6232293829777493</v>
      </c>
      <c r="H178" s="10">
        <f t="shared" si="20"/>
        <v>-5.3605335649358805</v>
      </c>
      <c r="I178">
        <f t="shared" si="16"/>
        <v>-32.163201389615281</v>
      </c>
      <c r="K178">
        <f t="shared" si="17"/>
        <v>-5.3527626025352912</v>
      </c>
      <c r="M178">
        <f t="shared" si="18"/>
        <v>-5.3527626025352912</v>
      </c>
      <c r="N178" s="13">
        <f t="shared" si="19"/>
        <v>6.0387856631372251E-5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4.6379696682306601</v>
      </c>
      <c r="H179" s="10">
        <f t="shared" si="20"/>
        <v>-5.2944120836001654</v>
      </c>
      <c r="I179">
        <f t="shared" si="16"/>
        <v>-31.766472501600994</v>
      </c>
      <c r="K179">
        <f t="shared" si="17"/>
        <v>-5.2865300573991236</v>
      </c>
      <c r="M179">
        <f t="shared" si="18"/>
        <v>-5.2865300573991236</v>
      </c>
      <c r="N179" s="13">
        <f t="shared" si="19"/>
        <v>6.212633703390825E-5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4.6527099534835719</v>
      </c>
      <c r="H180" s="10">
        <f t="shared" si="20"/>
        <v>-5.2289695885713261</v>
      </c>
      <c r="I180">
        <f t="shared" si="16"/>
        <v>-31.373817531427957</v>
      </c>
      <c r="K180">
        <f t="shared" si="17"/>
        <v>-5.2209793363407542</v>
      </c>
      <c r="M180">
        <f t="shared" si="18"/>
        <v>-5.2209793363407542</v>
      </c>
      <c r="N180" s="13">
        <f t="shared" si="19"/>
        <v>6.3844130708159635E-5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4.6674502387364836</v>
      </c>
      <c r="H181" s="10">
        <f t="shared" si="20"/>
        <v>-5.1642033492250121</v>
      </c>
      <c r="I181">
        <f t="shared" si="16"/>
        <v>-30.985220095350073</v>
      </c>
      <c r="K181">
        <f t="shared" si="17"/>
        <v>-5.1561077732151821</v>
      </c>
      <c r="M181">
        <f t="shared" si="18"/>
        <v>-5.1561077732151821</v>
      </c>
      <c r="N181" s="13">
        <f t="shared" si="19"/>
        <v>6.5538350930935334E-5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4.6821905239893944</v>
      </c>
      <c r="H182" s="10">
        <f t="shared" si="20"/>
        <v>-5.1001104832101882</v>
      </c>
      <c r="I182">
        <f t="shared" si="16"/>
        <v>-30.600662899261131</v>
      </c>
      <c r="K182">
        <f t="shared" si="17"/>
        <v>-5.0919125469234219</v>
      </c>
      <c r="M182">
        <f t="shared" si="18"/>
        <v>-5.0919125469234219</v>
      </c>
      <c r="N182" s="13">
        <f t="shared" si="19"/>
        <v>6.7206159361880442E-5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4.6969308092423052</v>
      </c>
      <c r="H183" s="10">
        <f t="shared" si="20"/>
        <v>-5.0366879639694542</v>
      </c>
      <c r="I183">
        <f t="shared" si="16"/>
        <v>-30.220127783816725</v>
      </c>
      <c r="K183">
        <f t="shared" si="17"/>
        <v>-5.0283906889484493</v>
      </c>
      <c r="M183">
        <f t="shared" si="18"/>
        <v>-5.0283906889484493</v>
      </c>
      <c r="N183" s="13">
        <f t="shared" si="19"/>
        <v>6.8844772774191162E-5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4.7116710944952169</v>
      </c>
      <c r="H184" s="10">
        <f t="shared" si="20"/>
        <v>-4.9739326280010898</v>
      </c>
      <c r="I184">
        <f t="shared" si="16"/>
        <v>-29.843595768006537</v>
      </c>
      <c r="K184">
        <f t="shared" si="17"/>
        <v>-4.9655390906360006</v>
      </c>
      <c r="M184">
        <f t="shared" si="18"/>
        <v>-4.9655390906360006</v>
      </c>
      <c r="N184" s="13">
        <f t="shared" si="19"/>
        <v>7.0451469499148347E-5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4.7264113797481286</v>
      </c>
      <c r="H185" s="10">
        <f t="shared" si="20"/>
        <v>-4.9118411818706837</v>
      </c>
      <c r="I185">
        <f t="shared" si="16"/>
        <v>-29.471047091224101</v>
      </c>
      <c r="K185">
        <f t="shared" si="17"/>
        <v>-4.9033545102279259</v>
      </c>
      <c r="M185">
        <f t="shared" si="18"/>
        <v>-4.9033545102279259</v>
      </c>
      <c r="N185" s="13">
        <f t="shared" si="19"/>
        <v>7.2023595571990188E-5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4.7411516650010395</v>
      </c>
      <c r="H186" s="10">
        <f t="shared" si="20"/>
        <v>-4.8504102089800742</v>
      </c>
      <c r="I186">
        <f t="shared" si="16"/>
        <v>-29.102461253880445</v>
      </c>
      <c r="K186">
        <f t="shared" si="17"/>
        <v>-4.8418335796556367</v>
      </c>
      <c r="M186">
        <f t="shared" si="18"/>
        <v>-4.8418335796556367</v>
      </c>
      <c r="N186" s="13">
        <f t="shared" si="19"/>
        <v>7.3558570568802792E-5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4.7558919502539503</v>
      </c>
      <c r="H187" s="10">
        <f t="shared" si="20"/>
        <v>-4.7896361761009958</v>
      </c>
      <c r="I187">
        <f t="shared" si="16"/>
        <v>-28.737817056605977</v>
      </c>
      <c r="K187">
        <f t="shared" si="17"/>
        <v>-4.7809728111008925</v>
      </c>
      <c r="M187">
        <f t="shared" si="18"/>
        <v>-4.7809728111008925</v>
      </c>
      <c r="N187" s="13">
        <f t="shared" si="19"/>
        <v>7.5053893125015542E-5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4.770632235506862</v>
      </c>
      <c r="H188" s="10">
        <f t="shared" si="20"/>
        <v>-4.7295154396806867</v>
      </c>
      <c r="I188">
        <f t="shared" si="16"/>
        <v>-28.377092638084122</v>
      </c>
      <c r="K188">
        <f t="shared" si="17"/>
        <v>-4.7207686033311411</v>
      </c>
      <c r="M188">
        <f t="shared" si="18"/>
        <v>-4.7207686033311411</v>
      </c>
      <c r="N188" s="13">
        <f t="shared" si="19"/>
        <v>7.6507146125731135E-5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4.7853725207597737</v>
      </c>
      <c r="H189" s="10">
        <f t="shared" si="20"/>
        <v>-4.6700442519264902</v>
      </c>
      <c r="I189">
        <f t="shared" si="16"/>
        <v>-28.020265511558939</v>
      </c>
      <c r="K189">
        <f t="shared" si="17"/>
        <v>-4.6612172478161655</v>
      </c>
      <c r="M189">
        <f t="shared" si="18"/>
        <v>-4.6612172478161655</v>
      </c>
      <c r="N189" s="13">
        <f t="shared" si="19"/>
        <v>7.7916001563688541E-5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4.8001128060126845</v>
      </c>
      <c r="H190" s="10">
        <f t="shared" si="20"/>
        <v>-4.6112187666762461</v>
      </c>
      <c r="I190">
        <f t="shared" si="16"/>
        <v>-27.667312600057478</v>
      </c>
      <c r="K190">
        <f t="shared" si="17"/>
        <v>-4.6023149346328118</v>
      </c>
      <c r="M190">
        <f t="shared" si="18"/>
        <v>-4.6023149346328118</v>
      </c>
      <c r="N190" s="13">
        <f t="shared" si="19"/>
        <v>7.9278225057686648E-5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4.8148530912655962</v>
      </c>
      <c r="H191" s="10">
        <f t="shared" si="20"/>
        <v>-4.5530350450611046</v>
      </c>
      <c r="I191">
        <f t="shared" si="16"/>
        <v>-27.318210270366627</v>
      </c>
      <c r="K191">
        <f t="shared" si="17"/>
        <v>-4.5440577581642136</v>
      </c>
      <c r="M191">
        <f t="shared" si="18"/>
        <v>-4.5440577581642136</v>
      </c>
      <c r="N191" s="13">
        <f t="shared" si="19"/>
        <v>8.0591680029089464E-5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4.8295933765185071</v>
      </c>
      <c r="H192" s="10">
        <f t="shared" si="20"/>
        <v>-4.4954890609671958</v>
      </c>
      <c r="I192">
        <f t="shared" si="16"/>
        <v>-26.972934365803177</v>
      </c>
      <c r="K192">
        <f t="shared" si="17"/>
        <v>-4.4864417225998983</v>
      </c>
      <c r="M192">
        <f t="shared" si="18"/>
        <v>-4.4864417225998983</v>
      </c>
      <c r="N192" s="13">
        <f t="shared" si="19"/>
        <v>8.1854331532374151E-5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4.8443336617714179</v>
      </c>
      <c r="H193" s="10">
        <f t="shared" si="20"/>
        <v>-4.4385767063023831</v>
      </c>
      <c r="I193">
        <f t="shared" si="16"/>
        <v>-26.631460237814299</v>
      </c>
      <c r="K193">
        <f t="shared" si="17"/>
        <v>-4.4294627472428072</v>
      </c>
      <c r="M193">
        <f t="shared" si="18"/>
        <v>-4.4294627472428072</v>
      </c>
      <c r="N193" s="13">
        <f t="shared" si="19"/>
        <v>8.3064249739625711E-5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4.8590739470243296</v>
      </c>
      <c r="H194" s="10">
        <f t="shared" si="20"/>
        <v>-4.3822937960741744</v>
      </c>
      <c r="I194">
        <f t="shared" si="16"/>
        <v>-26.293762776445046</v>
      </c>
      <c r="K194">
        <f t="shared" si="17"/>
        <v>-4.3731166716292282</v>
      </c>
      <c r="M194">
        <f t="shared" si="18"/>
        <v>-4.3731166716292282</v>
      </c>
      <c r="N194" s="13">
        <f t="shared" si="19"/>
        <v>8.4219613078027569E-5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4.8738142322772413</v>
      </c>
      <c r="H195" s="10">
        <f t="shared" si="20"/>
        <v>-4.326636073284658</v>
      </c>
      <c r="I195">
        <f t="shared" si="16"/>
        <v>-25.95981643970795</v>
      </c>
      <c r="K195">
        <f t="shared" si="17"/>
        <v>-4.3173992604673916</v>
      </c>
      <c r="M195">
        <f t="shared" si="18"/>
        <v>-4.3173992604673916</v>
      </c>
      <c r="N195" s="13">
        <f t="shared" si="19"/>
        <v>8.5318711021216932E-5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4.8885545175301521</v>
      </c>
      <c r="H196" s="10">
        <f t="shared" si="20"/>
        <v>-4.2715992136481882</v>
      </c>
      <c r="I196">
        <f t="shared" si="16"/>
        <v>-25.629595281889131</v>
      </c>
      <c r="K196">
        <f t="shared" si="17"/>
        <v>-4.2623062084002941</v>
      </c>
      <c r="M196">
        <f t="shared" si="18"/>
        <v>-4.2623062084002941</v>
      </c>
      <c r="N196" s="13">
        <f t="shared" si="19"/>
        <v>8.6359946537387564E-5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4.9032948027830638</v>
      </c>
      <c r="H197" s="10">
        <f t="shared" si="20"/>
        <v>-4.2171788301373585</v>
      </c>
      <c r="I197">
        <f t="shared" si="16"/>
        <v>-25.303072980824151</v>
      </c>
      <c r="K197">
        <f t="shared" si="17"/>
        <v>-4.2078331445982053</v>
      </c>
      <c r="M197">
        <f t="shared" si="18"/>
        <v>-4.2078331445982053</v>
      </c>
      <c r="N197" s="13">
        <f t="shared" si="19"/>
        <v>8.7341838196736468E-5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4.9180350880359747</v>
      </c>
      <c r="H198" s="10">
        <f t="shared" si="20"/>
        <v>-4.1633704773626379</v>
      </c>
      <c r="I198">
        <f t="shared" si="16"/>
        <v>-24.980222864175829</v>
      </c>
      <c r="K198">
        <f t="shared" si="17"/>
        <v>-4.1539756371861909</v>
      </c>
      <c r="M198">
        <f t="shared" si="18"/>
        <v>-4.1539756371861909</v>
      </c>
      <c r="N198" s="13">
        <f t="shared" si="19"/>
        <v>8.8263021940982388E-5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4.9327753732888864</v>
      </c>
      <c r="H199" s="10">
        <f t="shared" si="20"/>
        <v>-4.110169655790906</v>
      </c>
      <c r="I199">
        <f t="shared" si="16"/>
        <v>-24.661017934745438</v>
      </c>
      <c r="K199">
        <f t="shared" si="17"/>
        <v>-4.1007291975116198</v>
      </c>
      <c r="M199">
        <f t="shared" si="18"/>
        <v>-4.1007291975116198</v>
      </c>
      <c r="N199" s="13">
        <f t="shared" si="19"/>
        <v>8.9122252522943181E-5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4.9475156585417981</v>
      </c>
      <c r="H200" s="10">
        <f t="shared" si="20"/>
        <v>-4.0575718158079486</v>
      </c>
      <c r="I200">
        <f t="shared" si="16"/>
        <v>-24.345430894847691</v>
      </c>
      <c r="K200">
        <f t="shared" si="17"/>
        <v>-4.0480892842568137</v>
      </c>
      <c r="M200">
        <f t="shared" si="18"/>
        <v>-4.0480892842568137</v>
      </c>
      <c r="N200" s="13">
        <f t="shared" si="19"/>
        <v>8.9918404618268404E-5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4.962255943794708</v>
      </c>
      <c r="H201" s="10">
        <f t="shared" si="20"/>
        <v>-4.0055723616298389</v>
      </c>
      <c r="I201">
        <f t="shared" si="16"/>
        <v>-24.033434169779035</v>
      </c>
      <c r="K201">
        <f t="shared" si="17"/>
        <v>-3.9960513074015149</v>
      </c>
      <c r="M201">
        <f t="shared" si="18"/>
        <v>-3.9960513074015149</v>
      </c>
      <c r="N201" s="13">
        <f t="shared" si="19"/>
        <v>9.0650473618685253E-5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4.9769962290476197</v>
      </c>
      <c r="H202" s="10">
        <f t="shared" si="20"/>
        <v>-3.9541666550679806</v>
      </c>
      <c r="I202">
        <f t="shared" si="16"/>
        <v>-23.724999930407883</v>
      </c>
      <c r="K202">
        <f t="shared" si="17"/>
        <v>-3.9446106320399035</v>
      </c>
      <c r="M202">
        <f t="shared" si="18"/>
        <v>-3.9446106320399035</v>
      </c>
      <c r="N202" s="13">
        <f t="shared" si="19"/>
        <v>9.1317576113140219E-5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4.9917365143005306</v>
      </c>
      <c r="H203" s="10">
        <f t="shared" si="20"/>
        <v>-3.9033500191524468</v>
      </c>
      <c r="I203">
        <f t="shared" si="16"/>
        <v>-23.420100114914682</v>
      </c>
      <c r="K203">
        <f t="shared" si="17"/>
        <v>-3.8937625820567634</v>
      </c>
      <c r="M203">
        <f t="shared" si="18"/>
        <v>-3.8937625820567634</v>
      </c>
      <c r="N203" s="13">
        <f t="shared" si="19"/>
        <v>9.1918950063686871E-5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5.0064767995534423</v>
      </c>
      <c r="H204" s="10">
        <f t="shared" si="20"/>
        <v>-3.8531177416181177</v>
      </c>
      <c r="I204">
        <f t="shared" si="16"/>
        <v>-23.118706449708707</v>
      </c>
      <c r="K204">
        <f t="shared" si="17"/>
        <v>-3.843502443667103</v>
      </c>
      <c r="M204">
        <f t="shared" si="18"/>
        <v>-3.843502443667103</v>
      </c>
      <c r="N204" s="13">
        <f t="shared" si="19"/>
        <v>9.245395468678708E-5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5.021217084806354</v>
      </c>
      <c r="H205" s="10">
        <f t="shared" si="20"/>
        <v>-3.8034650782579793</v>
      </c>
      <c r="I205">
        <f t="shared" si="16"/>
        <v>-22.820790469547877</v>
      </c>
      <c r="K205">
        <f t="shared" si="17"/>
        <v>-3.7938254688236159</v>
      </c>
      <c r="M205">
        <f t="shared" si="18"/>
        <v>-3.7938254688236159</v>
      </c>
      <c r="N205" s="13">
        <f t="shared" si="19"/>
        <v>9.2922070047067324E-5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5.0359573700592648</v>
      </c>
      <c r="H206" s="10">
        <f t="shared" si="20"/>
        <v>-3.7543872561478322</v>
      </c>
      <c r="I206">
        <f t="shared" si="16"/>
        <v>-22.526323536886991</v>
      </c>
      <c r="K206">
        <f t="shared" si="17"/>
        <v>-3.744726878496055</v>
      </c>
      <c r="M206">
        <f t="shared" si="18"/>
        <v>-3.744726878496055</v>
      </c>
      <c r="N206" s="13">
        <f t="shared" si="19"/>
        <v>9.3322896374956085E-5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5.0506976553121756</v>
      </c>
      <c r="H207" s="10">
        <f t="shared" si="20"/>
        <v>-3.7058794767464978</v>
      </c>
      <c r="I207">
        <f t="shared" si="16"/>
        <v>-22.235276860478987</v>
      </c>
      <c r="K207">
        <f t="shared" si="17"/>
        <v>-3.6962018658266027</v>
      </c>
      <c r="M207">
        <f t="shared" si="18"/>
        <v>-3.6962018658266027</v>
      </c>
      <c r="N207" s="13">
        <f t="shared" si="19"/>
        <v>9.3656153116871964E-5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5.0654379405650873</v>
      </c>
      <c r="H208" s="10">
        <f t="shared" si="20"/>
        <v>-3.6579369188755391</v>
      </c>
      <c r="I208">
        <f t="shared" si="16"/>
        <v>-21.947621513253235</v>
      </c>
      <c r="K208">
        <f t="shared" si="17"/>
        <v>-3.6482455991651332</v>
      </c>
      <c r="M208">
        <f t="shared" si="18"/>
        <v>-3.6482455991651332</v>
      </c>
      <c r="N208" s="13">
        <f t="shared" si="19"/>
        <v>9.3921677729300371E-5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5.0801782258179982</v>
      </c>
      <c r="H209" s="10">
        <f t="shared" si="20"/>
        <v>-3.6105547415823587</v>
      </c>
      <c r="I209">
        <f t="shared" si="16"/>
        <v>-21.663328449494152</v>
      </c>
      <c r="K209">
        <f t="shared" si="17"/>
        <v>-3.6008532249881937</v>
      </c>
      <c r="M209">
        <f t="shared" si="18"/>
        <v>-3.6008532249881937</v>
      </c>
      <c r="N209" s="13">
        <f t="shared" si="19"/>
        <v>9.4119424226858094E-5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5.0949185110709099</v>
      </c>
      <c r="H210" s="10">
        <f t="shared" si="20"/>
        <v>-3.5637280868904169</v>
      </c>
      <c r="I210">
        <f t="shared" si="16"/>
        <v>-21.382368521342499</v>
      </c>
      <c r="K210">
        <f t="shared" si="17"/>
        <v>-3.5540198707053108</v>
      </c>
      <c r="M210">
        <f t="shared" si="18"/>
        <v>-3.5540198707053108</v>
      </c>
      <c r="N210" s="13">
        <f t="shared" si="19"/>
        <v>9.4249461496755821E-5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5.1096587963238207</v>
      </c>
      <c r="H211" s="10">
        <f t="shared" si="20"/>
        <v>-3.5174520824402373</v>
      </c>
      <c r="I211">
        <f t="shared" si="16"/>
        <v>-21.104712494641426</v>
      </c>
      <c r="K211">
        <f t="shared" si="17"/>
        <v>-3.5077406473563162</v>
      </c>
      <c r="M211">
        <f t="shared" si="18"/>
        <v>-3.5077406473563162</v>
      </c>
      <c r="N211" s="13">
        <f t="shared" si="19"/>
        <v>9.4311971389214372E-5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5.1243990815767315</v>
      </c>
      <c r="H212" s="10">
        <f t="shared" si="20"/>
        <v>-3.4717218440247204</v>
      </c>
      <c r="I212">
        <f t="shared" ref="I212:I275" si="23">H212*$E$6</f>
        <v>-20.830331064148321</v>
      </c>
      <c r="K212">
        <f t="shared" ref="K212:K275" si="24">(1/2)*($L$9*$L$4*EXP(-$L$7*$O$6*(G212/$O$6-1))-($L$9*$L$6*EXP(-$L$5*$O$6*(G212/$O$6-1))))</f>
        <v>-3.4620106522030656</v>
      </c>
      <c r="M212">
        <f t="shared" ref="M212:M275" si="25">(1/2)*($L$9*$O$4*EXP(-$O$8*$O$6*(G212/$O$6-1))-($L$9*$O$7*EXP(-$O$5*$O$6*(G212/$O$6-1))))</f>
        <v>-3.4620106522030656</v>
      </c>
      <c r="N212" s="13">
        <f t="shared" ref="N212:N275" si="26">(M212-H212)^2*O212</f>
        <v>9.4307246596975224E-5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5.1391393668296441</v>
      </c>
      <c r="H213" s="10">
        <f t="shared" ref="H213:H276" si="27">-(-$B$4)*(1+D213+$E$5*D213^3)*EXP(-D213)</f>
        <v>-3.4265324780222008</v>
      </c>
      <c r="I213">
        <f t="shared" si="23"/>
        <v>-20.559194868133204</v>
      </c>
      <c r="K213">
        <f t="shared" si="24"/>
        <v>-3.4168249712189551</v>
      </c>
      <c r="M213">
        <f t="shared" si="25"/>
        <v>-3.4168249712189551</v>
      </c>
      <c r="N213" s="13">
        <f t="shared" si="26"/>
        <v>9.4235688335062026E-5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5.1538796520825549</v>
      </c>
      <c r="H214" s="10">
        <f t="shared" si="27"/>
        <v>-3.3818790837305777</v>
      </c>
      <c r="I214">
        <f t="shared" si="23"/>
        <v>-20.291274502383466</v>
      </c>
      <c r="K214">
        <f t="shared" si="24"/>
        <v>-3.3721786814795536</v>
      </c>
      <c r="M214">
        <f t="shared" si="25"/>
        <v>-3.3721786814795536</v>
      </c>
      <c r="N214" s="13">
        <f t="shared" si="26"/>
        <v>9.4097803831673184E-5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5.1686199373354658</v>
      </c>
      <c r="H215" s="10">
        <f t="shared" si="27"/>
        <v>-3.3377567556057448</v>
      </c>
      <c r="I215">
        <f t="shared" si="23"/>
        <v>-20.026540533634467</v>
      </c>
      <c r="K215">
        <f t="shared" si="24"/>
        <v>-3.3280668534573898</v>
      </c>
      <c r="M215">
        <f t="shared" si="25"/>
        <v>-3.3280668534573898</v>
      </c>
      <c r="N215" s="13">
        <f t="shared" si="26"/>
        <v>9.3894203644694213E-5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5.1833602225883775</v>
      </c>
      <c r="H216" s="10">
        <f t="shared" si="27"/>
        <v>-3.2941605854074574</v>
      </c>
      <c r="I216">
        <f t="shared" si="23"/>
        <v>-19.764963512444744</v>
      </c>
      <c r="K216">
        <f t="shared" si="24"/>
        <v>-3.2844845532241371</v>
      </c>
      <c r="M216">
        <f t="shared" si="25"/>
        <v>-3.2844845532241371</v>
      </c>
      <c r="N216" s="13">
        <f t="shared" si="26"/>
        <v>9.3625598812649218E-5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5.1981005078412883</v>
      </c>
      <c r="H217" s="10">
        <f t="shared" si="27"/>
        <v>-3.2510856642556609</v>
      </c>
      <c r="I217">
        <f t="shared" si="23"/>
        <v>-19.506513985533964</v>
      </c>
      <c r="K217">
        <f t="shared" si="24"/>
        <v>-3.2414268445630694</v>
      </c>
      <c r="M217">
        <f t="shared" si="25"/>
        <v>-3.2414268445630694</v>
      </c>
      <c r="N217" s="13">
        <f t="shared" si="26"/>
        <v>9.3292797853993838E-5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5.2128407930942</v>
      </c>
      <c r="H218" s="10">
        <f t="shared" si="27"/>
        <v>-3.2085270846002478</v>
      </c>
      <c r="I218">
        <f t="shared" si="23"/>
        <v>-19.251162507601485</v>
      </c>
      <c r="K218">
        <f t="shared" si="24"/>
        <v>-3.1988887909946992</v>
      </c>
      <c r="M218">
        <f t="shared" si="25"/>
        <v>-3.1988887909946992</v>
      </c>
      <c r="N218" s="13">
        <f t="shared" si="26"/>
        <v>9.2896703626758569E-5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5.2275810783471117</v>
      </c>
      <c r="H219" s="10">
        <f t="shared" si="27"/>
        <v>-3.1664799421070811</v>
      </c>
      <c r="I219">
        <f t="shared" si="23"/>
        <v>-18.998879652642486</v>
      </c>
      <c r="K219">
        <f t="shared" si="24"/>
        <v>-3.1568654577184652</v>
      </c>
      <c r="M219">
        <f t="shared" si="25"/>
        <v>-3.1568654577184652</v>
      </c>
      <c r="N219" s="13">
        <f t="shared" si="26"/>
        <v>9.2438310058938781E-5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5.2423213636000225</v>
      </c>
      <c r="H220" s="10">
        <f t="shared" si="27"/>
        <v>-3.1249393374630725</v>
      </c>
      <c r="I220">
        <f t="shared" si="23"/>
        <v>-18.749636024778436</v>
      </c>
      <c r="K220">
        <f t="shared" si="24"/>
        <v>-3.1153519134731456</v>
      </c>
      <c r="M220">
        <f t="shared" si="25"/>
        <v>-3.1153519134731456</v>
      </c>
      <c r="N220" s="13">
        <f t="shared" si="26"/>
        <v>9.191869876262694E-5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5.2570616488529334</v>
      </c>
      <c r="H221" s="10">
        <f t="shared" si="27"/>
        <v>-3.0839003781029888</v>
      </c>
      <c r="I221">
        <f t="shared" si="23"/>
        <v>-18.503402268617933</v>
      </c>
      <c r="K221">
        <f t="shared" si="24"/>
        <v>-3.0743432323186268</v>
      </c>
      <c r="M221">
        <f t="shared" si="25"/>
        <v>-3.0743432323186268</v>
      </c>
      <c r="N221" s="13">
        <f t="shared" si="26"/>
        <v>9.1339035543547463E-5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5.2718019341058451</v>
      </c>
      <c r="H222" s="10">
        <f t="shared" si="27"/>
        <v>-3.0433581798606073</v>
      </c>
      <c r="I222">
        <f t="shared" si="23"/>
        <v>-18.260149079163643</v>
      </c>
      <c r="K222">
        <f t="shared" si="24"/>
        <v>-3.033834495341674</v>
      </c>
      <c r="M222">
        <f t="shared" si="25"/>
        <v>-3.033834495341674</v>
      </c>
      <c r="N222" s="13">
        <f t="shared" si="26"/>
        <v>9.0700566816169083E-5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5.2865422193587568</v>
      </c>
      <c r="H223" s="10">
        <f t="shared" si="27"/>
        <v>-3.0033078685467376</v>
      </c>
      <c r="I223">
        <f t="shared" si="23"/>
        <v>-18.019847211280425</v>
      </c>
      <c r="K223">
        <f t="shared" si="24"/>
        <v>-2.9938207922881013</v>
      </c>
      <c r="M223">
        <f t="shared" si="25"/>
        <v>-2.9938207922881013</v>
      </c>
      <c r="N223" s="13">
        <f t="shared" si="26"/>
        <v>9.0004615937180871E-5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5.3012825046116676</v>
      </c>
      <c r="H224" s="10">
        <f t="shared" si="27"/>
        <v>-2.963744581456571</v>
      </c>
      <c r="I224">
        <f t="shared" si="23"/>
        <v>-17.782467488739428</v>
      </c>
      <c r="K224">
        <f t="shared" si="24"/>
        <v>-2.9542972231238358</v>
      </c>
      <c r="M224">
        <f t="shared" si="25"/>
        <v>-2.9542972231238358</v>
      </c>
      <c r="N224" s="13">
        <f t="shared" si="26"/>
        <v>8.9252579467102074E-5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5.3160227898645793</v>
      </c>
      <c r="H225" s="10">
        <f t="shared" si="27"/>
        <v>-2.9246634688087227</v>
      </c>
      <c r="I225">
        <f t="shared" si="23"/>
        <v>-17.547980812852337</v>
      </c>
      <c r="K225">
        <f t="shared" si="24"/>
        <v>-2.9152588995271316</v>
      </c>
      <c r="M225">
        <f t="shared" si="25"/>
        <v>-2.9152588995271316</v>
      </c>
      <c r="N225" s="13">
        <f t="shared" si="26"/>
        <v>8.8445923372248235E-5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5.3307630751174901</v>
      </c>
      <c r="H226" s="10">
        <f t="shared" si="27"/>
        <v>-2.8860596951182789</v>
      </c>
      <c r="I226">
        <f t="shared" si="23"/>
        <v>-17.316358170709673</v>
      </c>
      <c r="K226">
        <f t="shared" si="24"/>
        <v>-2.8767009463143087</v>
      </c>
      <c r="M226">
        <f t="shared" si="25"/>
        <v>-2.8767009463143087</v>
      </c>
      <c r="N226" s="13">
        <f t="shared" si="26"/>
        <v>8.7586179175812531E-5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5.345503360370401</v>
      </c>
      <c r="H227" s="10">
        <f t="shared" si="27"/>
        <v>-2.8479284405060885</v>
      </c>
      <c r="I227">
        <f t="shared" si="23"/>
        <v>-17.087570643036532</v>
      </c>
      <c r="K227">
        <f t="shared" si="24"/>
        <v>-2.8386185028011353</v>
      </c>
      <c r="M227">
        <f t="shared" si="25"/>
        <v>-2.8386185028011353</v>
      </c>
      <c r="N227" s="13">
        <f t="shared" si="26"/>
        <v>8.6674940070110234E-5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5.3602436456233127</v>
      </c>
      <c r="H228" s="10">
        <f t="shared" si="27"/>
        <v>-2.8102649019464541</v>
      </c>
      <c r="I228">
        <f t="shared" si="23"/>
        <v>-16.861589411678725</v>
      </c>
      <c r="K228">
        <f t="shared" si="24"/>
        <v>-2.8010067241020238</v>
      </c>
      <c r="M228">
        <f t="shared" si="25"/>
        <v>-2.8010067241020238</v>
      </c>
      <c r="N228" s="13">
        <f t="shared" si="26"/>
        <v>8.5713856999099748E-5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5.3749839308762244</v>
      </c>
      <c r="H229" s="10">
        <f t="shared" si="27"/>
        <v>-2.7730642944553274</v>
      </c>
      <c r="I229">
        <f t="shared" si="23"/>
        <v>-16.638385766731965</v>
      </c>
      <c r="K229">
        <f t="shared" si="24"/>
        <v>-2.7638607823691363</v>
      </c>
      <c r="M229">
        <f t="shared" si="25"/>
        <v>-2.7638607823691363</v>
      </c>
      <c r="N229" s="13">
        <f t="shared" si="26"/>
        <v>8.4704634720665262E-5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5.3897242161291352</v>
      </c>
      <c r="H230" s="10">
        <f t="shared" si="27"/>
        <v>-2.7363218522210464</v>
      </c>
      <c r="I230">
        <f t="shared" si="23"/>
        <v>-16.417931113326279</v>
      </c>
      <c r="K230">
        <f t="shared" si="24"/>
        <v>-2.7271758679733753</v>
      </c>
      <c r="M230">
        <f t="shared" si="25"/>
        <v>-2.7271758679733753</v>
      </c>
      <c r="N230" s="13">
        <f t="shared" si="26"/>
        <v>8.3649027858647923E-5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5.4044645013820469</v>
      </c>
      <c r="H231" s="10">
        <f t="shared" si="27"/>
        <v>-2.7000328296795892</v>
      </c>
      <c r="I231">
        <f t="shared" si="23"/>
        <v>-16.200196978077535</v>
      </c>
      <c r="K231">
        <f t="shared" si="24"/>
        <v>-2.6909471906292004</v>
      </c>
      <c r="M231">
        <f t="shared" si="25"/>
        <v>-2.6909471906292004</v>
      </c>
      <c r="N231" s="13">
        <f t="shared" si="26"/>
        <v>8.2548836953950599E-5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5.4192047866349577</v>
      </c>
      <c r="H232" s="10">
        <f t="shared" si="27"/>
        <v>-2.6641925025362525</v>
      </c>
      <c r="I232">
        <f t="shared" si="23"/>
        <v>-15.985155015217515</v>
      </c>
      <c r="K232">
        <f t="shared" si="24"/>
        <v>-2.655169980465232</v>
      </c>
      <c r="M232">
        <f t="shared" si="25"/>
        <v>-2.655169980465232</v>
      </c>
      <c r="N232" s="13">
        <f t="shared" si="26"/>
        <v>8.140590452205205E-5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5.4339450718878695</v>
      </c>
      <c r="H233" s="10">
        <f t="shared" si="27"/>
        <v>-2.6287961687356054</v>
      </c>
      <c r="I233">
        <f t="shared" si="23"/>
        <v>-15.772777012413632</v>
      </c>
      <c r="K233">
        <f t="shared" si="24"/>
        <v>-2.6198394890423757</v>
      </c>
      <c r="M233">
        <f t="shared" si="25"/>
        <v>-2.6198394890423757</v>
      </c>
      <c r="N233" s="13">
        <f t="shared" si="26"/>
        <v>8.0222111127112617E-5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5.4486853571407803</v>
      </c>
      <c r="H234" s="10">
        <f t="shared" si="27"/>
        <v>-2.5938391493815325</v>
      </c>
      <c r="I234">
        <f t="shared" si="23"/>
        <v>-15.563034896289196</v>
      </c>
      <c r="K234">
        <f t="shared" si="24"/>
        <v>-2.584950990321353</v>
      </c>
      <c r="M234">
        <f t="shared" si="25"/>
        <v>-2.584950990321353</v>
      </c>
      <c r="N234" s="13">
        <f t="shared" si="26"/>
        <v>7.8999371479050558E-5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5.4634256423936911</v>
      </c>
      <c r="H235" s="10">
        <f t="shared" si="27"/>
        <v>-2.559316789609086</v>
      </c>
      <c r="I235">
        <f t="shared" si="23"/>
        <v>-15.355900737654515</v>
      </c>
      <c r="K235">
        <f t="shared" si="24"/>
        <v>-2.5504997815812462</v>
      </c>
      <c r="M235">
        <f t="shared" si="25"/>
        <v>-2.5504997815812462</v>
      </c>
      <c r="N235" s="13">
        <f t="shared" si="26"/>
        <v>7.7739630562991493E-5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5.4781659276466028</v>
      </c>
      <c r="H236" s="10">
        <f t="shared" si="27"/>
        <v>-2.5252244594098459</v>
      </c>
      <c r="I236">
        <f t="shared" si="23"/>
        <v>-15.151346756459075</v>
      </c>
      <c r="K236">
        <f t="shared" si="24"/>
        <v>-2.5164811842908423</v>
      </c>
      <c r="M236">
        <f t="shared" si="25"/>
        <v>-2.5164811842908423</v>
      </c>
      <c r="N236" s="13">
        <f t="shared" si="26"/>
        <v>7.6444859806586092E-5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5.4929062128995145</v>
      </c>
      <c r="H237" s="10">
        <f t="shared" si="27"/>
        <v>-2.4915575544124247</v>
      </c>
      <c r="I237">
        <f t="shared" si="23"/>
        <v>-14.949345326474548</v>
      </c>
      <c r="K237">
        <f t="shared" si="24"/>
        <v>-2.4828905449343179</v>
      </c>
      <c r="M237">
        <f t="shared" si="25"/>
        <v>-2.4828905449343179</v>
      </c>
      <c r="N237" s="13">
        <f t="shared" si="26"/>
        <v>7.5117053293591795E-5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5.5076464981524254</v>
      </c>
      <c r="H238" s="10">
        <f t="shared" si="27"/>
        <v>-2.4583114966196957</v>
      </c>
      <c r="I238">
        <f t="shared" si="23"/>
        <v>-14.749868979718174</v>
      </c>
      <c r="K238">
        <f t="shared" si="24"/>
        <v>-2.449723235792872</v>
      </c>
      <c r="M238">
        <f t="shared" si="25"/>
        <v>-2.449723235792872</v>
      </c>
      <c r="N238" s="13">
        <f t="shared" si="26"/>
        <v>7.3758224029555101E-5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5.5223867834053371</v>
      </c>
      <c r="H239" s="10">
        <f t="shared" si="27"/>
        <v>-2.4254817351042783</v>
      </c>
      <c r="I239">
        <f t="shared" si="23"/>
        <v>-14.55289041062567</v>
      </c>
      <c r="K239">
        <f t="shared" si="24"/>
        <v>-2.4169746556838096</v>
      </c>
      <c r="M239">
        <f t="shared" si="25"/>
        <v>-2.4169746556838096</v>
      </c>
      <c r="N239" s="13">
        <f t="shared" si="26"/>
        <v>7.2370400266161876E-5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5.5371270686582479</v>
      </c>
      <c r="H240" s="10">
        <f t="shared" si="27"/>
        <v>-2.393063746663779</v>
      </c>
      <c r="I240">
        <f t="shared" si="23"/>
        <v>-14.358382479982673</v>
      </c>
      <c r="K240">
        <f t="shared" si="24"/>
        <v>-2.3846402306585883</v>
      </c>
      <c r="M240">
        <f t="shared" si="25"/>
        <v>-2.3846402306585883</v>
      </c>
      <c r="N240" s="13">
        <f t="shared" si="26"/>
        <v>7.095562188970297E-5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5.5518673539111587</v>
      </c>
      <c r="H241" s="10">
        <f t="shared" si="27"/>
        <v>-2.3610530364372133</v>
      </c>
      <c r="I241">
        <f t="shared" si="23"/>
        <v>-14.16631821862328</v>
      </c>
      <c r="K241">
        <f t="shared" si="24"/>
        <v>-2.3527154146612101</v>
      </c>
      <c r="M241">
        <f t="shared" si="25"/>
        <v>-2.3527154146612101</v>
      </c>
      <c r="N241" s="13">
        <f t="shared" si="26"/>
        <v>6.951593687968222E-5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5.5666076391640704</v>
      </c>
      <c r="H242" s="10">
        <f t="shared" si="27"/>
        <v>-2.3294451384840205</v>
      </c>
      <c r="I242">
        <f t="shared" si="23"/>
        <v>-13.976670830904123</v>
      </c>
      <c r="K242">
        <f t="shared" si="24"/>
        <v>-2.3211956901483828</v>
      </c>
      <c r="M242">
        <f t="shared" si="25"/>
        <v>-2.3211956901483828</v>
      </c>
      <c r="N242" s="13">
        <f t="shared" si="26"/>
        <v>6.8053397842355231E-5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5.5813479244169812</v>
      </c>
      <c r="H243" s="10">
        <f t="shared" si="27"/>
        <v>-2.2982356163270037</v>
      </c>
      <c r="I243">
        <f t="shared" si="23"/>
        <v>-13.789413697962022</v>
      </c>
      <c r="K243">
        <f t="shared" si="24"/>
        <v>-2.2900765686727982</v>
      </c>
      <c r="M243">
        <f t="shared" si="25"/>
        <v>-2.2900765686727982</v>
      </c>
      <c r="N243" s="13">
        <f t="shared" si="26"/>
        <v>6.6570058623596233E-5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5.596088209669893</v>
      </c>
      <c r="H244" s="10">
        <f t="shared" si="27"/>
        <v>-2.2674200634605253</v>
      </c>
      <c r="I244">
        <f t="shared" si="23"/>
        <v>-13.604520380763152</v>
      </c>
      <c r="K244">
        <f t="shared" si="24"/>
        <v>-2.2593535914307865</v>
      </c>
      <c r="M244">
        <f t="shared" si="25"/>
        <v>-2.2593535914307865</v>
      </c>
      <c r="N244" s="13">
        <f t="shared" si="26"/>
        <v>6.5067971006557717E-5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5.6108284949228047</v>
      </c>
      <c r="H245" s="10">
        <f t="shared" si="27"/>
        <v>-2.2369941038252126</v>
      </c>
      <c r="I245">
        <f t="shared" si="23"/>
        <v>-13.421964622951275</v>
      </c>
      <c r="K245">
        <f t="shared" si="24"/>
        <v>-2.2290223297756704</v>
      </c>
      <c r="M245">
        <f t="shared" si="25"/>
        <v>-2.2290223297756704</v>
      </c>
      <c r="N245" s="13">
        <f t="shared" si="26"/>
        <v>6.3549181496954304E-5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5.6255687801757155</v>
      </c>
      <c r="H246" s="10">
        <f t="shared" si="27"/>
        <v>-2.2069533922504094</v>
      </c>
      <c r="I246">
        <f t="shared" si="23"/>
        <v>-13.241720353502457</v>
      </c>
      <c r="K246">
        <f t="shared" si="24"/>
        <v>-2.1990783856980003</v>
      </c>
      <c r="M246">
        <f t="shared" si="25"/>
        <v>-2.1990783856980003</v>
      </c>
      <c r="N246" s="13">
        <f t="shared" si="26"/>
        <v>6.201572820048683E-5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5.6403090654286272</v>
      </c>
      <c r="H247" s="10">
        <f t="shared" si="27"/>
        <v>-2.1772936148655506</v>
      </c>
      <c r="I247">
        <f t="shared" si="23"/>
        <v>-13.063761689193303</v>
      </c>
      <c r="K247">
        <f t="shared" si="24"/>
        <v>-2.1695173922738658</v>
      </c>
      <c r="M247">
        <f t="shared" si="25"/>
        <v>-2.1695173922738658</v>
      </c>
      <c r="N247" s="13">
        <f t="shared" si="26"/>
        <v>6.046963779543011E-5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5.6550493506815389</v>
      </c>
      <c r="H248" s="10">
        <f t="shared" si="27"/>
        <v>-2.1480104894816296</v>
      </c>
      <c r="I248">
        <f t="shared" si="23"/>
        <v>-12.888062936889778</v>
      </c>
      <c r="K248">
        <f t="shared" si="24"/>
        <v>-2.1403350140824493</v>
      </c>
      <c r="M248">
        <f t="shared" si="25"/>
        <v>-2.1403350140824493</v>
      </c>
      <c r="N248" s="13">
        <f t="shared" si="26"/>
        <v>5.8912922603422643E-5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5.6697896359344488</v>
      </c>
      <c r="H249" s="10">
        <f t="shared" si="27"/>
        <v>-2.1190997659438637</v>
      </c>
      <c r="I249">
        <f t="shared" si="23"/>
        <v>-12.714598595663183</v>
      </c>
      <c r="K249">
        <f t="shared" si="24"/>
        <v>-2.1115269475939287</v>
      </c>
      <c r="M249">
        <f t="shared" si="25"/>
        <v>-2.1115269475939287</v>
      </c>
      <c r="N249" s="13">
        <f t="shared" si="26"/>
        <v>5.7347577761113195E-5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5.6845299211873606</v>
      </c>
      <c r="H250" s="10">
        <f t="shared" si="27"/>
        <v>-2.0905572264566299</v>
      </c>
      <c r="I250">
        <f t="shared" si="23"/>
        <v>-12.543343358739779</v>
      </c>
      <c r="K250">
        <f t="shared" si="24"/>
        <v>-2.0830889215287742</v>
      </c>
      <c r="M250">
        <f t="shared" si="25"/>
        <v>-2.0830889215287742</v>
      </c>
      <c r="N250" s="13">
        <f t="shared" si="26"/>
        <v>5.5775578495433171E-5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5.6992702064402714</v>
      </c>
      <c r="H251" s="10">
        <f t="shared" si="27"/>
        <v>-2.0623786858817375</v>
      </c>
      <c r="I251">
        <f t="shared" si="23"/>
        <v>-12.374272115290424</v>
      </c>
      <c r="K251">
        <f t="shared" si="24"/>
        <v>-2.0550166971895569</v>
      </c>
      <c r="M251">
        <f t="shared" si="25"/>
        <v>-2.0550166971895569</v>
      </c>
      <c r="N251" s="13">
        <f t="shared" si="26"/>
        <v>5.4198877503793863E-5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5.7140104916931831</v>
      </c>
      <c r="H252" s="10">
        <f t="shared" si="27"/>
        <v>-2.0345599920110233</v>
      </c>
      <c r="I252">
        <f t="shared" si="23"/>
        <v>-12.20735995206614</v>
      </c>
      <c r="K252">
        <f t="shared" si="24"/>
        <v>-2.0273060687662063</v>
      </c>
      <c r="M252">
        <f t="shared" si="25"/>
        <v>-2.0273060687662063</v>
      </c>
      <c r="N252" s="13">
        <f t="shared" si="26"/>
        <v>5.2619402441696327E-5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5.7287507769460948</v>
      </c>
      <c r="H253" s="10">
        <f t="shared" si="27"/>
        <v>-2.0070970258142729</v>
      </c>
      <c r="I253">
        <f t="shared" si="23"/>
        <v>-12.042582154885636</v>
      </c>
      <c r="K253">
        <f t="shared" si="24"/>
        <v>-1.9999528636157551</v>
      </c>
      <c r="M253">
        <f t="shared" si="25"/>
        <v>-1.9999528636157551</v>
      </c>
      <c r="N253" s="13">
        <f t="shared" si="26"/>
        <v>5.1039053518730216E-5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5.7434910621990056</v>
      </c>
      <c r="H254" s="10">
        <f t="shared" si="27"/>
        <v>-1.9799857016633982</v>
      </c>
      <c r="I254">
        <f t="shared" si="23"/>
        <v>-11.879914209980388</v>
      </c>
      <c r="K254">
        <f t="shared" si="24"/>
        <v>-1.9729529425174834</v>
      </c>
      <c r="M254">
        <f t="shared" si="25"/>
        <v>-1.9729529425174834</v>
      </c>
      <c r="N254" s="13">
        <f t="shared" si="26"/>
        <v>4.9459701204447204E-5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5.7582313474519164</v>
      </c>
      <c r="H255" s="10">
        <f t="shared" si="27"/>
        <v>-1.9532219675338018</v>
      </c>
      <c r="I255">
        <f t="shared" si="23"/>
        <v>-11.719331805202811</v>
      </c>
      <c r="K255">
        <f t="shared" si="24"/>
        <v>-1.9463021999044077</v>
      </c>
      <c r="M255">
        <f t="shared" si="25"/>
        <v>-1.9463021999044077</v>
      </c>
      <c r="N255" s="13">
        <f t="shared" si="26"/>
        <v>4.7883184044811396E-5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5.7729716327048282</v>
      </c>
      <c r="H256" s="10">
        <f t="shared" si="27"/>
        <v>-1.9268018051838038</v>
      </c>
      <c r="I256">
        <f t="shared" si="23"/>
        <v>-11.560810831102824</v>
      </c>
      <c r="K256">
        <f t="shared" si="24"/>
        <v>-1.9199965640719856</v>
      </c>
      <c r="M256">
        <f t="shared" si="25"/>
        <v>-1.9199965640719856</v>
      </c>
      <c r="N256" s="13">
        <f t="shared" si="26"/>
        <v>4.6311306589981136E-5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5.787711917957739</v>
      </c>
      <c r="H257" s="10">
        <f t="shared" si="27"/>
        <v>-1.9007212303130039</v>
      </c>
      <c r="I257">
        <f t="shared" si="23"/>
        <v>-11.404327381878023</v>
      </c>
      <c r="K257">
        <f t="shared" si="24"/>
        <v>-1.8940319973649442</v>
      </c>
      <c r="M257">
        <f t="shared" si="25"/>
        <v>-1.8940319973649442</v>
      </c>
      <c r="N257" s="13">
        <f t="shared" si="26"/>
        <v>4.4745837433407137E-5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5.8024522032106507</v>
      </c>
      <c r="H258" s="10">
        <f t="shared" si="27"/>
        <v>-1.8749762927003959</v>
      </c>
      <c r="I258">
        <f t="shared" si="23"/>
        <v>-11.249857756202376</v>
      </c>
      <c r="K258">
        <f t="shared" si="24"/>
        <v>-1.8684044963429838</v>
      </c>
      <c r="M258">
        <f t="shared" si="25"/>
        <v>-1.8684044963429838</v>
      </c>
      <c r="N258" s="13">
        <f t="shared" si="26"/>
        <v>4.318850736329519E-5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5.8171924884635615</v>
      </c>
      <c r="H259" s="10">
        <f t="shared" si="27"/>
        <v>-1.8495630763230539</v>
      </c>
      <c r="I259">
        <f t="shared" si="23"/>
        <v>-11.097378457938323</v>
      </c>
      <c r="K259">
        <f t="shared" si="24"/>
        <v>-1.8431100919262722</v>
      </c>
      <c r="M259">
        <f t="shared" si="25"/>
        <v>-1.8431100919262722</v>
      </c>
      <c r="N259" s="13">
        <f t="shared" si="26"/>
        <v>4.1641007625108969E-5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5.8319327737164723</v>
      </c>
      <c r="H260" s="10">
        <f t="shared" si="27"/>
        <v>-1.8244776994561547</v>
      </c>
      <c r="I260">
        <f t="shared" si="23"/>
        <v>-10.946866196736927</v>
      </c>
      <c r="K260">
        <f t="shared" si="24"/>
        <v>-1.8181448495214216</v>
      </c>
      <c r="M260">
        <f t="shared" si="25"/>
        <v>-1.8181448495214216</v>
      </c>
      <c r="N260" s="13">
        <f t="shared" si="26"/>
        <v>4.0104988295848304E-5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5.8466730589693849</v>
      </c>
      <c r="H261" s="10">
        <f t="shared" si="27"/>
        <v>-1.7997163147550956</v>
      </c>
      <c r="I261">
        <f t="shared" si="23"/>
        <v>-10.798297888530573</v>
      </c>
      <c r="K261">
        <f t="shared" si="24"/>
        <v>-1.7935048691287701</v>
      </c>
      <c r="M261">
        <f t="shared" si="25"/>
        <v>-1.7935048691287701</v>
      </c>
      <c r="N261" s="13">
        <f t="shared" si="26"/>
        <v>3.8582056768799233E-5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5.8614133442222958</v>
      </c>
      <c r="H262" s="10">
        <f t="shared" si="27"/>
        <v>-1.7752751093204411</v>
      </c>
      <c r="I262">
        <f t="shared" si="23"/>
        <v>-10.651650655922646</v>
      </c>
      <c r="K262">
        <f t="shared" si="24"/>
        <v>-1.76918628543168</v>
      </c>
      <c r="M262">
        <f t="shared" si="25"/>
        <v>-1.76918628543168</v>
      </c>
      <c r="N262" s="13">
        <f t="shared" si="26"/>
        <v>3.7073776348347671E-5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5.8761536294752066</v>
      </c>
      <c r="H263" s="10">
        <f t="shared" si="27"/>
        <v>-1.7511503047463897</v>
      </c>
      <c r="I263">
        <f t="shared" si="23"/>
        <v>-10.506901828478338</v>
      </c>
      <c r="K263">
        <f t="shared" si="24"/>
        <v>-1.7451852678685373</v>
      </c>
      <c r="M263">
        <f t="shared" si="25"/>
        <v>-1.7451852678685373</v>
      </c>
      <c r="N263" s="13">
        <f t="shared" si="26"/>
        <v>3.5581664954138217E-5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5.8908939147281183</v>
      </c>
      <c r="H264" s="10">
        <f t="shared" si="27"/>
        <v>-1.7273381571534518</v>
      </c>
      <c r="I264">
        <f t="shared" si="23"/>
        <v>-10.364028942920712</v>
      </c>
      <c r="K264">
        <f t="shared" si="24"/>
        <v>-1.7214980206881974</v>
      </c>
      <c r="M264">
        <f t="shared" si="25"/>
        <v>-1.7214980206881974</v>
      </c>
      <c r="N264" s="13">
        <f t="shared" si="26"/>
        <v>3.4107193932795296E-5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5.9056341999810291</v>
      </c>
      <c r="H265" s="10">
        <f t="shared" si="27"/>
        <v>-1.7038349572059954</v>
      </c>
      <c r="I265">
        <f t="shared" si="23"/>
        <v>-10.223009743235973</v>
      </c>
      <c r="K265">
        <f t="shared" si="24"/>
        <v>-1.6981207829895149</v>
      </c>
      <c r="M265">
        <f t="shared" si="25"/>
        <v>-1.6981207829895149</v>
      </c>
      <c r="N265" s="13">
        <f t="shared" si="26"/>
        <v>3.2651786976291361E-5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5.9203744852339408</v>
      </c>
      <c r="H266" s="10">
        <f t="shared" si="27"/>
        <v>-1.6806370301152955</v>
      </c>
      <c r="I266">
        <f t="shared" si="23"/>
        <v>-10.083822180691772</v>
      </c>
      <c r="K266">
        <f t="shared" si="24"/>
        <v>-1.6750498287455677</v>
      </c>
      <c r="M266">
        <f t="shared" si="25"/>
        <v>-1.6750498287455677</v>
      </c>
      <c r="N266" s="13">
        <f t="shared" si="26"/>
        <v>3.121681914588809E-5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5.9351147704868525</v>
      </c>
      <c r="H267" s="10">
        <f t="shared" si="27"/>
        <v>-1.6577407356286997</v>
      </c>
      <c r="I267">
        <f t="shared" si="23"/>
        <v>-9.9464444137721983</v>
      </c>
      <c r="K267">
        <f t="shared" si="24"/>
        <v>-1.6522814668132775</v>
      </c>
      <c r="M267">
        <f t="shared" si="25"/>
        <v>-1.6522814668132775</v>
      </c>
      <c r="N267" s="13">
        <f t="shared" si="26"/>
        <v>2.9803615999041824E-5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5.9498550557397634</v>
      </c>
      <c r="H268" s="10">
        <f t="shared" si="27"/>
        <v>-1.6351424680055096</v>
      </c>
      <c r="I268">
        <f t="shared" si="23"/>
        <v>-9.8108548080330564</v>
      </c>
      <c r="K268">
        <f t="shared" si="24"/>
        <v>-1.629812040928966</v>
      </c>
      <c r="M268">
        <f t="shared" si="25"/>
        <v>-1.629812040928966</v>
      </c>
      <c r="N268" s="13">
        <f t="shared" si="26"/>
        <v>2.8413452818348299E-5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5.9645953409926742</v>
      </c>
      <c r="H269" s="10">
        <f t="shared" si="27"/>
        <v>-1.6128386559801526</v>
      </c>
      <c r="I269">
        <f t="shared" si="23"/>
        <v>-9.6770319358809154</v>
      </c>
      <c r="K269">
        <f t="shared" si="24"/>
        <v>-1.6076379296904453</v>
      </c>
      <c r="M269">
        <f t="shared" si="25"/>
        <v>-1.6076379296904453</v>
      </c>
      <c r="N269" s="13">
        <f t="shared" si="26"/>
        <v>2.7047553940453265E-5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5.9793356262455859</v>
      </c>
      <c r="H270" s="10">
        <f t="shared" si="27"/>
        <v>-1.590825762713199</v>
      </c>
      <c r="I270">
        <f t="shared" si="23"/>
        <v>-9.5449545762791939</v>
      </c>
      <c r="K270">
        <f t="shared" si="24"/>
        <v>-1.585755546526235</v>
      </c>
      <c r="M270">
        <f t="shared" si="25"/>
        <v>-1.585755546526235</v>
      </c>
      <c r="N270" s="13">
        <f t="shared" si="26"/>
        <v>2.5707092182551926E-5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5.9940759114984976</v>
      </c>
      <c r="H271" s="10">
        <f t="shared" si="27"/>
        <v>-1.5691002857307557</v>
      </c>
      <c r="I271">
        <f t="shared" si="23"/>
        <v>-9.4146017143845349</v>
      </c>
      <c r="K271">
        <f t="shared" si="24"/>
        <v>-1.5641613396524279</v>
      </c>
      <c r="M271">
        <f t="shared" si="25"/>
        <v>-1.5641613396524279</v>
      </c>
      <c r="N271" s="13">
        <f t="shared" si="26"/>
        <v>2.4393188364629438E-5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6.0088161967514084</v>
      </c>
      <c r="H272" s="10">
        <f t="shared" si="27"/>
        <v>-1.5476587568527729</v>
      </c>
      <c r="I272">
        <f t="shared" si="23"/>
        <v>-9.2859525411166377</v>
      </c>
      <c r="K272">
        <f t="shared" si="24"/>
        <v>-1.5428517920177391</v>
      </c>
      <c r="M272">
        <f t="shared" si="25"/>
        <v>-1.5428517920177391</v>
      </c>
      <c r="N272" s="13">
        <f t="shared" si="26"/>
        <v>2.3106910925250888E-5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6.0235564820043201</v>
      </c>
      <c r="H273" s="10">
        <f t="shared" si="27"/>
        <v>-1.52649774211074</v>
      </c>
      <c r="I273">
        <f t="shared" si="23"/>
        <v>-9.1589864526644398</v>
      </c>
      <c r="K273">
        <f t="shared" si="24"/>
        <v>-1.5218234212372415</v>
      </c>
      <c r="M273">
        <f t="shared" si="25"/>
        <v>-1.5218234212372415</v>
      </c>
      <c r="N273" s="13">
        <f t="shared" si="26"/>
        <v>2.1849275628423829E-5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6.0382967672572301</v>
      </c>
      <c r="H274" s="10">
        <f t="shared" si="27"/>
        <v>-1.5056138416552824</v>
      </c>
      <c r="I274">
        <f t="shared" si="23"/>
        <v>-9.0336830499316942</v>
      </c>
      <c r="K274">
        <f t="shared" si="24"/>
        <v>-1.5010727795153163</v>
      </c>
      <c r="M274">
        <f t="shared" si="25"/>
        <v>-1.5010727795153163</v>
      </c>
      <c r="N274" s="13">
        <f t="shared" si="26"/>
        <v>2.0621245359034313E-5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6.0530370525101418</v>
      </c>
      <c r="H275" s="10">
        <f t="shared" si="27"/>
        <v>-1.485003689654101</v>
      </c>
      <c r="I275">
        <f t="shared" si="23"/>
        <v>-8.9100221379246065</v>
      </c>
      <c r="K275">
        <f t="shared" si="24"/>
        <v>-1.4805964535582488</v>
      </c>
      <c r="M275">
        <f t="shared" si="25"/>
        <v>-1.4805964535582488</v>
      </c>
      <c r="N275" s="13">
        <f t="shared" si="26"/>
        <v>1.9423730004582998E-5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6.0677773377630526</v>
      </c>
      <c r="H276" s="10">
        <f t="shared" si="27"/>
        <v>-1.4646639541807331</v>
      </c>
      <c r="I276">
        <f t="shared" ref="I276:I339" si="30">H276*$E$6</f>
        <v>-8.7879837250843984</v>
      </c>
      <c r="K276">
        <f t="shared" ref="K276:K339" si="31">(1/2)*($L$9*$L$4*EXP(-$L$7*$O$6*(G276/$O$6-1))-($L$9*$L$6*EXP(-$L$5*$O$6*(G276/$O$6-1))))</f>
        <v>-1.4603910644769786</v>
      </c>
      <c r="M276">
        <f t="shared" ref="M276:M339" si="32">(1/2)*($L$9*$O$4*EXP(-$O$8*$O$6*(G276/$O$6-1))-($L$9*$O$7*EXP(-$O$5*$O$6*(G276/$O$6-1))))</f>
        <v>-1.4603910644769786</v>
      </c>
      <c r="N276" s="13">
        <f t="shared" ref="N276:N339" si="33">(M276-H276)^2*O276</f>
        <v>1.8257586420451229E-5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6.0825176230159643</v>
      </c>
      <c r="H277" s="10">
        <f t="shared" ref="H277:H340" si="34">-(-$B$4)*(1+D277+$E$5*D277^3)*EXP(-D277)</f>
        <v>-1.4445913370945411</v>
      </c>
      <c r="I277">
        <f t="shared" si="30"/>
        <v>-8.6675480225672459</v>
      </c>
      <c r="K277">
        <f t="shared" si="31"/>
        <v>-1.4404532676804132</v>
      </c>
      <c r="M277">
        <f t="shared" si="32"/>
        <v>-1.4404532676804132</v>
      </c>
      <c r="N277" s="13">
        <f t="shared" si="33"/>
        <v>1.7123618476141451E-5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6.097257908268884</v>
      </c>
      <c r="H278" s="10">
        <f t="shared" si="34"/>
        <v>-1.4247825739123741</v>
      </c>
      <c r="I278">
        <f t="shared" si="30"/>
        <v>-8.5486954434742444</v>
      </c>
      <c r="K278">
        <f t="shared" si="31"/>
        <v>-1.420779752759763</v>
      </c>
      <c r="M278">
        <f t="shared" si="32"/>
        <v>-1.420779752759763</v>
      </c>
      <c r="N278" s="13">
        <f t="shared" si="33"/>
        <v>1.6022577179790697E-5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6.1119981935217877</v>
      </c>
      <c r="H279" s="10">
        <f t="shared" si="34"/>
        <v>-1.4052344336723483</v>
      </c>
      <c r="I279">
        <f t="shared" si="30"/>
        <v>-8.431406602034091</v>
      </c>
      <c r="K279">
        <f t="shared" si="31"/>
        <v>-1.4013672433643534</v>
      </c>
      <c r="M279">
        <f t="shared" si="32"/>
        <v>-1.4013672433643534</v>
      </c>
      <c r="N279" s="13">
        <f t="shared" si="33"/>
        <v>1.4955160878250332E-5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6.1267384787746986</v>
      </c>
      <c r="H280" s="10">
        <f t="shared" si="34"/>
        <v>-1.3859437187899499</v>
      </c>
      <c r="I280">
        <f t="shared" si="30"/>
        <v>-8.3156623127397005</v>
      </c>
      <c r="K280">
        <f t="shared" si="31"/>
        <v>-1.3822124970691296</v>
      </c>
      <c r="M280">
        <f t="shared" si="32"/>
        <v>-1.3822124970691296</v>
      </c>
      <c r="N280" s="13">
        <f t="shared" si="33"/>
        <v>1.3922015529921194E-5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6.1414787640276103</v>
      </c>
      <c r="H281" s="10">
        <f t="shared" si="34"/>
        <v>-1.3669072649071772</v>
      </c>
      <c r="I281">
        <f t="shared" si="30"/>
        <v>-8.2014435894430626</v>
      </c>
      <c r="K281">
        <f t="shared" si="31"/>
        <v>-1.3633123052345881</v>
      </c>
      <c r="M281">
        <f t="shared" si="32"/>
        <v>-1.3633123052345881</v>
      </c>
      <c r="N281" s="13">
        <f t="shared" si="33"/>
        <v>1.2923735047541561E-5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6.1562190492805282</v>
      </c>
      <c r="H282" s="10">
        <f t="shared" si="34"/>
        <v>-1.3481219407347438</v>
      </c>
      <c r="I282">
        <f t="shared" si="30"/>
        <v>-8.0887316444084618</v>
      </c>
      <c r="K282">
        <f t="shared" si="31"/>
        <v>-1.3446634928591523</v>
      </c>
      <c r="M282">
        <f t="shared" si="32"/>
        <v>-1.3446634928591523</v>
      </c>
      <c r="N282" s="13">
        <f t="shared" si="33"/>
        <v>1.196086170818311E-5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6.1709593345334319</v>
      </c>
      <c r="H283" s="10">
        <f t="shared" si="34"/>
        <v>-1.3295846478879443</v>
      </c>
      <c r="I283">
        <f t="shared" si="30"/>
        <v>-7.9775078873276657</v>
      </c>
      <c r="K283">
        <f t="shared" si="31"/>
        <v>-1.3262629184246411</v>
      </c>
      <c r="M283">
        <f t="shared" si="32"/>
        <v>-1.3262629184246411</v>
      </c>
      <c r="N283" s="13">
        <f t="shared" si="33"/>
        <v>1.1033886627376729E-5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6.1856996197863436</v>
      </c>
      <c r="H284" s="10">
        <f t="shared" si="34"/>
        <v>-1.3112923207162945</v>
      </c>
      <c r="I284">
        <f t="shared" si="30"/>
        <v>-7.8677539242977677</v>
      </c>
      <c r="K284">
        <f t="shared" si="31"/>
        <v>-1.3081074737348901</v>
      </c>
      <c r="M284">
        <f t="shared" si="32"/>
        <v>-1.3081074737348901</v>
      </c>
      <c r="N284" s="13">
        <f t="shared" si="33"/>
        <v>1.0143250294960853E-5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6.2004399050392554</v>
      </c>
      <c r="H285" s="10">
        <f t="shared" si="34"/>
        <v>-1.2932419261275709</v>
      </c>
      <c r="I285">
        <f t="shared" si="30"/>
        <v>-7.7594515567654252</v>
      </c>
      <c r="K285">
        <f t="shared" si="31"/>
        <v>-1.2901940837482477</v>
      </c>
      <c r="M285">
        <f t="shared" si="32"/>
        <v>-1.2901940837482477</v>
      </c>
      <c r="N285" s="13">
        <f t="shared" si="33"/>
        <v>9.2893431691985466E-6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6.2151801902921724</v>
      </c>
      <c r="H286" s="10">
        <f t="shared" si="34"/>
        <v>-1.2754304634062683</v>
      </c>
      <c r="I286">
        <f t="shared" si="30"/>
        <v>-7.6525827804376103</v>
      </c>
      <c r="K286">
        <f t="shared" si="31"/>
        <v>-1.2725197064038927</v>
      </c>
      <c r="M286">
        <f t="shared" si="32"/>
        <v>-1.2725197064038927</v>
      </c>
      <c r="N286" s="13">
        <f t="shared" si="33"/>
        <v>8.4725063268788289E-6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6.2299204755450779</v>
      </c>
      <c r="H287" s="10">
        <f t="shared" si="34"/>
        <v>-1.2578549640270049</v>
      </c>
      <c r="I287">
        <f t="shared" si="30"/>
        <v>-7.5471297841620295</v>
      </c>
      <c r="K287">
        <f t="shared" si="31"/>
        <v>-1.2550813324425658</v>
      </c>
      <c r="M287">
        <f t="shared" si="32"/>
        <v>-1.2550813324425658</v>
      </c>
      <c r="N287" s="13">
        <f t="shared" si="33"/>
        <v>7.6930321661981895E-6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6.2446607607979878</v>
      </c>
      <c r="H288" s="10">
        <f t="shared" si="34"/>
        <v>-1.2405124914629537</v>
      </c>
      <c r="I288">
        <f t="shared" si="30"/>
        <v>-7.4430749487777224</v>
      </c>
      <c r="K288">
        <f t="shared" si="31"/>
        <v>-1.237875985221806</v>
      </c>
      <c r="M288">
        <f t="shared" si="32"/>
        <v>-1.237875985221806</v>
      </c>
      <c r="N288" s="13">
        <f t="shared" si="33"/>
        <v>6.9511651596110445E-6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6.2594010460508995</v>
      </c>
      <c r="H289" s="10">
        <f t="shared" si="34"/>
        <v>-1.2234001409898656</v>
      </c>
      <c r="I289">
        <f t="shared" si="30"/>
        <v>-7.3404008459391932</v>
      </c>
      <c r="K289">
        <f t="shared" si="31"/>
        <v>-1.2209007205262208</v>
      </c>
      <c r="M289">
        <f t="shared" si="32"/>
        <v>-1.2209007205262208</v>
      </c>
      <c r="N289" s="13">
        <f t="shared" si="33"/>
        <v>6.2471026540864825E-6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6.2741413313038183</v>
      </c>
      <c r="H290" s="10">
        <f t="shared" si="34"/>
        <v>-1.2065150394856747</v>
      </c>
      <c r="I290">
        <f t="shared" si="30"/>
        <v>-7.2390902369140484</v>
      </c>
      <c r="K290">
        <f t="shared" si="31"/>
        <v>-1.2041526263728699</v>
      </c>
      <c r="M290">
        <f t="shared" si="32"/>
        <v>-1.2041526263728699</v>
      </c>
      <c r="N290" s="13">
        <f t="shared" si="33"/>
        <v>5.5809957155522005E-6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6.288881616556723</v>
      </c>
      <c r="H291" s="10">
        <f t="shared" si="34"/>
        <v>-1.1898543452261667</v>
      </c>
      <c r="I291">
        <f t="shared" si="30"/>
        <v>-7.1391260713570004</v>
      </c>
      <c r="K291">
        <f t="shared" si="31"/>
        <v>-1.1876288228121761</v>
      </c>
      <c r="M291">
        <f t="shared" si="32"/>
        <v>-1.1876288228121761</v>
      </c>
      <c r="N291" s="13">
        <f t="shared" si="33"/>
        <v>4.9529500151747915E-6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6.3036219018096338</v>
      </c>
      <c r="H292" s="10">
        <f t="shared" si="34"/>
        <v>-1.1734152476767492</v>
      </c>
      <c r="I292">
        <f t="shared" si="30"/>
        <v>-7.0404914860604952</v>
      </c>
      <c r="K292">
        <f t="shared" si="31"/>
        <v>-1.1713264617244667</v>
      </c>
      <c r="M292">
        <f t="shared" si="32"/>
        <v>-1.1713264617244667</v>
      </c>
      <c r="N292" s="13">
        <f t="shared" si="33"/>
        <v>4.3630267544525306E-6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6.3183621870625455</v>
      </c>
      <c r="H293" s="10">
        <f t="shared" si="34"/>
        <v>-1.1571949672808481</v>
      </c>
      <c r="I293">
        <f t="shared" si="30"/>
        <v>-6.9431698036850893</v>
      </c>
      <c r="K293">
        <f t="shared" si="31"/>
        <v>-1.1552427266126613</v>
      </c>
      <c r="M293">
        <f t="shared" si="32"/>
        <v>-1.1552427266126613</v>
      </c>
      <c r="N293" s="13">
        <f t="shared" si="33"/>
        <v>3.8112436265227897E-6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6.3331024723154643</v>
      </c>
      <c r="H294" s="10">
        <f t="shared" si="34"/>
        <v>-1.1411907552448901</v>
      </c>
      <c r="I294">
        <f t="shared" si="30"/>
        <v>-6.8471445314693407</v>
      </c>
      <c r="K294">
        <f t="shared" si="31"/>
        <v>-1.1393748323910782</v>
      </c>
      <c r="M294">
        <f t="shared" si="32"/>
        <v>-1.1393748323910782</v>
      </c>
      <c r="N294" s="13">
        <f t="shared" si="33"/>
        <v>3.2975758109964836E-6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6.347842757568368</v>
      </c>
      <c r="H295" s="10">
        <f t="shared" si="34"/>
        <v>-1.1253998933203031</v>
      </c>
      <c r="I295">
        <f t="shared" si="30"/>
        <v>-6.7523993599218191</v>
      </c>
      <c r="K295">
        <f t="shared" si="31"/>
        <v>-1.1237200251708095</v>
      </c>
      <c r="M295">
        <f t="shared" si="32"/>
        <v>-1.1237200251708095</v>
      </c>
      <c r="N295" s="13">
        <f t="shared" si="33"/>
        <v>2.8219569996830955E-6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6.3625830428212797</v>
      </c>
      <c r="H296" s="10">
        <f t="shared" si="34"/>
        <v>-1.1098196935825524</v>
      </c>
      <c r="I296">
        <f t="shared" si="30"/>
        <v>-6.6589181614953148</v>
      </c>
      <c r="K296">
        <f t="shared" si="31"/>
        <v>-1.1082755820416839</v>
      </c>
      <c r="M296">
        <f t="shared" si="32"/>
        <v>-1.1082755820416839</v>
      </c>
      <c r="N296" s="13">
        <f t="shared" si="33"/>
        <v>2.3842804506433899E-6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6.3773233280741897</v>
      </c>
      <c r="H297" s="10">
        <f t="shared" si="34"/>
        <v>-1.0944474982076935</v>
      </c>
      <c r="I297">
        <f t="shared" si="30"/>
        <v>-6.566684989246161</v>
      </c>
      <c r="K297">
        <f t="shared" si="31"/>
        <v>-1.0930388108513147</v>
      </c>
      <c r="M297">
        <f t="shared" si="32"/>
        <v>-1.0930388108513147</v>
      </c>
      <c r="N297" s="13">
        <f t="shared" si="33"/>
        <v>1.9844000680214344E-6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6.3920636133271085</v>
      </c>
      <c r="H298" s="10">
        <f t="shared" si="34"/>
        <v>-1.0792806792463612</v>
      </c>
      <c r="I298">
        <f t="shared" si="30"/>
        <v>-6.475684075478167</v>
      </c>
      <c r="K298">
        <f t="shared" si="31"/>
        <v>-1.0780070499811751</v>
      </c>
      <c r="M298">
        <f t="shared" si="32"/>
        <v>-1.0780070499811751</v>
      </c>
      <c r="N298" s="13">
        <f t="shared" si="33"/>
        <v>1.6221315051383274E-6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6.4068038985800122</v>
      </c>
      <c r="H299" s="10">
        <f t="shared" si="34"/>
        <v>-1.0643166383956171</v>
      </c>
      <c r="I299">
        <f t="shared" si="30"/>
        <v>-6.3858998303737025</v>
      </c>
      <c r="K299">
        <f t="shared" si="31"/>
        <v>-1.0631776681201093</v>
      </c>
      <c r="M299">
        <f t="shared" si="32"/>
        <v>-1.0631776681201093</v>
      </c>
      <c r="N299" s="13">
        <f t="shared" si="33"/>
        <v>1.2972532884903141E-6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6.4215441838329239</v>
      </c>
      <c r="H300" s="10">
        <f t="shared" si="34"/>
        <v>-1.0495528067686186</v>
      </c>
      <c r="I300">
        <f t="shared" si="30"/>
        <v>-6.2973168406117122</v>
      </c>
      <c r="K300">
        <f t="shared" si="31"/>
        <v>-1.0485480640352787</v>
      </c>
      <c r="M300">
        <f t="shared" si="32"/>
        <v>-1.0485480640352787</v>
      </c>
      <c r="N300" s="13">
        <f t="shared" si="33"/>
        <v>1.0095079601994283E-6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6.4362844690858436</v>
      </c>
      <c r="H301" s="10">
        <f t="shared" si="34"/>
        <v>-1.0349866446625644</v>
      </c>
      <c r="I301">
        <f t="shared" si="30"/>
        <v>-6.2099198679753869</v>
      </c>
      <c r="K301">
        <f t="shared" si="31"/>
        <v>-1.0341156663409863</v>
      </c>
      <c r="M301">
        <f t="shared" si="32"/>
        <v>-1.0341156663409863</v>
      </c>
      <c r="N301" s="13">
        <f t="shared" si="33"/>
        <v>7.5860323665903855E-7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6.4510247543387536</v>
      </c>
      <c r="H302" s="10">
        <f t="shared" si="34"/>
        <v>-1.020615641324857</v>
      </c>
      <c r="I302">
        <f t="shared" si="30"/>
        <v>-6.1236938479491423</v>
      </c>
      <c r="K302">
        <f t="shared" si="31"/>
        <v>-1.0198779332653642</v>
      </c>
      <c r="M302">
        <f t="shared" si="32"/>
        <v>-1.0198779332653642</v>
      </c>
      <c r="N302" s="13">
        <f t="shared" si="33"/>
        <v>5.4421318104063723E-7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6.4657650395916653</v>
      </c>
      <c r="H303" s="10">
        <f t="shared" si="34"/>
        <v>-1.0064373147177117</v>
      </c>
      <c r="I303">
        <f t="shared" si="30"/>
        <v>-6.0386238883062706</v>
      </c>
      <c r="K303">
        <f t="shared" si="31"/>
        <v>-1.0058323524151085</v>
      </c>
      <c r="M303">
        <f t="shared" si="32"/>
        <v>-1.0058323524151085</v>
      </c>
      <c r="N303" s="13">
        <f t="shared" si="33"/>
        <v>3.6597938757097411E-7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6.480505324844569</v>
      </c>
      <c r="H304" s="10">
        <f t="shared" si="34"/>
        <v>-0.99244921128146457</v>
      </c>
      <c r="I304">
        <f t="shared" si="30"/>
        <v>-5.9546952676887877</v>
      </c>
      <c r="K304">
        <f t="shared" si="31"/>
        <v>-0.99197644053859724</v>
      </c>
      <c r="M304">
        <f t="shared" si="32"/>
        <v>-0.99197644053859724</v>
      </c>
      <c r="N304" s="13">
        <f t="shared" si="33"/>
        <v>2.2351217531133127E-7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6.4952456100974878</v>
      </c>
      <c r="H305" s="10">
        <f t="shared" si="34"/>
        <v>-0.97864890569657914</v>
      </c>
      <c r="I305">
        <f t="shared" si="30"/>
        <v>-5.8718934341794746</v>
      </c>
      <c r="K305">
        <f t="shared" si="31"/>
        <v>-0.97830774328733783</v>
      </c>
      <c r="M305">
        <f t="shared" si="32"/>
        <v>-0.97830774328733783</v>
      </c>
      <c r="N305" s="13">
        <f t="shared" si="33"/>
        <v>1.1639178947933744E-7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6.5099858953503995</v>
      </c>
      <c r="H306" s="10">
        <f t="shared" si="34"/>
        <v>-0.96503400064470013</v>
      </c>
      <c r="I306">
        <f t="shared" si="30"/>
        <v>-5.790204003868201</v>
      </c>
      <c r="K306">
        <f t="shared" si="31"/>
        <v>-0.96482383497613544</v>
      </c>
      <c r="M306">
        <f t="shared" si="32"/>
        <v>-0.96482383497613544</v>
      </c>
      <c r="N306" s="13">
        <f t="shared" si="33"/>
        <v>4.4169608243242285E-8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6.5247261806033094</v>
      </c>
      <c r="H307" s="10">
        <f t="shared" si="34"/>
        <v>-0.95160212656863297</v>
      </c>
      <c r="I307">
        <f t="shared" si="30"/>
        <v>-5.7096127594117974</v>
      </c>
      <c r="K307">
        <f t="shared" si="31"/>
        <v>-0.9515223183418734</v>
      </c>
      <c r="M307">
        <f t="shared" si="32"/>
        <v>-0.9515223183418734</v>
      </c>
      <c r="N307" s="13">
        <f t="shared" si="33"/>
        <v>6.3693530585069627E-9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6.5394664658562149</v>
      </c>
      <c r="H308" s="10">
        <f t="shared" si="34"/>
        <v>-0.93835094143164577</v>
      </c>
      <c r="I308">
        <f t="shared" si="30"/>
        <v>-5.6301056485898746</v>
      </c>
      <c r="K308">
        <f t="shared" si="31"/>
        <v>-0.93840082430128069</v>
      </c>
      <c r="M308">
        <f t="shared" si="32"/>
        <v>-0.93840082430128069</v>
      </c>
      <c r="N308" s="13">
        <f t="shared" si="33"/>
        <v>2.4883006830144959E-9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6.554206751109132</v>
      </c>
      <c r="H309" s="10">
        <f t="shared" si="34"/>
        <v>-0.92527813047602758</v>
      </c>
      <c r="I309">
        <f t="shared" si="30"/>
        <v>-5.5516687828561651</v>
      </c>
      <c r="K309">
        <f t="shared" si="31"/>
        <v>-0.92545701170768757</v>
      </c>
      <c r="M309">
        <f t="shared" si="32"/>
        <v>-0.92545701170768757</v>
      </c>
      <c r="N309" s="13">
        <f t="shared" si="33"/>
        <v>3.1998495040194508E-8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6.5689470363620437</v>
      </c>
      <c r="H310" s="10">
        <f t="shared" si="34"/>
        <v>-0.91238140598120743</v>
      </c>
      <c r="I310">
        <f t="shared" si="30"/>
        <v>-5.4742884358872441</v>
      </c>
      <c r="K310">
        <f t="shared" si="31"/>
        <v>-0.91268856710701629</v>
      </c>
      <c r="M310">
        <f t="shared" si="32"/>
        <v>-0.91268856710701629</v>
      </c>
      <c r="N310" s="13">
        <f t="shared" si="33"/>
        <v>9.4347957208168506E-8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6.5836873216149554</v>
      </c>
      <c r="H311" s="10">
        <f t="shared" si="34"/>
        <v>-0.89965850702133809</v>
      </c>
      <c r="I311">
        <f t="shared" si="30"/>
        <v>-5.3979510421280281</v>
      </c>
      <c r="K311">
        <f t="shared" si="31"/>
        <v>-0.90009320449297081</v>
      </c>
      <c r="M311">
        <f t="shared" si="32"/>
        <v>-0.90009320449297081</v>
      </c>
      <c r="N311" s="13">
        <f t="shared" si="33"/>
        <v>1.8896189184387661E-7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6.5984276068678591</v>
      </c>
      <c r="H312" s="10">
        <f t="shared" si="34"/>
        <v>-0.88710719922266779</v>
      </c>
      <c r="I312">
        <f t="shared" si="30"/>
        <v>-5.3226431953360063</v>
      </c>
      <c r="K312">
        <f t="shared" si="31"/>
        <v>-0.88766866506174902</v>
      </c>
      <c r="M312">
        <f t="shared" si="32"/>
        <v>-0.88766866506174902</v>
      </c>
      <c r="N312" s="13">
        <f t="shared" si="33"/>
        <v>3.152438884551921E-7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6.6131678921207779</v>
      </c>
      <c r="H313" s="10">
        <f t="shared" si="34"/>
        <v>-0.87472527452065818</v>
      </c>
      <c r="I313">
        <f t="shared" si="30"/>
        <v>-5.2483516471239486</v>
      </c>
      <c r="K313">
        <f t="shared" si="31"/>
        <v>-0.87541271696621259</v>
      </c>
      <c r="M313">
        <f t="shared" si="32"/>
        <v>-0.87541271696621259</v>
      </c>
      <c r="N313" s="13">
        <f t="shared" si="33"/>
        <v>4.7257711594982694E-7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6.6279081773736896</v>
      </c>
      <c r="H314" s="10">
        <f t="shared" si="34"/>
        <v>-0.86251055091710005</v>
      </c>
      <c r="I314">
        <f t="shared" si="30"/>
        <v>-5.1750633055026007</v>
      </c>
      <c r="K314">
        <f t="shared" si="31"/>
        <v>-0.86332315506982704</v>
      </c>
      <c r="M314">
        <f t="shared" si="32"/>
        <v>-0.86332315506982704</v>
      </c>
      <c r="N314" s="13">
        <f t="shared" si="33"/>
        <v>6.6032550902915302E-7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6.6426484626265996</v>
      </c>
      <c r="H315" s="10">
        <f t="shared" si="34"/>
        <v>-0.85046087223713618</v>
      </c>
      <c r="I315">
        <f t="shared" si="30"/>
        <v>-5.1027652334228168</v>
      </c>
      <c r="K315">
        <f t="shared" si="31"/>
        <v>-0.8513978007002504</v>
      </c>
      <c r="M315">
        <f t="shared" si="32"/>
        <v>-0.8513978007002504</v>
      </c>
      <c r="N315" s="13">
        <f t="shared" si="33"/>
        <v>8.7783494499356902E-7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6.6573887478795033</v>
      </c>
      <c r="H316" s="10">
        <f t="shared" si="34"/>
        <v>-0.83857410788648112</v>
      </c>
      <c r="I316">
        <f t="shared" si="30"/>
        <v>-5.031444647318887</v>
      </c>
      <c r="K316">
        <f t="shared" si="31"/>
        <v>-0.83963450140287899</v>
      </c>
      <c r="M316">
        <f t="shared" si="32"/>
        <v>-0.83963450140287899</v>
      </c>
      <c r="N316" s="13">
        <f t="shared" si="33"/>
        <v>1.1244344096186222E-6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6.672129033132423</v>
      </c>
      <c r="H317" s="10">
        <f t="shared" si="34"/>
        <v>-0.8268481526087833</v>
      </c>
      <c r="I317">
        <f t="shared" si="30"/>
        <v>-4.9610889156526996</v>
      </c>
      <c r="K317">
        <f t="shared" si="31"/>
        <v>-0.8280311306943251</v>
      </c>
      <c r="M317">
        <f t="shared" si="32"/>
        <v>-0.8280311306943251</v>
      </c>
      <c r="N317" s="13">
        <f t="shared" si="33"/>
        <v>1.3994371508721354E-6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6.6868693183853347</v>
      </c>
      <c r="H318" s="10">
        <f t="shared" si="34"/>
        <v>-0.8152809262433649</v>
      </c>
      <c r="I318">
        <f t="shared" si="30"/>
        <v>-4.891685557460189</v>
      </c>
      <c r="K318">
        <f t="shared" si="31"/>
        <v>-0.81658558781604174</v>
      </c>
      <c r="M318">
        <f t="shared" si="32"/>
        <v>-0.81658558781604174</v>
      </c>
      <c r="N318" s="13">
        <f t="shared" si="33"/>
        <v>1.7021418192195928E-6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6.7016096036382455</v>
      </c>
      <c r="H319" s="10">
        <f t="shared" si="34"/>
        <v>-0.80387037348323198</v>
      </c>
      <c r="I319">
        <f t="shared" si="30"/>
        <v>-4.8232222408993923</v>
      </c>
      <c r="K319">
        <f t="shared" si="31"/>
        <v>-0.80529579748801006</v>
      </c>
      <c r="M319">
        <f t="shared" si="32"/>
        <v>-0.80529579748801006</v>
      </c>
      <c r="N319" s="13">
        <f t="shared" si="33"/>
        <v>2.0318335933975663E-6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6.7163498888911493</v>
      </c>
      <c r="H320" s="10">
        <f t="shared" si="34"/>
        <v>-0.79261446363362709</v>
      </c>
      <c r="I320">
        <f t="shared" si="30"/>
        <v>-4.7556867818017627</v>
      </c>
      <c r="K320">
        <f t="shared" si="31"/>
        <v>-0.79415970966277061</v>
      </c>
      <c r="M320">
        <f t="shared" si="32"/>
        <v>-0.79415970966277061</v>
      </c>
      <c r="N320" s="13">
        <f t="shared" si="33"/>
        <v>2.3877852905838196E-6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6.7310901741440672</v>
      </c>
      <c r="H321" s="10">
        <f t="shared" si="34"/>
        <v>-0.78151119037105476</v>
      </c>
      <c r="I321">
        <f t="shared" si="30"/>
        <v>-4.6890671422263281</v>
      </c>
      <c r="K321">
        <f t="shared" si="31"/>
        <v>-0.78317529927973806</v>
      </c>
      <c r="M321">
        <f t="shared" si="32"/>
        <v>-0.78317529927973806</v>
      </c>
      <c r="N321" s="13">
        <f t="shared" si="33"/>
        <v>2.7692584599590997E-6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6.7458304593969789</v>
      </c>
      <c r="H322" s="10">
        <f t="shared" si="34"/>
        <v>-0.77055857150300411</v>
      </c>
      <c r="I322">
        <f t="shared" si="30"/>
        <v>-4.6233514290180242</v>
      </c>
      <c r="K322">
        <f t="shared" si="31"/>
        <v>-0.77234056602001844</v>
      </c>
      <c r="M322">
        <f t="shared" si="32"/>
        <v>-0.77234056602001844</v>
      </c>
      <c r="N322" s="13">
        <f t="shared" si="33"/>
        <v>3.1755044586691325E-6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6.7605707446498906</v>
      </c>
      <c r="H323" s="10">
        <f t="shared" si="34"/>
        <v>-0.75975464872823806</v>
      </c>
      <c r="I323">
        <f t="shared" si="30"/>
        <v>-4.5585278923694279</v>
      </c>
      <c r="K323">
        <f t="shared" si="31"/>
        <v>-0.76165353406163283</v>
      </c>
      <c r="M323">
        <f t="shared" si="32"/>
        <v>-0.76165353406163283</v>
      </c>
      <c r="N323" s="13">
        <f t="shared" si="33"/>
        <v>3.6057655093817785E-6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6.7753110299027943</v>
      </c>
      <c r="H324" s="10">
        <f t="shared" si="34"/>
        <v>-0.74909748739791782</v>
      </c>
      <c r="I324">
        <f t="shared" si="30"/>
        <v>-4.4945849243875067</v>
      </c>
      <c r="K324">
        <f t="shared" si="31"/>
        <v>-0.75111225183539576</v>
      </c>
      <c r="M324">
        <f t="shared" si="32"/>
        <v>-0.75111225183539576</v>
      </c>
      <c r="N324" s="13">
        <f t="shared" si="33"/>
        <v>4.0592757385258204E-6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6.7900513151557123</v>
      </c>
      <c r="H325" s="10">
        <f t="shared" si="34"/>
        <v>-0.738585176277474</v>
      </c>
      <c r="I325">
        <f t="shared" si="30"/>
        <v>-4.431511057664844</v>
      </c>
      <c r="K325">
        <f t="shared" si="31"/>
        <v>-0.74071479178138322</v>
      </c>
      <c r="M325">
        <f t="shared" si="32"/>
        <v>-0.74071479178138322</v>
      </c>
      <c r="N325" s="13">
        <f t="shared" si="33"/>
        <v>4.5352621944905264E-6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6.804791600408624</v>
      </c>
      <c r="H326" s="10">
        <f t="shared" si="34"/>
        <v>-0.72821582730943213</v>
      </c>
      <c r="I326">
        <f t="shared" si="30"/>
        <v>-4.3692949638565928</v>
      </c>
      <c r="K326">
        <f t="shared" si="31"/>
        <v>-0.73045925010619928</v>
      </c>
      <c r="M326">
        <f t="shared" si="32"/>
        <v>-0.73045925010619928</v>
      </c>
      <c r="N326" s="13">
        <f t="shared" si="33"/>
        <v>5.0329458450545285E-6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6.8195318856615357</v>
      </c>
      <c r="H327" s="10">
        <f t="shared" si="34"/>
        <v>-0.71798757537706026</v>
      </c>
      <c r="I327">
        <f t="shared" si="30"/>
        <v>-4.3079254522623618</v>
      </c>
      <c r="K327">
        <f t="shared" si="31"/>
        <v>-0.72034374654093225</v>
      </c>
      <c r="M327">
        <f t="shared" si="32"/>
        <v>-0.72034374654093225</v>
      </c>
      <c r="N327" s="13">
        <f t="shared" si="33"/>
        <v>5.551542553461886E-6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6.8342721709144474</v>
      </c>
      <c r="H328" s="10">
        <f t="shared" si="34"/>
        <v>-0.70789857806907797</v>
      </c>
      <c r="I328">
        <f t="shared" si="30"/>
        <v>-4.2473914684144676</v>
      </c>
      <c r="K328">
        <f t="shared" si="31"/>
        <v>-0.71036642410001549</v>
      </c>
      <c r="M328">
        <f t="shared" si="32"/>
        <v>-0.71036642410001549</v>
      </c>
      <c r="N328" s="13">
        <f t="shared" si="33"/>
        <v>6.0902640324141008E-6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6.8490124561673591</v>
      </c>
      <c r="H329" s="10">
        <f t="shared" si="34"/>
        <v>-0.69794701544537407</v>
      </c>
      <c r="I329">
        <f t="shared" si="30"/>
        <v>-4.1876820926722447</v>
      </c>
      <c r="K329">
        <f t="shared" si="31"/>
        <v>-0.70052544884098156</v>
      </c>
      <c r="M329">
        <f t="shared" si="32"/>
        <v>-0.70052544884098156</v>
      </c>
      <c r="N329" s="13">
        <f t="shared" si="33"/>
        <v>6.6483187755839314E-6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6.8637527414202708</v>
      </c>
      <c r="H330" s="10">
        <f t="shared" si="34"/>
        <v>-0.68813108980380588</v>
      </c>
      <c r="I330">
        <f t="shared" si="30"/>
        <v>-4.1287865388228351</v>
      </c>
      <c r="K330">
        <f t="shared" si="31"/>
        <v>-0.6908190096251664</v>
      </c>
      <c r="M330">
        <f t="shared" si="32"/>
        <v>-0.6908190096251664</v>
      </c>
      <c r="N330" s="13">
        <f t="shared" si="33"/>
        <v>7.2249129660627599E-6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6.8784930266731799</v>
      </c>
      <c r="H331" s="10">
        <f t="shared" si="34"/>
        <v>-0.67844902544813923</v>
      </c>
      <c r="I331">
        <f t="shared" si="30"/>
        <v>-4.0706941526888354</v>
      </c>
      <c r="K331">
        <f t="shared" si="31"/>
        <v>-0.68124531787943643</v>
      </c>
      <c r="M331">
        <f t="shared" si="32"/>
        <v>-0.68124531787943643</v>
      </c>
      <c r="N331" s="13">
        <f t="shared" si="33"/>
        <v>7.8192513613299955E-6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6.8932333119260916</v>
      </c>
      <c r="H332" s="10">
        <f t="shared" si="34"/>
        <v>-0.66889906845715619</v>
      </c>
      <c r="I332">
        <f t="shared" si="30"/>
        <v>-4.0133944107429373</v>
      </c>
      <c r="K332">
        <f t="shared" si="31"/>
        <v>-0.67180260735897657</v>
      </c>
      <c r="M332">
        <f t="shared" si="32"/>
        <v>-0.67180260735897657</v>
      </c>
      <c r="N332" s="13">
        <f t="shared" si="33"/>
        <v>8.4305381543842947E-6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6.9079735971790033</v>
      </c>
      <c r="H333" s="10">
        <f t="shared" si="34"/>
        <v>-0.65947948645498589</v>
      </c>
      <c r="I333">
        <f t="shared" si="30"/>
        <v>-3.9568769187299155</v>
      </c>
      <c r="K333">
        <f t="shared" si="31"/>
        <v>-0.66248913391120134</v>
      </c>
      <c r="M333">
        <f t="shared" si="32"/>
        <v>-0.66248913391120134</v>
      </c>
      <c r="N333" s="13">
        <f t="shared" si="33"/>
        <v>9.0579778107041793E-6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6.922713882431915</v>
      </c>
      <c r="H334" s="10">
        <f t="shared" si="34"/>
        <v>-0.65018856838269223</v>
      </c>
      <c r="I334">
        <f t="shared" si="30"/>
        <v>-3.9011314102961534</v>
      </c>
      <c r="K334">
        <f t="shared" si="31"/>
        <v>-0.65330317524081605</v>
      </c>
      <c r="M334">
        <f t="shared" si="32"/>
        <v>-0.65330317524081605</v>
      </c>
      <c r="N334" s="13">
        <f t="shared" si="33"/>
        <v>9.7007758806718954E-6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6.9374541676848267</v>
      </c>
      <c r="H335" s="10">
        <f t="shared" si="34"/>
        <v>-0.64102462427115237</v>
      </c>
      <c r="I335">
        <f t="shared" si="30"/>
        <v>-3.8461477456269142</v>
      </c>
      <c r="K335">
        <f t="shared" si="31"/>
        <v>-0.64424303067608191</v>
      </c>
      <c r="M335">
        <f t="shared" si="32"/>
        <v>-0.64424303067608191</v>
      </c>
      <c r="N335" s="13">
        <f t="shared" si="33"/>
        <v>1.0358139787291495E-5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6.9521944529377357</v>
      </c>
      <c r="H336" s="10">
        <f t="shared" si="34"/>
        <v>-0.63198598501527337</v>
      </c>
      <c r="I336">
        <f t="shared" si="30"/>
        <v>-3.7919159100916402</v>
      </c>
      <c r="K336">
        <f t="shared" si="31"/>
        <v>-0.63530702093633951</v>
      </c>
      <c r="M336">
        <f t="shared" si="32"/>
        <v>-0.63530702093633951</v>
      </c>
      <c r="N336" s="13">
        <f t="shared" si="33"/>
        <v>1.1029279589011625E-5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6.9669347381906475</v>
      </c>
      <c r="H337" s="10">
        <f t="shared" si="34"/>
        <v>-0.62307100214956257</v>
      </c>
      <c r="I337">
        <f t="shared" si="30"/>
        <v>-3.7384260128973752</v>
      </c>
      <c r="K337">
        <f t="shared" si="31"/>
        <v>-0.62649348790079618</v>
      </c>
      <c r="M337">
        <f t="shared" si="32"/>
        <v>-0.62649348790079618</v>
      </c>
      <c r="N337" s="13">
        <f t="shared" si="33"/>
        <v>1.1713408717397061E-5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6.9816750234435592</v>
      </c>
      <c r="H338" s="10">
        <f t="shared" si="34"/>
        <v>-0.61427804762510307</v>
      </c>
      <c r="I338">
        <f t="shared" si="30"/>
        <v>-3.6856682857506184</v>
      </c>
      <c r="K338">
        <f t="shared" si="31"/>
        <v>-0.61780079437865898</v>
      </c>
      <c r="M338">
        <f t="shared" si="32"/>
        <v>-0.61780079437865898</v>
      </c>
      <c r="N338" s="13">
        <f t="shared" si="33"/>
        <v>1.2409744689688671E-5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6.9964153086964709</v>
      </c>
      <c r="H339" s="10">
        <f t="shared" si="34"/>
        <v>-0.60560551358794412</v>
      </c>
      <c r="I339">
        <f t="shared" si="30"/>
        <v>-3.6336330815276647</v>
      </c>
      <c r="K339">
        <f t="shared" si="31"/>
        <v>-0.60922732388060274</v>
      </c>
      <c r="M339">
        <f t="shared" si="32"/>
        <v>-0.60922732388060274</v>
      </c>
      <c r="N339" s="13">
        <f t="shared" si="33"/>
        <v>1.3117509796007937E-5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7.0111555939493826</v>
      </c>
      <c r="H340" s="10">
        <f t="shared" si="34"/>
        <v>-0.59705181215895076</v>
      </c>
      <c r="I340">
        <f t="shared" ref="I340:I403" si="37">H340*$E$6</f>
        <v>-3.5823108729537045</v>
      </c>
      <c r="K340">
        <f t="shared" ref="K340:K403" si="38">(1/2)*($L$9*$L$4*EXP(-$L$7*$O$6*(G340/$O$6-1))-($L$9*$L$6*EXP(-$L$5*$O$6*(G340/$O$6-1))))</f>
        <v>-0.60077148039164263</v>
      </c>
      <c r="M340">
        <f t="shared" ref="M340:M403" si="39">(1/2)*($L$9*$O$4*EXP(-$O$8*$O$6*(G340/$O$6-1))-($L$9*$O$7*EXP(-$O$5*$O$6*(G340/$O$6-1))))</f>
        <v>-0.60077148039164263</v>
      </c>
      <c r="N340" s="13">
        <f t="shared" ref="N340:N403" si="40">(M340-H340)^2*O340</f>
        <v>1.3835931761297098E-5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7.0258958792022934</v>
      </c>
      <c r="H341" s="10">
        <f t="shared" ref="H341:H404" si="41">-(-$B$4)*(1+D341+$E$5*D341^3)*EXP(-D341)</f>
        <v>-0.58861537521512464</v>
      </c>
      <c r="I341">
        <f t="shared" si="37"/>
        <v>-3.5316922512907478</v>
      </c>
      <c r="K341">
        <f t="shared" si="38"/>
        <v>-0.59243168814542069</v>
      </c>
      <c r="M341">
        <f t="shared" si="39"/>
        <v>-0.59243168814542069</v>
      </c>
      <c r="N341" s="13">
        <f t="shared" si="40"/>
        <v>1.4564244381944829E-5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7.0406361644552033</v>
      </c>
      <c r="H342" s="10">
        <f t="shared" si="41"/>
        <v>-0.58029465417243276</v>
      </c>
      <c r="I342">
        <f t="shared" si="37"/>
        <v>-3.4817679250345965</v>
      </c>
      <c r="K342">
        <f t="shared" si="38"/>
        <v>-0.58420639139994412</v>
      </c>
      <c r="M342">
        <f t="shared" si="39"/>
        <v>-0.58420639139994412</v>
      </c>
      <c r="N342" s="13">
        <f t="shared" si="40"/>
        <v>1.5301688137098334E-5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7.0553764497081151</v>
      </c>
      <c r="H343" s="10">
        <f t="shared" si="41"/>
        <v>-0.57208811977015184</v>
      </c>
      <c r="I343">
        <f t="shared" si="37"/>
        <v>-3.4325287186209108</v>
      </c>
      <c r="K343">
        <f t="shared" si="38"/>
        <v>-0.57609405421479898</v>
      </c>
      <c r="M343">
        <f t="shared" si="39"/>
        <v>-0.57609405421479898</v>
      </c>
      <c r="N343" s="13">
        <f t="shared" si="40"/>
        <v>1.6047510774810401E-5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7.0701167349610268</v>
      </c>
      <c r="H344" s="10">
        <f t="shared" si="41"/>
        <v>-0.56399426185676749</v>
      </c>
      <c r="I344">
        <f t="shared" si="37"/>
        <v>-3.3839655711406049</v>
      </c>
      <c r="K344">
        <f t="shared" si="38"/>
        <v>-0.56809316022987755</v>
      </c>
      <c r="M344">
        <f t="shared" si="39"/>
        <v>-0.56809316022987755</v>
      </c>
      <c r="N344" s="13">
        <f t="shared" si="40"/>
        <v>1.68009678730843E-5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7.0848570202139385</v>
      </c>
      <c r="H345" s="10">
        <f t="shared" si="41"/>
        <v>-0.55601158917742644</v>
      </c>
      <c r="I345">
        <f t="shared" si="37"/>
        <v>-3.3360695350645586</v>
      </c>
      <c r="K345">
        <f t="shared" si="38"/>
        <v>-0.56020221244561974</v>
      </c>
      <c r="M345">
        <f t="shared" si="39"/>
        <v>-0.56020221244561974</v>
      </c>
      <c r="N345" s="13">
        <f t="shared" si="40"/>
        <v>1.7561323375923139E-5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7.0995973054668502</v>
      </c>
      <c r="H346" s="10">
        <f t="shared" si="41"/>
        <v>-0.54813862916297973</v>
      </c>
      <c r="I346">
        <f t="shared" si="37"/>
        <v>-3.2888317749778784</v>
      </c>
      <c r="K346">
        <f t="shared" si="38"/>
        <v>-0.55241973300480984</v>
      </c>
      <c r="M346">
        <f t="shared" si="39"/>
        <v>-0.55241973300480984</v>
      </c>
      <c r="N346" s="13">
        <f t="shared" si="40"/>
        <v>1.8327850104532561E-5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7.114337590719761</v>
      </c>
      <c r="H347" s="10">
        <f t="shared" si="41"/>
        <v>-0.54037392772061765</v>
      </c>
      <c r="I347">
        <f t="shared" si="37"/>
        <v>-3.2422435663237059</v>
      </c>
      <c r="K347">
        <f t="shared" si="38"/>
        <v>-0.54474426297595224</v>
      </c>
      <c r="M347">
        <f t="shared" si="39"/>
        <v>-0.54474426297595224</v>
      </c>
      <c r="N347" s="13">
        <f t="shared" si="40"/>
        <v>1.9099830244020453E-5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7.129077875972671</v>
      </c>
      <c r="H348" s="10">
        <f t="shared" si="41"/>
        <v>-0.53271604902612246</v>
      </c>
      <c r="I348">
        <f t="shared" si="37"/>
        <v>-3.1962962941567348</v>
      </c>
      <c r="K348">
        <f t="shared" si="38"/>
        <v>-0.53717436213822345</v>
      </c>
      <c r="M348">
        <f t="shared" si="39"/>
        <v>-0.53717436213822345</v>
      </c>
      <c r="N348" s="13">
        <f t="shared" si="40"/>
        <v>1.9876555805531584E-5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7.1438181612255827</v>
      </c>
      <c r="H349" s="10">
        <f t="shared" si="41"/>
        <v>-0.52516357531774205</v>
      </c>
      <c r="I349">
        <f t="shared" si="37"/>
        <v>-3.1509814519064525</v>
      </c>
      <c r="K349">
        <f t="shared" si="38"/>
        <v>-0.52970860876804371</v>
      </c>
      <c r="M349">
        <f t="shared" si="39"/>
        <v>-0.52970860876804371</v>
      </c>
      <c r="N349" s="13">
        <f t="shared" si="40"/>
        <v>2.0657329064361021E-5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7.1585584464784944</v>
      </c>
      <c r="H350" s="10">
        <f t="shared" si="41"/>
        <v>-0.51771510669171106</v>
      </c>
      <c r="I350">
        <f t="shared" si="37"/>
        <v>-3.1062906401502666</v>
      </c>
      <c r="K350">
        <f t="shared" si="38"/>
        <v>-0.52234559942727354</v>
      </c>
      <c r="M350">
        <f t="shared" si="39"/>
        <v>-0.52234559942727354</v>
      </c>
      <c r="N350" s="13">
        <f t="shared" si="40"/>
        <v>2.1441462974096953E-5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7.1732987317314061</v>
      </c>
      <c r="H351" s="10">
        <f t="shared" si="41"/>
        <v>-0.5103692608994147</v>
      </c>
      <c r="I351">
        <f t="shared" si="37"/>
        <v>-3.062215565396488</v>
      </c>
      <c r="K351">
        <f t="shared" si="38"/>
        <v>-0.51508394875304475</v>
      </c>
      <c r="M351">
        <f t="shared" si="39"/>
        <v>-0.51508394875304475</v>
      </c>
      <c r="N351" s="13">
        <f t="shared" si="40"/>
        <v>2.2228281557166736E-5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7.1880390169843169</v>
      </c>
      <c r="H352" s="10">
        <f t="shared" si="41"/>
        <v>-0.50312467314621834</v>
      </c>
      <c r="I352">
        <f t="shared" si="37"/>
        <v>-3.0187480388773098</v>
      </c>
      <c r="K352">
        <f t="shared" si="38"/>
        <v>-0.50792228924925287</v>
      </c>
      <c r="M352">
        <f t="shared" si="39"/>
        <v>-0.50792228924925287</v>
      </c>
      <c r="N352" s="13">
        <f t="shared" si="40"/>
        <v>2.3017120272096231E-5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7.2027793022372286</v>
      </c>
      <c r="H353" s="10">
        <f t="shared" si="41"/>
        <v>-0.49597999589196395</v>
      </c>
      <c r="I353">
        <f t="shared" si="37"/>
        <v>-2.9758799753517837</v>
      </c>
      <c r="K353">
        <f t="shared" si="38"/>
        <v>-0.50085927107971129</v>
      </c>
      <c r="M353">
        <f t="shared" si="39"/>
        <v>-0.50085927107971129</v>
      </c>
      <c r="N353" s="13">
        <f t="shared" si="40"/>
        <v>2.380732635776678E-5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7.2175195874901386</v>
      </c>
      <c r="H354" s="10">
        <f t="shared" si="41"/>
        <v>-0.48893389865314751</v>
      </c>
      <c r="I354">
        <f t="shared" si="37"/>
        <v>-2.9336033919188851</v>
      </c>
      <c r="K354">
        <f t="shared" si="38"/>
        <v>-0.49389356186299094</v>
      </c>
      <c r="M354">
        <f t="shared" si="39"/>
        <v>-0.49389356186299094</v>
      </c>
      <c r="N354" s="13">
        <f t="shared" si="40"/>
        <v>2.4598259155074371E-5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7.2322598727430503</v>
      </c>
      <c r="H355" s="10">
        <f t="shared" si="41"/>
        <v>-0.48198506780677597</v>
      </c>
      <c r="I355">
        <f t="shared" si="37"/>
        <v>-2.8919104068406556</v>
      </c>
      <c r="K355">
        <f t="shared" si="38"/>
        <v>-0.48702384646894703</v>
      </c>
      <c r="M355">
        <f t="shared" si="39"/>
        <v>-0.48702384646894703</v>
      </c>
      <c r="N355" s="13">
        <f t="shared" si="40"/>
        <v>2.5389290406350396E-5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7.2470001579959629</v>
      </c>
      <c r="H356" s="10">
        <f t="shared" si="41"/>
        <v>-0.47513220639592074</v>
      </c>
      <c r="I356">
        <f t="shared" si="37"/>
        <v>-2.8507932383755246</v>
      </c>
      <c r="K356">
        <f t="shared" si="38"/>
        <v>-0.48024882681694192</v>
      </c>
      <c r="M356">
        <f t="shared" si="39"/>
        <v>-0.48024882681694192</v>
      </c>
      <c r="N356" s="13">
        <f t="shared" si="40"/>
        <v>2.6179804532810941E-5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7.2617404432488728</v>
      </c>
      <c r="H357" s="10">
        <f t="shared" si="41"/>
        <v>-0.46837403393696081</v>
      </c>
      <c r="I357">
        <f t="shared" si="37"/>
        <v>-2.8102442036217647</v>
      </c>
      <c r="K357">
        <f t="shared" si="38"/>
        <v>-0.47356722167578791</v>
      </c>
      <c r="M357">
        <f t="shared" si="39"/>
        <v>-0.47356722167578791</v>
      </c>
      <c r="N357" s="13">
        <f t="shared" si="40"/>
        <v>2.6969198890704113E-5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7.2764807285017845</v>
      </c>
      <c r="H358" s="10">
        <f t="shared" si="41"/>
        <v>-0.46170928622853002</v>
      </c>
      <c r="I358">
        <f t="shared" si="37"/>
        <v>-2.7702557173711799</v>
      </c>
      <c r="K358">
        <f t="shared" si="38"/>
        <v>-0.46697776646538319</v>
      </c>
      <c r="M358">
        <f t="shared" si="39"/>
        <v>-0.46697776646538319</v>
      </c>
      <c r="N358" s="13">
        <f t="shared" si="40"/>
        <v>2.7756884006112415E-5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7.2912210137546953</v>
      </c>
      <c r="H359" s="10">
        <f t="shared" si="41"/>
        <v>-0.45513671516216531</v>
      </c>
      <c r="I359">
        <f t="shared" si="37"/>
        <v>-2.7308202909729919</v>
      </c>
      <c r="K359">
        <f t="shared" si="38"/>
        <v>-0.46047921306009471</v>
      </c>
      <c r="M359">
        <f t="shared" si="39"/>
        <v>-0.46047921306009471</v>
      </c>
      <c r="N359" s="13">
        <f t="shared" si="40"/>
        <v>2.8542283789380049E-5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7.305961299007607</v>
      </c>
      <c r="H360" s="10">
        <f t="shared" si="41"/>
        <v>-0.44865508853465869</v>
      </c>
      <c r="I360">
        <f t="shared" si="37"/>
        <v>-2.691930531207952</v>
      </c>
      <c r="K360">
        <f t="shared" si="38"/>
        <v>-0.45407032959384847</v>
      </c>
      <c r="M360">
        <f t="shared" si="39"/>
        <v>-0.45407032959384847</v>
      </c>
      <c r="N360" s="13">
        <f t="shared" si="40"/>
        <v>2.9324835729134841E-5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7.3207015842605188</v>
      </c>
      <c r="H361" s="10">
        <f t="shared" si="41"/>
        <v>-0.44226318986212004</v>
      </c>
      <c r="I361">
        <f t="shared" si="37"/>
        <v>-2.6535791391727201</v>
      </c>
      <c r="K361">
        <f t="shared" si="38"/>
        <v>-0.44774990026696254</v>
      </c>
      <c r="M361">
        <f t="shared" si="39"/>
        <v>-0.44774990026696254</v>
      </c>
      <c r="N361" s="13">
        <f t="shared" si="40"/>
        <v>3.0103991066606934E-5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7.3354418695134305</v>
      </c>
      <c r="H362" s="10">
        <f t="shared" si="41"/>
        <v>-0.43595981819574209</v>
      </c>
      <c r="I362">
        <f t="shared" si="37"/>
        <v>-2.6157589091744526</v>
      </c>
      <c r="K362">
        <f t="shared" si="38"/>
        <v>-0.4415167251547078</v>
      </c>
      <c r="M362">
        <f t="shared" si="39"/>
        <v>-0.4415167251547078</v>
      </c>
      <c r="N362" s="13">
        <f t="shared" si="40"/>
        <v>3.0879214950601562E-5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7.3501821547663404</v>
      </c>
      <c r="H363" s="10">
        <f t="shared" si="41"/>
        <v>-0.42974378793927881</v>
      </c>
      <c r="I363">
        <f t="shared" si="37"/>
        <v>-2.5784627276356726</v>
      </c>
      <c r="K363">
        <f t="shared" si="38"/>
        <v>-0.43536962001761398</v>
      </c>
      <c r="M363">
        <f t="shared" si="39"/>
        <v>-0.43536962001761398</v>
      </c>
      <c r="N363" s="13">
        <f t="shared" si="40"/>
        <v>3.1649986573625008E-5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7.3649224400192521</v>
      </c>
      <c r="H364" s="10">
        <f t="shared" si="41"/>
        <v>-0.42361392866822645</v>
      </c>
      <c r="I364">
        <f t="shared" si="37"/>
        <v>-2.5416835720093589</v>
      </c>
      <c r="K364">
        <f t="shared" si="38"/>
        <v>-0.42930741611350903</v>
      </c>
      <c r="M364">
        <f t="shared" si="39"/>
        <v>-0.42930741611350903</v>
      </c>
      <c r="N364" s="13">
        <f t="shared" si="40"/>
        <v>3.2415799289590427E-5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7.3796627252721629</v>
      </c>
      <c r="H365" s="10">
        <f t="shared" si="41"/>
        <v>-0.41756908495071315</v>
      </c>
      <c r="I365">
        <f t="shared" si="37"/>
        <v>-2.5054145097042788</v>
      </c>
      <c r="K365">
        <f t="shared" si="38"/>
        <v>-0.42332896001130427</v>
      </c>
      <c r="M365">
        <f t="shared" si="39"/>
        <v>-0.42332896001130427</v>
      </c>
      <c r="N365" s="13">
        <f t="shared" si="40"/>
        <v>3.3176160713619478E-5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7.3944030105250746</v>
      </c>
      <c r="H366" s="10">
        <f t="shared" si="41"/>
        <v>-0.41160811617009113</v>
      </c>
      <c r="I366">
        <f t="shared" si="37"/>
        <v>-2.4696486970205469</v>
      </c>
      <c r="K366">
        <f t="shared" si="38"/>
        <v>-0.41743311340651795</v>
      </c>
      <c r="M366">
        <f t="shared" si="39"/>
        <v>-0.41743311340651795</v>
      </c>
      <c r="N366" s="13">
        <f t="shared" si="40"/>
        <v>3.3930592804380103E-5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7.4091432957779864</v>
      </c>
      <c r="H367" s="10">
        <f t="shared" si="41"/>
        <v>-0.40572989634923173</v>
      </c>
      <c r="I367">
        <f t="shared" si="37"/>
        <v>-2.4343793780953904</v>
      </c>
      <c r="K367">
        <f t="shared" si="38"/>
        <v>-0.41161875293854572</v>
      </c>
      <c r="M367">
        <f t="shared" si="39"/>
        <v>-0.41161875293854572</v>
      </c>
      <c r="N367" s="13">
        <f t="shared" si="40"/>
        <v>3.4678631929506731E-5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7.4238835810308981</v>
      </c>
      <c r="H368" s="10">
        <f t="shared" si="41"/>
        <v>-0.39993331397651721</v>
      </c>
      <c r="I368">
        <f t="shared" si="37"/>
        <v>-2.3995998838591035</v>
      </c>
      <c r="K368">
        <f t="shared" si="38"/>
        <v>-0.40588477000966772</v>
      </c>
      <c r="M368">
        <f t="shared" si="39"/>
        <v>-0.40588477000966772</v>
      </c>
      <c r="N368" s="13">
        <f t="shared" si="40"/>
        <v>3.5419828914523536E-5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7.438623866283808</v>
      </c>
      <c r="H369" s="10">
        <f t="shared" si="41"/>
        <v>-0.39421727183352917</v>
      </c>
      <c r="I369">
        <f t="shared" si="37"/>
        <v>-2.3653036310011748</v>
      </c>
      <c r="K369">
        <f t="shared" si="38"/>
        <v>-0.40023007060579252</v>
      </c>
      <c r="M369">
        <f t="shared" si="39"/>
        <v>-0.40023007060579252</v>
      </c>
      <c r="N369" s="13">
        <f t="shared" si="40"/>
        <v>3.615374907573165E-5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7.4533641515367197</v>
      </c>
      <c r="H370" s="10">
        <f t="shared" si="41"/>
        <v>-0.3885806868244257</v>
      </c>
      <c r="I370">
        <f t="shared" si="37"/>
        <v>-2.3314841209465542</v>
      </c>
      <c r="K370">
        <f t="shared" si="38"/>
        <v>-0.39465357511894628</v>
      </c>
      <c r="M370">
        <f t="shared" si="39"/>
        <v>-0.39465357511894628</v>
      </c>
      <c r="N370" s="13">
        <f t="shared" si="40"/>
        <v>3.6879972237724997E-5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7.4681044367896305</v>
      </c>
      <c r="H371" s="10">
        <f t="shared" si="41"/>
        <v>-0.38302248980700671</v>
      </c>
      <c r="I371">
        <f t="shared" si="37"/>
        <v>-2.2981349388420402</v>
      </c>
      <c r="K371">
        <f t="shared" si="38"/>
        <v>-0.38915421817149093</v>
      </c>
      <c r="M371">
        <f t="shared" si="39"/>
        <v>-0.38915421817149093</v>
      </c>
      <c r="N371" s="13">
        <f t="shared" si="40"/>
        <v>3.7598092735820374E-5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7.4828447220425423</v>
      </c>
      <c r="H372" s="10">
        <f t="shared" si="41"/>
        <v>-0.37754162542545722</v>
      </c>
      <c r="I372">
        <f t="shared" si="37"/>
        <v>-2.2652497525527435</v>
      </c>
      <c r="K372">
        <f t="shared" si="38"/>
        <v>-0.38373094844207406</v>
      </c>
      <c r="M372">
        <f t="shared" si="39"/>
        <v>-0.38373094844207406</v>
      </c>
      <c r="N372" s="13">
        <f t="shared" si="40"/>
        <v>3.8307719404023025E-5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7.497585007295454</v>
      </c>
      <c r="H373" s="10">
        <f t="shared" si="41"/>
        <v>-0.37213705194476954</v>
      </c>
      <c r="I373">
        <f t="shared" si="37"/>
        <v>-2.2328223116686172</v>
      </c>
      <c r="K373">
        <f t="shared" si="38"/>
        <v>-0.37838272849330734</v>
      </c>
      <c r="M373">
        <f t="shared" si="39"/>
        <v>-0.37838272849330734</v>
      </c>
      <c r="N373" s="13">
        <f t="shared" si="40"/>
        <v>3.9008475548955097E-5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7.5123252925483657</v>
      </c>
      <c r="H374" s="10">
        <f t="shared" si="41"/>
        <v>-0.36680774108683045</v>
      </c>
      <c r="I374">
        <f t="shared" si="37"/>
        <v>-2.2008464465209827</v>
      </c>
      <c r="K374">
        <f t="shared" si="38"/>
        <v>-0.37310853460116961</v>
      </c>
      <c r="M374">
        <f t="shared" si="39"/>
        <v>-0.37310853460116961</v>
      </c>
      <c r="N374" s="13">
        <f t="shared" si="40"/>
        <v>3.9699998910338344E-5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7.5270655778012765</v>
      </c>
      <c r="H375" s="10">
        <f t="shared" si="41"/>
        <v>-0.36155267786817541</v>
      </c>
      <c r="I375">
        <f t="shared" si="37"/>
        <v>-2.1693160672090523</v>
      </c>
      <c r="K375">
        <f t="shared" si="38"/>
        <v>-0.36790735658612561</v>
      </c>
      <c r="M375">
        <f t="shared" si="39"/>
        <v>-0.36790735658612561</v>
      </c>
      <c r="N375" s="13">
        <f t="shared" si="40"/>
        <v>4.0381941608369223E-5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7.5418058630541882</v>
      </c>
      <c r="H376" s="10">
        <f t="shared" si="41"/>
        <v>-0.35637086043939442</v>
      </c>
      <c r="I376">
        <f t="shared" si="37"/>
        <v>-2.1382251626363664</v>
      </c>
      <c r="K376">
        <f t="shared" si="38"/>
        <v>-0.36277819764595842</v>
      </c>
      <c r="M376">
        <f t="shared" si="39"/>
        <v>-0.36277819764595842</v>
      </c>
      <c r="N376" s="13">
        <f t="shared" si="40"/>
        <v>4.1053970078619377E-5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7.5565461483070981</v>
      </c>
      <c r="H377" s="10">
        <f t="shared" si="41"/>
        <v>-0.35126129992619048</v>
      </c>
      <c r="I377">
        <f t="shared" si="37"/>
        <v>-2.1075677995571427</v>
      </c>
      <c r="K377">
        <f t="shared" si="38"/>
        <v>-0.35772007419031304</v>
      </c>
      <c r="M377">
        <f t="shared" si="39"/>
        <v>-0.35772007419031304</v>
      </c>
      <c r="N377" s="13">
        <f t="shared" si="40"/>
        <v>4.1715764994891885E-5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7.5712864335600099</v>
      </c>
      <c r="H378" s="10">
        <f t="shared" si="41"/>
        <v>-0.34622302027207574</v>
      </c>
      <c r="I378">
        <f t="shared" si="37"/>
        <v>-2.0773381216324545</v>
      </c>
      <c r="K378">
        <f t="shared" si="38"/>
        <v>-0.35273201567693258</v>
      </c>
      <c r="M378">
        <f t="shared" si="39"/>
        <v>-0.35273201567693258</v>
      </c>
      <c r="N378" s="13">
        <f t="shared" si="40"/>
        <v>4.2367021180447359E-5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7.5860267188129216</v>
      </c>
      <c r="H379" s="10">
        <f t="shared" si="41"/>
        <v>-0.34125505808270351</v>
      </c>
      <c r="I379">
        <f t="shared" si="37"/>
        <v>-2.0475303484962213</v>
      </c>
      <c r="K379">
        <f t="shared" si="38"/>
        <v>-0.34781306444960186</v>
      </c>
      <c r="M379">
        <f t="shared" si="39"/>
        <v>-0.34781306444960186</v>
      </c>
      <c r="N379" s="13">
        <f t="shared" si="40"/>
        <v>4.3007447508279297E-5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7.6007670040658333</v>
      </c>
      <c r="H380" s="10">
        <f t="shared" si="41"/>
        <v>-0.33635646247182305</v>
      </c>
      <c r="I380">
        <f t="shared" si="37"/>
        <v>-2.0181387748309385</v>
      </c>
      <c r="K380">
        <f t="shared" si="38"/>
        <v>-0.34296227557776587</v>
      </c>
      <c r="M380">
        <f t="shared" si="39"/>
        <v>-0.34296227557776587</v>
      </c>
      <c r="N380" s="13">
        <f t="shared" si="40"/>
        <v>4.3636766790646007E-5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7.6155072893187441</v>
      </c>
      <c r="H381" s="10">
        <f t="shared" si="41"/>
        <v>-0.33152629490885299</v>
      </c>
      <c r="I381">
        <f t="shared" si="37"/>
        <v>-1.989157769453118</v>
      </c>
      <c r="K381">
        <f t="shared" si="38"/>
        <v>-0.33817871669783761</v>
      </c>
      <c r="M381">
        <f t="shared" si="39"/>
        <v>-0.33817871669783761</v>
      </c>
      <c r="N381" s="13">
        <f t="shared" si="40"/>
        <v>4.4254715658557325E-5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7.630247574571654</v>
      </c>
      <c r="H382" s="10">
        <f t="shared" si="41"/>
        <v>-0.32676362906806017</v>
      </c>
      <c r="I382">
        <f t="shared" si="37"/>
        <v>-1.9605817744083609</v>
      </c>
      <c r="K382">
        <f t="shared" si="38"/>
        <v>-0.33346146785617342</v>
      </c>
      <c r="M382">
        <f t="shared" si="39"/>
        <v>-0.33346146785617342</v>
      </c>
      <c r="N382" s="13">
        <f t="shared" si="40"/>
        <v>4.4861044431554406E-5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7.6449878598245657</v>
      </c>
      <c r="H383" s="10">
        <f t="shared" si="41"/>
        <v>-0.32206755067933818</v>
      </c>
      <c r="I383">
        <f t="shared" si="37"/>
        <v>-1.932405304076029</v>
      </c>
      <c r="K383">
        <f t="shared" si="38"/>
        <v>-0.32880962135371639</v>
      </c>
      <c r="M383">
        <f t="shared" si="39"/>
        <v>-0.32880962135371639</v>
      </c>
      <c r="N383" s="13">
        <f t="shared" si="40"/>
        <v>4.5455516978310636E-5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7.6597281450774775</v>
      </c>
      <c r="H384" s="10">
        <f t="shared" si="41"/>
        <v>-0.31743715738057582</v>
      </c>
      <c r="I384">
        <f t="shared" si="37"/>
        <v>-1.9046229442834548</v>
      </c>
      <c r="K384">
        <f t="shared" si="38"/>
        <v>-0.32422228159229199</v>
      </c>
      <c r="M384">
        <f t="shared" si="39"/>
        <v>-0.32422228159229199</v>
      </c>
      <c r="N384" s="13">
        <f t="shared" si="40"/>
        <v>4.6037910568417054E-5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7.6744684303303892</v>
      </c>
      <c r="H385" s="10">
        <f t="shared" si="41"/>
        <v>-0.31287155857160315</v>
      </c>
      <c r="I385">
        <f t="shared" si="37"/>
        <v>-1.877229351429619</v>
      </c>
      <c r="K385">
        <f t="shared" si="38"/>
        <v>-0.31969856492255838</v>
      </c>
      <c r="M385">
        <f t="shared" si="39"/>
        <v>-0.31969856492255838</v>
      </c>
      <c r="N385" s="13">
        <f t="shared" si="40"/>
        <v>4.6608015715983092E-5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7.6892087155833</v>
      </c>
      <c r="H386" s="10">
        <f t="shared" si="41"/>
        <v>-0.30836987526970977</v>
      </c>
      <c r="I386">
        <f t="shared" si="37"/>
        <v>-1.8502192516182587</v>
      </c>
      <c r="K386">
        <f t="shared" si="38"/>
        <v>-0.31523759949358748</v>
      </c>
      <c r="M386">
        <f t="shared" si="39"/>
        <v>-0.31523759949358748</v>
      </c>
      <c r="N386" s="13">
        <f t="shared" si="40"/>
        <v>4.7165636015236747E-5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7.7039490008362117</v>
      </c>
      <c r="H387" s="10">
        <f t="shared" si="41"/>
        <v>-0.30393123996672039</v>
      </c>
      <c r="I387">
        <f t="shared" si="37"/>
        <v>-1.8235874398003222</v>
      </c>
      <c r="K387">
        <f t="shared" si="38"/>
        <v>-0.31083852510407922</v>
      </c>
      <c r="M387">
        <f t="shared" si="39"/>
        <v>-0.31083852510407922</v>
      </c>
      <c r="N387" s="13">
        <f t="shared" si="40"/>
        <v>4.7710587968778214E-5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7.7186892860891225</v>
      </c>
      <c r="H388" s="10">
        <f t="shared" si="41"/>
        <v>-0.29955479648762323</v>
      </c>
      <c r="I388">
        <f t="shared" si="37"/>
        <v>-1.7973287789257393</v>
      </c>
      <c r="K388">
        <f t="shared" si="38"/>
        <v>-0.30650049305519755</v>
      </c>
      <c r="M388">
        <f t="shared" si="39"/>
        <v>-0.30650049305519755</v>
      </c>
      <c r="N388" s="13">
        <f t="shared" si="40"/>
        <v>4.8242700808813721E-5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7.7334295713420342</v>
      </c>
      <c r="H389" s="10">
        <f t="shared" si="41"/>
        <v>-0.29523969985073395</v>
      </c>
      <c r="I389">
        <f t="shared" si="37"/>
        <v>-1.7714381991044037</v>
      </c>
      <c r="K389">
        <f t="shared" si="38"/>
        <v>-0.3022226660050148</v>
      </c>
      <c r="M389">
        <f t="shared" si="39"/>
        <v>-0.3022226660050148</v>
      </c>
      <c r="N389" s="13">
        <f t="shared" si="40"/>
        <v>4.876181631183182E-5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7.7481698565949459</v>
      </c>
      <c r="H390" s="10">
        <f t="shared" si="41"/>
        <v>-0.2909851161293921</v>
      </c>
      <c r="I390">
        <f t="shared" si="37"/>
        <v>-1.7459106967763525</v>
      </c>
      <c r="K390">
        <f t="shared" si="38"/>
        <v>-0.29800421782455566</v>
      </c>
      <c r="M390">
        <f t="shared" si="39"/>
        <v>-0.29800421782455566</v>
      </c>
      <c r="N390" s="13">
        <f t="shared" si="40"/>
        <v>4.9267788607048039E-5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7.7629101418478577</v>
      </c>
      <c r="H391" s="10">
        <f t="shared" si="41"/>
        <v>-0.28679022231517226</v>
      </c>
      <c r="I391">
        <f t="shared" si="37"/>
        <v>-1.7207413338910336</v>
      </c>
      <c r="K391">
        <f t="shared" si="38"/>
        <v>-0.29384433345543409</v>
      </c>
      <c r="M391">
        <f t="shared" si="39"/>
        <v>-0.29384433345543409</v>
      </c>
      <c r="N391" s="13">
        <f t="shared" si="40"/>
        <v>4.9760483979166081E-5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7.7776504271007676</v>
      </c>
      <c r="H392" s="10">
        <f t="shared" si="41"/>
        <v>-0.28265420618260523</v>
      </c>
      <c r="I392">
        <f t="shared" si="37"/>
        <v>-1.6959252370956315</v>
      </c>
      <c r="K392">
        <f t="shared" si="38"/>
        <v>-0.28974220876906848</v>
      </c>
      <c r="M392">
        <f t="shared" si="39"/>
        <v>-0.28974220876906848</v>
      </c>
      <c r="N392" s="13">
        <f t="shared" si="40"/>
        <v>5.0239780665709707E-5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7.7923907123536793</v>
      </c>
      <c r="H393" s="10">
        <f t="shared" si="41"/>
        <v>-0.27857626615539249</v>
      </c>
      <c r="I393">
        <f t="shared" si="37"/>
        <v>-1.6714575969323548</v>
      </c>
      <c r="K393">
        <f t="shared" si="38"/>
        <v>-0.28569705042746507</v>
      </c>
      <c r="M393">
        <f t="shared" si="39"/>
        <v>-0.28569705042746507</v>
      </c>
      <c r="N393" s="13">
        <f t="shared" si="40"/>
        <v>5.070556864939619E-5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7.8071309976065901</v>
      </c>
      <c r="H394" s="10">
        <f t="shared" si="41"/>
        <v>-0.27455561117410909</v>
      </c>
      <c r="I394">
        <f t="shared" si="37"/>
        <v>-1.6473336670446546</v>
      </c>
      <c r="K394">
        <f t="shared" si="38"/>
        <v>-0.28170807574556456</v>
      </c>
      <c r="M394">
        <f t="shared" si="39"/>
        <v>-0.28170807574556456</v>
      </c>
      <c r="N394" s="13">
        <f t="shared" si="40"/>
        <v>5.1157749445925585E-5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7.8218712828595018</v>
      </c>
      <c r="H395" s="10">
        <f t="shared" si="41"/>
        <v>-0.27059146056537636</v>
      </c>
      <c r="I395">
        <f t="shared" si="37"/>
        <v>-1.6235487633922583</v>
      </c>
      <c r="K395">
        <f t="shared" si="38"/>
        <v>-0.27777451255513153</v>
      </c>
      <c r="M395">
        <f t="shared" si="39"/>
        <v>-0.27777451255513153</v>
      </c>
      <c r="N395" s="13">
        <f t="shared" si="40"/>
        <v>5.1596235887525603E-5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7.8366115681124136</v>
      </c>
      <c r="H396" s="10">
        <f t="shared" si="41"/>
        <v>-0.26668304391250147</v>
      </c>
      <c r="I396">
        <f t="shared" si="37"/>
        <v>-1.6000982634750089</v>
      </c>
      <c r="K396">
        <f t="shared" si="38"/>
        <v>-0.27389559907018468</v>
      </c>
      <c r="M396">
        <f t="shared" si="39"/>
        <v>-0.27389559907018468</v>
      </c>
      <c r="N396" s="13">
        <f t="shared" si="40"/>
        <v>5.2020951902622664E-5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7.8513518533653253</v>
      </c>
      <c r="H397" s="10">
        <f t="shared" si="41"/>
        <v>-0.26282960092756369</v>
      </c>
      <c r="I397">
        <f t="shared" si="37"/>
        <v>-1.5769776055653821</v>
      </c>
      <c r="K397">
        <f t="shared" si="38"/>
        <v>-0.27007058375394838</v>
      </c>
      <c r="M397">
        <f t="shared" si="39"/>
        <v>-0.27007058375394838</v>
      </c>
      <c r="N397" s="13">
        <f t="shared" si="40"/>
        <v>5.2431832291998009E-5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7.8660921386182352</v>
      </c>
      <c r="H398" s="10">
        <f t="shared" si="41"/>
        <v>-0.2590303813249441</v>
      </c>
      <c r="I398">
        <f t="shared" si="37"/>
        <v>-1.5541822879496645</v>
      </c>
      <c r="K398">
        <f t="shared" si="38"/>
        <v>-0.26629872518732628</v>
      </c>
      <c r="M398">
        <f t="shared" si="39"/>
        <v>-0.26629872518732628</v>
      </c>
      <c r="N398" s="13">
        <f t="shared" si="40"/>
        <v>5.2828822501828652E-5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7.8808324238711469</v>
      </c>
      <c r="H399" s="10">
        <f t="shared" si="41"/>
        <v>-0.25528464469627976</v>
      </c>
      <c r="I399">
        <f t="shared" si="37"/>
        <v>-1.5317078681776786</v>
      </c>
      <c r="K399">
        <f t="shared" si="38"/>
        <v>-0.26257929193886653</v>
      </c>
      <c r="M399">
        <f t="shared" si="39"/>
        <v>-0.26257929193886653</v>
      </c>
      <c r="N399" s="13">
        <f t="shared" si="40"/>
        <v>5.3211878393778791E-5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7.8955727091240577</v>
      </c>
      <c r="H400" s="10">
        <f t="shared" si="41"/>
        <v>-0.25159166038683706</v>
      </c>
      <c r="I400">
        <f t="shared" si="37"/>
        <v>-1.5095499623210222</v>
      </c>
      <c r="K400">
        <f t="shared" si="38"/>
        <v>-0.25891156243623098</v>
      </c>
      <c r="M400">
        <f t="shared" si="39"/>
        <v>-0.25891156243623098</v>
      </c>
      <c r="N400" s="13">
        <f t="shared" si="40"/>
        <v>5.3580966012721352E-5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7.9103129943769694</v>
      </c>
      <c r="H401" s="10">
        <f t="shared" si="41"/>
        <v>-0.24795070737328676</v>
      </c>
      <c r="I401">
        <f t="shared" si="37"/>
        <v>-1.4877042442397206</v>
      </c>
      <c r="K401">
        <f t="shared" si="38"/>
        <v>-0.25529482483913435</v>
      </c>
      <c r="M401">
        <f t="shared" si="39"/>
        <v>-0.25529482483913435</v>
      </c>
      <c r="N401" s="13">
        <f t="shared" si="40"/>
        <v>5.3936061352167683E-5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7.9250532796298812</v>
      </c>
      <c r="H402" s="10">
        <f t="shared" si="41"/>
        <v>-0.24436107414287447</v>
      </c>
      <c r="I402">
        <f t="shared" si="37"/>
        <v>-1.4661664448572469</v>
      </c>
      <c r="K402">
        <f t="shared" si="38"/>
        <v>-0.25172837691375688</v>
      </c>
      <c r="M402">
        <f t="shared" si="39"/>
        <v>-0.25172837691375688</v>
      </c>
      <c r="N402" s="13">
        <f t="shared" si="40"/>
        <v>5.4277150117851576E-5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7.9397935648827929</v>
      </c>
      <c r="H403" s="10">
        <f t="shared" si="41"/>
        <v>-0.24082205857396949</v>
      </c>
      <c r="I403">
        <f t="shared" si="37"/>
        <v>-1.4449323514438168</v>
      </c>
      <c r="K403">
        <f t="shared" si="38"/>
        <v>-0.2482115259086114</v>
      </c>
      <c r="M403">
        <f t="shared" si="39"/>
        <v>-0.2482115259086114</v>
      </c>
      <c r="N403" s="13">
        <f t="shared" si="40"/>
        <v>5.4604227489739788E-5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7.9545338501357037</v>
      </c>
      <c r="H404" s="10">
        <f t="shared" si="41"/>
        <v>-0.23733296781798441</v>
      </c>
      <c r="I404">
        <f t="shared" ref="I404:I467" si="44">H404*$E$6</f>
        <v>-1.4239978069079064</v>
      </c>
      <c r="K404">
        <f t="shared" ref="K404:K467" si="45">(1/2)*($L$9*$L$4*EXP(-$L$7*$O$6*(G404/$O$6-1))-($L$9*$L$6*EXP(-$L$5*$O$6*(G404/$O$6-1))))</f>
        <v>-0.24474358843185462</v>
      </c>
      <c r="M404">
        <f t="shared" ref="M404:M467" si="46">(1/2)*($L$9*$O$4*EXP(-$O$8*$O$6*(G404/$O$6-1))-($L$9*$O$7*EXP(-$O$5*$O$6*(G404/$O$6-1))))</f>
        <v>-0.24474358843185462</v>
      </c>
      <c r="N404" s="13">
        <f t="shared" ref="N404:N467" si="47">(M404-H404)^2*O404</f>
        <v>5.4917297882718109E-5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7.9692741353886136</v>
      </c>
      <c r="H405" s="10">
        <f t="shared" ref="H405:H469" si="48">-(-$B$4)*(1+D405+$E$5*D405^3)*EXP(-D405)</f>
        <v>-0.23389311818265024</v>
      </c>
      <c r="I405">
        <f t="shared" si="44"/>
        <v>-1.4033587090959014</v>
      </c>
      <c r="K405">
        <f t="shared" si="45"/>
        <v>-0.24132389033003152</v>
      </c>
      <c r="M405">
        <f t="shared" si="46"/>
        <v>-0.24132389033003152</v>
      </c>
      <c r="N405" s="13">
        <f t="shared" si="47"/>
        <v>5.5216374706297336E-5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7.9840144206415253</v>
      </c>
      <c r="H406" s="10">
        <f t="shared" si="48"/>
        <v>-0.23050183501663846</v>
      </c>
      <c r="I406">
        <f t="shared" si="44"/>
        <v>-1.3830110100998307</v>
      </c>
      <c r="K406">
        <f t="shared" si="45"/>
        <v>-0.23795176656823905</v>
      </c>
      <c r="M406">
        <f t="shared" si="46"/>
        <v>-0.23795176656823905</v>
      </c>
      <c r="N406" s="13">
        <f t="shared" si="47"/>
        <v>5.5501480123533998E-5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7.998754705894437</v>
      </c>
      <c r="H407" s="10">
        <f t="shared" si="48"/>
        <v>-0.22715845259551359</v>
      </c>
      <c r="I407">
        <f t="shared" si="44"/>
        <v>-1.3629507155730816</v>
      </c>
      <c r="K407">
        <f t="shared" si="45"/>
        <v>-0.23462656111169997</v>
      </c>
      <c r="M407">
        <f t="shared" si="46"/>
        <v>-0.23462656111169997</v>
      </c>
      <c r="N407" s="13">
        <f t="shared" si="47"/>
        <v>5.5772644809535424E-5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8.0134949911473488</v>
      </c>
      <c r="H408" s="10">
        <f t="shared" si="48"/>
        <v>-0.22386231400900924</v>
      </c>
      <c r="I408">
        <f t="shared" si="44"/>
        <v>-1.3431738840540555</v>
      </c>
      <c r="K408">
        <f t="shared" si="45"/>
        <v>-0.23134762680873106</v>
      </c>
      <c r="M408">
        <f t="shared" si="46"/>
        <v>-0.23134762680873106</v>
      </c>
      <c r="N408" s="13">
        <f t="shared" si="47"/>
        <v>5.6029907709679172E-5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8.0282352764002596</v>
      </c>
      <c r="H409" s="10">
        <f t="shared" si="48"/>
        <v>-0.2206127710496123</v>
      </c>
      <c r="I409">
        <f t="shared" si="44"/>
        <v>-1.3236766262976738</v>
      </c>
      <c r="K409">
        <f t="shared" si="45"/>
        <v>-0.22811432527509565</v>
      </c>
      <c r="M409">
        <f t="shared" si="46"/>
        <v>-0.22811432527509565</v>
      </c>
      <c r="N409" s="13">
        <f t="shared" si="47"/>
        <v>5.6273315797867072E-5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8.0429755616531704</v>
      </c>
      <c r="H410" s="10">
        <f t="shared" si="48"/>
        <v>-0.21740918410244348</v>
      </c>
      <c r="I410">
        <f t="shared" si="44"/>
        <v>-1.3044551046146609</v>
      </c>
      <c r="K410">
        <f t="shared" si="45"/>
        <v>-0.2249260267797277</v>
      </c>
      <c r="M410">
        <f t="shared" si="46"/>
        <v>-0.2249260267797277</v>
      </c>
      <c r="N410" s="13">
        <f t="shared" si="47"/>
        <v>5.6502923835041468E-5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8.0577158469060812</v>
      </c>
      <c r="H411" s="10">
        <f t="shared" si="48"/>
        <v>-0.21425092203642446</v>
      </c>
      <c r="I411">
        <f t="shared" si="44"/>
        <v>-1.2855055322185467</v>
      </c>
      <c r="K411">
        <f t="shared" si="45"/>
        <v>-0.22178211013181628</v>
      </c>
      <c r="M411">
        <f t="shared" si="46"/>
        <v>-0.22178211013181628</v>
      </c>
      <c r="N411" s="13">
        <f t="shared" si="47"/>
        <v>5.6718794128171582E-5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8.0724561321589938</v>
      </c>
      <c r="H412" s="10">
        <f t="shared" si="48"/>
        <v>-0.21113736209671655</v>
      </c>
      <c r="I412">
        <f t="shared" si="44"/>
        <v>-1.2668241725802993</v>
      </c>
      <c r="K412">
        <f t="shared" si="45"/>
        <v>-0.21868196256923619</v>
      </c>
      <c r="M412">
        <f t="shared" si="46"/>
        <v>-0.21868196256923619</v>
      </c>
      <c r="N412" s="13">
        <f t="shared" si="47"/>
        <v>5.6920996289943683E-5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8.0871964174119046</v>
      </c>
      <c r="H413" s="10">
        <f t="shared" si="48"/>
        <v>-0.20806788979842172</v>
      </c>
      <c r="I413">
        <f t="shared" si="44"/>
        <v>-1.2484073387905303</v>
      </c>
      <c r="K413">
        <f t="shared" si="45"/>
        <v>-0.21562497964831476</v>
      </c>
      <c r="M413">
        <f t="shared" si="46"/>
        <v>-0.21562497964831476</v>
      </c>
      <c r="N413" s="13">
        <f t="shared" si="47"/>
        <v>5.7109606999356315E-5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8.1019367026648172</v>
      </c>
      <c r="H414" s="10">
        <f t="shared" si="48"/>
        <v>-0.20504189882153148</v>
      </c>
      <c r="I414">
        <f t="shared" si="44"/>
        <v>-1.2302513929291889</v>
      </c>
      <c r="K414">
        <f t="shared" si="45"/>
        <v>-0.21261056513491791</v>
      </c>
      <c r="M414">
        <f t="shared" si="46"/>
        <v>-0.21261056513491791</v>
      </c>
      <c r="N414" s="13">
        <f t="shared" si="47"/>
        <v>5.7284709763390526E-5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8.1166769879177263</v>
      </c>
      <c r="H415" s="10">
        <f t="shared" si="48"/>
        <v>-0.20205879090711451</v>
      </c>
      <c r="I415">
        <f t="shared" si="44"/>
        <v>-1.212352745442687</v>
      </c>
      <c r="K415">
        <f t="shared" si="45"/>
        <v>-0.20963813089685385</v>
      </c>
      <c r="M415">
        <f t="shared" si="46"/>
        <v>-0.20963813089685385</v>
      </c>
      <c r="N415" s="13">
        <f t="shared" si="47"/>
        <v>5.7446394680061886E-5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8.1314172731706371</v>
      </c>
      <c r="H416" s="10">
        <f t="shared" si="48"/>
        <v>-0.19911797575472717</v>
      </c>
      <c r="I416">
        <f t="shared" si="44"/>
        <v>-1.1947078545283629</v>
      </c>
      <c r="K416">
        <f t="shared" si="45"/>
        <v>-0.20670709679756361</v>
      </c>
      <c r="M416">
        <f t="shared" si="46"/>
        <v>-0.20670709679756361</v>
      </c>
      <c r="N416" s="13">
        <f t="shared" si="47"/>
        <v>5.7594758202822749E-5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8.1461575584235497</v>
      </c>
      <c r="H417" s="10">
        <f t="shared" si="48"/>
        <v>-0.19621887092104007</v>
      </c>
      <c r="I417">
        <f t="shared" si="44"/>
        <v>-1.1773132255262404</v>
      </c>
      <c r="K417">
        <f t="shared" si="45"/>
        <v>-0.20381689059110833</v>
      </c>
      <c r="M417">
        <f t="shared" si="46"/>
        <v>-0.20381689059110833</v>
      </c>
      <c r="N417" s="13">
        <f t="shared" si="47"/>
        <v>5.7729902906744226E-5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8.1608978436764605</v>
      </c>
      <c r="H418" s="10">
        <f t="shared" si="48"/>
        <v>-0.19336090171966341</v>
      </c>
      <c r="I418">
        <f t="shared" si="44"/>
        <v>-1.1601654103179806</v>
      </c>
      <c r="K418">
        <f t="shared" si="45"/>
        <v>-0.20096694781842375</v>
      </c>
      <c r="M418">
        <f t="shared" si="46"/>
        <v>-0.20096694781842375</v>
      </c>
      <c r="N418" s="13">
        <f t="shared" si="47"/>
        <v>5.7851937256467362E-5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8.1756381289293731</v>
      </c>
      <c r="H419" s="10">
        <f t="shared" si="48"/>
        <v>-0.19054350112216389</v>
      </c>
      <c r="I419">
        <f t="shared" si="44"/>
        <v>-1.1432610067329834</v>
      </c>
      <c r="K419">
        <f t="shared" si="45"/>
        <v>-0.19815671170483631</v>
      </c>
      <c r="M419">
        <f t="shared" si="46"/>
        <v>-0.19815671170483631</v>
      </c>
      <c r="N419" s="13">
        <f t="shared" si="47"/>
        <v>5.7960975376115318E-5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8.190378414182284</v>
      </c>
      <c r="H420" s="10">
        <f t="shared" si="48"/>
        <v>-0.18776610966025772</v>
      </c>
      <c r="I420">
        <f t="shared" si="44"/>
        <v>-1.1265966579615463</v>
      </c>
      <c r="K420">
        <f t="shared" si="45"/>
        <v>-0.19538563305883017</v>
      </c>
      <c r="M420">
        <f t="shared" si="46"/>
        <v>-0.19538563305883017</v>
      </c>
      <c r="N420" s="13">
        <f t="shared" si="47"/>
        <v>5.8057136821392937E-5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8.205118699435193</v>
      </c>
      <c r="H421" s="10">
        <f t="shared" si="48"/>
        <v>-0.1850281753291711</v>
      </c>
      <c r="I421">
        <f t="shared" si="44"/>
        <v>-1.1101690519750265</v>
      </c>
      <c r="K421">
        <f t="shared" si="45"/>
        <v>-0.19265317017204961</v>
      </c>
      <c r="M421">
        <f t="shared" si="46"/>
        <v>-0.19265317017204961</v>
      </c>
      <c r="N421" s="13">
        <f t="shared" si="47"/>
        <v>5.8140546353923917E-5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8.2198589846881056</v>
      </c>
      <c r="H422" s="10">
        <f t="shared" si="48"/>
        <v>-0.18232915349215359</v>
      </c>
      <c r="I422">
        <f t="shared" si="44"/>
        <v>-1.0939749209529215</v>
      </c>
      <c r="K422">
        <f t="shared" si="45"/>
        <v>-0.18995878872052285</v>
      </c>
      <c r="M422">
        <f t="shared" si="46"/>
        <v>-0.18995878872052285</v>
      </c>
      <c r="N422" s="13">
        <f t="shared" si="47"/>
        <v>5.8211333717973308E-5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8.2345992699410164</v>
      </c>
      <c r="H423" s="10">
        <f t="shared" si="48"/>
        <v>-0.17966850678613527</v>
      </c>
      <c r="I423">
        <f t="shared" si="44"/>
        <v>-1.0780110407168118</v>
      </c>
      <c r="K423">
        <f t="shared" si="45"/>
        <v>-0.18730196166710675</v>
      </c>
      <c r="M423">
        <f t="shared" si="46"/>
        <v>-0.18730196166710675</v>
      </c>
      <c r="N423" s="13">
        <f t="shared" si="47"/>
        <v>5.8269633419827224E-5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8.249339555193929</v>
      </c>
      <c r="H424" s="10">
        <f t="shared" si="48"/>
        <v>-0.17704570502851324</v>
      </c>
      <c r="I424">
        <f t="shared" si="44"/>
        <v>-1.0622742301710795</v>
      </c>
      <c r="K424">
        <f t="shared" si="45"/>
        <v>-0.18468216916511951</v>
      </c>
      <c r="M424">
        <f t="shared" si="46"/>
        <v>-0.18468216916511951</v>
      </c>
      <c r="N424" s="13">
        <f t="shared" si="47"/>
        <v>5.8315584509673647E-5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8.2640798404468399</v>
      </c>
      <c r="H425" s="10">
        <f t="shared" si="48"/>
        <v>-0.17446022512505951</v>
      </c>
      <c r="I425">
        <f t="shared" si="44"/>
        <v>-1.046761350750357</v>
      </c>
      <c r="K425">
        <f t="shared" si="45"/>
        <v>-0.1820988984631724</v>
      </c>
      <c r="M425">
        <f t="shared" si="46"/>
        <v>-0.1820988984631724</v>
      </c>
      <c r="N425" s="13">
        <f t="shared" si="47"/>
        <v>5.834933036639662E-5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8.2788201256997507</v>
      </c>
      <c r="H426" s="10">
        <f t="shared" si="48"/>
        <v>-0.17191155097893443</v>
      </c>
      <c r="I426">
        <f t="shared" si="44"/>
        <v>-1.0314693058736066</v>
      </c>
      <c r="K426">
        <f t="shared" si="45"/>
        <v>-0.17955164381116862</v>
      </c>
      <c r="M426">
        <f t="shared" si="46"/>
        <v>-0.17955164381116862</v>
      </c>
      <c r="N426" s="13">
        <f t="shared" si="47"/>
        <v>5.8371018485156176E-5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8.2935604109526615</v>
      </c>
      <c r="H427" s="10">
        <f t="shared" si="48"/>
        <v>-0.16939917340079855</v>
      </c>
      <c r="I427">
        <f t="shared" si="44"/>
        <v>-1.0163950404047912</v>
      </c>
      <c r="K427">
        <f t="shared" si="45"/>
        <v>-0.17703990636747199</v>
      </c>
      <c r="M427">
        <f t="shared" si="46"/>
        <v>-0.17703990636747199</v>
      </c>
      <c r="N427" s="13">
        <f t="shared" si="47"/>
        <v>5.8380800268010415E-5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8.3083006962055723</v>
      </c>
      <c r="H428" s="10">
        <f t="shared" si="48"/>
        <v>-0.16692259002000753</v>
      </c>
      <c r="I428">
        <f t="shared" si="44"/>
        <v>-1.0015355401200452</v>
      </c>
      <c r="K428">
        <f t="shared" si="45"/>
        <v>-0.17456319410722423</v>
      </c>
      <c r="M428">
        <f t="shared" si="46"/>
        <v>-0.17456319410722423</v>
      </c>
      <c r="N428" s="13">
        <f t="shared" si="47"/>
        <v>5.8378830817592562E-5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8.3230409814584849</v>
      </c>
      <c r="H429" s="10">
        <f t="shared" si="48"/>
        <v>-0.16448130519688242</v>
      </c>
      <c r="I429">
        <f t="shared" si="44"/>
        <v>-0.98688783118129453</v>
      </c>
      <c r="K429">
        <f t="shared" si="45"/>
        <v>-0.17212102173180194</v>
      </c>
      <c r="M429">
        <f t="shared" si="46"/>
        <v>-0.17212102173180194</v>
      </c>
      <c r="N429" s="13">
        <f t="shared" si="47"/>
        <v>5.8365268733922662E-5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8.3377812667113957</v>
      </c>
      <c r="H430" s="10">
        <f t="shared" si="48"/>
        <v>-0.16207482993604033</v>
      </c>
      <c r="I430">
        <f t="shared" si="44"/>
        <v>-0.97244897961624199</v>
      </c>
      <c r="K430">
        <f t="shared" si="45"/>
        <v>-0.16971291057940496</v>
      </c>
      <c r="M430">
        <f t="shared" si="46"/>
        <v>-0.16971291057940496</v>
      </c>
      <c r="N430" s="13">
        <f t="shared" si="47"/>
        <v>5.8340275914541452E-5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8.3525215519643083</v>
      </c>
      <c r="H431" s="10">
        <f t="shared" si="48"/>
        <v>-0.15970268180077804</v>
      </c>
      <c r="I431">
        <f t="shared" si="44"/>
        <v>-0.95821609080466819</v>
      </c>
      <c r="K431">
        <f t="shared" si="45"/>
        <v>-0.16733838853675476</v>
      </c>
      <c r="M431">
        <f t="shared" si="46"/>
        <v>-0.16733838853675476</v>
      </c>
      <c r="N431" s="13">
        <f t="shared" si="47"/>
        <v>5.8304017357840198E-5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8.3672618372172174</v>
      </c>
      <c r="H432" s="10">
        <f t="shared" si="48"/>
        <v>-0.15736438482849374</v>
      </c>
      <c r="I432">
        <f t="shared" si="44"/>
        <v>-0.94418630897096245</v>
      </c>
      <c r="K432">
        <f t="shared" si="45"/>
        <v>-0.16499698995190315</v>
      </c>
      <c r="M432">
        <f t="shared" si="46"/>
        <v>-0.16499698995190315</v>
      </c>
      <c r="N432" s="13">
        <f t="shared" si="47"/>
        <v>5.8256660969895549E-5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8.3820021224701282</v>
      </c>
      <c r="H433" s="10">
        <f t="shared" si="48"/>
        <v>-0.15505946944713878</v>
      </c>
      <c r="I433">
        <f t="shared" si="44"/>
        <v>-0.93035681668283265</v>
      </c>
      <c r="K433">
        <f t="shared" si="45"/>
        <v>-0.16268825554812841</v>
      </c>
      <c r="M433">
        <f t="shared" si="46"/>
        <v>-0.16268825554812841</v>
      </c>
      <c r="N433" s="13">
        <f t="shared" si="47"/>
        <v>5.8198377374652592E-5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8.3967424077230408</v>
      </c>
      <c r="H434" s="10">
        <f t="shared" si="48"/>
        <v>-0.15278747239268697</v>
      </c>
      <c r="I434">
        <f t="shared" si="44"/>
        <v>-0.91672483435612184</v>
      </c>
      <c r="K434">
        <f t="shared" si="45"/>
        <v>-0.16041173233891687</v>
      </c>
      <c r="M434">
        <f t="shared" si="46"/>
        <v>-0.16041173233891687</v>
      </c>
      <c r="N434" s="13">
        <f t="shared" si="47"/>
        <v>5.8129339727685469E-5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8.4114826929759516</v>
      </c>
      <c r="H435" s="10">
        <f t="shared" si="48"/>
        <v>-0.15054793662761012</v>
      </c>
      <c r="I435">
        <f t="shared" si="44"/>
        <v>-0.90328761976566074</v>
      </c>
      <c r="K435">
        <f t="shared" si="45"/>
        <v>-0.15816697354401049</v>
      </c>
      <c r="M435">
        <f t="shared" si="46"/>
        <v>-0.15816697354401049</v>
      </c>
      <c r="N435" s="13">
        <f t="shared" si="47"/>
        <v>5.8049723533471627E-5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8.4262229782288642</v>
      </c>
      <c r="H436" s="10">
        <f t="shared" si="48"/>
        <v>-0.14834041126035036</v>
      </c>
      <c r="I436">
        <f t="shared" si="44"/>
        <v>-0.89004246756210215</v>
      </c>
      <c r="K436">
        <f t="shared" si="45"/>
        <v>-0.15595353850651247</v>
      </c>
      <c r="M436">
        <f t="shared" si="46"/>
        <v>-0.15595353850651247</v>
      </c>
      <c r="N436" s="13">
        <f t="shared" si="47"/>
        <v>5.7959706466255964E-5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8.4409632634817751</v>
      </c>
      <c r="H437" s="10">
        <f t="shared" si="48"/>
        <v>-0.1461644514657767</v>
      </c>
      <c r="I437">
        <f t="shared" si="44"/>
        <v>-0.87698670879466012</v>
      </c>
      <c r="K437">
        <f t="shared" si="45"/>
        <v>-0.15377099261104116</v>
      </c>
      <c r="M437">
        <f t="shared" si="46"/>
        <v>-0.15377099261104116</v>
      </c>
      <c r="N437" s="13">
        <f t="shared" si="47"/>
        <v>5.7859468194601188E-5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8.4557035487346859</v>
      </c>
      <c r="H438" s="10">
        <f t="shared" si="48"/>
        <v>-0.14401961840661706</v>
      </c>
      <c r="I438">
        <f t="shared" si="44"/>
        <v>-0.86411771043970242</v>
      </c>
      <c r="K438">
        <f t="shared" si="45"/>
        <v>-0.1516189072029154</v>
      </c>
      <c r="M438">
        <f t="shared" si="46"/>
        <v>-0.1516189072029154</v>
      </c>
      <c r="N438" s="13">
        <f t="shared" si="47"/>
        <v>5.7749190209545508E-5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8.4704438339875967</v>
      </c>
      <c r="H439" s="10">
        <f t="shared" si="48"/>
        <v>-0.14190547915585283</v>
      </c>
      <c r="I439">
        <f t="shared" si="44"/>
        <v>-0.85143287493511699</v>
      </c>
      <c r="K439">
        <f t="shared" si="45"/>
        <v>-0.14949685950836641</v>
      </c>
      <c r="M439">
        <f t="shared" si="46"/>
        <v>-0.14949685950836641</v>
      </c>
      <c r="N439" s="13">
        <f t="shared" si="47"/>
        <v>5.7629055656529244E-5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8.4851841192405093</v>
      </c>
      <c r="H440" s="10">
        <f t="shared" si="48"/>
        <v>-0.13982160662006798</v>
      </c>
      <c r="I440">
        <f t="shared" si="44"/>
        <v>-0.8389296397204079</v>
      </c>
      <c r="K440">
        <f t="shared" si="45"/>
        <v>-0.14740443255575961</v>
      </c>
      <c r="M440">
        <f t="shared" si="46"/>
        <v>-0.14740443255575961</v>
      </c>
      <c r="N440" s="13">
        <f t="shared" si="47"/>
        <v>5.7499249170997535E-5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8.4999244044934201</v>
      </c>
      <c r="H441" s="10">
        <f t="shared" si="48"/>
        <v>-0.13776757946373935</v>
      </c>
      <c r="I441">
        <f t="shared" si="44"/>
        <v>-0.82660547678243612</v>
      </c>
      <c r="K441">
        <f t="shared" si="45"/>
        <v>-0.14534121509781925</v>
      </c>
      <c r="M441">
        <f t="shared" si="46"/>
        <v>-0.14534121509781925</v>
      </c>
      <c r="N441" s="13">
        <f t="shared" si="47"/>
        <v>5.7359956717804775E-5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8.514664689746331</v>
      </c>
      <c r="H442" s="10">
        <f t="shared" si="48"/>
        <v>-0.13574298203446075</v>
      </c>
      <c r="I442">
        <f t="shared" si="44"/>
        <v>-0.81445789220676446</v>
      </c>
      <c r="K442">
        <f t="shared" si="45"/>
        <v>-0.14330680153484088</v>
      </c>
      <c r="M442">
        <f t="shared" si="46"/>
        <v>-0.14330680153484088</v>
      </c>
      <c r="N442" s="13">
        <f t="shared" si="47"/>
        <v>5.7211365434330655E-5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8.5294049749992418</v>
      </c>
      <c r="H443" s="10">
        <f t="shared" si="48"/>
        <v>-0.13374740428908735</v>
      </c>
      <c r="I443">
        <f t="shared" si="44"/>
        <v>-0.80248442573452405</v>
      </c>
      <c r="K443">
        <f t="shared" si="45"/>
        <v>-0.14130079183888361</v>
      </c>
      <c r="M443">
        <f t="shared" si="46"/>
        <v>-0.14130079183888361</v>
      </c>
      <c r="N443" s="13">
        <f t="shared" si="47"/>
        <v>5.7053663477417128E-5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8.5441452602521526</v>
      </c>
      <c r="H444" s="10">
        <f t="shared" si="48"/>
        <v>-0.13178044172079362</v>
      </c>
      <c r="I444">
        <f t="shared" si="44"/>
        <v>-0.7906826503247617</v>
      </c>
      <c r="K444">
        <f t="shared" si="45"/>
        <v>-0.13932279147893065</v>
      </c>
      <c r="M444">
        <f t="shared" si="46"/>
        <v>-0.13932279147893065</v>
      </c>
      <c r="N444" s="13">
        <f t="shared" si="47"/>
        <v>5.6887039874069703E-5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8.5588855455050652</v>
      </c>
      <c r="H445" s="10">
        <f t="shared" si="48"/>
        <v>-0.12984169528703066</v>
      </c>
      <c r="I445">
        <f t="shared" si="44"/>
        <v>-0.77905017172218394</v>
      </c>
      <c r="K445">
        <f t="shared" si="45"/>
        <v>-0.13737241134700526</v>
      </c>
      <c r="M445">
        <f t="shared" si="46"/>
        <v>-0.13737241134700526</v>
      </c>
      <c r="N445" s="13">
        <f t="shared" si="47"/>
        <v>5.6711684375959386E-5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8.573625830757976</v>
      </c>
      <c r="H446" s="10">
        <f t="shared" si="48"/>
        <v>-0.12793077133837683</v>
      </c>
      <c r="I446">
        <f t="shared" si="44"/>
        <v>-0.76758462803026095</v>
      </c>
      <c r="K446">
        <f t="shared" si="45"/>
        <v>-0.1354492676852348</v>
      </c>
      <c r="M446">
        <f t="shared" si="46"/>
        <v>-0.1354492676852348</v>
      </c>
      <c r="N446" s="13">
        <f t="shared" si="47"/>
        <v>5.6527787317716674E-5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8.5883661160108886</v>
      </c>
      <c r="H447" s="10">
        <f t="shared" si="48"/>
        <v>-0.12604728154826814</v>
      </c>
      <c r="I447">
        <f t="shared" si="44"/>
        <v>-0.75628368928960876</v>
      </c>
      <c r="K447">
        <f t="shared" si="45"/>
        <v>-0.13355298201384716</v>
      </c>
      <c r="M447">
        <f t="shared" si="46"/>
        <v>-0.13355298201384716</v>
      </c>
      <c r="N447" s="13">
        <f t="shared" si="47"/>
        <v>5.6335539478993177E-5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8.6031064012637977</v>
      </c>
      <c r="H448" s="10">
        <f t="shared" si="48"/>
        <v>-0.12419084284360152</v>
      </c>
      <c r="I448">
        <f t="shared" si="44"/>
        <v>-0.74514505706160916</v>
      </c>
      <c r="K448">
        <f t="shared" si="45"/>
        <v>-0.13168318106009494</v>
      </c>
      <c r="M448">
        <f t="shared" si="46"/>
        <v>-0.13168318106009494</v>
      </c>
      <c r="N448" s="13">
        <f t="shared" si="47"/>
        <v>5.6135131950327824E-5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8.6178466865167103</v>
      </c>
      <c r="H449" s="10">
        <f t="shared" si="48"/>
        <v>-0.1223610773361983</v>
      </c>
      <c r="I449">
        <f t="shared" si="44"/>
        <v>-0.73416646401718988</v>
      </c>
      <c r="K449">
        <f t="shared" si="45"/>
        <v>-0.12983949668809092</v>
      </c>
      <c r="M449">
        <f t="shared" si="46"/>
        <v>-0.12983949668809092</v>
      </c>
      <c r="N449" s="13">
        <f t="shared" si="47"/>
        <v>5.5926756002761918E-5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8.6325869717696211</v>
      </c>
      <c r="H450" s="10">
        <f t="shared" si="48"/>
        <v>-0.12055761225512072</v>
      </c>
      <c r="I450">
        <f t="shared" si="44"/>
        <v>-0.72334567353072432</v>
      </c>
      <c r="K450">
        <f t="shared" si="45"/>
        <v>-0.12802156582954985</v>
      </c>
      <c r="M450">
        <f t="shared" si="46"/>
        <v>-0.12802156582954985</v>
      </c>
      <c r="N450" s="13">
        <f t="shared" si="47"/>
        <v>5.5710602961233304E-5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8.6473272570225319</v>
      </c>
      <c r="H451" s="10">
        <f t="shared" si="48"/>
        <v>-0.11878007987982943</v>
      </c>
      <c r="I451">
        <f t="shared" si="44"/>
        <v>-0.7126804792789766</v>
      </c>
      <c r="K451">
        <f t="shared" si="45"/>
        <v>-0.12622903041542036</v>
      </c>
      <c r="M451">
        <f t="shared" si="46"/>
        <v>-0.12622903041542036</v>
      </c>
      <c r="N451" s="13">
        <f t="shared" si="47"/>
        <v>5.5486864081680384E-5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8.6620675422754445</v>
      </c>
      <c r="H452" s="10">
        <f t="shared" si="48"/>
        <v>-0.11702811747417467</v>
      </c>
      <c r="I452">
        <f t="shared" si="44"/>
        <v>-0.70216870484504801</v>
      </c>
      <c r="K452">
        <f t="shared" si="45"/>
        <v>-0.12446153730840176</v>
      </c>
      <c r="M452">
        <f t="shared" si="46"/>
        <v>-0.12446153730840176</v>
      </c>
      <c r="N452" s="13">
        <f t="shared" si="47"/>
        <v>5.5255730431880648E-5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8.6768078275283553</v>
      </c>
      <c r="H453" s="10">
        <f t="shared" si="48"/>
        <v>-0.11530136722120939</v>
      </c>
      <c r="I453">
        <f t="shared" si="44"/>
        <v>-0.69180820332725634</v>
      </c>
      <c r="K453">
        <f t="shared" si="45"/>
        <v>-0.12271873823633402</v>
      </c>
      <c r="M453">
        <f t="shared" si="46"/>
        <v>-0.12271873823633402</v>
      </c>
      <c r="N453" s="13">
        <f t="shared" si="47"/>
        <v>5.501739277601098E-5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8.6915481127812662</v>
      </c>
      <c r="H454" s="10">
        <f t="shared" si="48"/>
        <v>-0.11359947615881681</v>
      </c>
      <c r="I454">
        <f t="shared" si="44"/>
        <v>-0.68159685695290084</v>
      </c>
      <c r="K454">
        <f t="shared" si="45"/>
        <v>-0.12100028972644628</v>
      </c>
      <c r="M454">
        <f t="shared" si="46"/>
        <v>-0.12100028972644628</v>
      </c>
      <c r="N454" s="13">
        <f t="shared" si="47"/>
        <v>5.4772041462808349E-5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8.7062883980341788</v>
      </c>
      <c r="H455" s="10">
        <f t="shared" si="48"/>
        <v>-0.11192209611614153</v>
      </c>
      <c r="I455">
        <f t="shared" si="44"/>
        <v>-0.67153257669684918</v>
      </c>
      <c r="K455">
        <f t="shared" si="45"/>
        <v>-0.11930585304046216</v>
      </c>
      <c r="M455">
        <f t="shared" si="46"/>
        <v>-0.11930585304046216</v>
      </c>
      <c r="N455" s="13">
        <f t="shared" si="47"/>
        <v>5.4519866317452987E-5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8.7210286832870878</v>
      </c>
      <c r="H456" s="10">
        <f t="shared" si="48"/>
        <v>-0.1102688836508162</v>
      </c>
      <c r="I456">
        <f t="shared" si="44"/>
        <v>-0.6616133019048972</v>
      </c>
      <c r="K456">
        <f t="shared" si="45"/>
        <v>-0.11763509411054514</v>
      </c>
      <c r="M456">
        <f t="shared" si="46"/>
        <v>-0.11763509411054514</v>
      </c>
      <c r="N456" s="13">
        <f t="shared" si="47"/>
        <v>5.4261056537019947E-5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8.7357689685400004</v>
      </c>
      <c r="H457" s="10">
        <f t="shared" si="48"/>
        <v>-0.10863949998697356</v>
      </c>
      <c r="I457">
        <f t="shared" si="44"/>
        <v>-0.65183699992184141</v>
      </c>
      <c r="K457">
        <f t="shared" si="45"/>
        <v>-0.11598768347607558</v>
      </c>
      <c r="M457">
        <f t="shared" si="46"/>
        <v>-0.11598768347607558</v>
      </c>
      <c r="N457" s="13">
        <f t="shared" si="47"/>
        <v>5.3995800589511495E-5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8.7505092537929112</v>
      </c>
      <c r="H458" s="10">
        <f t="shared" si="48"/>
        <v>-0.10703361095403509</v>
      </c>
      <c r="I458">
        <f t="shared" si="44"/>
        <v>-0.64220166572421056</v>
      </c>
      <c r="K458">
        <f t="shared" si="45"/>
        <v>-0.11436329622125263</v>
      </c>
      <c r="M458">
        <f t="shared" si="46"/>
        <v>-0.11436329622125263</v>
      </c>
      <c r="N458" s="13">
        <f t="shared" si="47"/>
        <v>5.372428611646589E-5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8.765249539045822</v>
      </c>
      <c r="H459" s="10">
        <f t="shared" si="48"/>
        <v>-0.10545088692626813</v>
      </c>
      <c r="I459">
        <f t="shared" si="44"/>
        <v>-0.63270532155760872</v>
      </c>
      <c r="K459">
        <f t="shared" si="45"/>
        <v>-0.11276161191350648</v>
      </c>
      <c r="M459">
        <f t="shared" si="46"/>
        <v>-0.11276161191350648</v>
      </c>
      <c r="N459" s="13">
        <f t="shared" si="47"/>
        <v>5.3446699839031191E-5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8.7799898242987346</v>
      </c>
      <c r="H460" s="10">
        <f t="shared" si="48"/>
        <v>-0.10389100276310065</v>
      </c>
      <c r="I460">
        <f t="shared" si="44"/>
        <v>-0.62334601657860389</v>
      </c>
      <c r="K460">
        <f t="shared" si="45"/>
        <v>-0.1111823145427155</v>
      </c>
      <c r="M460">
        <f t="shared" si="46"/>
        <v>-0.1111823145427155</v>
      </c>
      <c r="N460" s="13">
        <f t="shared" si="47"/>
        <v>5.3163227467550322E-5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8.7947301095516437</v>
      </c>
      <c r="H461" s="10">
        <f t="shared" si="48"/>
        <v>-0.1023536377501869</v>
      </c>
      <c r="I461">
        <f t="shared" si="44"/>
        <v>-0.61412182650112135</v>
      </c>
      <c r="K461">
        <f t="shared" si="45"/>
        <v>-0.10962509246121641</v>
      </c>
      <c r="M461">
        <f t="shared" si="46"/>
        <v>-0.10962509246121641</v>
      </c>
      <c r="N461" s="13">
        <f t="shared" si="47"/>
        <v>5.2874053614553249E-5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8.8094703948045563</v>
      </c>
      <c r="H462" s="10">
        <f t="shared" si="48"/>
        <v>-0.10083847554121339</v>
      </c>
      <c r="I462">
        <f t="shared" si="44"/>
        <v>-0.60503085324728034</v>
      </c>
      <c r="K462">
        <f t="shared" si="45"/>
        <v>-0.1080896383245972</v>
      </c>
      <c r="M462">
        <f t="shared" si="46"/>
        <v>-0.1080896383245972</v>
      </c>
      <c r="N462" s="13">
        <f t="shared" si="47"/>
        <v>5.2579361711130407E-5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8.8242106800574671</v>
      </c>
      <c r="H463" s="10">
        <f t="shared" si="48"/>
        <v>-9.9345204100438469E-2</v>
      </c>
      <c r="I463">
        <f t="shared" si="44"/>
        <v>-0.59607122460263084</v>
      </c>
      <c r="K463">
        <f t="shared" si="45"/>
        <v>-0.10657564903326798</v>
      </c>
      <c r="M463">
        <f t="shared" si="46"/>
        <v>-0.10657564903326798</v>
      </c>
      <c r="N463" s="13">
        <f t="shared" si="47"/>
        <v>5.2279333926679946E-5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8.8389509653103797</v>
      </c>
      <c r="H464" s="10">
        <f t="shared" si="48"/>
        <v>-9.7873515645954354E-2</v>
      </c>
      <c r="I464">
        <f t="shared" si="44"/>
        <v>-0.58724109387572609</v>
      </c>
      <c r="K464">
        <f t="shared" si="45"/>
        <v>-0.10508282567479366</v>
      </c>
      <c r="M464">
        <f t="shared" si="46"/>
        <v>-0.10508282567479366</v>
      </c>
      <c r="N464" s="13">
        <f t="shared" si="47"/>
        <v>5.1974151091922943E-5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8.8536912505632905</v>
      </c>
      <c r="H465" s="10">
        <f t="shared" si="48"/>
        <v>-9.6423106593665986E-2</v>
      </c>
      <c r="I465">
        <f t="shared" si="44"/>
        <v>-0.57853863956199592</v>
      </c>
      <c r="K465">
        <f t="shared" si="45"/>
        <v>-0.10361087346698532</v>
      </c>
      <c r="M465">
        <f t="shared" si="46"/>
        <v>-0.10361087346698532</v>
      </c>
      <c r="N465" s="13">
        <f t="shared" si="47"/>
        <v>5.1663992625186762E-5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8.8684315358162014</v>
      </c>
      <c r="H466" s="10">
        <f t="shared" si="48"/>
        <v>-9.4993677501975848E-2</v>
      </c>
      <c r="I466">
        <f t="shared" si="44"/>
        <v>-0.56996206501185509</v>
      </c>
      <c r="K466">
        <f t="shared" si="45"/>
        <v>-0.10215950170173739</v>
      </c>
      <c r="M466">
        <f t="shared" si="46"/>
        <v>-0.10215950170173739</v>
      </c>
      <c r="N466" s="13">
        <f t="shared" si="47"/>
        <v>5.1349036461888141E-5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8.8831718210691122</v>
      </c>
      <c r="H467" s="10">
        <f t="shared" si="48"/>
        <v>-9.3584933017168026E-2</v>
      </c>
      <c r="I467">
        <f t="shared" si="44"/>
        <v>-0.56150959810300816</v>
      </c>
      <c r="K467">
        <f t="shared" si="45"/>
        <v>-0.100728423689603</v>
      </c>
      <c r="M467">
        <f t="shared" si="46"/>
        <v>-0.100728423689603</v>
      </c>
      <c r="N467" s="13">
        <f t="shared" si="47"/>
        <v>5.1029458987165436E-5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8.8979121063220248</v>
      </c>
      <c r="H468" s="10">
        <f t="shared" si="48"/>
        <v>-9.2196581819482315E-2</v>
      </c>
      <c r="I468">
        <f t="shared" ref="I468:I469" si="50">H468*$E$6</f>
        <v>-0.55317949091689389</v>
      </c>
      <c r="K468">
        <f t="shared" ref="K468:K469" si="51">(1/2)*($L$9*$L$4*EXP(-$L$7*$O$6*(G468/$O$6-1))-($L$9*$L$6*EXP(-$L$5*$O$6*(G468/$O$6-1))))</f>
        <v>-9.9317356705098711E-2</v>
      </c>
      <c r="M468">
        <f t="shared" ref="M468:M469" si="52">(1/2)*($L$9*$O$4*EXP(-$O$8*$O$6*(G468/$O$6-1))-($L$9*$O$7*EXP(-$O$5*$O$6*(G468/$O$6-1))))</f>
        <v>-9.9317356705098711E-2</v>
      </c>
      <c r="N468" s="13">
        <f t="shared" ref="N468:N469" si="53">(M468-H468)^2*O468</f>
        <v>5.0705434971625196E-5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8.9126523915749356</v>
      </c>
      <c r="H469" s="10">
        <f t="shared" si="48"/>
        <v>-9.0828336569870743E-2</v>
      </c>
      <c r="I469">
        <f t="shared" si="50"/>
        <v>-0.54497001941922441</v>
      </c>
      <c r="K469">
        <f t="shared" si="51"/>
        <v>-9.7926021932729479E-2</v>
      </c>
      <c r="M469">
        <f t="shared" si="52"/>
        <v>-9.7926021932729479E-2</v>
      </c>
      <c r="N469" s="13">
        <f t="shared" si="53"/>
        <v>5.0377137510139142E-5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U4" activePane="bottomRight" state="frozen"/>
      <selection pane="topRight" activeCell="D1" sqref="D1"/>
      <selection pane="bottomLeft" activeCell="A4" sqref="A4"/>
      <selection pane="bottomRight" activeCell="AD4" sqref="AD4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6"/>
    <col min="35" max="35" width="9" style="27"/>
  </cols>
  <sheetData>
    <row r="1" spans="1:35" x14ac:dyDescent="0.4">
      <c r="D1" s="1" t="s">
        <v>176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E1" t="s">
        <v>73</v>
      </c>
      <c r="AF1" t="s">
        <v>73</v>
      </c>
      <c r="AG1" s="26" t="s">
        <v>165</v>
      </c>
      <c r="AI1" s="25"/>
    </row>
    <row r="2" spans="1:35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173</v>
      </c>
      <c r="R2" s="38"/>
      <c r="S2" s="38"/>
      <c r="T2" s="40"/>
      <c r="U2" s="38"/>
      <c r="V2" s="38"/>
      <c r="X2" s="39" t="s">
        <v>174</v>
      </c>
      <c r="AB2" s="44"/>
      <c r="AC2" s="38"/>
      <c r="AD2" s="40"/>
      <c r="AE2" t="s">
        <v>420</v>
      </c>
      <c r="AF2" t="s">
        <v>421</v>
      </c>
      <c r="AG2" s="39" t="s">
        <v>175</v>
      </c>
      <c r="AH2" s="47"/>
      <c r="AI2" s="40"/>
    </row>
    <row r="3" spans="1:35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229</v>
      </c>
      <c r="M3" s="34" t="s">
        <v>229</v>
      </c>
      <c r="N3" s="12" t="s">
        <v>229</v>
      </c>
      <c r="P3" s="11" t="s">
        <v>166</v>
      </c>
      <c r="Q3" s="26" t="s">
        <v>169</v>
      </c>
      <c r="R3" t="s">
        <v>170</v>
      </c>
      <c r="S3" t="s">
        <v>0</v>
      </c>
      <c r="T3" s="27" t="s">
        <v>178</v>
      </c>
      <c r="V3" t="s">
        <v>224</v>
      </c>
      <c r="X3" s="26" t="s">
        <v>169</v>
      </c>
      <c r="Y3" t="s">
        <v>170</v>
      </c>
      <c r="Z3" t="s">
        <v>0</v>
      </c>
      <c r="AA3" t="s">
        <v>178</v>
      </c>
      <c r="AB3" s="44" t="s">
        <v>177</v>
      </c>
      <c r="AC3" t="s">
        <v>229</v>
      </c>
      <c r="AD3" s="27" t="s">
        <v>3</v>
      </c>
      <c r="AE3" t="s">
        <v>3</v>
      </c>
      <c r="AF3" t="s">
        <v>3</v>
      </c>
      <c r="AG3" s="26" t="s">
        <v>178</v>
      </c>
      <c r="AH3" s="46" t="s">
        <v>162</v>
      </c>
      <c r="AI3" s="27" t="s">
        <v>229</v>
      </c>
    </row>
    <row r="4" spans="1:35" x14ac:dyDescent="0.4">
      <c r="A4" s="1" t="s">
        <v>181</v>
      </c>
      <c r="P4" s="11" t="s">
        <v>168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f>5.28/3.22</f>
        <v>1.639751552795031</v>
      </c>
      <c r="AC4" s="42" t="s">
        <v>227</v>
      </c>
      <c r="AD4" s="43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168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227</v>
      </c>
      <c r="AD5" s="43">
        <f t="shared" ref="AD5:AD7" si="0" xml:space="preserve"> ((SQRT(AB5))^3/(AB5-1)+(SQRT(1/AB5)^3/(1/AB5-1))-2)/6</f>
        <v>0.15139826934117076</v>
      </c>
      <c r="AE5">
        <v>0.05</v>
      </c>
      <c r="AF5" s="6">
        <v>0</v>
      </c>
      <c r="AG5" s="41">
        <v>5.1890000000000001</v>
      </c>
      <c r="AH5" s="48">
        <f>((AI5+SQRT(AI5^2-4))/2)^2</f>
        <v>14.274070316815363</v>
      </c>
      <c r="AI5" s="43">
        <f>3*B5*(AG5-1)/C5</f>
        <v>4.0427870855148349</v>
      </c>
    </row>
    <row r="6" spans="1:35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167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si="0"/>
        <v>9.0737066666666547E-2</v>
      </c>
      <c r="AE6">
        <v>0.02</v>
      </c>
      <c r="AF6" s="6">
        <v>0</v>
      </c>
      <c r="AG6" s="41">
        <v>5.1539999999999999</v>
      </c>
      <c r="AH6" s="48">
        <f>((AI6+SQRT(AI6^2-4))/2)^2</f>
        <v>7.5427267601662695</v>
      </c>
      <c r="AI6" s="43">
        <f>3*B6*(AG6-1)/C6</f>
        <v>3.1105151999999996</v>
      </c>
    </row>
    <row r="7" spans="1:35" x14ac:dyDescent="0.4">
      <c r="A7" s="1" t="s">
        <v>0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184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>
        <f>4.2656/2.7536</f>
        <v>1.5490993608367227</v>
      </c>
      <c r="AC7" s="42">
        <f>3*B7*(AA7-1)/C7</f>
        <v>3.6428584964033819</v>
      </c>
      <c r="AD7" s="43">
        <f t="shared" si="0"/>
        <v>8.0134984689628954E-3</v>
      </c>
      <c r="AE7" s="6">
        <v>0</v>
      </c>
      <c r="AF7" s="6"/>
      <c r="AG7" s="41"/>
      <c r="AH7" s="48"/>
      <c r="AI7" s="43"/>
    </row>
    <row r="8" spans="1:35" x14ac:dyDescent="0.4">
      <c r="A8" s="1" t="s">
        <v>1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217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227</v>
      </c>
      <c r="AD8" s="43">
        <f t="shared" ref="AD8:AD10" si="3" xml:space="preserve"> ((SQRT(AB8))^3/(AB8-1)+(SQRT(1/AB8)^3/(1/AB8-1))-2)/6</f>
        <v>4.7283685580733854E-3</v>
      </c>
      <c r="AE8" s="6">
        <v>0</v>
      </c>
      <c r="AF8" s="6">
        <v>0</v>
      </c>
      <c r="AG8" s="41"/>
      <c r="AH8" s="48"/>
      <c r="AI8" s="43"/>
    </row>
    <row r="9" spans="1:35" x14ac:dyDescent="0.4">
      <c r="A9" s="1" t="s">
        <v>186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185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>
        <f>((AC9+SQRT(AC9^2-4))/2)^2</f>
        <v>220.9315887472043</v>
      </c>
      <c r="AC9" s="42">
        <f>3*B9*(AA9-1)/C9</f>
        <v>14.931045343016308</v>
      </c>
      <c r="AD9" s="43">
        <f t="shared" si="3"/>
        <v>2.1551742238360512</v>
      </c>
      <c r="AE9" s="6">
        <v>0</v>
      </c>
      <c r="AF9" s="6">
        <v>0</v>
      </c>
      <c r="AG9" s="41"/>
      <c r="AH9" s="48"/>
      <c r="AI9" s="43"/>
    </row>
    <row r="10" spans="1:35" x14ac:dyDescent="0.4">
      <c r="A10" s="1" t="s">
        <v>209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210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>
        <f>((AC10+SQRT(AC10^2-4))/2)^2</f>
        <v>13.556055352585606</v>
      </c>
      <c r="AC10" s="42">
        <f t="shared" ref="AC10" si="4">3*B10*(AA10-1)/C10</f>
        <v>3.953457110498483</v>
      </c>
      <c r="AD10" s="43">
        <f t="shared" si="3"/>
        <v>0.32557618508308056</v>
      </c>
      <c r="AE10" s="6">
        <v>0</v>
      </c>
      <c r="AF10" s="6">
        <v>0</v>
      </c>
      <c r="AG10" s="41"/>
      <c r="AH10" s="48"/>
      <c r="AI10" s="43"/>
    </row>
    <row r="11" spans="1:35" x14ac:dyDescent="0.4">
      <c r="A11" s="1" t="s">
        <v>211</v>
      </c>
      <c r="B11" s="5"/>
      <c r="C11" s="20"/>
      <c r="D11" s="35"/>
      <c r="H11" s="35"/>
      <c r="J11" s="37"/>
      <c r="L11" s="35"/>
      <c r="N11" s="37"/>
      <c r="P11" s="11" t="s">
        <v>212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6"/>
      <c r="AG11" s="41"/>
      <c r="AH11" s="48"/>
      <c r="AI11" s="43"/>
    </row>
    <row r="12" spans="1:35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167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227</v>
      </c>
      <c r="AD12" s="43">
        <f t="shared" ref="AD12:AD15" si="5" xml:space="preserve"> ((SQRT(AB12))^3/(AB12-1)+(SQRT(1/AB12)^3/(1/AB12-1))-2)/6</f>
        <v>6.0219232601974003E-2</v>
      </c>
      <c r="AE12">
        <v>7.0000000000000007E-2</v>
      </c>
      <c r="AF12" s="6">
        <v>0</v>
      </c>
      <c r="AG12" s="41">
        <v>5.4820000000000002</v>
      </c>
      <c r="AH12" s="48">
        <f>((AI12+SQRT(AI12^2-4))/2)^2</f>
        <v>11.108711478037501</v>
      </c>
      <c r="AI12" s="43">
        <f>3*B12*(AG12-1)/C12</f>
        <v>3.63300576923077</v>
      </c>
    </row>
    <row r="13" spans="1:35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167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 xml:space="preserve"> 2.8024/0.7203</f>
        <v>3.8906011384145494</v>
      </c>
      <c r="AC13" s="42">
        <f>3*B13*(AA13-1)/C13</f>
        <v>2.213606779661017</v>
      </c>
      <c r="AD13" s="43">
        <f t="shared" si="5"/>
        <v>7.9906939364332727E-2</v>
      </c>
      <c r="AE13" s="6">
        <v>0</v>
      </c>
      <c r="AF13" s="6">
        <v>0</v>
      </c>
      <c r="AG13" s="41">
        <v>5.7960000000000003</v>
      </c>
      <c r="AH13" s="48">
        <f t="shared" ref="AH13:AH15" si="6">((AI13+SQRT(AI13^2-4))/2)^2</f>
        <v>4.369380411393017</v>
      </c>
      <c r="AI13" s="43">
        <f>3*B13*(AG13-1)/C13</f>
        <v>2.5687050847457629</v>
      </c>
    </row>
    <row r="14" spans="1:35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45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227</v>
      </c>
      <c r="AD14" s="43">
        <f t="shared" si="5"/>
        <v>6.0858926856946084E-2</v>
      </c>
      <c r="AE14">
        <v>0.05</v>
      </c>
      <c r="AF14" s="6">
        <v>0</v>
      </c>
      <c r="AG14" s="41">
        <v>6.3129999999999997</v>
      </c>
      <c r="AH14" s="48">
        <f t="shared" si="6"/>
        <v>9.382532529105184</v>
      </c>
      <c r="AI14" s="43">
        <f>3*B14*(AG14-1)/C14</f>
        <v>3.3895594936708857</v>
      </c>
    </row>
    <row r="15" spans="1:35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171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227</v>
      </c>
      <c r="AD15" s="43">
        <f t="shared" si="5"/>
        <v>1.7313520886505691E-2</v>
      </c>
      <c r="AE15" s="6">
        <v>0</v>
      </c>
      <c r="AF15" s="6">
        <v>0</v>
      </c>
      <c r="AG15" s="41">
        <v>5.99</v>
      </c>
      <c r="AH15" s="48">
        <f t="shared" si="6"/>
        <v>7.2582013294660817</v>
      </c>
      <c r="AI15" s="43">
        <f>3*B15*(AG15-1)/C15</f>
        <v>3.0652857142857144</v>
      </c>
    </row>
    <row r="16" spans="1:35" x14ac:dyDescent="0.4">
      <c r="A16" s="1" t="s">
        <v>213</v>
      </c>
      <c r="B16" s="5"/>
      <c r="C16" s="20"/>
      <c r="D16" s="35"/>
      <c r="H16" s="35"/>
      <c r="J16" s="37"/>
      <c r="L16" s="35"/>
      <c r="N16" s="37"/>
      <c r="P16" s="11" t="s">
        <v>214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E16" s="6">
        <v>0</v>
      </c>
      <c r="AF16" s="6"/>
      <c r="AG16" s="41"/>
      <c r="AH16" s="48"/>
      <c r="AI16" s="43"/>
    </row>
    <row r="17" spans="1:35" x14ac:dyDescent="0.4">
      <c r="A17" s="1" t="s">
        <v>215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214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f xml:space="preserve"> 5.411/3.842</f>
        <v>1.4083810515356583</v>
      </c>
      <c r="AC17" s="42" t="s">
        <v>227</v>
      </c>
      <c r="AD17" s="43">
        <f xml:space="preserve"> ((SQRT(AB17))^3/(AB17-1)+(SQRT(1/AB17)^3/(1/AB17-1))-2)/6</f>
        <v>4.8980209689245173E-3</v>
      </c>
      <c r="AF17" s="6"/>
      <c r="AG17" s="41"/>
      <c r="AH17" s="48"/>
      <c r="AI17" s="43"/>
    </row>
    <row r="18" spans="1:35" x14ac:dyDescent="0.4">
      <c r="A18" s="1" t="s">
        <v>216</v>
      </c>
      <c r="B18" s="5"/>
      <c r="C18" s="20"/>
      <c r="D18" s="35"/>
      <c r="H18" s="35"/>
      <c r="J18" s="37"/>
      <c r="L18" s="35"/>
      <c r="N18" s="37"/>
      <c r="P18" s="11" t="s">
        <v>190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6"/>
      <c r="AG18" s="41"/>
      <c r="AH18" s="48"/>
      <c r="AI18" s="43"/>
    </row>
    <row r="19" spans="1:35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168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227</v>
      </c>
      <c r="AD19" s="43">
        <f t="shared" ref="AD19:AD30" si="7" xml:space="preserve"> ((SQRT(AB19))^3/(AB19-1)+(SQRT(1/AB19)^3/(1/AB19-1))-2)/6</f>
        <v>7.1686628234540598E-2</v>
      </c>
      <c r="AF19" s="6">
        <v>0</v>
      </c>
      <c r="AG19" s="41">
        <v>5.5439999999999996</v>
      </c>
      <c r="AH19" s="48">
        <f>((AI19+SQRT(AI19^2-4))/2)^2</f>
        <v>9.7939123029715596</v>
      </c>
      <c r="AI19" s="43">
        <f>3*B19*(AG19-1)/C19</f>
        <v>3.4490602409638549</v>
      </c>
    </row>
    <row r="20" spans="1:35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167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8">((AC20+SQRT(AC20^2-4))/2)^2</f>
        <v>2.5198801585601389</v>
      </c>
      <c r="AC20" s="42">
        <f t="shared" ref="AC20:AC28" si="9">3*B20*(AA20-1)/C20</f>
        <v>2.2173688073394495</v>
      </c>
      <c r="AD20" s="43">
        <f t="shared" si="7"/>
        <v>3.622813455657492E-2</v>
      </c>
      <c r="AE20">
        <v>0.05</v>
      </c>
      <c r="AF20" s="6"/>
      <c r="AG20" s="41">
        <v>5.1289999999999996</v>
      </c>
      <c r="AH20" s="48">
        <f>((AI20+SQRT(AI20^2-4))/2)^2</f>
        <v>5.3449641661580847</v>
      </c>
      <c r="AI20" s="43">
        <f>3*B20*(AG20-1)/C20</f>
        <v>2.7444591743119258</v>
      </c>
    </row>
    <row r="21" spans="1:35" x14ac:dyDescent="0.4">
      <c r="A21" s="1" t="s">
        <v>182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167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9"/>
        <v>3.0560847810626575</v>
      </c>
      <c r="AD21" s="43">
        <f t="shared" si="7"/>
        <v>0.17601413017710957</v>
      </c>
      <c r="AF21" s="6">
        <v>0</v>
      </c>
      <c r="AG21" s="41"/>
      <c r="AH21" s="48"/>
      <c r="AI21" s="43"/>
    </row>
    <row r="22" spans="1:35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172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8"/>
        <v>3.1345875541826009</v>
      </c>
      <c r="AC22" s="42">
        <f t="shared" si="9"/>
        <v>2.335296296296296</v>
      </c>
      <c r="AD22" s="43">
        <f t="shared" si="7"/>
        <v>5.5882716049382664E-2</v>
      </c>
      <c r="AE22" s="6">
        <v>0</v>
      </c>
      <c r="AF22" s="6">
        <v>0</v>
      </c>
      <c r="AG22" s="41">
        <v>5.4139999999999997</v>
      </c>
      <c r="AH22" s="48">
        <f>((AI22+SQRT(AI22^2-4))/2)^2</f>
        <v>5.5434781325131768</v>
      </c>
      <c r="AI22" s="43">
        <f>3*B22*(AG22-1)/C22</f>
        <v>2.779185185185185</v>
      </c>
    </row>
    <row r="23" spans="1:35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168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8"/>
        <v>3.7767200385155371</v>
      </c>
      <c r="AC23" s="42">
        <f t="shared" si="9"/>
        <v>2.4579463087248317</v>
      </c>
      <c r="AD23" s="43">
        <f t="shared" si="7"/>
        <v>7.6324384787472013E-2</v>
      </c>
      <c r="AE23" s="6">
        <v>0</v>
      </c>
      <c r="AF23" s="6">
        <v>0</v>
      </c>
      <c r="AG23" s="41">
        <v>5.617</v>
      </c>
      <c r="AH23" s="48">
        <f t="shared" ref="AH23:AH32" si="10">((AI23+SQRT(AI23^2-4))/2)^2</f>
        <v>6.1416705842907389</v>
      </c>
      <c r="AI23" s="43">
        <f>3*B23*(AG23-1)/C23</f>
        <v>2.8817516778523489</v>
      </c>
    </row>
    <row r="24" spans="1:35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168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8"/>
        <v>3.19916680849331</v>
      </c>
      <c r="AC24" s="42">
        <f t="shared" si="9"/>
        <v>2.347711267605634</v>
      </c>
      <c r="AD24" s="43">
        <f t="shared" si="7"/>
        <v>5.7951877934272332E-2</v>
      </c>
      <c r="AE24" s="6">
        <v>0</v>
      </c>
      <c r="AF24" s="6">
        <v>0</v>
      </c>
      <c r="AG24" s="41">
        <v>5.9669999999999996</v>
      </c>
      <c r="AH24" s="48">
        <f t="shared" si="10"/>
        <v>4.9002326599270356</v>
      </c>
      <c r="AI24" s="43">
        <f>3*B24*(AG24-1)/C24</f>
        <v>2.6653901408450702</v>
      </c>
    </row>
    <row r="25" spans="1:35" x14ac:dyDescent="0.4">
      <c r="A25" s="1" t="s">
        <v>187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188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si="8"/>
        <v>28.440151446942519</v>
      </c>
      <c r="AC25" s="42">
        <f t="shared" si="9"/>
        <v>5.5204450005162498</v>
      </c>
      <c r="AD25" s="43">
        <f t="shared" si="7"/>
        <v>0.586740833419375</v>
      </c>
      <c r="AE25" s="6">
        <v>0</v>
      </c>
      <c r="AF25" s="6">
        <v>0</v>
      </c>
      <c r="AG25" s="41"/>
      <c r="AH25" s="48"/>
      <c r="AI25" s="43"/>
    </row>
    <row r="26" spans="1:35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168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8"/>
        <v>7.618332021653929</v>
      </c>
      <c r="AC26" s="42">
        <f t="shared" si="9"/>
        <v>3.1224340425531922</v>
      </c>
      <c r="AD26" s="43">
        <f t="shared" si="7"/>
        <v>0.18707234042553203</v>
      </c>
      <c r="AE26">
        <v>0.05</v>
      </c>
      <c r="AF26" s="6">
        <v>0</v>
      </c>
      <c r="AG26" s="41">
        <v>2.82</v>
      </c>
      <c r="AH26" s="48"/>
      <c r="AI26" s="43">
        <f>3*B26*(AG26-1)/C26</f>
        <v>1.0610212765957447</v>
      </c>
    </row>
    <row r="27" spans="1:35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167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8"/>
        <v>5.0276990219299922</v>
      </c>
      <c r="AC27" s="42">
        <f t="shared" si="9"/>
        <v>2.6882330935251799</v>
      </c>
      <c r="AD27" s="43">
        <f t="shared" si="7"/>
        <v>0.11470551558752999</v>
      </c>
      <c r="AE27" s="6">
        <v>0</v>
      </c>
      <c r="AF27" s="6">
        <v>0</v>
      </c>
      <c r="AG27" s="41">
        <v>6.3230000000000004</v>
      </c>
      <c r="AH27" s="48">
        <f t="shared" si="10"/>
        <v>6.9153999229692085</v>
      </c>
      <c r="AI27" s="43">
        <f>3*B27*(AG27-1)/C27</f>
        <v>3.0099841726618712</v>
      </c>
    </row>
    <row r="28" spans="1:35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45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8"/>
        <v>6.4792946531588216</v>
      </c>
      <c r="AC28" s="42">
        <f t="shared" si="9"/>
        <v>2.9383043478260875</v>
      </c>
      <c r="AD28" s="43">
        <f t="shared" si="7"/>
        <v>0.1563840579710146</v>
      </c>
      <c r="AE28" s="6">
        <v>0.05</v>
      </c>
      <c r="AF28" s="6">
        <v>0</v>
      </c>
      <c r="AG28" s="41">
        <v>6.6079999999999997</v>
      </c>
      <c r="AH28" s="48">
        <f t="shared" si="10"/>
        <v>8.7202990679260441</v>
      </c>
      <c r="AI28" s="43">
        <f>3*B28*(AG28-1)/C28</f>
        <v>3.291652173913044</v>
      </c>
    </row>
    <row r="29" spans="1:35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45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227</v>
      </c>
      <c r="AD29" s="43">
        <f t="shared" si="7"/>
        <v>5.5735670039939102E-2</v>
      </c>
      <c r="AE29">
        <v>0.05</v>
      </c>
      <c r="AF29" s="6">
        <v>0</v>
      </c>
      <c r="AG29" s="41">
        <v>6.7480000000000002</v>
      </c>
      <c r="AH29" s="48">
        <f t="shared" si="10"/>
        <v>8.9539336478531943</v>
      </c>
      <c r="AI29" s="43">
        <f>3*B29*(AG29-1)/C29</f>
        <v>3.326502127659575</v>
      </c>
    </row>
    <row r="30" spans="1:35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167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8"/>
        <v>2.9479431509361413</v>
      </c>
      <c r="AC30" s="42">
        <f>3*B30*(AA30-1)/C30</f>
        <v>2.2993831168831171</v>
      </c>
      <c r="AD30" s="43">
        <f t="shared" si="7"/>
        <v>4.9897186147186266E-2</v>
      </c>
      <c r="AE30" s="6">
        <v>0.05</v>
      </c>
      <c r="AF30" s="6">
        <v>0.05</v>
      </c>
      <c r="AG30" s="41">
        <v>6.8849999999999998</v>
      </c>
      <c r="AH30" s="48">
        <f t="shared" si="10"/>
        <v>3.8130901908629715</v>
      </c>
      <c r="AI30" s="43">
        <f>3*B30*(AG30-1)/C30</f>
        <v>2.4648214285714283</v>
      </c>
    </row>
    <row r="31" spans="1:35" x14ac:dyDescent="0.4">
      <c r="A31" s="1" t="s">
        <v>189</v>
      </c>
      <c r="B31" s="5"/>
      <c r="C31" s="20"/>
      <c r="D31" s="35"/>
      <c r="H31" s="35"/>
      <c r="J31" s="37"/>
      <c r="L31" s="35"/>
      <c r="N31" s="37"/>
      <c r="P31" s="11" t="s">
        <v>190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E31">
        <v>0.05</v>
      </c>
      <c r="AF31" s="6">
        <v>0</v>
      </c>
      <c r="AG31" s="41"/>
      <c r="AH31" s="48"/>
      <c r="AI31" s="43"/>
    </row>
    <row r="32" spans="1:35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171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227</v>
      </c>
      <c r="AD32" s="43">
        <f t="shared" ref="AD32" si="11" xml:space="preserve"> ((SQRT(AB32))^3/(AB32-1)+(SQRT(1/AB32)^3/(1/AB32-1))-2)/6</f>
        <v>2.0220057259940472E-2</v>
      </c>
      <c r="AE32" s="6">
        <v>0</v>
      </c>
      <c r="AF32" s="6">
        <v>0</v>
      </c>
      <c r="AG32" s="41">
        <v>6.3810000000000002</v>
      </c>
      <c r="AH32" s="48">
        <f t="shared" si="10"/>
        <v>8.0642947492824746</v>
      </c>
      <c r="AI32" s="43">
        <f>3*B32*(AG32-1)/C32</f>
        <v>3.1919113636363639</v>
      </c>
    </row>
    <row r="33" spans="1:35" x14ac:dyDescent="0.4">
      <c r="A33" s="1" t="s">
        <v>218</v>
      </c>
      <c r="B33" s="5"/>
      <c r="C33" s="20"/>
      <c r="D33" s="35"/>
      <c r="H33" s="35"/>
      <c r="J33" s="37"/>
      <c r="L33" s="35"/>
      <c r="N33" s="37"/>
      <c r="P33" s="11" t="s">
        <v>184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>
        <v>2</v>
      </c>
      <c r="AC33" s="42" t="s">
        <v>227</v>
      </c>
      <c r="AD33" s="43"/>
      <c r="AF33" s="6"/>
      <c r="AG33" s="41"/>
      <c r="AH33" s="48"/>
      <c r="AI33" s="43"/>
    </row>
    <row r="34" spans="1:35" x14ac:dyDescent="0.4">
      <c r="A34" s="1" t="s">
        <v>219</v>
      </c>
      <c r="B34" s="5"/>
      <c r="C34" s="20"/>
      <c r="D34" s="35"/>
      <c r="H34" s="35"/>
      <c r="J34" s="37"/>
      <c r="L34" s="35"/>
      <c r="N34" s="37"/>
      <c r="P34" s="11" t="s">
        <v>220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>
        <v>2</v>
      </c>
      <c r="AC34" s="42" t="s">
        <v>227</v>
      </c>
      <c r="AD34" s="43"/>
      <c r="AF34" s="6"/>
      <c r="AG34" s="41"/>
      <c r="AH34" s="48"/>
      <c r="AI34" s="43"/>
    </row>
    <row r="35" spans="1:35" x14ac:dyDescent="0.4">
      <c r="A35" s="1" t="s">
        <v>221</v>
      </c>
      <c r="B35" s="5"/>
      <c r="C35" s="20"/>
      <c r="D35" s="35"/>
      <c r="H35" s="35"/>
      <c r="J35" s="37"/>
      <c r="L35" s="35"/>
      <c r="N35" s="37"/>
      <c r="P35" s="11" t="s">
        <v>190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>
        <v>2</v>
      </c>
      <c r="AC35" s="42" t="s">
        <v>227</v>
      </c>
      <c r="AD35" s="43"/>
      <c r="AF35" s="6"/>
      <c r="AG35" s="41"/>
      <c r="AH35" s="48"/>
      <c r="AI35" s="43"/>
    </row>
    <row r="36" spans="1:35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168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2">((AC36+SQRT(AC36^2-4))/2)^2</f>
        <v>5.470566890683207</v>
      </c>
      <c r="AC36" s="42">
        <f t="shared" ref="AC36:AC45" si="13">3*B36*(AA36-1)/C36</f>
        <v>2.7664712727272733</v>
      </c>
      <c r="AD36" s="43">
        <f t="shared" ref="AD36:AD48" si="14" xml:space="preserve"> ((SQRT(AB36))^3/(AB36-1)+(SQRT(1/AB36)^3/(1/AB36-1))-2)/6</f>
        <v>0.12774521212121223</v>
      </c>
      <c r="AF36" s="6"/>
      <c r="AG36" s="41">
        <v>5.5190000000000001</v>
      </c>
      <c r="AH36" s="48">
        <f t="shared" ref="AH36" si="15">((AI36+SQRT(AI36^2-4))/2)^2</f>
        <v>8.4033706837950302</v>
      </c>
      <c r="AI36" s="43">
        <f>3*B36*(AG36-1)/C36</f>
        <v>3.2438203636363641</v>
      </c>
    </row>
    <row r="37" spans="1:35" x14ac:dyDescent="0.4">
      <c r="A37" s="1" t="s">
        <v>191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45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2"/>
        <v>2.9229012813568795</v>
      </c>
      <c r="AC37" s="42">
        <f t="shared" si="13"/>
        <v>2.2945646868537688</v>
      </c>
      <c r="AD37" s="43">
        <f t="shared" si="14"/>
        <v>4.9094114475628059E-2</v>
      </c>
      <c r="AE37" s="6">
        <v>0</v>
      </c>
      <c r="AF37" s="6">
        <v>0</v>
      </c>
      <c r="AG37" s="41"/>
      <c r="AH37" s="48"/>
      <c r="AI37" s="43"/>
    </row>
    <row r="38" spans="1:35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167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>7.29385/ 3.855623*2</f>
        <v>3.7834871303548092</v>
      </c>
      <c r="AC38" s="42">
        <f t="shared" si="13"/>
        <v>2.245371859296482</v>
      </c>
      <c r="AD38" s="43">
        <f t="shared" si="14"/>
        <v>7.6537702163031421E-2</v>
      </c>
      <c r="AE38" s="6">
        <v>0</v>
      </c>
      <c r="AF38" s="6">
        <v>0</v>
      </c>
      <c r="AG38" s="41">
        <v>4.9640000000000004</v>
      </c>
      <c r="AH38" s="48">
        <f t="shared" ref="AH38:AH48" si="16">((AI38+SQRT(AI38^2-4))/2)^2</f>
        <v>5.7135676318810278</v>
      </c>
      <c r="AI38" s="43">
        <f>3*B38*(AG38-1)/C38</f>
        <v>2.8086633165829147</v>
      </c>
    </row>
    <row r="39" spans="1:35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167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17">((AC39+SQRT(AC39^2-4))/2)^2</f>
        <v>3.036579510439676</v>
      </c>
      <c r="AC39" s="42">
        <f t="shared" si="13"/>
        <v>2.316440677966102</v>
      </c>
      <c r="AD39" s="43">
        <f t="shared" si="14"/>
        <v>5.274011299435033E-2</v>
      </c>
      <c r="AE39" s="6">
        <v>0</v>
      </c>
      <c r="AF39" s="6">
        <v>0</v>
      </c>
      <c r="AG39" s="41">
        <v>5.2039999999999997</v>
      </c>
      <c r="AH39" s="48">
        <f t="shared" si="16"/>
        <v>5.7476650750278822</v>
      </c>
      <c r="AI39" s="43">
        <f>3*B39*(AG39-1)/C39</f>
        <v>2.8145423728813559</v>
      </c>
    </row>
    <row r="40" spans="1:35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168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17"/>
        <v>3.7288509522156765</v>
      </c>
      <c r="AC40" s="42">
        <f t="shared" si="13"/>
        <v>2.4488834355828222</v>
      </c>
      <c r="AD40" s="43">
        <f t="shared" si="14"/>
        <v>7.4813905930470367E-2</v>
      </c>
      <c r="AE40" s="6">
        <v>0</v>
      </c>
      <c r="AF40" s="6">
        <v>0</v>
      </c>
      <c r="AG40" s="41">
        <v>5.6189999999999998</v>
      </c>
      <c r="AH40" s="48">
        <f t="shared" si="16"/>
        <v>5.9922076536442299</v>
      </c>
      <c r="AI40" s="43">
        <f>3*B40*(AG40-1)/C40</f>
        <v>2.8564122699386507</v>
      </c>
    </row>
    <row r="41" spans="1:35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168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17"/>
        <v>2.8757615250732638</v>
      </c>
      <c r="AC41" s="42">
        <f t="shared" si="13"/>
        <v>2.2854967741935486</v>
      </c>
      <c r="AD41" s="43">
        <f t="shared" si="14"/>
        <v>4.7582795698924686E-2</v>
      </c>
      <c r="AE41" s="6">
        <v>0</v>
      </c>
      <c r="AF41" s="6">
        <v>0</v>
      </c>
      <c r="AG41" s="41">
        <v>6.02</v>
      </c>
      <c r="AH41" s="48">
        <f t="shared" si="16"/>
        <v>4.4023086040325312</v>
      </c>
      <c r="AI41" s="43">
        <f>3*B41*(AG41-1)/C41</f>
        <v>2.5747741935483868</v>
      </c>
    </row>
    <row r="42" spans="1:35" x14ac:dyDescent="0.4">
      <c r="A42" s="1" t="s">
        <v>192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167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si="17"/>
        <v>6.450157220103736</v>
      </c>
      <c r="AC42" s="42">
        <f t="shared" si="13"/>
        <v>2.9334607890311855</v>
      </c>
      <c r="AD42" s="43">
        <f t="shared" si="14"/>
        <v>0.15557679817186423</v>
      </c>
      <c r="AE42">
        <v>0.05</v>
      </c>
      <c r="AF42" s="6"/>
      <c r="AG42" s="41"/>
      <c r="AH42" s="48"/>
      <c r="AI42" s="43"/>
    </row>
    <row r="43" spans="1:35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167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17"/>
        <v>4.0105608852003209</v>
      </c>
      <c r="AC43" s="42">
        <f t="shared" si="13"/>
        <v>2.5019797297297299</v>
      </c>
      <c r="AD43" s="43">
        <f t="shared" si="14"/>
        <v>8.3663288288288243E-2</v>
      </c>
      <c r="AE43" s="6">
        <v>0</v>
      </c>
      <c r="AF43" s="6">
        <v>0</v>
      </c>
      <c r="AG43" s="41">
        <v>6.4859999999999998</v>
      </c>
      <c r="AH43" s="48">
        <f t="shared" si="16"/>
        <v>5.2315689154786122</v>
      </c>
      <c r="AI43" s="43">
        <f>3*B43*(AG43-1)/C43</f>
        <v>2.7244662162162161</v>
      </c>
    </row>
    <row r="44" spans="1:35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45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si="17"/>
        <v>7.6339377918181199</v>
      </c>
      <c r="AC44" s="42">
        <f t="shared" si="13"/>
        <v>3.124889083735312</v>
      </c>
      <c r="AD44" s="43">
        <f t="shared" si="14"/>
        <v>0.18748151395588528</v>
      </c>
      <c r="AE44" s="6">
        <v>0</v>
      </c>
      <c r="AF44" s="6">
        <v>0</v>
      </c>
      <c r="AG44" s="41">
        <v>6.7279999999999998</v>
      </c>
      <c r="AH44" s="48"/>
      <c r="AI44" s="43"/>
    </row>
    <row r="45" spans="1:35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18">((L45+SQRT(L45^2-4))/2)^2</f>
        <v>2.9340880619479717</v>
      </c>
      <c r="J45" s="37">
        <f t="shared" ref="J45:J54" si="19">((N45+SQRT(N45^2-4))/2)^2</f>
        <v>1.6850125798097029</v>
      </c>
      <c r="L45" s="35">
        <f t="shared" ref="L45:L56" si="20">3*B45*(D45-1)/C45</f>
        <v>2.2967171052631579</v>
      </c>
      <c r="N45" s="37">
        <f t="shared" ref="N45:N54" si="21">3*B45*(F45-1)/C45</f>
        <v>2.0684486842105261</v>
      </c>
      <c r="P45" s="11" t="s">
        <v>45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>10.867/3.742</f>
        <v>2.904061998931053</v>
      </c>
      <c r="AC45" s="42">
        <f t="shared" si="13"/>
        <v>2.647071710526316</v>
      </c>
      <c r="AD45" s="43">
        <f t="shared" si="14"/>
        <v>4.8490042952297717E-2</v>
      </c>
      <c r="AE45">
        <v>0.05</v>
      </c>
      <c r="AF45" s="6">
        <v>0</v>
      </c>
      <c r="AG45" s="41">
        <v>6.9509999999999996</v>
      </c>
      <c r="AH45" s="48">
        <f t="shared" si="16"/>
        <v>5.5691957991076153</v>
      </c>
      <c r="AI45" s="43">
        <f>3*B45*(AG45-1)/C45</f>
        <v>2.7836585526315782</v>
      </c>
    </row>
    <row r="46" spans="1:35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18"/>
        <v>2.9246765439874713</v>
      </c>
      <c r="I46" s="36">
        <f>((M46+SQRT(M46^2-4))/2)^2</f>
        <v>3.741408848048414</v>
      </c>
      <c r="J46" s="37">
        <f t="shared" si="19"/>
        <v>4.3097222414125342</v>
      </c>
      <c r="L46" s="35">
        <f t="shared" si="20"/>
        <v>2.2949062499999999</v>
      </c>
      <c r="M46" s="36">
        <f>3*B46*(E46-1)/C46</f>
        <v>2.4512624999999999</v>
      </c>
      <c r="N46" s="37">
        <f t="shared" si="21"/>
        <v>2.557685625</v>
      </c>
      <c r="P46" s="11" t="s">
        <v>45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f>10.928/3.139</f>
        <v>3.4813634915578215</v>
      </c>
      <c r="AC46" s="42" t="s">
        <v>230</v>
      </c>
      <c r="AD46" s="43">
        <f t="shared" si="14"/>
        <v>6.6965418608063487E-2</v>
      </c>
      <c r="AE46">
        <v>0.05</v>
      </c>
      <c r="AF46" s="6">
        <v>0</v>
      </c>
      <c r="AG46" s="41">
        <v>7.1890000000000001</v>
      </c>
      <c r="AH46" s="48">
        <f t="shared" si="16"/>
        <v>7.6128859563570401</v>
      </c>
      <c r="AI46" s="43">
        <f>3*B46*(AG46-1)/C46</f>
        <v>3.1215768749999997</v>
      </c>
    </row>
    <row r="47" spans="1:35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18"/>
        <v>2.9360689915208353</v>
      </c>
      <c r="J47" s="37" t="e">
        <f t="shared" si="19"/>
        <v>#NUM!</v>
      </c>
      <c r="L47" s="35">
        <f t="shared" si="20"/>
        <v>2.2970982658959542</v>
      </c>
      <c r="N47" s="37">
        <f t="shared" si="21"/>
        <v>1.7667988439306359</v>
      </c>
      <c r="P47" s="11" t="s">
        <v>167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17"/>
        <v>3.2834460034129589</v>
      </c>
      <c r="AC47" s="42">
        <f>3*B47*(AA47-1)/C47</f>
        <v>2.3638959537572255</v>
      </c>
      <c r="AD47" s="43">
        <f t="shared" si="14"/>
        <v>6.0649325626204176E-2</v>
      </c>
      <c r="AE47" s="6">
        <v>0.1</v>
      </c>
      <c r="AF47" s="6"/>
      <c r="AG47" s="41">
        <v>7.6390000000000002</v>
      </c>
      <c r="AH47" s="48">
        <f t="shared" si="16"/>
        <v>3.8072675087967802</v>
      </c>
      <c r="AI47" s="43">
        <f>3*B47*(AG47-1)/C47</f>
        <v>2.4637213872832371</v>
      </c>
    </row>
    <row r="48" spans="1:35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18"/>
        <v>2.9556677328143444</v>
      </c>
      <c r="J48" s="37">
        <f t="shared" si="19"/>
        <v>6.7317199902806895</v>
      </c>
      <c r="L48" s="35">
        <f t="shared" si="20"/>
        <v>2.3008695652173912</v>
      </c>
      <c r="N48" s="37">
        <f t="shared" si="21"/>
        <v>2.9799782608695655</v>
      </c>
      <c r="P48" s="11" t="s">
        <v>45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17"/>
        <v>7.3157247191719472</v>
      </c>
      <c r="AC48" s="42">
        <f>3*B48*(AA48-1)/C48</f>
        <v>3.0744782608695655</v>
      </c>
      <c r="AD48" s="43">
        <f t="shared" si="14"/>
        <v>0.1790797101449276</v>
      </c>
      <c r="AE48">
        <v>0.05</v>
      </c>
      <c r="AF48" s="6"/>
      <c r="AG48" s="41">
        <v>6.62</v>
      </c>
      <c r="AH48" s="48">
        <f t="shared" si="16"/>
        <v>8.7673332371010559</v>
      </c>
      <c r="AI48" s="43">
        <f>3*B48*(AG48-1)/C48</f>
        <v>3.298695652173913</v>
      </c>
    </row>
    <row r="49" spans="1:35" x14ac:dyDescent="0.4">
      <c r="A49" s="1" t="s">
        <v>193</v>
      </c>
      <c r="B49" s="5"/>
      <c r="C49" s="20"/>
      <c r="D49" s="35"/>
      <c r="H49" s="35"/>
      <c r="J49" s="37"/>
      <c r="L49" s="35"/>
      <c r="N49" s="37"/>
      <c r="P49" s="11" t="s">
        <v>171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E49" s="6">
        <v>0</v>
      </c>
      <c r="AF49" s="6">
        <v>0</v>
      </c>
      <c r="AG49" s="41"/>
      <c r="AH49" s="48"/>
      <c r="AI49" s="43"/>
    </row>
    <row r="50" spans="1:35" x14ac:dyDescent="0.4">
      <c r="A50" s="1" t="s">
        <v>194</v>
      </c>
      <c r="B50" s="5"/>
      <c r="C50" s="20"/>
      <c r="D50" s="35"/>
      <c r="H50" s="35"/>
      <c r="J50" s="37"/>
      <c r="L50" s="35"/>
      <c r="N50" s="37"/>
      <c r="P50" s="11" t="s">
        <v>183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6"/>
      <c r="AG50" s="41"/>
      <c r="AH50" s="48"/>
      <c r="AI50" s="43"/>
    </row>
    <row r="51" spans="1:35" x14ac:dyDescent="0.4">
      <c r="A51" s="1" t="s">
        <v>222</v>
      </c>
      <c r="B51" s="5"/>
      <c r="C51" s="20"/>
      <c r="D51" s="35"/>
      <c r="H51" s="35"/>
      <c r="J51" s="37"/>
      <c r="L51" s="35"/>
      <c r="N51" s="37"/>
      <c r="P51" s="11" t="s">
        <v>220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6"/>
      <c r="AG51" s="41"/>
      <c r="AH51" s="48"/>
      <c r="AI51" s="43"/>
    </row>
    <row r="52" spans="1:35" x14ac:dyDescent="0.4">
      <c r="A52" s="1" t="s">
        <v>223</v>
      </c>
      <c r="B52" s="5"/>
      <c r="C52" s="20"/>
      <c r="D52" s="35"/>
      <c r="H52" s="35"/>
      <c r="J52" s="37"/>
      <c r="L52" s="35"/>
      <c r="N52" s="37"/>
      <c r="P52" s="11" t="s">
        <v>190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6"/>
      <c r="AG52" s="41"/>
      <c r="AH52" s="48"/>
      <c r="AI52" s="43"/>
    </row>
    <row r="53" spans="1:35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18"/>
        <v>2.9638915653203752</v>
      </c>
      <c r="I53" s="36">
        <f>((M53+SQRT(M53^2-4))/2)^2</f>
        <v>2.2060303174784361</v>
      </c>
      <c r="J53" s="37" t="e">
        <f t="shared" si="19"/>
        <v>#NUM!</v>
      </c>
      <c r="L53" s="35">
        <f t="shared" si="20"/>
        <v>2.3024521330198189</v>
      </c>
      <c r="M53" s="36">
        <f>3*B53*(E53-1)/C53</f>
        <v>2.1585488747060801</v>
      </c>
      <c r="N53" s="37">
        <f t="shared" si="21"/>
        <v>1.6534484380248571</v>
      </c>
      <c r="P53" s="11" t="s">
        <v>168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227</v>
      </c>
      <c r="AD53" s="43">
        <f t="shared" ref="AD53:AD65" si="22" xml:space="preserve"> ((SQRT(AB53))^3/(AB53-1)+(SQRT(1/AB53)^3/(1/AB53-1))-2)/6</f>
        <v>6.0219232601974003E-2</v>
      </c>
      <c r="AF53" s="6"/>
      <c r="AG53" s="41">
        <v>5.1980000000000004</v>
      </c>
      <c r="AH53" s="48">
        <f t="shared" ref="AH53:AH56" si="23">((AI53+SQRT(AI53^2-4))/2)^2</f>
        <v>6.9803382751810243</v>
      </c>
      <c r="AI53" s="43">
        <f>3*B53*(AG53-1)/C53</f>
        <v>3.0205293920053751</v>
      </c>
    </row>
    <row r="54" spans="1:35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18"/>
        <v>2.9514024161532255</v>
      </c>
      <c r="J54" s="37" t="e">
        <f t="shared" si="19"/>
        <v>#NUM!</v>
      </c>
      <c r="L54" s="35">
        <f t="shared" si="20"/>
        <v>2.3000487804878049</v>
      </c>
      <c r="N54" s="37">
        <f t="shared" si="21"/>
        <v>1.3126609756097563</v>
      </c>
      <c r="P54" s="11" t="s">
        <v>168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24">((AC54+SQRT(AC54^2-4))/2)^2</f>
        <v>1.6018416860891611</v>
      </c>
      <c r="AC54" s="42">
        <f t="shared" ref="AC54:AC65" si="25">3*B54*(AA54-1)/C54</f>
        <v>2.0557536585365854</v>
      </c>
      <c r="AD54" s="43">
        <f t="shared" si="22"/>
        <v>9.2922764227643118E-3</v>
      </c>
      <c r="AF54" s="6"/>
      <c r="AG54" s="41">
        <v>4.8159999999999998</v>
      </c>
      <c r="AH54" s="48">
        <f t="shared" si="23"/>
        <v>4.5219212905788266</v>
      </c>
      <c r="AI54" s="43">
        <f>3*B54*(AG54-1)/C54</f>
        <v>2.5967414634146344</v>
      </c>
    </row>
    <row r="55" spans="1:35" x14ac:dyDescent="0.4">
      <c r="A55" s="1" t="s">
        <v>195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172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25"/>
        <v>2.4428693306202565</v>
      </c>
      <c r="AD55" s="43">
        <f t="shared" si="22"/>
        <v>7.3811555103376073E-2</v>
      </c>
      <c r="AF55" s="6"/>
      <c r="AG55" s="41"/>
      <c r="AH55" s="48"/>
      <c r="AI55" s="43"/>
    </row>
    <row r="56" spans="1:35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18"/>
        <v>2.9515605376693688</v>
      </c>
      <c r="J56" s="37"/>
      <c r="L56" s="35">
        <f t="shared" si="20"/>
        <v>2.3000792079207919</v>
      </c>
      <c r="N56" s="37"/>
      <c r="P56" s="11" t="s">
        <v>45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25"/>
        <v>4.4201940594059401</v>
      </c>
      <c r="AD56" s="43">
        <f t="shared" si="22"/>
        <v>0.40336567656765682</v>
      </c>
      <c r="AE56" s="6">
        <v>0</v>
      </c>
      <c r="AF56" s="6"/>
      <c r="AG56" s="41">
        <v>6.1660000000000004</v>
      </c>
      <c r="AH56" s="48">
        <f t="shared" si="23"/>
        <v>22.673055757310312</v>
      </c>
      <c r="AI56" s="43">
        <f>3*B56*(AG56-1)/C56</f>
        <v>4.9716356435643565</v>
      </c>
    </row>
    <row r="57" spans="1:35" x14ac:dyDescent="0.4">
      <c r="A57" s="1" t="s">
        <v>196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172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25"/>
        <v>2.5176687634544996</v>
      </c>
      <c r="AD57" s="43">
        <f t="shared" si="22"/>
        <v>8.6278127242416611E-2</v>
      </c>
      <c r="AF57" s="6">
        <v>0</v>
      </c>
      <c r="AG57" s="41"/>
      <c r="AH57" s="48"/>
      <c r="AI57" s="43"/>
    </row>
    <row r="58" spans="1:35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172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5" si="26">((AC58+SQRT(AC58^2-4))/2)^2</f>
        <v>4.1198928287732333</v>
      </c>
      <c r="AC58" s="42">
        <f t="shared" si="25"/>
        <v>2.5224229600201689</v>
      </c>
      <c r="AD58" s="43">
        <f t="shared" si="22"/>
        <v>8.707049333669474E-2</v>
      </c>
      <c r="AE58" s="6">
        <v>0</v>
      </c>
      <c r="AF58" s="6">
        <v>0</v>
      </c>
      <c r="AG58" s="41">
        <v>4.8719999999999999</v>
      </c>
      <c r="AH58" s="48"/>
      <c r="AI58" s="43"/>
    </row>
    <row r="59" spans="1:35" x14ac:dyDescent="0.4">
      <c r="A59" s="1" t="s">
        <v>197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172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26"/>
        <v>3.9647919007050652</v>
      </c>
      <c r="AC59" s="42">
        <f t="shared" si="25"/>
        <v>2.4933936608206939</v>
      </c>
      <c r="AD59" s="43">
        <f t="shared" si="22"/>
        <v>8.2232276803448981E-2</v>
      </c>
      <c r="AF59" s="6"/>
      <c r="AG59" s="41"/>
      <c r="AH59" s="48"/>
      <c r="AI59" s="43"/>
    </row>
    <row r="60" spans="1:35" x14ac:dyDescent="0.4">
      <c r="A60" s="1" t="s">
        <v>198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172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26"/>
        <v>4.0316576240717135</v>
      </c>
      <c r="AC60" s="42">
        <f t="shared" si="25"/>
        <v>2.5059318743854084</v>
      </c>
      <c r="AD60" s="43">
        <f t="shared" si="22"/>
        <v>8.4321979064234734E-2</v>
      </c>
      <c r="AF60" s="6"/>
      <c r="AG60" s="41"/>
      <c r="AH60" s="48"/>
      <c r="AI60" s="43"/>
    </row>
    <row r="61" spans="1:35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79" si="27">((L61+SQRT(L61^2-4))/2)^2</f>
        <v>2.9483101851292712</v>
      </c>
      <c r="J61" s="37"/>
      <c r="L61" s="35">
        <f t="shared" ref="L61:L79" si="28">3*B61*(D61-1)/C61</f>
        <v>2.2994537444933916</v>
      </c>
      <c r="N61" s="37"/>
      <c r="P61" s="11" t="s">
        <v>167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si="26"/>
        <v>1.4847776136190036</v>
      </c>
      <c r="AC61" s="42">
        <f t="shared" si="25"/>
        <v>2.0391859030837001</v>
      </c>
      <c r="AD61" s="43">
        <f t="shared" si="22"/>
        <v>6.5309838472833448E-3</v>
      </c>
      <c r="AF61" s="6"/>
      <c r="AG61" s="41">
        <v>5.0229999999999997</v>
      </c>
      <c r="AH61" s="48">
        <f t="shared" ref="AH61:AH62" si="29">((AI61+SQRT(AI61^2-4))/2)^2</f>
        <v>4.2218605200920329</v>
      </c>
      <c r="AI61" s="43">
        <f>3*B61*(AG61-1)/C61</f>
        <v>2.5414017621145373</v>
      </c>
    </row>
    <row r="62" spans="1:35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27"/>
        <v>2.9622993492241645</v>
      </c>
      <c r="J62" s="37"/>
      <c r="L62" s="35">
        <f t="shared" si="28"/>
        <v>2.3021457286432154</v>
      </c>
      <c r="N62" s="37"/>
      <c r="P62" s="11" t="s">
        <v>167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26"/>
        <v>2.2592566420908891</v>
      </c>
      <c r="AC62" s="42">
        <f t="shared" si="25"/>
        <v>2.1683819095477386</v>
      </c>
      <c r="AD62" s="43">
        <f t="shared" si="22"/>
        <v>2.8063651591289762E-2</v>
      </c>
      <c r="AF62" s="6">
        <v>0</v>
      </c>
      <c r="AG62" s="41">
        <v>4.9059999999999997</v>
      </c>
      <c r="AH62" s="48">
        <f t="shared" si="29"/>
        <v>5.3759502007458693</v>
      </c>
      <c r="AI62" s="43">
        <f>3*B62*(AG62-1)/C62</f>
        <v>2.749902512562814</v>
      </c>
    </row>
    <row r="63" spans="1:35" x14ac:dyDescent="0.4">
      <c r="A63" s="1" t="s">
        <v>199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184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26"/>
        <v>3.9328389073378691</v>
      </c>
      <c r="AC63" s="42">
        <f t="shared" si="25"/>
        <v>2.4873898282146656</v>
      </c>
      <c r="AD63" s="43">
        <f t="shared" si="22"/>
        <v>8.1231638035777667E-2</v>
      </c>
      <c r="AF63" s="6">
        <v>0</v>
      </c>
      <c r="AG63" s="41"/>
      <c r="AH63" s="48"/>
      <c r="AI63" s="43"/>
    </row>
    <row r="64" spans="1:35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27"/>
        <v>2.9528457897395812</v>
      </c>
      <c r="J64" s="37"/>
      <c r="L64" s="35">
        <f t="shared" si="28"/>
        <v>2.3003265306122453</v>
      </c>
      <c r="N64" s="37"/>
      <c r="P64" s="11" t="s">
        <v>184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si="26"/>
        <v>1.5872402205632015</v>
      </c>
      <c r="AC64" s="42">
        <f t="shared" si="25"/>
        <v>2.0535979591836737</v>
      </c>
      <c r="AD64" s="43">
        <f t="shared" si="22"/>
        <v>8.932993197278952E-3</v>
      </c>
      <c r="AF64" s="6">
        <v>0</v>
      </c>
      <c r="AG64" s="41"/>
      <c r="AH64" s="48"/>
      <c r="AI64" s="43"/>
    </row>
    <row r="65" spans="1:35" x14ac:dyDescent="0.4">
      <c r="A65" s="1" t="s">
        <v>200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167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26"/>
        <v>3.0403556431341814</v>
      </c>
      <c r="AC65" s="42">
        <f t="shared" si="25"/>
        <v>2.3171673511431465</v>
      </c>
      <c r="AD65" s="43">
        <f t="shared" si="22"/>
        <v>5.2861225190524351E-2</v>
      </c>
      <c r="AF65" s="6">
        <v>0</v>
      </c>
      <c r="AG65" s="41"/>
      <c r="AH65" s="48"/>
      <c r="AI65" s="43"/>
    </row>
    <row r="66" spans="1:35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27"/>
        <v>2.9683188551159074</v>
      </c>
      <c r="J66" s="37"/>
      <c r="L66" s="35">
        <f t="shared" si="28"/>
        <v>2.3033041237113405</v>
      </c>
      <c r="N66" s="37"/>
      <c r="P66" s="11" t="s">
        <v>167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6">
        <v>0</v>
      </c>
      <c r="AG66" s="41">
        <v>4.9720000000000004</v>
      </c>
      <c r="AH66" s="48">
        <f t="shared" ref="AH66" si="30">((AI66+SQRT(AI66^2-4))/2)^2</f>
        <v>3.5448701807384584</v>
      </c>
      <c r="AI66" s="43">
        <f>3*B66*(AG66-1)/C66</f>
        <v>2.413911340206186</v>
      </c>
    </row>
    <row r="67" spans="1:35" x14ac:dyDescent="0.4">
      <c r="A67" s="1" t="s">
        <v>226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6"/>
      <c r="AG67" s="41"/>
      <c r="AH67" s="48"/>
      <c r="AI67" s="43"/>
    </row>
    <row r="68" spans="1:35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27"/>
        <v>2.9703681369217274</v>
      </c>
      <c r="J68" s="37">
        <f t="shared" ref="J68:J79" si="31">((N68+SQRT(N68^2-4))/2)^2</f>
        <v>4.7600432310165832</v>
      </c>
      <c r="L68" s="35">
        <f t="shared" si="28"/>
        <v>2.3036984924623112</v>
      </c>
      <c r="N68" s="37">
        <f t="shared" ref="N68:N79" si="32">3*B68*(F68-1)/C68</f>
        <v>2.6400994974874377</v>
      </c>
      <c r="V68" s="10"/>
      <c r="AA68" s="42"/>
      <c r="AB68" s="45"/>
      <c r="AC68" s="42"/>
      <c r="AD68" s="43"/>
      <c r="AF68" s="6"/>
      <c r="AG68" s="41"/>
      <c r="AH68" s="48"/>
      <c r="AI68" s="43"/>
    </row>
    <row r="69" spans="1:35" x14ac:dyDescent="0.4">
      <c r="A69" s="1" t="s">
        <v>201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167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33">((AC69+SQRT(AC69^2-4))/2)^2</f>
        <v>4.0191344386862236</v>
      </c>
      <c r="AC69" s="42">
        <f>3*B69*(AA69-1)/C69</f>
        <v>2.5035862736808672</v>
      </c>
      <c r="AD69" s="43">
        <f t="shared" ref="AD69:AD73" si="34" xml:space="preserve"> ((SQRT(AB69))^3/(AB69-1)+(SQRT(1/AB69)^3/(1/AB69-1))-2)/6</f>
        <v>8.3931045613477931E-2</v>
      </c>
      <c r="AF69" s="6"/>
      <c r="AG69" s="41"/>
      <c r="AH69" s="48"/>
      <c r="AI69" s="43"/>
    </row>
    <row r="70" spans="1:35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27"/>
        <v>2.9297338776369064</v>
      </c>
      <c r="J70" s="37">
        <f t="shared" si="31"/>
        <v>3.0600666550100843</v>
      </c>
      <c r="L70" s="35">
        <f t="shared" si="28"/>
        <v>2.2958793103448278</v>
      </c>
      <c r="N70" s="37">
        <f t="shared" si="32"/>
        <v>2.3209603448275864</v>
      </c>
      <c r="P70" s="11" t="s">
        <v>167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>6.537854/5.292708*2</f>
        <v>2.4705137710223197</v>
      </c>
      <c r="AC70" s="42">
        <f>3*B70*(AA70-1)/C70</f>
        <v>2.2566500000000005</v>
      </c>
      <c r="AD70" s="43">
        <f t="shared" si="34"/>
        <v>3.4667567775065709E-2</v>
      </c>
      <c r="AF70" s="6">
        <v>0</v>
      </c>
      <c r="AG70" s="41">
        <v>5.2450000000000001</v>
      </c>
      <c r="AH70" s="48">
        <f t="shared" ref="AH70:AH79" si="35">((AI70+SQRT(AI70^2-4))/2)^2</f>
        <v>5.2627438454158284</v>
      </c>
      <c r="AI70" s="43">
        <f>3*B70*(AG70-1)/C70</f>
        <v>2.7299741379310345</v>
      </c>
    </row>
    <row r="71" spans="1:35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27"/>
        <v>2.9713575013500662</v>
      </c>
      <c r="J71" s="37" t="e">
        <f t="shared" si="31"/>
        <v>#NUM!</v>
      </c>
      <c r="L71" s="35">
        <f t="shared" si="28"/>
        <v>2.3038888888888884</v>
      </c>
      <c r="N71" s="37">
        <f t="shared" si="32"/>
        <v>1.7991111111111109</v>
      </c>
      <c r="P71" s="11" t="s">
        <v>168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ref="AB71:AB78" si="36">((AC71+SQRT(AC71^2-4))/2)^2</f>
        <v>3.3369967023753118</v>
      </c>
      <c r="AC71" s="42">
        <f>3*B71*(AA71-1)/C71</f>
        <v>2.3741666666666665</v>
      </c>
      <c r="AD71" s="43">
        <f t="shared" si="34"/>
        <v>6.2361111111111089E-2</v>
      </c>
      <c r="AE71" s="6">
        <v>0</v>
      </c>
      <c r="AF71" s="6">
        <v>0</v>
      </c>
      <c r="AG71" s="41">
        <v>5.5529999999999999</v>
      </c>
      <c r="AH71" s="48">
        <f t="shared" si="35"/>
        <v>5.5618930291910775</v>
      </c>
      <c r="AI71" s="43">
        <f>3*B71*(AG71-1)/C71</f>
        <v>2.7823888888888884</v>
      </c>
    </row>
    <row r="72" spans="1:35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27"/>
        <v>2.9375571636289326</v>
      </c>
      <c r="J72" s="37" t="e">
        <f t="shared" si="31"/>
        <v>#NUM!</v>
      </c>
      <c r="L72" s="35">
        <f t="shared" si="28"/>
        <v>2.2973846153846158</v>
      </c>
      <c r="N72" s="37">
        <f t="shared" si="32"/>
        <v>1.7704615384615385</v>
      </c>
      <c r="P72" s="11" t="s">
        <v>168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36"/>
        <v>2.9402955767601289</v>
      </c>
      <c r="AC72" s="42">
        <f>3*B72*(AA72-1)/C72</f>
        <v>2.2979115384615385</v>
      </c>
      <c r="AD72" s="43">
        <f t="shared" si="34"/>
        <v>4.9651923076923087E-2</v>
      </c>
      <c r="AE72" s="6">
        <v>0</v>
      </c>
      <c r="AF72" s="6">
        <v>0</v>
      </c>
      <c r="AG72" s="41">
        <v>5.9530000000000003</v>
      </c>
      <c r="AH72" s="48">
        <f t="shared" si="35"/>
        <v>4.5936239754997379</v>
      </c>
      <c r="AI72" s="43">
        <f>3*B72*(AG72-1)/C72</f>
        <v>2.6098500000000002</v>
      </c>
    </row>
    <row r="73" spans="1:35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27"/>
        <v>2.9563455478498613</v>
      </c>
      <c r="J73" s="37" t="e">
        <f t="shared" si="31"/>
        <v>#NUM!</v>
      </c>
      <c r="L73" s="35">
        <f t="shared" si="28"/>
        <v>2.3009999999999997</v>
      </c>
      <c r="N73" s="37">
        <f t="shared" si="32"/>
        <v>1.8515250000000001</v>
      </c>
      <c r="P73" s="11" t="s">
        <v>167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36"/>
        <v>2.7483838563815435</v>
      </c>
      <c r="AC73" s="42">
        <f>3*B73*(AA73-1)/C73</f>
        <v>2.2610249999999996</v>
      </c>
      <c r="AD73" s="43">
        <f t="shared" si="34"/>
        <v>4.3504166666666601E-2</v>
      </c>
      <c r="AE73">
        <v>0.01</v>
      </c>
      <c r="AF73" s="6">
        <v>0</v>
      </c>
      <c r="AG73" s="41">
        <v>6.1740000000000004</v>
      </c>
      <c r="AH73" s="48">
        <f t="shared" si="35"/>
        <v>4.1193677032869758</v>
      </c>
      <c r="AI73" s="43">
        <f>3*B73*(AG73-1)/C73</f>
        <v>2.5223249999999999</v>
      </c>
    </row>
    <row r="74" spans="1:35" x14ac:dyDescent="0.4">
      <c r="A74" s="1" t="s">
        <v>202</v>
      </c>
      <c r="B74" s="5"/>
      <c r="C74" s="20"/>
      <c r="D74" s="35"/>
      <c r="H74" s="35"/>
      <c r="J74" s="37"/>
      <c r="L74" s="35"/>
      <c r="N74" s="37"/>
      <c r="P74" s="11" t="s">
        <v>167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6"/>
      <c r="AG74" s="41"/>
      <c r="AH74" s="48"/>
      <c r="AI74" s="43"/>
    </row>
    <row r="75" spans="1:35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27"/>
        <v>2.9511489195340639</v>
      </c>
      <c r="J75" s="37">
        <f t="shared" si="31"/>
        <v>1.3380611226779187</v>
      </c>
      <c r="L75" s="35">
        <f t="shared" si="28"/>
        <v>2.3000000000000003</v>
      </c>
      <c r="N75" s="37">
        <f t="shared" si="32"/>
        <v>2.0212400000000001</v>
      </c>
      <c r="P75" s="11" t="s">
        <v>45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36"/>
        <v>3.5216348445060914</v>
      </c>
      <c r="AC75" s="42">
        <f>3*B75*(AA75-1)/C75</f>
        <v>2.4094800000000003</v>
      </c>
      <c r="AD75" s="43">
        <f t="shared" ref="AD75:AD79" si="37" xml:space="preserve"> ((SQRT(AB75))^3/(AB75-1)+(SQRT(1/AB75)^3/(1/AB75-1))-2)/6</f>
        <v>6.8246666666666636E-2</v>
      </c>
      <c r="AF75" s="6">
        <v>0</v>
      </c>
      <c r="AG75" s="41">
        <v>6.6609999999999996</v>
      </c>
      <c r="AH75" s="48">
        <f t="shared" si="35"/>
        <v>4.5619226631972625</v>
      </c>
      <c r="AI75" s="43">
        <f>3*B75*(AG75-1)/C75</f>
        <v>2.60406</v>
      </c>
    </row>
    <row r="76" spans="1:35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27"/>
        <v>2.9768255037695663</v>
      </c>
      <c r="J76" s="37">
        <f t="shared" si="31"/>
        <v>3.621760579090187</v>
      </c>
      <c r="L76" s="35">
        <f t="shared" si="28"/>
        <v>2.3049411764705883</v>
      </c>
      <c r="N76" s="37">
        <f t="shared" si="32"/>
        <v>2.4285529411764704</v>
      </c>
      <c r="P76" s="11" t="s">
        <v>45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>10.612/4.004</f>
        <v>2.6503496503496509</v>
      </c>
      <c r="AC76" s="42">
        <f>3*B76*(AA76-1)/C76</f>
        <v>2.6237294117647054</v>
      </c>
      <c r="AD76" s="43">
        <f t="shared" si="37"/>
        <v>4.0374007505043309E-2</v>
      </c>
      <c r="AE76">
        <v>0.05</v>
      </c>
      <c r="AF76" s="6">
        <v>0</v>
      </c>
      <c r="AG76" s="41">
        <v>6.96</v>
      </c>
      <c r="AH76" s="48">
        <f t="shared" si="35"/>
        <v>5.4887541223757772</v>
      </c>
      <c r="AI76" s="43">
        <f>3*B76*(AG76-1)/C76</f>
        <v>2.7696470588235291</v>
      </c>
    </row>
    <row r="77" spans="1:35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27"/>
        <v>2.9852686604388676</v>
      </c>
      <c r="I77" s="36">
        <f>((M77+SQRT(M77^2-4))/2)^2</f>
        <v>2.3317714840903077</v>
      </c>
      <c r="J77" s="37" t="e">
        <f t="shared" si="31"/>
        <v>#NUM!</v>
      </c>
      <c r="L77" s="35">
        <f t="shared" si="28"/>
        <v>2.3065660377358488</v>
      </c>
      <c r="M77" s="36">
        <f>3*B77*(E77-1)/C77</f>
        <v>2.1818867924528305</v>
      </c>
      <c r="N77" s="37">
        <f t="shared" si="32"/>
        <v>1.9739396226415091</v>
      </c>
      <c r="P77" s="11" t="s">
        <v>45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f>10.229/4.036</f>
        <v>2.534440039643211</v>
      </c>
      <c r="AC77" s="42" t="s">
        <v>230</v>
      </c>
      <c r="AD77" s="43">
        <f t="shared" si="37"/>
        <v>3.6689357907757549E-2</v>
      </c>
      <c r="AE77">
        <v>0.05</v>
      </c>
      <c r="AF77" s="6">
        <v>0</v>
      </c>
      <c r="AG77" s="41">
        <v>7.258</v>
      </c>
      <c r="AH77" s="48">
        <f t="shared" si="35"/>
        <v>5.5860159404834295</v>
      </c>
      <c r="AI77" s="43">
        <f>3*B77*(AG77-1)/C77</f>
        <v>2.7865811320754719</v>
      </c>
    </row>
    <row r="78" spans="1:35" x14ac:dyDescent="0.4">
      <c r="A78" s="1" t="s">
        <v>155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27"/>
        <v>2.9489608319659562</v>
      </c>
      <c r="J78" s="37">
        <f t="shared" si="31"/>
        <v>4.0349111144183709</v>
      </c>
      <c r="L78" s="35">
        <f t="shared" si="28"/>
        <v>2.2995789473684218</v>
      </c>
      <c r="N78" s="37">
        <f t="shared" si="32"/>
        <v>2.5065410526315794</v>
      </c>
      <c r="P78" s="11" t="s">
        <v>168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36"/>
        <v>6.2287267521992531</v>
      </c>
      <c r="AC78" s="42">
        <f>3*B78*(AA78-1)/C78</f>
        <v>2.896424210526316</v>
      </c>
      <c r="AD78" s="43">
        <f t="shared" si="37"/>
        <v>0.14940403508771935</v>
      </c>
      <c r="AF78" s="6">
        <v>0</v>
      </c>
      <c r="AG78" s="41">
        <v>6.88</v>
      </c>
      <c r="AH78" s="48">
        <f t="shared" si="35"/>
        <v>7.3069254009029958</v>
      </c>
      <c r="AI78" s="43">
        <f>3*B78*(AG78-1)/C78</f>
        <v>3.0730736842105264</v>
      </c>
    </row>
    <row r="79" spans="1:35" x14ac:dyDescent="0.4">
      <c r="A79" s="1" t="s">
        <v>156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27"/>
        <v>2.9428556121160234</v>
      </c>
      <c r="J79" s="37">
        <f t="shared" si="31"/>
        <v>1.989292447907552</v>
      </c>
      <c r="L79" s="35">
        <f t="shared" si="28"/>
        <v>2.2984041450777206</v>
      </c>
      <c r="N79" s="37">
        <f t="shared" si="32"/>
        <v>2.1194300518134717</v>
      </c>
      <c r="P79" s="11" t="s">
        <v>45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9.576/3.648</f>
        <v>2.625</v>
      </c>
      <c r="AC79" s="42">
        <f>3*B79*(AA79-1)/C79</f>
        <v>2.3172435233160624</v>
      </c>
      <c r="AD79" s="43">
        <f t="shared" si="37"/>
        <v>3.9566429075055476E-2</v>
      </c>
      <c r="AE79" s="6">
        <v>0</v>
      </c>
      <c r="AF79" s="6">
        <v>0</v>
      </c>
      <c r="AG79" s="41">
        <v>6.3490000000000002</v>
      </c>
      <c r="AH79" s="48">
        <f t="shared" si="35"/>
        <v>4.1031355520345727</v>
      </c>
      <c r="AI79" s="43">
        <f>3*B79*(AG79-1)/C79</f>
        <v>2.5192958549222797</v>
      </c>
    </row>
    <row r="80" spans="1:35" x14ac:dyDescent="0.4">
      <c r="A80" s="1" t="s">
        <v>161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184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E80" s="6">
        <v>0</v>
      </c>
      <c r="AF80" s="6"/>
      <c r="AG80" s="41"/>
      <c r="AH80" s="48"/>
      <c r="AI80" s="43"/>
    </row>
    <row r="81" spans="1:35" x14ac:dyDescent="0.4">
      <c r="A81" s="1" t="s">
        <v>203</v>
      </c>
      <c r="P81" s="11" t="s">
        <v>172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5" x14ac:dyDescent="0.4">
      <c r="A82" s="1" t="s">
        <v>157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45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38">((AC82+SQRT(AC82^2-4))/2)^2</f>
        <v>4.107416651415507</v>
      </c>
      <c r="AC82" s="42">
        <f>3*B82*(AA82-1)/C82</f>
        <v>2.5200949748743717</v>
      </c>
      <c r="AD82" s="43">
        <f t="shared" ref="AD82" si="39" xml:space="preserve"> ((SQRT(AB82))^3/(AB82-1)+(SQRT(1/AB82)^3/(1/AB82-1))-2)/6</f>
        <v>8.6682495812395288E-2</v>
      </c>
      <c r="AG82" s="41">
        <v>5.1589999999999998</v>
      </c>
      <c r="AH82" s="48">
        <f t="shared" ref="AH82" si="40">((AI82+SQRT(AI82^2-4))/2)^2</f>
        <v>7.0285492397598466</v>
      </c>
      <c r="AI82" s="43">
        <f>3*B82*(AG82-1)/C82</f>
        <v>3.0283371859296477</v>
      </c>
    </row>
    <row r="83" spans="1:35" x14ac:dyDescent="0.4">
      <c r="A83" s="1" t="s">
        <v>204</v>
      </c>
      <c r="P83" s="11" t="s">
        <v>45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5" x14ac:dyDescent="0.4">
      <c r="A84" s="1" t="s">
        <v>205</v>
      </c>
      <c r="P84" s="11" t="s">
        <v>206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5" x14ac:dyDescent="0.4">
      <c r="A85" s="1" t="s">
        <v>207</v>
      </c>
      <c r="P85" s="11" t="s">
        <v>208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5" x14ac:dyDescent="0.4">
      <c r="A86" s="1" t="s">
        <v>225</v>
      </c>
      <c r="AF86" s="6">
        <v>0</v>
      </c>
    </row>
    <row r="87" spans="1:35" x14ac:dyDescent="0.4">
      <c r="C87" s="1" t="s">
        <v>228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topLeftCell="A475" workbookViewId="0">
      <selection activeCell="B484" sqref="B484:B488"/>
    </sheetView>
  </sheetViews>
  <sheetFormatPr defaultRowHeight="18.75" x14ac:dyDescent="0.4"/>
  <sheetData>
    <row r="1" spans="1:17" x14ac:dyDescent="0.4">
      <c r="A1" s="70" t="s">
        <v>270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271</v>
      </c>
      <c r="B2" s="64"/>
      <c r="C2" s="64"/>
      <c r="D2" s="64"/>
      <c r="E2" s="64" t="s">
        <v>272</v>
      </c>
      <c r="F2" s="64"/>
      <c r="G2" s="64"/>
      <c r="H2" s="64" t="s">
        <v>448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181</v>
      </c>
      <c r="C4" s="64"/>
      <c r="D4" s="65" t="s">
        <v>168</v>
      </c>
      <c r="E4" s="66" t="s">
        <v>256</v>
      </c>
      <c r="F4" s="64"/>
      <c r="G4" s="65" t="s">
        <v>167</v>
      </c>
      <c r="H4" s="66" t="s">
        <v>256</v>
      </c>
      <c r="I4" s="64"/>
      <c r="J4" s="64"/>
      <c r="O4" t="s">
        <v>329</v>
      </c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237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168</v>
      </c>
      <c r="E10" s="66" t="s">
        <v>85</v>
      </c>
      <c r="F10" s="64"/>
      <c r="G10" s="65" t="s">
        <v>167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237</v>
      </c>
      <c r="J12" s="67">
        <v>4.923</v>
      </c>
    </row>
    <row r="13" spans="1:17" x14ac:dyDescent="0.4">
      <c r="A13" s="65" t="s">
        <v>0</v>
      </c>
      <c r="B13" s="67">
        <f>14/160.21766</f>
        <v>8.7381128896777044E-2</v>
      </c>
      <c r="C13" s="64"/>
      <c r="D13" s="65" t="s">
        <v>0</v>
      </c>
      <c r="E13" s="67">
        <f>14/160.21766</f>
        <v>8.7381128896777044E-2</v>
      </c>
      <c r="F13" s="64"/>
      <c r="G13" s="65" t="s">
        <v>0</v>
      </c>
      <c r="H13" s="67">
        <f>14/160.21766</f>
        <v>8.7381128896777044E-2</v>
      </c>
      <c r="I13" s="64"/>
      <c r="J13" s="64"/>
      <c r="O13" t="s">
        <v>330</v>
      </c>
    </row>
    <row r="14" spans="1:17" x14ac:dyDescent="0.4">
      <c r="A14" s="68" t="s">
        <v>1</v>
      </c>
      <c r="B14" s="67"/>
      <c r="C14" s="64"/>
      <c r="D14" s="68" t="s">
        <v>1</v>
      </c>
      <c r="E14" s="67">
        <v>2.2709999999999999</v>
      </c>
      <c r="F14" s="64"/>
      <c r="G14" s="68" t="s">
        <v>1</v>
      </c>
      <c r="H14" s="67"/>
      <c r="I14" s="64"/>
      <c r="J14" s="64"/>
    </row>
    <row r="16" spans="1:17" x14ac:dyDescent="0.4">
      <c r="A16" s="65" t="s">
        <v>45</v>
      </c>
      <c r="B16" s="66" t="s">
        <v>273</v>
      </c>
      <c r="C16" s="64"/>
      <c r="D16" s="65" t="s">
        <v>168</v>
      </c>
      <c r="E16" s="66" t="s">
        <v>116</v>
      </c>
      <c r="F16" s="64"/>
      <c r="G16" s="65" t="s">
        <v>167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237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f>124/160.21766</f>
        <v>0.77394714165716816</v>
      </c>
      <c r="F19" s="64"/>
      <c r="G19" s="65" t="s">
        <v>0</v>
      </c>
      <c r="H19" s="67">
        <f>122/160.21766</f>
        <v>0.76146412324334289</v>
      </c>
      <c r="I19" s="64"/>
      <c r="J19" s="64"/>
      <c r="O19" t="s">
        <v>331</v>
      </c>
    </row>
    <row r="20" spans="1:15" x14ac:dyDescent="0.4">
      <c r="A20" s="68" t="s">
        <v>1</v>
      </c>
      <c r="B20" s="67"/>
      <c r="C20" s="64"/>
      <c r="D20" s="68" t="s">
        <v>1</v>
      </c>
      <c r="E20" s="67"/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274</v>
      </c>
      <c r="C22" s="64"/>
      <c r="D22" s="65" t="s">
        <v>168</v>
      </c>
      <c r="E22" s="66" t="s">
        <v>274</v>
      </c>
      <c r="F22" s="64"/>
      <c r="G22" s="65" t="s">
        <v>167</v>
      </c>
      <c r="H22" s="66" t="s">
        <v>274</v>
      </c>
      <c r="I22" s="64"/>
      <c r="J22" s="64"/>
      <c r="L22" s="65" t="s">
        <v>262</v>
      </c>
      <c r="M22" s="66" t="s">
        <v>0</v>
      </c>
      <c r="O22" t="s">
        <v>275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261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237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/>
      <c r="C25" s="64"/>
      <c r="D25" s="65" t="s">
        <v>0</v>
      </c>
      <c r="E25" s="67">
        <f>124/160.21766</f>
        <v>0.77394714165716816</v>
      </c>
      <c r="F25" s="64"/>
      <c r="G25" s="65" t="s">
        <v>0</v>
      </c>
      <c r="H25" s="67">
        <f>122/160.21766</f>
        <v>0.76146412324334289</v>
      </c>
      <c r="I25" s="66" t="s">
        <v>233</v>
      </c>
      <c r="J25" s="1">
        <v>0.61960000000000004</v>
      </c>
      <c r="L25" s="65" t="s">
        <v>0</v>
      </c>
      <c r="M25" s="67">
        <v>1.4430000000000001</v>
      </c>
      <c r="O25" t="s">
        <v>331</v>
      </c>
    </row>
    <row r="26" spans="1:15" x14ac:dyDescent="0.4">
      <c r="A26" s="68" t="s">
        <v>1</v>
      </c>
      <c r="B26" s="67"/>
      <c r="C26" s="64"/>
      <c r="D26" s="68" t="s">
        <v>1</v>
      </c>
      <c r="E26" s="67"/>
      <c r="F26" s="64"/>
      <c r="G26" s="68" t="s">
        <v>1</v>
      </c>
      <c r="H26" s="67"/>
      <c r="I26" s="64"/>
      <c r="J26" s="64"/>
      <c r="L26" s="68" t="s">
        <v>1</v>
      </c>
      <c r="M26" s="67"/>
      <c r="O26" t="s">
        <v>422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276</v>
      </c>
      <c r="C28" s="64"/>
      <c r="D28" s="65" t="s">
        <v>168</v>
      </c>
      <c r="E28" s="66" t="s">
        <v>276</v>
      </c>
      <c r="F28" s="64"/>
      <c r="G28" s="65" t="s">
        <v>167</v>
      </c>
      <c r="H28" s="66" t="s">
        <v>276</v>
      </c>
      <c r="I28" s="64"/>
      <c r="J28" s="64"/>
      <c r="L28" s="65" t="s">
        <v>262</v>
      </c>
      <c r="M28" s="66" t="s">
        <v>1</v>
      </c>
      <c r="O28" t="s">
        <v>317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237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1.3606490071069599</v>
      </c>
      <c r="F31" s="64"/>
      <c r="G31" s="65" t="s">
        <v>0</v>
      </c>
      <c r="H31" s="67">
        <v>1.0609999999999999</v>
      </c>
      <c r="I31" s="66" t="s">
        <v>233</v>
      </c>
      <c r="J31" s="1">
        <v>1.6359999999999999</v>
      </c>
      <c r="L31" s="65" t="s">
        <v>0</v>
      </c>
      <c r="M31" s="67">
        <v>2.4903621735581463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5" x14ac:dyDescent="0.4">
      <c r="A34" s="65" t="s">
        <v>45</v>
      </c>
      <c r="B34" s="66" t="s">
        <v>186</v>
      </c>
      <c r="C34" s="64"/>
      <c r="D34" s="65" t="s">
        <v>168</v>
      </c>
      <c r="E34" s="66" t="s">
        <v>186</v>
      </c>
      <c r="F34" s="64"/>
      <c r="G34" s="65" t="s">
        <v>167</v>
      </c>
      <c r="H34" s="66" t="s">
        <v>186</v>
      </c>
      <c r="I34" s="64"/>
      <c r="J34" s="64"/>
    </row>
    <row r="35" spans="1:15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5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237</v>
      </c>
      <c r="J36" s="67">
        <v>2.4460000000000002</v>
      </c>
    </row>
    <row r="37" spans="1:15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5" x14ac:dyDescent="0.4">
      <c r="A38" s="68" t="s">
        <v>1</v>
      </c>
      <c r="B38" s="67"/>
      <c r="C38" s="64"/>
      <c r="D38" s="68" t="s">
        <v>1</v>
      </c>
      <c r="E38" s="67"/>
      <c r="F38" s="64"/>
      <c r="G38" s="68" t="s">
        <v>1</v>
      </c>
      <c r="H38" s="67"/>
      <c r="J38" s="64"/>
      <c r="O38" t="s">
        <v>423</v>
      </c>
    </row>
    <row r="40" spans="1:15" x14ac:dyDescent="0.4">
      <c r="A40" s="65" t="s">
        <v>45</v>
      </c>
      <c r="B40" s="66" t="s">
        <v>117</v>
      </c>
      <c r="C40" s="64"/>
      <c r="D40" s="65" t="s">
        <v>168</v>
      </c>
      <c r="E40" s="66" t="s">
        <v>117</v>
      </c>
      <c r="F40" s="64"/>
      <c r="G40" s="65" t="s">
        <v>167</v>
      </c>
      <c r="H40" s="66" t="s">
        <v>117</v>
      </c>
      <c r="I40" s="64"/>
      <c r="J40" s="64"/>
    </row>
    <row r="41" spans="1:15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5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237</v>
      </c>
      <c r="J42" s="67">
        <v>6.0650000000000004</v>
      </c>
    </row>
    <row r="43" spans="1:15" x14ac:dyDescent="0.4">
      <c r="A43" s="65" t="s">
        <v>0</v>
      </c>
      <c r="B43" s="67">
        <f>12/160.21766</f>
        <v>7.4898110482951752E-2</v>
      </c>
      <c r="C43" s="64"/>
      <c r="D43" s="65" t="s">
        <v>0</v>
      </c>
      <c r="E43" s="67">
        <f>8/160.21766</f>
        <v>4.9932073655301168E-2</v>
      </c>
      <c r="F43" s="64"/>
      <c r="G43" s="65" t="s">
        <v>0</v>
      </c>
      <c r="H43" s="67">
        <f>9/160.21766</f>
        <v>5.6173582862213821E-2</v>
      </c>
      <c r="I43" s="64"/>
      <c r="J43" s="64"/>
      <c r="O43" t="s">
        <v>332</v>
      </c>
    </row>
    <row r="44" spans="1:15" x14ac:dyDescent="0.4">
      <c r="A44" s="68" t="s">
        <v>1</v>
      </c>
      <c r="B44" s="67"/>
      <c r="C44" s="64"/>
      <c r="D44" s="68" t="s">
        <v>1</v>
      </c>
      <c r="E44" s="67"/>
      <c r="F44" s="64"/>
      <c r="G44" s="68" t="s">
        <v>1</v>
      </c>
      <c r="H44" s="67">
        <v>2.6</v>
      </c>
      <c r="J44" s="64"/>
    </row>
    <row r="46" spans="1:15" x14ac:dyDescent="0.4">
      <c r="A46" s="65" t="s">
        <v>45</v>
      </c>
      <c r="B46" s="66" t="s">
        <v>118</v>
      </c>
      <c r="C46" s="64"/>
      <c r="D46" s="65" t="s">
        <v>168</v>
      </c>
      <c r="E46" s="66" t="s">
        <v>118</v>
      </c>
      <c r="F46" s="64"/>
      <c r="G46" s="65" t="s">
        <v>167</v>
      </c>
      <c r="H46" s="66" t="s">
        <v>118</v>
      </c>
      <c r="I46" s="64"/>
      <c r="J46" s="64"/>
    </row>
    <row r="47" spans="1:15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5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237</v>
      </c>
      <c r="J48" s="67">
        <v>5.1269999999999998</v>
      </c>
    </row>
    <row r="49" spans="1:15" x14ac:dyDescent="0.4">
      <c r="A49" s="65" t="s">
        <v>0</v>
      </c>
      <c r="B49" s="67"/>
      <c r="C49" s="64"/>
      <c r="D49" s="65" t="s">
        <v>0</v>
      </c>
      <c r="E49" s="67">
        <f>36/160.21766</f>
        <v>0.22469433144885528</v>
      </c>
      <c r="F49" s="64"/>
      <c r="G49" s="65" t="s">
        <v>0</v>
      </c>
      <c r="H49" s="67">
        <f>37/160.21766</f>
        <v>0.23093584065576792</v>
      </c>
      <c r="I49" s="64"/>
      <c r="J49" s="64"/>
      <c r="O49" t="s">
        <v>333</v>
      </c>
    </row>
    <row r="50" spans="1:15" x14ac:dyDescent="0.4">
      <c r="A50" s="68" t="s">
        <v>1</v>
      </c>
      <c r="B50" s="67"/>
      <c r="C50" s="64"/>
      <c r="D50" s="68" t="s">
        <v>1</v>
      </c>
      <c r="E50" s="67"/>
      <c r="F50" s="64"/>
      <c r="G50" s="68" t="s">
        <v>1</v>
      </c>
      <c r="H50" s="67">
        <v>2.895</v>
      </c>
      <c r="J50" s="64"/>
      <c r="O50" t="s">
        <v>450</v>
      </c>
    </row>
    <row r="52" spans="1:15" x14ac:dyDescent="0.4">
      <c r="A52" s="65" t="s">
        <v>45</v>
      </c>
      <c r="B52" s="66" t="s">
        <v>119</v>
      </c>
      <c r="C52" s="64"/>
      <c r="D52" s="65" t="s">
        <v>168</v>
      </c>
      <c r="E52" s="66" t="s">
        <v>119</v>
      </c>
      <c r="F52" s="64"/>
      <c r="G52" s="65" t="s">
        <v>167</v>
      </c>
      <c r="H52" s="66" t="s">
        <v>277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237</v>
      </c>
      <c r="J54" s="67">
        <v>4.7068000000000003</v>
      </c>
    </row>
    <row r="55" spans="1:15" x14ac:dyDescent="0.4">
      <c r="A55" s="65" t="s">
        <v>0</v>
      </c>
      <c r="B55" s="67">
        <f>83/160.21766</f>
        <v>0.51804526417374963</v>
      </c>
      <c r="C55" s="64"/>
      <c r="D55" s="65" t="s">
        <v>0</v>
      </c>
      <c r="E55" s="67">
        <f>69/160.21766</f>
        <v>0.43066413527697261</v>
      </c>
      <c r="F55" s="64"/>
      <c r="G55" s="65" t="s">
        <v>0</v>
      </c>
      <c r="H55" s="67">
        <v>0.46100000000000002</v>
      </c>
      <c r="I55" s="66" t="s">
        <v>233</v>
      </c>
      <c r="J55" s="1">
        <v>1.64</v>
      </c>
      <c r="O55" t="s">
        <v>334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/>
      <c r="F56" s="64"/>
      <c r="G56" s="68" t="s">
        <v>1</v>
      </c>
      <c r="H56" s="67"/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168</v>
      </c>
      <c r="E58" s="66" t="s">
        <v>120</v>
      </c>
      <c r="F58" s="64"/>
      <c r="G58" s="65" t="s">
        <v>167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237</v>
      </c>
      <c r="J60" s="67">
        <v>4.7640000000000002</v>
      </c>
    </row>
    <row r="61" spans="1:15" x14ac:dyDescent="0.4">
      <c r="A61" s="65" t="s">
        <v>0</v>
      </c>
      <c r="B61" s="67">
        <f>83/160.21766</f>
        <v>0.51804526417374963</v>
      </c>
      <c r="C61" s="64"/>
      <c r="D61" s="65" t="s">
        <v>0</v>
      </c>
      <c r="E61" s="67">
        <f>94/160.21766</f>
        <v>0.58670186544978875</v>
      </c>
      <c r="F61" s="64"/>
      <c r="G61" s="65" t="s">
        <v>0</v>
      </c>
      <c r="H61" s="67">
        <f>86/160.21766</f>
        <v>0.53676979179448758</v>
      </c>
      <c r="I61" s="64"/>
      <c r="J61" s="64"/>
      <c r="O61" t="s">
        <v>335</v>
      </c>
    </row>
    <row r="62" spans="1:15" x14ac:dyDescent="0.4">
      <c r="A62" s="68" t="s">
        <v>1</v>
      </c>
      <c r="B62" s="67"/>
      <c r="C62" s="64"/>
      <c r="D62" s="68" t="s">
        <v>1</v>
      </c>
      <c r="E62" s="67"/>
      <c r="F62" s="64"/>
      <c r="G62" s="68" t="s">
        <v>1</v>
      </c>
      <c r="H62" s="67"/>
      <c r="J62" s="64"/>
      <c r="O62" t="s">
        <v>424</v>
      </c>
    </row>
    <row r="64" spans="1:15" x14ac:dyDescent="0.4">
      <c r="A64" s="65" t="s">
        <v>45</v>
      </c>
      <c r="B64" s="66" t="s">
        <v>278</v>
      </c>
      <c r="C64" s="64"/>
      <c r="D64" s="65" t="s">
        <v>168</v>
      </c>
      <c r="E64" s="66" t="s">
        <v>278</v>
      </c>
      <c r="F64" s="64"/>
      <c r="G64" s="65" t="s">
        <v>167</v>
      </c>
      <c r="H64" s="66" t="s">
        <v>278</v>
      </c>
      <c r="I64" s="64" t="s">
        <v>279</v>
      </c>
      <c r="J64" s="64"/>
      <c r="L64" s="65" t="s">
        <v>262</v>
      </c>
      <c r="M64" s="66" t="s">
        <v>213</v>
      </c>
      <c r="O64" t="s">
        <v>280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281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237</v>
      </c>
      <c r="J66" s="67">
        <v>4.4710049999999999</v>
      </c>
      <c r="L66" s="65" t="s">
        <v>20</v>
      </c>
      <c r="M66" s="69">
        <v>13.78</v>
      </c>
      <c r="O66" s="64" t="s">
        <v>272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233</v>
      </c>
      <c r="J67" s="1">
        <v>1.617</v>
      </c>
      <c r="L67" s="65" t="s">
        <v>0</v>
      </c>
      <c r="M67" s="67">
        <v>0.59668828018084896</v>
      </c>
      <c r="O67" t="s">
        <v>282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215</v>
      </c>
      <c r="C70" s="64"/>
      <c r="D70" s="65" t="s">
        <v>168</v>
      </c>
      <c r="E70" s="66" t="s">
        <v>215</v>
      </c>
      <c r="F70" s="64"/>
      <c r="G70" s="65" t="s">
        <v>167</v>
      </c>
      <c r="H70" s="66" t="s">
        <v>283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237</v>
      </c>
      <c r="J72" s="67">
        <v>3.5164249999999999</v>
      </c>
    </row>
    <row r="73" spans="1:15" x14ac:dyDescent="0.4">
      <c r="A73" s="65" t="s">
        <v>0</v>
      </c>
      <c r="B73" s="67">
        <f>112/160.21766</f>
        <v>0.69904903117421635</v>
      </c>
      <c r="C73" s="64"/>
      <c r="D73" s="65" t="s">
        <v>0</v>
      </c>
      <c r="E73" s="67"/>
      <c r="F73" s="64"/>
      <c r="G73" s="65" t="s">
        <v>0</v>
      </c>
      <c r="H73" s="67"/>
      <c r="I73" s="66" t="s">
        <v>233</v>
      </c>
      <c r="J73" s="1">
        <v>1.0449999999999999</v>
      </c>
      <c r="O73" t="s">
        <v>336</v>
      </c>
    </row>
    <row r="74" spans="1:15" x14ac:dyDescent="0.4">
      <c r="A74" s="68" t="s">
        <v>1</v>
      </c>
      <c r="B74" s="67"/>
      <c r="C74" s="64"/>
      <c r="D74" s="68" t="s">
        <v>1</v>
      </c>
      <c r="E74" s="67"/>
      <c r="F74" s="64"/>
      <c r="G74" s="68" t="s">
        <v>1</v>
      </c>
      <c r="H74" s="67"/>
      <c r="J74" s="64"/>
      <c r="O74" t="s">
        <v>425</v>
      </c>
    </row>
    <row r="76" spans="1:15" x14ac:dyDescent="0.4">
      <c r="A76" s="65" t="s">
        <v>45</v>
      </c>
      <c r="B76" s="66" t="s">
        <v>121</v>
      </c>
      <c r="C76" s="64"/>
      <c r="D76" s="65" t="s">
        <v>168</v>
      </c>
      <c r="E76" s="66" t="s">
        <v>121</v>
      </c>
      <c r="F76" s="64"/>
      <c r="G76" s="65" t="s">
        <v>167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237</v>
      </c>
      <c r="J78" s="67">
        <v>7.5869999999999997</v>
      </c>
    </row>
    <row r="79" spans="1:15" x14ac:dyDescent="0.4">
      <c r="A79" s="65" t="s">
        <v>0</v>
      </c>
      <c r="B79" s="67">
        <f>4/160.21766</f>
        <v>2.4966036827650584E-2</v>
      </c>
      <c r="C79" s="64"/>
      <c r="D79" s="65" t="s">
        <v>0</v>
      </c>
      <c r="E79" s="67">
        <f>4/160.21766</f>
        <v>2.4966036827650584E-2</v>
      </c>
      <c r="F79" s="64"/>
      <c r="G79" s="65" t="s">
        <v>0</v>
      </c>
      <c r="H79" s="67"/>
      <c r="I79" s="64"/>
      <c r="J79" s="64"/>
      <c r="O79" t="s">
        <v>337</v>
      </c>
    </row>
    <row r="80" spans="1:15" x14ac:dyDescent="0.4">
      <c r="A80" s="68" t="s">
        <v>1</v>
      </c>
      <c r="B80" s="67"/>
      <c r="C80" s="64"/>
      <c r="D80" s="68" t="s">
        <v>1</v>
      </c>
      <c r="E80" s="67">
        <v>2.6669999999999998</v>
      </c>
      <c r="F80" s="64"/>
      <c r="G80" s="68" t="s">
        <v>1</v>
      </c>
      <c r="H80" s="67"/>
      <c r="J80" s="64"/>
      <c r="O80" t="s">
        <v>426</v>
      </c>
    </row>
    <row r="82" spans="1:15" x14ac:dyDescent="0.4">
      <c r="A82" s="65" t="s">
        <v>45</v>
      </c>
      <c r="B82" s="66" t="s">
        <v>122</v>
      </c>
      <c r="C82" s="64"/>
      <c r="D82" s="65" t="s">
        <v>168</v>
      </c>
      <c r="E82" s="66" t="s">
        <v>122</v>
      </c>
      <c r="F82" s="64"/>
      <c r="G82" s="65" t="s">
        <v>167</v>
      </c>
      <c r="H82" s="66" t="s">
        <v>122</v>
      </c>
      <c r="I82" s="64"/>
      <c r="J82" s="64"/>
    </row>
    <row r="83" spans="1:15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5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237</v>
      </c>
      <c r="J84" s="67">
        <v>6.4509999999999996</v>
      </c>
    </row>
    <row r="85" spans="1:15" x14ac:dyDescent="0.4">
      <c r="A85" s="65" t="s">
        <v>0</v>
      </c>
      <c r="B85" s="67">
        <f>17/160.21766</f>
        <v>0.106105656517515</v>
      </c>
      <c r="C85" s="64"/>
      <c r="D85" s="65" t="s">
        <v>0</v>
      </c>
      <c r="E85" s="67">
        <f>15/160.21766</f>
        <v>9.362263810368969E-2</v>
      </c>
      <c r="F85" s="64"/>
      <c r="G85" s="65" t="s">
        <v>0</v>
      </c>
      <c r="H85" s="67">
        <f>18/160.21766</f>
        <v>0.11234716572442764</v>
      </c>
      <c r="I85" s="64"/>
      <c r="J85" s="64"/>
      <c r="O85" t="s">
        <v>338</v>
      </c>
    </row>
    <row r="86" spans="1:15" x14ac:dyDescent="0.4">
      <c r="A86" s="68" t="s">
        <v>1</v>
      </c>
      <c r="B86" s="67"/>
      <c r="C86" s="64"/>
      <c r="D86" s="68" t="s">
        <v>1</v>
      </c>
      <c r="E86" s="67"/>
      <c r="F86" s="64"/>
      <c r="G86" s="68" t="s">
        <v>1</v>
      </c>
      <c r="H86" s="67">
        <v>2.173</v>
      </c>
      <c r="J86" s="64"/>
    </row>
    <row r="88" spans="1:15" x14ac:dyDescent="0.4">
      <c r="A88" s="65" t="s">
        <v>45</v>
      </c>
      <c r="B88" s="66" t="s">
        <v>182</v>
      </c>
      <c r="C88" s="64"/>
      <c r="D88" s="65" t="s">
        <v>168</v>
      </c>
      <c r="E88" s="66" t="s">
        <v>182</v>
      </c>
      <c r="F88" s="64"/>
      <c r="G88" s="65" t="s">
        <v>167</v>
      </c>
      <c r="H88" s="66" t="s">
        <v>182</v>
      </c>
      <c r="I88" s="64"/>
      <c r="J88" s="64"/>
    </row>
    <row r="89" spans="1:15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5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237</v>
      </c>
      <c r="J90" s="67">
        <v>5.1779999999999999</v>
      </c>
    </row>
    <row r="91" spans="1:15" x14ac:dyDescent="0.4">
      <c r="A91" s="65" t="s">
        <v>0</v>
      </c>
      <c r="B91" s="67">
        <f>51/160.21766</f>
        <v>0.31831696955254496</v>
      </c>
      <c r="C91" s="64"/>
      <c r="D91" s="65" t="s">
        <v>0</v>
      </c>
      <c r="E91" s="67">
        <f>53/160.21766</f>
        <v>0.33079998796637028</v>
      </c>
      <c r="F91" s="64"/>
      <c r="G91" s="65" t="s">
        <v>0</v>
      </c>
      <c r="H91" s="67">
        <f>52/160.21766</f>
        <v>0.32455847875945759</v>
      </c>
      <c r="I91" s="64"/>
      <c r="J91" s="64"/>
      <c r="O91" t="s">
        <v>339</v>
      </c>
    </row>
    <row r="92" spans="1:15" x14ac:dyDescent="0.4">
      <c r="A92" s="68" t="s">
        <v>1</v>
      </c>
      <c r="B92" s="67"/>
      <c r="C92" s="64"/>
      <c r="D92" s="68" t="s">
        <v>1</v>
      </c>
      <c r="E92" s="67"/>
      <c r="F92" s="64"/>
      <c r="G92" s="68" t="s">
        <v>1</v>
      </c>
      <c r="H92" s="67">
        <v>2.2559999999999998</v>
      </c>
      <c r="J92" s="64"/>
    </row>
    <row r="94" spans="1:15" x14ac:dyDescent="0.4">
      <c r="A94" s="65" t="s">
        <v>45</v>
      </c>
      <c r="B94" s="66" t="s">
        <v>123</v>
      </c>
      <c r="C94" s="64"/>
      <c r="D94" s="65" t="s">
        <v>168</v>
      </c>
      <c r="E94" s="66" t="s">
        <v>123</v>
      </c>
      <c r="F94" s="64"/>
      <c r="G94" s="65" t="s">
        <v>167</v>
      </c>
      <c r="H94" s="66" t="s">
        <v>123</v>
      </c>
      <c r="I94" s="64"/>
      <c r="J94" s="64"/>
    </row>
    <row r="95" spans="1:15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5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237</v>
      </c>
      <c r="J96" s="67">
        <v>4.657</v>
      </c>
    </row>
    <row r="97" spans="1:15" x14ac:dyDescent="0.4">
      <c r="A97" s="65" t="s">
        <v>0</v>
      </c>
      <c r="B97" s="67">
        <f>107/160.21766</f>
        <v>0.66784148513965313</v>
      </c>
      <c r="C97" s="64"/>
      <c r="D97" s="65" t="s">
        <v>0</v>
      </c>
      <c r="E97" s="67">
        <f>105/160.21766</f>
        <v>0.65535846672582787</v>
      </c>
      <c r="F97" s="64"/>
      <c r="G97" s="65" t="s">
        <v>0</v>
      </c>
      <c r="H97" s="67">
        <f>113/160.21766</f>
        <v>0.70529054038112904</v>
      </c>
      <c r="I97" s="64"/>
      <c r="J97" s="64"/>
      <c r="O97" t="s">
        <v>340</v>
      </c>
    </row>
    <row r="98" spans="1:15" x14ac:dyDescent="0.4">
      <c r="A98" s="68" t="s">
        <v>1</v>
      </c>
      <c r="B98" s="67"/>
      <c r="C98" s="64"/>
      <c r="D98" s="68" t="s">
        <v>1</v>
      </c>
      <c r="E98" s="67"/>
      <c r="F98" s="64"/>
      <c r="G98" s="68" t="s">
        <v>1</v>
      </c>
      <c r="H98" s="67"/>
      <c r="J98" s="64"/>
      <c r="O98" t="s">
        <v>427</v>
      </c>
    </row>
    <row r="100" spans="1:15" x14ac:dyDescent="0.4">
      <c r="A100" s="65" t="s">
        <v>45</v>
      </c>
      <c r="B100" s="66" t="s">
        <v>124</v>
      </c>
      <c r="C100" s="64"/>
      <c r="D100" s="65" t="s">
        <v>168</v>
      </c>
      <c r="E100" s="66" t="s">
        <v>124</v>
      </c>
      <c r="F100" s="64"/>
      <c r="G100" s="65" t="s">
        <v>167</v>
      </c>
      <c r="H100" s="66" t="s">
        <v>284</v>
      </c>
      <c r="I100" s="64"/>
      <c r="J100" s="64"/>
    </row>
    <row r="101" spans="1:15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5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237</v>
      </c>
      <c r="J102" s="67">
        <v>4.6863950000000001</v>
      </c>
    </row>
    <row r="103" spans="1:15" x14ac:dyDescent="0.4">
      <c r="A103" s="65" t="s">
        <v>0</v>
      </c>
      <c r="B103" s="67">
        <f>179/160.21766</f>
        <v>1.1172301480373636</v>
      </c>
      <c r="C103" s="64"/>
      <c r="D103" s="65" t="s">
        <v>0</v>
      </c>
      <c r="E103" s="67">
        <f>179/160.21766</f>
        <v>1.1172301480373636</v>
      </c>
      <c r="F103" s="64"/>
      <c r="G103" s="65" t="s">
        <v>0</v>
      </c>
      <c r="H103" s="67">
        <v>1.1020000000000001</v>
      </c>
      <c r="I103" s="66" t="s">
        <v>233</v>
      </c>
      <c r="J103" s="66">
        <v>1.7989999999999999</v>
      </c>
      <c r="O103" t="s">
        <v>341</v>
      </c>
    </row>
    <row r="104" spans="1:15" x14ac:dyDescent="0.4">
      <c r="A104" s="68" t="s">
        <v>1</v>
      </c>
      <c r="B104" s="67"/>
      <c r="C104" s="64"/>
      <c r="D104" s="68" t="s">
        <v>1</v>
      </c>
      <c r="E104" s="67">
        <v>2.726</v>
      </c>
      <c r="F104" s="64"/>
      <c r="G104" s="68" t="s">
        <v>1</v>
      </c>
      <c r="H104" s="67"/>
      <c r="J104" s="64"/>
    </row>
    <row r="106" spans="1:15" x14ac:dyDescent="0.4">
      <c r="A106" s="65" t="s">
        <v>45</v>
      </c>
      <c r="B106" s="66" t="s">
        <v>125</v>
      </c>
      <c r="C106" s="64"/>
      <c r="D106" s="65" t="s">
        <v>168</v>
      </c>
      <c r="E106" s="66" t="s">
        <v>125</v>
      </c>
      <c r="F106" s="64"/>
      <c r="G106" s="65" t="s">
        <v>167</v>
      </c>
      <c r="H106" s="66" t="s">
        <v>125</v>
      </c>
      <c r="I106" s="64"/>
      <c r="J106" s="64"/>
    </row>
    <row r="107" spans="1:15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5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237</v>
      </c>
      <c r="J108" s="67">
        <v>4.45</v>
      </c>
    </row>
    <row r="109" spans="1:15" x14ac:dyDescent="0.4">
      <c r="A109" s="65" t="s">
        <v>0</v>
      </c>
      <c r="B109" s="67">
        <f>241/160.21766</f>
        <v>1.5042037188659478</v>
      </c>
      <c r="C109" s="64"/>
      <c r="D109" s="65" t="s">
        <v>0</v>
      </c>
      <c r="E109" s="67">
        <f>259/160.21766</f>
        <v>1.6165508845903753</v>
      </c>
      <c r="F109" s="64"/>
      <c r="G109" s="65" t="s">
        <v>0</v>
      </c>
      <c r="H109" s="67"/>
      <c r="I109" s="64"/>
      <c r="J109" s="64"/>
      <c r="O109" t="s">
        <v>342</v>
      </c>
    </row>
    <row r="110" spans="1:15" x14ac:dyDescent="0.4">
      <c r="A110" s="68" t="s">
        <v>1</v>
      </c>
      <c r="B110" s="67"/>
      <c r="C110" s="64"/>
      <c r="D110" s="68" t="s">
        <v>1</v>
      </c>
      <c r="E110" s="67">
        <v>3.1219999999999999</v>
      </c>
      <c r="F110" s="64"/>
      <c r="G110" s="68" t="s">
        <v>1</v>
      </c>
      <c r="H110" s="67"/>
      <c r="J110" s="64"/>
      <c r="O110" t="s">
        <v>428</v>
      </c>
    </row>
    <row r="112" spans="1:15" x14ac:dyDescent="0.4">
      <c r="A112" s="65" t="s">
        <v>45</v>
      </c>
      <c r="B112" s="66" t="s">
        <v>187</v>
      </c>
      <c r="C112" s="64"/>
      <c r="D112" s="65" t="s">
        <v>168</v>
      </c>
      <c r="E112" s="66" t="s">
        <v>187</v>
      </c>
      <c r="F112" s="64"/>
      <c r="G112" s="65" t="s">
        <v>167</v>
      </c>
      <c r="H112" s="66" t="s">
        <v>285</v>
      </c>
      <c r="I112" s="64"/>
      <c r="J112" s="64"/>
    </row>
    <row r="113" spans="1:15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5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237</v>
      </c>
      <c r="J114" s="67">
        <v>4.0207300000000004</v>
      </c>
    </row>
    <row r="115" spans="1:15" x14ac:dyDescent="0.4">
      <c r="A115" s="65" t="s">
        <v>0</v>
      </c>
      <c r="B115" s="67">
        <f>280/160.21766</f>
        <v>1.747622577935541</v>
      </c>
      <c r="C115" s="64"/>
      <c r="D115" s="65" t="s">
        <v>0</v>
      </c>
      <c r="E115" s="67"/>
      <c r="F115" s="64"/>
      <c r="G115" s="65" t="s">
        <v>0</v>
      </c>
      <c r="H115" s="67"/>
      <c r="I115" s="66" t="s">
        <v>233</v>
      </c>
      <c r="J115" s="1">
        <v>1.6180000000000001</v>
      </c>
      <c r="O115" t="s">
        <v>343</v>
      </c>
    </row>
    <row r="116" spans="1:15" x14ac:dyDescent="0.4">
      <c r="A116" s="68" t="s">
        <v>1</v>
      </c>
      <c r="B116" s="67"/>
      <c r="C116" s="64"/>
      <c r="D116" s="68" t="s">
        <v>1</v>
      </c>
      <c r="E116" s="67"/>
      <c r="F116" s="64"/>
      <c r="G116" s="68" t="s">
        <v>1</v>
      </c>
      <c r="H116" s="67"/>
      <c r="J116" s="64"/>
      <c r="O116" t="s">
        <v>429</v>
      </c>
    </row>
    <row r="118" spans="1:15" x14ac:dyDescent="0.4">
      <c r="A118" s="65" t="s">
        <v>45</v>
      </c>
      <c r="B118" s="66" t="s">
        <v>126</v>
      </c>
      <c r="C118" s="64"/>
      <c r="D118" s="65" t="s">
        <v>168</v>
      </c>
      <c r="E118" s="66" t="s">
        <v>126</v>
      </c>
      <c r="F118" s="64"/>
      <c r="G118" s="65" t="s">
        <v>167</v>
      </c>
      <c r="H118" s="66" t="s">
        <v>126</v>
      </c>
      <c r="I118" s="64"/>
      <c r="J118" s="64"/>
    </row>
    <row r="119" spans="1:15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5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237</v>
      </c>
      <c r="J120" s="67">
        <v>3.9</v>
      </c>
    </row>
    <row r="121" spans="1:15" x14ac:dyDescent="0.4">
      <c r="A121" s="65" t="s">
        <v>0</v>
      </c>
      <c r="B121" s="67">
        <f>173/160.21766</f>
        <v>1.0797810927958877</v>
      </c>
      <c r="C121" s="64"/>
      <c r="D121" s="65" t="s">
        <v>0</v>
      </c>
      <c r="E121" s="67">
        <f>182/160.21766</f>
        <v>1.1359546756581016</v>
      </c>
      <c r="F121" s="64"/>
      <c r="G121" s="65" t="s">
        <v>0</v>
      </c>
      <c r="H121" s="67">
        <f>295/160.21766</f>
        <v>1.8412452160392307</v>
      </c>
      <c r="I121" s="64"/>
      <c r="J121" s="64"/>
      <c r="O121" t="s">
        <v>344</v>
      </c>
    </row>
    <row r="122" spans="1:15" x14ac:dyDescent="0.4">
      <c r="A122" s="68" t="s">
        <v>1</v>
      </c>
      <c r="B122" s="67"/>
      <c r="C122" s="64"/>
      <c r="D122" s="68" t="s">
        <v>1</v>
      </c>
      <c r="E122" s="67">
        <v>3.9580000000000002</v>
      </c>
      <c r="F122" s="64"/>
      <c r="G122" s="68" t="s">
        <v>1</v>
      </c>
      <c r="H122" s="67"/>
      <c r="J122" s="64"/>
    </row>
    <row r="124" spans="1:15" x14ac:dyDescent="0.4">
      <c r="A124" s="65" t="s">
        <v>45</v>
      </c>
      <c r="B124" s="66" t="s">
        <v>127</v>
      </c>
      <c r="C124" s="64"/>
      <c r="D124" s="65" t="s">
        <v>168</v>
      </c>
      <c r="E124" s="66" t="s">
        <v>127</v>
      </c>
      <c r="F124" s="64"/>
      <c r="G124" s="65" t="s">
        <v>167</v>
      </c>
      <c r="H124" s="66" t="s">
        <v>127</v>
      </c>
      <c r="I124" s="64"/>
      <c r="J124" s="64"/>
    </row>
    <row r="125" spans="1:15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5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237</v>
      </c>
      <c r="J126" s="67">
        <v>4.0330000000000004</v>
      </c>
    </row>
    <row r="127" spans="1:15" x14ac:dyDescent="0.4">
      <c r="A127" s="65" t="s">
        <v>0</v>
      </c>
      <c r="B127" s="67">
        <f>212/160.21766</f>
        <v>1.3231999518654811</v>
      </c>
      <c r="C127" s="64"/>
      <c r="D127" s="65" t="s">
        <v>0</v>
      </c>
      <c r="E127" s="67"/>
      <c r="F127" s="64"/>
      <c r="G127" s="65" t="s">
        <v>0</v>
      </c>
      <c r="H127" s="67">
        <f>212/160.21766</f>
        <v>1.3231999518654811</v>
      </c>
      <c r="I127" s="64"/>
      <c r="J127" s="64"/>
      <c r="O127" t="s">
        <v>345</v>
      </c>
    </row>
    <row r="128" spans="1:15" x14ac:dyDescent="0.4">
      <c r="A128" s="68" t="s">
        <v>1</v>
      </c>
      <c r="B128" s="67"/>
      <c r="C128" s="64"/>
      <c r="D128" s="68" t="s">
        <v>1</v>
      </c>
      <c r="E128" s="67"/>
      <c r="F128" s="64"/>
      <c r="G128" s="68" t="s">
        <v>1</v>
      </c>
      <c r="H128" s="67">
        <v>3.4449999999999998</v>
      </c>
      <c r="J128" s="64"/>
    </row>
    <row r="130" spans="1:15" x14ac:dyDescent="0.4">
      <c r="A130" s="65" t="s">
        <v>45</v>
      </c>
      <c r="B130" s="66" t="s">
        <v>128</v>
      </c>
      <c r="C130" s="64"/>
      <c r="D130" s="65" t="s">
        <v>168</v>
      </c>
      <c r="E130" s="66" t="s">
        <v>128</v>
      </c>
      <c r="F130" s="64"/>
      <c r="G130" s="65" t="s">
        <v>167</v>
      </c>
      <c r="H130" s="66" t="s">
        <v>128</v>
      </c>
      <c r="I130" s="64"/>
      <c r="J130" s="64"/>
    </row>
    <row r="131" spans="1:15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5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237</v>
      </c>
      <c r="J132" s="67">
        <v>4.07</v>
      </c>
    </row>
    <row r="133" spans="1:15" x14ac:dyDescent="0.4">
      <c r="A133" s="65" t="s">
        <v>0</v>
      </c>
      <c r="B133" s="67">
        <f>198/160.21766</f>
        <v>1.2358188229687039</v>
      </c>
      <c r="C133" s="64"/>
      <c r="D133" s="65" t="s">
        <v>0</v>
      </c>
      <c r="E133" s="67">
        <f>197/160.21766</f>
        <v>1.2295773137617914</v>
      </c>
      <c r="F133" s="64"/>
      <c r="G133" s="65" t="s">
        <v>0</v>
      </c>
      <c r="H133" s="67">
        <f>197/160.21766</f>
        <v>1.2295773137617914</v>
      </c>
      <c r="I133" s="64"/>
      <c r="J133" s="64"/>
      <c r="O133" t="s">
        <v>346</v>
      </c>
    </row>
    <row r="134" spans="1:15" x14ac:dyDescent="0.4">
      <c r="A134" s="68" t="s">
        <v>1</v>
      </c>
      <c r="B134" s="67">
        <v>3.637</v>
      </c>
      <c r="C134" s="64"/>
      <c r="D134" s="68" t="s">
        <v>1</v>
      </c>
      <c r="E134" s="67"/>
      <c r="F134" s="64"/>
      <c r="G134" s="68" t="s">
        <v>1</v>
      </c>
      <c r="H134" s="67"/>
      <c r="J134" s="64"/>
    </row>
    <row r="136" spans="1:15" x14ac:dyDescent="0.4">
      <c r="A136" s="65" t="s">
        <v>45</v>
      </c>
      <c r="B136" s="66" t="s">
        <v>105</v>
      </c>
      <c r="C136" s="64"/>
      <c r="D136" s="65" t="s">
        <v>168</v>
      </c>
      <c r="E136" s="66" t="s">
        <v>105</v>
      </c>
      <c r="F136" s="64"/>
      <c r="G136" s="65" t="s">
        <v>167</v>
      </c>
      <c r="H136" s="66" t="s">
        <v>105</v>
      </c>
      <c r="I136" s="64"/>
      <c r="J136" s="64"/>
    </row>
    <row r="137" spans="1:15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5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237</v>
      </c>
      <c r="J138" s="67">
        <v>4.1900000000000004</v>
      </c>
    </row>
    <row r="139" spans="1:15" x14ac:dyDescent="0.4">
      <c r="A139" s="65" t="s">
        <v>0</v>
      </c>
      <c r="B139" s="67">
        <f>145/160.21766</f>
        <v>0.90501883500233371</v>
      </c>
      <c r="C139" s="64"/>
      <c r="D139" s="65" t="s">
        <v>0</v>
      </c>
      <c r="E139" s="67"/>
      <c r="F139" s="64"/>
      <c r="G139" s="65" t="s">
        <v>0</v>
      </c>
      <c r="H139" s="67">
        <f>146/160.21766</f>
        <v>0.9112603442092464</v>
      </c>
      <c r="I139" s="64"/>
      <c r="J139" s="64"/>
      <c r="O139" t="s">
        <v>347</v>
      </c>
    </row>
    <row r="140" spans="1:15" x14ac:dyDescent="0.4">
      <c r="A140" s="68" t="s">
        <v>1</v>
      </c>
      <c r="B140" s="67">
        <v>3.7810000000000001</v>
      </c>
      <c r="C140" s="64"/>
      <c r="D140" s="68" t="s">
        <v>1</v>
      </c>
      <c r="E140" s="67"/>
      <c r="F140" s="64"/>
      <c r="G140" s="68" t="s">
        <v>1</v>
      </c>
      <c r="H140" s="67"/>
      <c r="J140" s="64"/>
    </row>
    <row r="142" spans="1:15" x14ac:dyDescent="0.4">
      <c r="A142" s="65" t="s">
        <v>45</v>
      </c>
      <c r="B142" s="66" t="s">
        <v>286</v>
      </c>
      <c r="C142" s="64"/>
      <c r="D142" s="65" t="s">
        <v>168</v>
      </c>
      <c r="E142" s="66" t="s">
        <v>286</v>
      </c>
      <c r="F142" s="64"/>
      <c r="G142" s="65" t="s">
        <v>167</v>
      </c>
      <c r="H142" s="66" t="s">
        <v>129</v>
      </c>
      <c r="I142" s="64"/>
      <c r="J142" s="64"/>
    </row>
    <row r="143" spans="1:15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5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237</v>
      </c>
      <c r="J144" s="67">
        <v>5.2069999999999999</v>
      </c>
    </row>
    <row r="145" spans="1:15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f>75/160.21766</f>
        <v>0.46811319051844846</v>
      </c>
      <c r="I145" s="64"/>
      <c r="J145" s="64"/>
      <c r="O145" t="s">
        <v>348</v>
      </c>
    </row>
    <row r="146" spans="1:15" x14ac:dyDescent="0.4">
      <c r="A146" s="68" t="s">
        <v>1</v>
      </c>
      <c r="B146" s="67"/>
      <c r="C146" s="64"/>
      <c r="D146" s="68" t="s">
        <v>1</v>
      </c>
      <c r="E146" s="67"/>
      <c r="F146" s="64"/>
      <c r="G146" s="68" t="s">
        <v>1</v>
      </c>
      <c r="H146" s="67">
        <v>4.0990000000000002</v>
      </c>
      <c r="J146" s="64"/>
    </row>
    <row r="147" spans="1:15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5" x14ac:dyDescent="0.4">
      <c r="A148" s="65" t="s">
        <v>45</v>
      </c>
      <c r="B148" s="66" t="s">
        <v>287</v>
      </c>
      <c r="C148" s="64"/>
      <c r="D148" s="65" t="s">
        <v>168</v>
      </c>
      <c r="E148" s="66" t="s">
        <v>287</v>
      </c>
      <c r="F148" s="64"/>
      <c r="G148" s="65" t="s">
        <v>167</v>
      </c>
      <c r="H148" s="66" t="s">
        <v>287</v>
      </c>
      <c r="I148" s="64"/>
      <c r="J148" s="64"/>
      <c r="L148" t="s">
        <v>327</v>
      </c>
    </row>
    <row r="149" spans="1:15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328</v>
      </c>
    </row>
    <row r="150" spans="1:15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237</v>
      </c>
      <c r="J150" s="67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233</v>
      </c>
      <c r="J151" s="1">
        <v>1.633</v>
      </c>
    </row>
    <row r="152" spans="1:15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5" x14ac:dyDescent="0.4">
      <c r="A154" s="65" t="s">
        <v>45</v>
      </c>
      <c r="B154" s="66" t="s">
        <v>130</v>
      </c>
      <c r="C154" s="64"/>
      <c r="D154" s="65" t="s">
        <v>168</v>
      </c>
      <c r="E154" s="66" t="s">
        <v>130</v>
      </c>
      <c r="F154" s="64"/>
      <c r="G154" s="65" t="s">
        <v>167</v>
      </c>
      <c r="H154" s="66" t="s">
        <v>130</v>
      </c>
      <c r="I154" s="64"/>
      <c r="J154" s="64"/>
    </row>
    <row r="155" spans="1:15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5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237</v>
      </c>
      <c r="J156" s="67">
        <v>5.0030000000000001</v>
      </c>
    </row>
    <row r="157" spans="1:15" x14ac:dyDescent="0.4">
      <c r="A157" s="65" t="s">
        <v>0</v>
      </c>
      <c r="B157" s="67">
        <f>65/160.21766</f>
        <v>0.40569809844932203</v>
      </c>
      <c r="C157" s="64"/>
      <c r="D157" s="65" t="s">
        <v>0</v>
      </c>
      <c r="E157" s="67">
        <f>58/160.21766</f>
        <v>0.3620075340009335</v>
      </c>
      <c r="F157" s="64"/>
      <c r="G157" s="65" t="s">
        <v>0</v>
      </c>
      <c r="H157" s="67">
        <f>49/160.21766</f>
        <v>0.3058339511387197</v>
      </c>
      <c r="I157" s="64"/>
      <c r="J157" s="64"/>
      <c r="O157" t="s">
        <v>349</v>
      </c>
    </row>
    <row r="158" spans="1:15" x14ac:dyDescent="0.4">
      <c r="A158" s="68" t="s">
        <v>1</v>
      </c>
      <c r="B158" s="67"/>
      <c r="C158" s="64"/>
      <c r="D158" s="68" t="s">
        <v>1</v>
      </c>
      <c r="E158" s="67"/>
      <c r="F158" s="64"/>
      <c r="G158" s="68" t="s">
        <v>1</v>
      </c>
      <c r="H158" s="67"/>
      <c r="J158" s="64"/>
      <c r="O158" t="s">
        <v>430</v>
      </c>
    </row>
    <row r="160" spans="1:15" x14ac:dyDescent="0.4">
      <c r="A160" s="65" t="s">
        <v>45</v>
      </c>
      <c r="B160" s="66" t="s">
        <v>218</v>
      </c>
      <c r="C160" s="64"/>
      <c r="D160" s="65" t="s">
        <v>168</v>
      </c>
      <c r="E160" s="66" t="s">
        <v>288</v>
      </c>
      <c r="F160" s="64"/>
      <c r="G160" s="65" t="s">
        <v>167</v>
      </c>
      <c r="H160" s="66" t="s">
        <v>288</v>
      </c>
      <c r="I160" s="64"/>
      <c r="J160" s="64"/>
    </row>
    <row r="161" spans="1:15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5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237</v>
      </c>
      <c r="J162" s="67">
        <v>5.15632</v>
      </c>
    </row>
    <row r="163" spans="1:15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233</v>
      </c>
      <c r="J163" s="1">
        <v>1.742</v>
      </c>
    </row>
    <row r="164" spans="1:15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  <c r="O164" t="s">
        <v>430</v>
      </c>
    </row>
    <row r="166" spans="1:15" x14ac:dyDescent="0.4">
      <c r="A166" s="65" t="s">
        <v>45</v>
      </c>
      <c r="B166" s="66" t="s">
        <v>289</v>
      </c>
      <c r="C166" s="64"/>
      <c r="D166" s="65" t="s">
        <v>168</v>
      </c>
      <c r="E166" s="66" t="s">
        <v>219</v>
      </c>
      <c r="F166" s="64"/>
      <c r="G166" s="65" t="s">
        <v>167</v>
      </c>
      <c r="H166" s="66" t="s">
        <v>289</v>
      </c>
      <c r="I166" s="64"/>
      <c r="J166" s="64"/>
    </row>
    <row r="167" spans="1:15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5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237</v>
      </c>
      <c r="J168" s="67">
        <v>3.8456339999999996</v>
      </c>
    </row>
    <row r="169" spans="1:15" x14ac:dyDescent="0.4">
      <c r="A169" s="65" t="s">
        <v>0</v>
      </c>
      <c r="B169" s="67"/>
      <c r="C169" s="64"/>
      <c r="D169" s="65" t="s">
        <v>0</v>
      </c>
      <c r="E169" s="67">
        <f>74/160.21766</f>
        <v>0.46187168131153583</v>
      </c>
      <c r="F169" s="64"/>
      <c r="G169" s="65" t="s">
        <v>0</v>
      </c>
      <c r="H169" s="67"/>
      <c r="I169" s="66" t="s">
        <v>233</v>
      </c>
      <c r="J169" s="1">
        <v>1.0489999999999999</v>
      </c>
      <c r="O169" t="s">
        <v>350</v>
      </c>
    </row>
    <row r="170" spans="1:15" x14ac:dyDescent="0.4">
      <c r="A170" s="68" t="s">
        <v>1</v>
      </c>
      <c r="B170" s="67"/>
      <c r="C170" s="64"/>
      <c r="D170" s="68" t="s">
        <v>1</v>
      </c>
      <c r="E170" s="67"/>
      <c r="F170" s="64"/>
      <c r="G170" s="68" t="s">
        <v>1</v>
      </c>
      <c r="H170" s="67"/>
      <c r="J170" s="64"/>
      <c r="O170" t="s">
        <v>431</v>
      </c>
    </row>
    <row r="172" spans="1:15" x14ac:dyDescent="0.4">
      <c r="A172" s="65" t="s">
        <v>45</v>
      </c>
      <c r="B172" s="66" t="s">
        <v>221</v>
      </c>
      <c r="C172" s="64"/>
      <c r="D172" s="65" t="s">
        <v>168</v>
      </c>
      <c r="E172" s="66" t="s">
        <v>221</v>
      </c>
      <c r="F172" s="64"/>
      <c r="G172" s="65" t="s">
        <v>167</v>
      </c>
      <c r="H172" s="66" t="s">
        <v>290</v>
      </c>
      <c r="I172" s="64"/>
      <c r="J172" s="64"/>
    </row>
    <row r="173" spans="1:15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237</v>
      </c>
      <c r="J174" s="67">
        <v>5.4655680000000002</v>
      </c>
    </row>
    <row r="175" spans="1:15" x14ac:dyDescent="0.4">
      <c r="A175" s="65" t="s">
        <v>0</v>
      </c>
      <c r="B175" s="67">
        <f>22/160.21766</f>
        <v>0.13731320255207821</v>
      </c>
      <c r="C175" s="64"/>
      <c r="D175" s="65" t="s">
        <v>0</v>
      </c>
      <c r="E175" s="67">
        <f>21/160.21766</f>
        <v>0.13107169334516558</v>
      </c>
      <c r="F175" s="64"/>
      <c r="G175" s="65" t="s">
        <v>0</v>
      </c>
      <c r="H175" s="67"/>
      <c r="I175" s="66" t="s">
        <v>233</v>
      </c>
      <c r="J175" s="66">
        <v>1.6319999999999999</v>
      </c>
      <c r="O175" t="s">
        <v>351</v>
      </c>
    </row>
    <row r="176" spans="1:15" x14ac:dyDescent="0.4">
      <c r="A176" s="68" t="s">
        <v>1</v>
      </c>
      <c r="B176" s="67"/>
      <c r="C176" s="64"/>
      <c r="D176" s="68" t="s">
        <v>1</v>
      </c>
      <c r="E176" s="67"/>
      <c r="F176" s="64"/>
      <c r="G176" s="68" t="s">
        <v>1</v>
      </c>
      <c r="H176" s="67"/>
      <c r="J176" s="64"/>
      <c r="O176" t="s">
        <v>432</v>
      </c>
    </row>
    <row r="178" spans="1:15" x14ac:dyDescent="0.4">
      <c r="A178" s="65" t="s">
        <v>45</v>
      </c>
      <c r="B178" s="66" t="s">
        <v>131</v>
      </c>
      <c r="C178" s="64"/>
      <c r="D178" s="65" t="s">
        <v>168</v>
      </c>
      <c r="E178" s="66" t="s">
        <v>131</v>
      </c>
      <c r="F178" s="64"/>
      <c r="G178" s="65" t="s">
        <v>167</v>
      </c>
      <c r="H178" s="66" t="s">
        <v>131</v>
      </c>
      <c r="I178" s="64"/>
      <c r="J178" s="64"/>
    </row>
    <row r="179" spans="1:15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5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237</v>
      </c>
      <c r="J180" s="67">
        <v>8.1929999999999996</v>
      </c>
    </row>
    <row r="181" spans="1:15" x14ac:dyDescent="0.4">
      <c r="A181" s="65" t="s">
        <v>0</v>
      </c>
      <c r="B181" s="67">
        <f>3/160.21766</f>
        <v>1.8724527620737938E-2</v>
      </c>
      <c r="C181" s="64"/>
      <c r="D181" s="65" t="s">
        <v>0</v>
      </c>
      <c r="E181" s="67">
        <f>3/160.21766</f>
        <v>1.8724527620737938E-2</v>
      </c>
      <c r="F181" s="64"/>
      <c r="G181" s="65" t="s">
        <v>0</v>
      </c>
      <c r="H181" s="67">
        <v>1.7000000000000001E-2</v>
      </c>
      <c r="I181" s="64"/>
      <c r="J181" s="64"/>
      <c r="O181" t="s">
        <v>352</v>
      </c>
    </row>
    <row r="182" spans="1:15" x14ac:dyDescent="0.4">
      <c r="A182" s="68" t="s">
        <v>1</v>
      </c>
      <c r="B182" s="67"/>
      <c r="C182" s="64"/>
      <c r="D182" s="68" t="s">
        <v>1</v>
      </c>
      <c r="E182" s="67">
        <v>2.661</v>
      </c>
      <c r="F182" s="64"/>
      <c r="G182" s="68" t="s">
        <v>1</v>
      </c>
      <c r="H182" s="67"/>
      <c r="J182" s="64"/>
    </row>
    <row r="184" spans="1:15" x14ac:dyDescent="0.4">
      <c r="A184" s="65" t="s">
        <v>45</v>
      </c>
      <c r="B184" s="66" t="s">
        <v>191</v>
      </c>
      <c r="C184" s="64"/>
      <c r="D184" s="65" t="s">
        <v>168</v>
      </c>
      <c r="E184" s="66" t="s">
        <v>191</v>
      </c>
      <c r="F184" s="64"/>
      <c r="G184" s="65" t="s">
        <v>167</v>
      </c>
      <c r="H184" s="66" t="s">
        <v>191</v>
      </c>
      <c r="I184" s="64"/>
      <c r="J184" s="64"/>
    </row>
    <row r="185" spans="1:15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5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237</v>
      </c>
      <c r="J186" s="67">
        <v>7.056</v>
      </c>
    </row>
    <row r="187" spans="1:15" x14ac:dyDescent="0.4">
      <c r="A187" s="65" t="s">
        <v>0</v>
      </c>
      <c r="B187" s="67">
        <f>12/160.21766</f>
        <v>7.4898110482951752E-2</v>
      </c>
      <c r="C187" s="64"/>
      <c r="D187" s="65" t="s">
        <v>0</v>
      </c>
      <c r="E187" s="67">
        <f>12/160.21766</f>
        <v>7.4898110482951752E-2</v>
      </c>
      <c r="F187" s="64"/>
      <c r="G187" s="65" t="s">
        <v>0</v>
      </c>
      <c r="H187" s="67">
        <f>11/160.21766</f>
        <v>6.8656601276039106E-2</v>
      </c>
      <c r="I187" s="64"/>
      <c r="J187" s="64"/>
      <c r="O187" t="s">
        <v>353</v>
      </c>
    </row>
    <row r="188" spans="1:15" x14ac:dyDescent="0.4">
      <c r="A188" s="68" t="s">
        <v>1</v>
      </c>
      <c r="B188" s="67">
        <v>2.661</v>
      </c>
      <c r="C188" s="64"/>
      <c r="D188" s="68" t="s">
        <v>1</v>
      </c>
      <c r="E188" s="67"/>
      <c r="F188" s="64"/>
      <c r="G188" s="68" t="s">
        <v>1</v>
      </c>
      <c r="H188" s="67"/>
      <c r="J188" s="64"/>
    </row>
    <row r="190" spans="1:15" x14ac:dyDescent="0.4">
      <c r="A190" s="65" t="s">
        <v>45</v>
      </c>
      <c r="B190" s="66" t="s">
        <v>132</v>
      </c>
      <c r="C190" s="64"/>
      <c r="D190" s="65" t="s">
        <v>168</v>
      </c>
      <c r="E190" s="66" t="s">
        <v>291</v>
      </c>
      <c r="F190" s="64"/>
      <c r="G190" s="65" t="s">
        <v>167</v>
      </c>
      <c r="H190" s="66" t="s">
        <v>132</v>
      </c>
      <c r="I190" s="64"/>
      <c r="J190" s="64"/>
    </row>
    <row r="191" spans="1:15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5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237</v>
      </c>
      <c r="J192" s="67">
        <v>5.6660000000000004</v>
      </c>
    </row>
    <row r="193" spans="1:15" x14ac:dyDescent="0.4">
      <c r="A193" s="65" t="s">
        <v>0</v>
      </c>
      <c r="B193" s="67">
        <f>39/160.21766</f>
        <v>0.24341885906959321</v>
      </c>
      <c r="C193" s="64"/>
      <c r="D193" s="65" t="s">
        <v>0</v>
      </c>
      <c r="E193" s="67"/>
      <c r="F193" s="64"/>
      <c r="G193" s="65" t="s">
        <v>0</v>
      </c>
      <c r="H193" s="67">
        <f>41/160.21766</f>
        <v>0.25590187748341853</v>
      </c>
      <c r="I193" s="64"/>
      <c r="J193" s="64"/>
      <c r="O193" t="s">
        <v>354</v>
      </c>
    </row>
    <row r="194" spans="1:15" x14ac:dyDescent="0.4">
      <c r="A194" s="68" t="s">
        <v>1</v>
      </c>
      <c r="B194" s="67"/>
      <c r="C194" s="64"/>
      <c r="D194" s="68" t="s">
        <v>1</v>
      </c>
      <c r="E194" s="67"/>
      <c r="F194" s="64"/>
      <c r="G194" s="68" t="s">
        <v>1</v>
      </c>
      <c r="H194" s="67">
        <v>2.0310000000000001</v>
      </c>
      <c r="J194" s="64"/>
    </row>
    <row r="196" spans="1:15" x14ac:dyDescent="0.4">
      <c r="A196" s="65" t="s">
        <v>45</v>
      </c>
      <c r="B196" s="66" t="s">
        <v>133</v>
      </c>
      <c r="C196" s="64"/>
      <c r="D196" s="65" t="s">
        <v>168</v>
      </c>
      <c r="E196" s="66" t="s">
        <v>133</v>
      </c>
      <c r="F196" s="64"/>
      <c r="G196" s="65" t="s">
        <v>167</v>
      </c>
      <c r="H196" s="66" t="s">
        <v>133</v>
      </c>
      <c r="I196" s="64"/>
      <c r="J196" s="64"/>
    </row>
    <row r="197" spans="1:15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5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237</v>
      </c>
      <c r="J198" s="67">
        <v>5.1719999999999997</v>
      </c>
    </row>
    <row r="199" spans="1:15" x14ac:dyDescent="0.4">
      <c r="A199" s="65" t="s">
        <v>0</v>
      </c>
      <c r="B199" s="67">
        <f>90/160.21766</f>
        <v>0.56173582862213822</v>
      </c>
      <c r="C199" s="64"/>
      <c r="D199" s="65" t="s">
        <v>0</v>
      </c>
      <c r="E199" s="67">
        <f>89/160.21766</f>
        <v>0.55549431941522553</v>
      </c>
      <c r="F199" s="64"/>
      <c r="G199" s="65" t="s">
        <v>0</v>
      </c>
      <c r="H199" s="67">
        <f>94/160.21766</f>
        <v>0.58670186544978875</v>
      </c>
      <c r="I199" s="64"/>
      <c r="J199" s="64"/>
      <c r="O199" t="s">
        <v>355</v>
      </c>
    </row>
    <row r="200" spans="1:15" x14ac:dyDescent="0.4">
      <c r="A200" s="68" t="s">
        <v>1</v>
      </c>
      <c r="B200" s="67"/>
      <c r="C200" s="64"/>
      <c r="D200" s="68" t="s">
        <v>1</v>
      </c>
      <c r="E200" s="67"/>
      <c r="F200" s="64"/>
      <c r="G200" s="68" t="s">
        <v>1</v>
      </c>
      <c r="H200" s="67">
        <v>2.2959999999999998</v>
      </c>
      <c r="J200" s="64"/>
    </row>
    <row r="202" spans="1:15" x14ac:dyDescent="0.4">
      <c r="A202" s="65" t="s">
        <v>45</v>
      </c>
      <c r="B202" s="66" t="s">
        <v>134</v>
      </c>
      <c r="C202" s="64"/>
      <c r="D202" s="65" t="s">
        <v>168</v>
      </c>
      <c r="E202" s="66" t="s">
        <v>134</v>
      </c>
      <c r="F202" s="64"/>
      <c r="G202" s="65" t="s">
        <v>167</v>
      </c>
      <c r="H202" s="66" t="s">
        <v>292</v>
      </c>
      <c r="I202" s="64"/>
      <c r="J202" s="64"/>
    </row>
    <row r="203" spans="1:15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5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237</v>
      </c>
      <c r="J204" s="67">
        <v>5.2444799999999994</v>
      </c>
    </row>
    <row r="205" spans="1:15" x14ac:dyDescent="0.4">
      <c r="A205" s="65" t="s">
        <v>0</v>
      </c>
      <c r="B205" s="67">
        <f>167/160.21766</f>
        <v>1.0423320375544118</v>
      </c>
      <c r="C205" s="64"/>
      <c r="D205" s="65" t="s">
        <v>0</v>
      </c>
      <c r="E205" s="67">
        <f>174/160.21766</f>
        <v>1.0860226020028005</v>
      </c>
      <c r="F205" s="64"/>
      <c r="G205" s="65" t="s">
        <v>0</v>
      </c>
      <c r="H205" s="67"/>
      <c r="I205" s="66" t="s">
        <v>233</v>
      </c>
      <c r="J205" s="1">
        <v>1.821</v>
      </c>
      <c r="O205" t="s">
        <v>356</v>
      </c>
    </row>
    <row r="206" spans="1:15" x14ac:dyDescent="0.4">
      <c r="A206" s="68" t="s">
        <v>1</v>
      </c>
      <c r="B206" s="67"/>
      <c r="C206" s="64"/>
      <c r="D206" s="68" t="s">
        <v>1</v>
      </c>
      <c r="E206" s="67">
        <v>2.7519999999999998</v>
      </c>
      <c r="F206" s="64"/>
      <c r="G206" s="68" t="s">
        <v>1</v>
      </c>
      <c r="H206" s="67"/>
      <c r="J206" s="64"/>
    </row>
    <row r="208" spans="1:15" x14ac:dyDescent="0.4">
      <c r="A208" s="65" t="s">
        <v>45</v>
      </c>
      <c r="B208" s="66" t="s">
        <v>135</v>
      </c>
      <c r="C208" s="64"/>
      <c r="D208" s="65" t="s">
        <v>168</v>
      </c>
      <c r="E208" s="66" t="s">
        <v>135</v>
      </c>
      <c r="F208" s="64"/>
      <c r="G208" s="65" t="s">
        <v>167</v>
      </c>
      <c r="H208" s="66" t="s">
        <v>293</v>
      </c>
      <c r="I208" s="64"/>
      <c r="J208" s="64"/>
    </row>
    <row r="209" spans="1:15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5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237</v>
      </c>
      <c r="J210" s="67">
        <v>4.8920560000000002</v>
      </c>
    </row>
    <row r="211" spans="1:15" x14ac:dyDescent="0.4">
      <c r="A211" s="65" t="s">
        <v>0</v>
      </c>
      <c r="B211" s="67">
        <f>243/160.21766</f>
        <v>1.516686737279773</v>
      </c>
      <c r="C211" s="64"/>
      <c r="D211" s="65" t="s">
        <v>0</v>
      </c>
      <c r="E211" s="67">
        <f>262/160.21766</f>
        <v>1.6352754122111133</v>
      </c>
      <c r="F211" s="64"/>
      <c r="G211" s="65" t="s">
        <v>0</v>
      </c>
      <c r="H211" s="67"/>
      <c r="I211" s="66" t="s">
        <v>233</v>
      </c>
      <c r="J211" s="66">
        <v>1.768</v>
      </c>
      <c r="O211" t="s">
        <v>357</v>
      </c>
    </row>
    <row r="212" spans="1:15" x14ac:dyDescent="0.4">
      <c r="A212" s="68" t="s">
        <v>1</v>
      </c>
      <c r="B212" s="67"/>
      <c r="C212" s="64"/>
      <c r="D212" s="68" t="s">
        <v>1</v>
      </c>
      <c r="E212" s="67">
        <v>3.2</v>
      </c>
      <c r="F212" s="64"/>
      <c r="G212" s="68" t="s">
        <v>1</v>
      </c>
      <c r="H212" s="67"/>
      <c r="J212" s="64"/>
    </row>
    <row r="214" spans="1:15" x14ac:dyDescent="0.4">
      <c r="A214" s="65" t="s">
        <v>45</v>
      </c>
      <c r="B214" s="66" t="s">
        <v>192</v>
      </c>
      <c r="C214" s="64"/>
      <c r="D214" s="65" t="s">
        <v>168</v>
      </c>
      <c r="E214" s="66" t="s">
        <v>294</v>
      </c>
      <c r="F214" s="64"/>
      <c r="G214" s="65" t="s">
        <v>167</v>
      </c>
      <c r="H214" s="66" t="s">
        <v>192</v>
      </c>
      <c r="I214" s="64"/>
      <c r="J214" s="64"/>
    </row>
    <row r="215" spans="1:15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5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237</v>
      </c>
      <c r="J216" s="67">
        <v>4.4210000000000003</v>
      </c>
    </row>
    <row r="217" spans="1:15" x14ac:dyDescent="0.4">
      <c r="A217" s="65" t="s">
        <v>0</v>
      </c>
      <c r="B217" s="67">
        <f>376/160.21766</f>
        <v>2.346807461799155</v>
      </c>
      <c r="C217" s="64"/>
      <c r="D217" s="65" t="s">
        <v>0</v>
      </c>
      <c r="E217" s="67"/>
      <c r="F217" s="64"/>
      <c r="G217" s="65" t="s">
        <v>0</v>
      </c>
      <c r="H217" s="67">
        <f>300/160.21766</f>
        <v>1.8724527620737939</v>
      </c>
      <c r="I217" s="64"/>
      <c r="J217" s="64"/>
      <c r="O217" t="s">
        <v>358</v>
      </c>
    </row>
    <row r="218" spans="1:15" x14ac:dyDescent="0.4">
      <c r="A218" s="68" t="s">
        <v>1</v>
      </c>
      <c r="B218" s="67"/>
      <c r="C218" s="64"/>
      <c r="D218" s="68" t="s">
        <v>1</v>
      </c>
      <c r="E218" s="67"/>
      <c r="F218" s="64"/>
      <c r="G218" s="68" t="s">
        <v>1</v>
      </c>
      <c r="H218" s="67">
        <v>3.39</v>
      </c>
      <c r="J218" s="64"/>
    </row>
    <row r="220" spans="1:15" x14ac:dyDescent="0.4">
      <c r="A220" s="65" t="s">
        <v>45</v>
      </c>
      <c r="B220" s="66" t="s">
        <v>136</v>
      </c>
      <c r="C220" s="64"/>
      <c r="D220" s="65" t="s">
        <v>168</v>
      </c>
      <c r="E220" s="66" t="s">
        <v>295</v>
      </c>
      <c r="F220" s="64"/>
      <c r="G220" s="65" t="s">
        <v>167</v>
      </c>
      <c r="H220" s="66" t="s">
        <v>136</v>
      </c>
      <c r="I220" s="64"/>
      <c r="J220" s="64"/>
    </row>
    <row r="221" spans="1:15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5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237</v>
      </c>
      <c r="J222" s="67">
        <v>4.3140000000000001</v>
      </c>
    </row>
    <row r="223" spans="1:15" x14ac:dyDescent="0.4">
      <c r="A223" s="65" t="s">
        <v>0</v>
      </c>
      <c r="B223" s="67">
        <f>309/160.21766</f>
        <v>1.9286263449360077</v>
      </c>
      <c r="C223" s="64"/>
      <c r="D223" s="65" t="s">
        <v>0</v>
      </c>
      <c r="E223" s="67"/>
      <c r="F223" s="64"/>
      <c r="G223" s="65" t="s">
        <v>0</v>
      </c>
      <c r="H223" s="67">
        <f>308/160.21766</f>
        <v>1.9223848357290951</v>
      </c>
      <c r="I223" s="64"/>
      <c r="J223" s="64"/>
      <c r="O223" t="s">
        <v>359</v>
      </c>
    </row>
    <row r="224" spans="1:15" x14ac:dyDescent="0.4">
      <c r="A224" s="68" t="s">
        <v>1</v>
      </c>
      <c r="B224" s="67"/>
      <c r="C224" s="64"/>
      <c r="D224" s="68" t="s">
        <v>1</v>
      </c>
      <c r="E224" s="67"/>
      <c r="F224" s="64"/>
      <c r="G224" s="68" t="s">
        <v>1</v>
      </c>
      <c r="H224" s="67">
        <v>3.7130000000000001</v>
      </c>
      <c r="J224" s="64"/>
    </row>
    <row r="226" spans="1:15" x14ac:dyDescent="0.4">
      <c r="A226" s="65" t="s">
        <v>45</v>
      </c>
      <c r="B226" s="66" t="s">
        <v>159</v>
      </c>
      <c r="C226" s="64"/>
      <c r="D226" s="65" t="s">
        <v>168</v>
      </c>
      <c r="E226" s="66" t="s">
        <v>296</v>
      </c>
      <c r="F226" s="64"/>
      <c r="G226" s="65" t="s">
        <v>167</v>
      </c>
      <c r="H226" s="66" t="s">
        <v>296</v>
      </c>
      <c r="I226" s="64"/>
      <c r="J226" s="64"/>
    </row>
    <row r="227" spans="1:15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5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237</v>
      </c>
      <c r="J228" s="67">
        <v>4.4184920000000005</v>
      </c>
    </row>
    <row r="229" spans="1:15" x14ac:dyDescent="0.4">
      <c r="A229" s="65" t="s">
        <v>0</v>
      </c>
      <c r="B229" s="67">
        <f>253/160.21766</f>
        <v>1.5791018293488996</v>
      </c>
      <c r="C229" s="64"/>
      <c r="D229" s="65" t="s">
        <v>0</v>
      </c>
      <c r="E229" s="67"/>
      <c r="F229" s="64"/>
      <c r="G229" s="65" t="s">
        <v>0</v>
      </c>
      <c r="H229" s="67"/>
      <c r="I229" s="66" t="s">
        <v>233</v>
      </c>
      <c r="J229" s="1">
        <v>1.6120000000000001</v>
      </c>
      <c r="O229" t="s">
        <v>360</v>
      </c>
    </row>
    <row r="230" spans="1:15" x14ac:dyDescent="0.4">
      <c r="A230" s="68" t="s">
        <v>1</v>
      </c>
      <c r="B230" s="67">
        <v>3.9740000000000002</v>
      </c>
      <c r="C230" s="64"/>
      <c r="D230" s="68" t="s">
        <v>1</v>
      </c>
      <c r="E230" s="67"/>
      <c r="F230" s="64"/>
      <c r="G230" s="68" t="s">
        <v>1</v>
      </c>
      <c r="H230" s="67"/>
      <c r="J230" s="64"/>
    </row>
    <row r="232" spans="1:15" x14ac:dyDescent="0.4">
      <c r="A232" s="65" t="s">
        <v>45</v>
      </c>
      <c r="B232" s="66" t="s">
        <v>137</v>
      </c>
      <c r="C232" s="64"/>
      <c r="D232" s="65" t="s">
        <v>168</v>
      </c>
      <c r="E232" s="66" t="s">
        <v>297</v>
      </c>
      <c r="F232" s="64"/>
      <c r="G232" s="65" t="s">
        <v>167</v>
      </c>
      <c r="H232" s="66" t="s">
        <v>297</v>
      </c>
      <c r="I232" s="64"/>
      <c r="J232" s="64"/>
    </row>
    <row r="233" spans="1:15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5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237</v>
      </c>
      <c r="J234" s="67">
        <v>4.6537350000000002</v>
      </c>
    </row>
    <row r="235" spans="1:15" x14ac:dyDescent="0.4">
      <c r="A235" s="65" t="s">
        <v>0</v>
      </c>
      <c r="B235" s="67">
        <f>160/160.21766</f>
        <v>0.99864147310602347</v>
      </c>
      <c r="C235" s="64"/>
      <c r="D235" s="65" t="s">
        <v>0</v>
      </c>
      <c r="E235" s="67"/>
      <c r="F235" s="64"/>
      <c r="G235" s="65" t="s">
        <v>0</v>
      </c>
      <c r="H235" s="67"/>
      <c r="I235" s="66" t="s">
        <v>233</v>
      </c>
      <c r="J235" s="66">
        <v>1.671</v>
      </c>
      <c r="O235" t="s">
        <v>361</v>
      </c>
    </row>
    <row r="236" spans="1:15" x14ac:dyDescent="0.4">
      <c r="A236" s="68" t="s">
        <v>1</v>
      </c>
      <c r="B236" s="67">
        <v>4.2569999999999997</v>
      </c>
      <c r="C236" s="64"/>
      <c r="D236" s="68" t="s">
        <v>1</v>
      </c>
      <c r="E236" s="67"/>
      <c r="F236" s="64"/>
      <c r="G236" s="68" t="s">
        <v>1</v>
      </c>
      <c r="H236" s="67"/>
      <c r="J236" s="64"/>
    </row>
    <row r="238" spans="1:15" x14ac:dyDescent="0.4">
      <c r="A238" s="65" t="s">
        <v>45</v>
      </c>
      <c r="B238" s="66" t="s">
        <v>112</v>
      </c>
      <c r="C238" s="64"/>
      <c r="D238" s="65" t="s">
        <v>168</v>
      </c>
      <c r="E238" s="66" t="s">
        <v>298</v>
      </c>
      <c r="F238" s="64"/>
      <c r="G238" s="65" t="s">
        <v>167</v>
      </c>
      <c r="H238" s="66" t="s">
        <v>112</v>
      </c>
      <c r="I238" s="64"/>
      <c r="J238" s="64"/>
    </row>
    <row r="239" spans="1:15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5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237</v>
      </c>
      <c r="J240" s="67">
        <v>4.798</v>
      </c>
    </row>
    <row r="241" spans="1:15" x14ac:dyDescent="0.4">
      <c r="A241" s="65" t="s">
        <v>0</v>
      </c>
      <c r="B241" s="67">
        <f>88/160.21766</f>
        <v>0.54925281020831285</v>
      </c>
      <c r="C241" s="64"/>
      <c r="D241" s="65" t="s">
        <v>0</v>
      </c>
      <c r="E241" s="67"/>
      <c r="F241" s="64"/>
      <c r="G241" s="65" t="s">
        <v>0</v>
      </c>
      <c r="H241" s="67">
        <f>88/160.21766</f>
        <v>0.54925281020831285</v>
      </c>
      <c r="I241" s="64"/>
      <c r="J241" s="64"/>
      <c r="O241" t="s">
        <v>362</v>
      </c>
    </row>
    <row r="242" spans="1:15" x14ac:dyDescent="0.4">
      <c r="A242" s="68" t="s">
        <v>1</v>
      </c>
      <c r="B242" s="67">
        <v>4.4649999999999999</v>
      </c>
      <c r="C242" s="64"/>
      <c r="D242" s="68" t="s">
        <v>1</v>
      </c>
      <c r="E242" s="67"/>
      <c r="F242" s="64"/>
      <c r="G242" s="68" t="s">
        <v>1</v>
      </c>
      <c r="H242" s="67"/>
      <c r="J242" s="64"/>
    </row>
    <row r="244" spans="1:15" x14ac:dyDescent="0.4">
      <c r="A244" s="65" t="s">
        <v>45</v>
      </c>
      <c r="B244" s="66" t="s">
        <v>138</v>
      </c>
      <c r="C244" s="64"/>
      <c r="D244" s="65" t="s">
        <v>168</v>
      </c>
      <c r="E244" s="66" t="s">
        <v>299</v>
      </c>
      <c r="F244" s="64"/>
      <c r="G244" s="65" t="s">
        <v>167</v>
      </c>
      <c r="H244" s="66" t="s">
        <v>138</v>
      </c>
      <c r="I244" s="64"/>
      <c r="J244" s="64"/>
    </row>
    <row r="245" spans="1:15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5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237</v>
      </c>
      <c r="J246" s="67">
        <v>5.9420000000000002</v>
      </c>
    </row>
    <row r="247" spans="1:15" x14ac:dyDescent="0.4">
      <c r="A247" s="65" t="s">
        <v>0</v>
      </c>
      <c r="B247" s="67"/>
      <c r="C247" s="64"/>
      <c r="D247" s="65" t="s">
        <v>0</v>
      </c>
      <c r="E247" s="67"/>
      <c r="F247" s="64"/>
      <c r="G247" s="65" t="s">
        <v>0</v>
      </c>
      <c r="H247" s="67">
        <f>45/160.21766</f>
        <v>0.28086791431106911</v>
      </c>
      <c r="I247" s="64"/>
      <c r="J247" s="64"/>
      <c r="O247" t="s">
        <v>363</v>
      </c>
    </row>
    <row r="248" spans="1:15" x14ac:dyDescent="0.4">
      <c r="A248" s="68" t="s">
        <v>1</v>
      </c>
      <c r="B248" s="67"/>
      <c r="C248" s="64"/>
      <c r="D248" s="68" t="s">
        <v>1</v>
      </c>
      <c r="E248" s="67"/>
      <c r="F248" s="64"/>
      <c r="G248" s="68" t="s">
        <v>1</v>
      </c>
      <c r="H248" s="67">
        <v>4.83</v>
      </c>
      <c r="J248" s="64"/>
    </row>
    <row r="250" spans="1:15" x14ac:dyDescent="0.4">
      <c r="A250" s="65" t="s">
        <v>45</v>
      </c>
      <c r="B250" s="66" t="s">
        <v>139</v>
      </c>
      <c r="C250" s="64"/>
      <c r="D250" s="65" t="s">
        <v>168</v>
      </c>
      <c r="E250" s="66" t="s">
        <v>139</v>
      </c>
      <c r="F250" s="64"/>
      <c r="G250" s="65" t="s">
        <v>167</v>
      </c>
      <c r="H250" s="66" t="s">
        <v>139</v>
      </c>
      <c r="I250" s="64"/>
      <c r="J250" s="64"/>
    </row>
    <row r="251" spans="1:15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5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237</v>
      </c>
      <c r="J252" s="67">
        <v>5.5759999999999996</v>
      </c>
    </row>
    <row r="253" spans="1:15" x14ac:dyDescent="0.4">
      <c r="A253" s="65" t="s">
        <v>0</v>
      </c>
      <c r="B253" s="67">
        <f>34/160.21766</f>
        <v>0.21221131303502999</v>
      </c>
      <c r="C253" s="64"/>
      <c r="D253" s="65" t="s">
        <v>0</v>
      </c>
      <c r="E253" s="67"/>
      <c r="F253" s="64"/>
      <c r="G253" s="65" t="s">
        <v>0</v>
      </c>
      <c r="H253" s="67">
        <f>117/160.21766</f>
        <v>0.73025657720877968</v>
      </c>
      <c r="I253" s="64"/>
      <c r="J253" s="64"/>
      <c r="O253" t="s">
        <v>433</v>
      </c>
    </row>
    <row r="254" spans="1:15" x14ac:dyDescent="0.4">
      <c r="A254" s="68" t="s">
        <v>1</v>
      </c>
      <c r="B254" s="67">
        <v>3.8929999999999998</v>
      </c>
      <c r="C254" s="64"/>
      <c r="D254" s="68" t="s">
        <v>1</v>
      </c>
      <c r="E254" s="67"/>
      <c r="F254" s="64"/>
      <c r="G254" s="68" t="s">
        <v>1</v>
      </c>
      <c r="H254" s="67"/>
      <c r="J254" s="64"/>
    </row>
    <row r="256" spans="1:15" x14ac:dyDescent="0.4">
      <c r="A256" s="65" t="s">
        <v>45</v>
      </c>
      <c r="B256" s="66" t="s">
        <v>193</v>
      </c>
      <c r="C256" s="64"/>
      <c r="D256" s="65" t="s">
        <v>168</v>
      </c>
      <c r="E256" s="66" t="s">
        <v>193</v>
      </c>
      <c r="F256" s="64"/>
      <c r="G256" s="65" t="s">
        <v>167</v>
      </c>
      <c r="H256" s="66" t="s">
        <v>300</v>
      </c>
      <c r="I256" s="64"/>
      <c r="J256" s="64"/>
    </row>
    <row r="257" spans="1:15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5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237</v>
      </c>
      <c r="J258" s="67">
        <v>5.5555999999999992</v>
      </c>
    </row>
    <row r="259" spans="1:15" x14ac:dyDescent="0.4">
      <c r="A259" s="65" t="s">
        <v>0</v>
      </c>
      <c r="B259" s="67">
        <f>93/160.21766</f>
        <v>0.58046035624287606</v>
      </c>
      <c r="C259" s="64"/>
      <c r="D259" s="65" t="s">
        <v>0</v>
      </c>
      <c r="E259" s="67">
        <f>44/160.21766</f>
        <v>0.27462640510415642</v>
      </c>
      <c r="F259" s="64"/>
      <c r="G259" s="65" t="s">
        <v>0</v>
      </c>
      <c r="H259" s="67"/>
      <c r="I259" s="66" t="s">
        <v>233</v>
      </c>
      <c r="J259" s="1">
        <v>1.6339999999999999</v>
      </c>
      <c r="O259" t="s">
        <v>364</v>
      </c>
    </row>
    <row r="260" spans="1:15" x14ac:dyDescent="0.4">
      <c r="A260" s="68" t="s">
        <v>1</v>
      </c>
      <c r="B260" s="67"/>
      <c r="C260" s="64"/>
      <c r="D260" s="68" t="s">
        <v>1</v>
      </c>
      <c r="E260" s="67"/>
      <c r="F260" s="64"/>
      <c r="G260" s="68" t="s">
        <v>1</v>
      </c>
      <c r="H260" s="67"/>
      <c r="J260" s="64"/>
      <c r="O260" t="s">
        <v>434</v>
      </c>
    </row>
    <row r="262" spans="1:15" x14ac:dyDescent="0.4">
      <c r="A262" s="65" t="s">
        <v>45</v>
      </c>
      <c r="B262" s="66" t="s">
        <v>194</v>
      </c>
      <c r="C262" s="64"/>
      <c r="D262" s="65" t="s">
        <v>168</v>
      </c>
      <c r="E262" s="66" t="s">
        <v>194</v>
      </c>
      <c r="F262" s="64"/>
      <c r="G262" s="65" t="s">
        <v>167</v>
      </c>
      <c r="H262" s="66" t="s">
        <v>194</v>
      </c>
      <c r="I262" s="64"/>
      <c r="J262" s="64"/>
    </row>
    <row r="263" spans="1:15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5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237</v>
      </c>
      <c r="J264" s="67">
        <v>5.4950000000000001</v>
      </c>
    </row>
    <row r="265" spans="1:15" x14ac:dyDescent="0.4">
      <c r="A265" s="65" t="s">
        <v>0</v>
      </c>
      <c r="B265" s="67">
        <f>58/160.21766</f>
        <v>0.3620075340009335</v>
      </c>
      <c r="C265" s="64"/>
      <c r="D265" s="65" t="s">
        <v>0</v>
      </c>
      <c r="E265" s="67">
        <f>65/160.21766</f>
        <v>0.40569809844932203</v>
      </c>
      <c r="F265" s="64"/>
      <c r="G265" s="65" t="s">
        <v>0</v>
      </c>
      <c r="H265" s="67">
        <f>60/160.21766</f>
        <v>0.37449055241475876</v>
      </c>
      <c r="I265" s="64"/>
      <c r="J265" s="64"/>
      <c r="O265" t="s">
        <v>365</v>
      </c>
    </row>
    <row r="266" spans="1:15" x14ac:dyDescent="0.4">
      <c r="A266" s="68" t="s">
        <v>1</v>
      </c>
      <c r="B266" s="67"/>
      <c r="C266" s="64"/>
      <c r="D266" s="68" t="s">
        <v>1</v>
      </c>
      <c r="E266" s="67"/>
      <c r="F266" s="64"/>
      <c r="G266" s="68" t="s">
        <v>1</v>
      </c>
      <c r="H266" s="67"/>
      <c r="J266" s="64"/>
      <c r="O266" t="s">
        <v>435</v>
      </c>
    </row>
    <row r="267" spans="1:15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5" x14ac:dyDescent="0.4">
      <c r="A268" s="65" t="s">
        <v>45</v>
      </c>
      <c r="B268" s="66" t="s">
        <v>301</v>
      </c>
      <c r="C268" s="64"/>
      <c r="D268" s="65" t="s">
        <v>168</v>
      </c>
      <c r="E268" s="66" t="s">
        <v>301</v>
      </c>
      <c r="F268" s="64"/>
      <c r="G268" s="65" t="s">
        <v>167</v>
      </c>
      <c r="H268" s="66" t="s">
        <v>301</v>
      </c>
      <c r="I268" s="64"/>
      <c r="J268" s="64"/>
      <c r="L268" t="s">
        <v>320</v>
      </c>
    </row>
    <row r="269" spans="1:15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321</v>
      </c>
    </row>
    <row r="270" spans="1:15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237</v>
      </c>
      <c r="J270" s="67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233</v>
      </c>
      <c r="J271" s="1">
        <v>1.0669999999999999</v>
      </c>
    </row>
    <row r="272" spans="1:15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5" x14ac:dyDescent="0.4">
      <c r="A274" s="65" t="s">
        <v>45</v>
      </c>
      <c r="B274" s="66" t="s">
        <v>302</v>
      </c>
      <c r="C274" s="64"/>
      <c r="D274" s="65" t="s">
        <v>168</v>
      </c>
      <c r="E274" s="66" t="s">
        <v>223</v>
      </c>
      <c r="F274" s="64"/>
      <c r="G274" s="65" t="s">
        <v>167</v>
      </c>
      <c r="H274" s="66" t="s">
        <v>302</v>
      </c>
      <c r="I274" s="64"/>
      <c r="J274" s="64"/>
    </row>
    <row r="275" spans="1:15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237</v>
      </c>
      <c r="J276" s="67">
        <v>6.5118719999999994</v>
      </c>
    </row>
    <row r="277" spans="1:15" x14ac:dyDescent="0.4">
      <c r="A277" s="65" t="s">
        <v>0</v>
      </c>
      <c r="B277" s="67"/>
      <c r="C277" s="64"/>
      <c r="D277" s="65" t="s">
        <v>0</v>
      </c>
      <c r="E277" s="67">
        <f>26/160.21766</f>
        <v>0.1622792393797288</v>
      </c>
      <c r="F277" s="64"/>
      <c r="G277" s="65" t="s">
        <v>0</v>
      </c>
      <c r="H277" s="67"/>
      <c r="I277" s="66" t="s">
        <v>233</v>
      </c>
      <c r="J277" s="1">
        <v>1.952</v>
      </c>
      <c r="O277" t="s">
        <v>366</v>
      </c>
    </row>
    <row r="278" spans="1:15" x14ac:dyDescent="0.4">
      <c r="A278" s="68" t="s">
        <v>1</v>
      </c>
      <c r="B278" s="67"/>
      <c r="C278" s="64"/>
      <c r="D278" s="68" t="s">
        <v>1</v>
      </c>
      <c r="E278" s="67">
        <v>3.835</v>
      </c>
      <c r="F278" s="64"/>
      <c r="G278" s="68" t="s">
        <v>1</v>
      </c>
      <c r="H278" s="67"/>
      <c r="J278" s="64"/>
      <c r="O278" t="s">
        <v>436</v>
      </c>
    </row>
    <row r="280" spans="1:15" x14ac:dyDescent="0.4">
      <c r="A280" s="65" t="s">
        <v>45</v>
      </c>
      <c r="B280" s="66" t="s">
        <v>140</v>
      </c>
      <c r="C280" s="64"/>
      <c r="D280" s="65" t="s">
        <v>168</v>
      </c>
      <c r="E280" s="66" t="s">
        <v>140</v>
      </c>
      <c r="F280" s="64"/>
      <c r="G280" s="65" t="s">
        <v>167</v>
      </c>
      <c r="H280" s="66" t="s">
        <v>140</v>
      </c>
      <c r="I280" s="64"/>
      <c r="J280" s="64"/>
    </row>
    <row r="281" spans="1:15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5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237</v>
      </c>
      <c r="J282" s="67">
        <v>8.8940000000000001</v>
      </c>
    </row>
    <row r="283" spans="1:15" x14ac:dyDescent="0.4">
      <c r="A283" s="65" t="s">
        <v>0</v>
      </c>
      <c r="B283" s="67"/>
      <c r="C283" s="64"/>
      <c r="D283" s="65" t="s">
        <v>0</v>
      </c>
      <c r="E283" s="67">
        <f>2/160.21766</f>
        <v>1.2483018413825292E-2</v>
      </c>
      <c r="F283" s="64"/>
      <c r="G283" s="65" t="s">
        <v>0</v>
      </c>
      <c r="H283" s="67">
        <f>2/160.21766</f>
        <v>1.2483018413825292E-2</v>
      </c>
      <c r="I283" s="64"/>
      <c r="J283" s="64"/>
      <c r="O283" t="s">
        <v>367</v>
      </c>
    </row>
    <row r="284" spans="1:15" x14ac:dyDescent="0.4">
      <c r="A284" s="68" t="s">
        <v>1</v>
      </c>
      <c r="B284" s="67"/>
      <c r="C284" s="64"/>
      <c r="D284" s="68" t="s">
        <v>1</v>
      </c>
      <c r="E284" s="67">
        <v>2.29</v>
      </c>
      <c r="F284" s="64"/>
      <c r="G284" s="68" t="s">
        <v>1</v>
      </c>
      <c r="H284" s="67"/>
      <c r="J284" s="64"/>
    </row>
    <row r="286" spans="1:15" x14ac:dyDescent="0.4">
      <c r="A286" s="65" t="s">
        <v>45</v>
      </c>
      <c r="B286" s="66" t="s">
        <v>141</v>
      </c>
      <c r="C286" s="64"/>
      <c r="D286" s="65" t="s">
        <v>168</v>
      </c>
      <c r="E286" s="66" t="s">
        <v>141</v>
      </c>
      <c r="F286" s="64"/>
      <c r="G286" s="65" t="s">
        <v>167</v>
      </c>
      <c r="H286" s="66" t="s">
        <v>141</v>
      </c>
      <c r="I286" s="64"/>
      <c r="J286" s="64"/>
    </row>
    <row r="287" spans="1:15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5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237</v>
      </c>
      <c r="J288" s="67">
        <v>7.3520000000000003</v>
      </c>
    </row>
    <row r="289" spans="1:15" x14ac:dyDescent="0.4">
      <c r="A289" s="65" t="s">
        <v>0</v>
      </c>
      <c r="B289" s="67"/>
      <c r="C289" s="64"/>
      <c r="D289" s="65" t="s">
        <v>0</v>
      </c>
      <c r="E289" s="67">
        <f>9/160.21766</f>
        <v>5.6173582862213821E-2</v>
      </c>
      <c r="F289" s="64"/>
      <c r="G289" s="65" t="s">
        <v>0</v>
      </c>
      <c r="H289" s="67">
        <f>8/160.21766</f>
        <v>4.9932073655301168E-2</v>
      </c>
      <c r="I289" s="64"/>
      <c r="J289" s="64"/>
      <c r="O289" t="s">
        <v>368</v>
      </c>
    </row>
    <row r="290" spans="1:15" x14ac:dyDescent="0.4">
      <c r="A290" s="68" t="s">
        <v>1</v>
      </c>
      <c r="B290" s="67"/>
      <c r="C290" s="64"/>
      <c r="D290" s="68" t="s">
        <v>1</v>
      </c>
      <c r="E290" s="67">
        <v>1.897</v>
      </c>
      <c r="F290" s="64"/>
      <c r="G290" s="68" t="s">
        <v>1</v>
      </c>
      <c r="H290" s="67"/>
      <c r="J290" s="64"/>
    </row>
    <row r="292" spans="1:15" x14ac:dyDescent="0.4">
      <c r="A292" s="65" t="s">
        <v>45</v>
      </c>
      <c r="B292" s="66" t="s">
        <v>195</v>
      </c>
      <c r="C292" s="64"/>
      <c r="D292" s="65" t="s">
        <v>168</v>
      </c>
      <c r="E292" s="66" t="s">
        <v>195</v>
      </c>
      <c r="F292" s="64"/>
      <c r="G292" s="65" t="s">
        <v>167</v>
      </c>
      <c r="H292" s="66" t="s">
        <v>303</v>
      </c>
      <c r="I292" s="64"/>
      <c r="J292" s="64"/>
    </row>
    <row r="293" spans="1:15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5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237</v>
      </c>
      <c r="J294" s="67">
        <v>6.1061310000000004</v>
      </c>
    </row>
    <row r="295" spans="1:15" x14ac:dyDescent="0.4">
      <c r="A295" s="65" t="s">
        <v>0</v>
      </c>
      <c r="B295" s="67">
        <f>23/160.21766</f>
        <v>0.14355471175899087</v>
      </c>
      <c r="C295" s="64"/>
      <c r="D295" s="65" t="s">
        <v>0</v>
      </c>
      <c r="E295" s="67"/>
      <c r="F295" s="64"/>
      <c r="G295" s="65" t="s">
        <v>0</v>
      </c>
      <c r="H295" s="67"/>
      <c r="I295" s="66" t="s">
        <v>233</v>
      </c>
      <c r="J295" s="1">
        <v>1.627</v>
      </c>
      <c r="O295" t="s">
        <v>369</v>
      </c>
    </row>
    <row r="296" spans="1:15" x14ac:dyDescent="0.4">
      <c r="A296" s="68" t="s">
        <v>1</v>
      </c>
      <c r="B296" s="67"/>
      <c r="C296" s="64"/>
      <c r="D296" s="68" t="s">
        <v>1</v>
      </c>
      <c r="E296" s="67"/>
      <c r="F296" s="64"/>
      <c r="G296" s="68" t="s">
        <v>1</v>
      </c>
      <c r="H296" s="67"/>
      <c r="J296" s="64"/>
      <c r="O296" t="s">
        <v>437</v>
      </c>
    </row>
    <row r="298" spans="1:15" x14ac:dyDescent="0.4">
      <c r="A298" s="65" t="s">
        <v>45</v>
      </c>
      <c r="B298" s="66" t="s">
        <v>142</v>
      </c>
      <c r="C298" s="64"/>
      <c r="D298" s="65" t="s">
        <v>168</v>
      </c>
      <c r="E298" s="66" t="s">
        <v>142</v>
      </c>
      <c r="F298" s="64"/>
      <c r="G298" s="65" t="s">
        <v>167</v>
      </c>
      <c r="H298" s="66" t="s">
        <v>142</v>
      </c>
      <c r="I298" s="64"/>
      <c r="J298" s="64"/>
    </row>
    <row r="299" spans="1:15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5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237</v>
      </c>
      <c r="J300" s="67">
        <v>5.7560000000000002</v>
      </c>
    </row>
    <row r="301" spans="1:15" x14ac:dyDescent="0.4">
      <c r="A301" s="65" t="s">
        <v>0</v>
      </c>
      <c r="B301" s="67">
        <f>37/160.21766</f>
        <v>0.23093584065576792</v>
      </c>
      <c r="C301" s="64"/>
      <c r="D301" s="65" t="s">
        <v>0</v>
      </c>
      <c r="E301" s="67"/>
      <c r="F301" s="64"/>
      <c r="G301" s="65" t="s">
        <v>0</v>
      </c>
      <c r="H301" s="67"/>
      <c r="I301" s="64"/>
      <c r="J301" s="64"/>
      <c r="O301" t="s">
        <v>438</v>
      </c>
    </row>
    <row r="302" spans="1:15" x14ac:dyDescent="0.4">
      <c r="A302" s="68" t="s">
        <v>1</v>
      </c>
      <c r="B302" s="67">
        <v>3.3029999999999999</v>
      </c>
      <c r="C302" s="64"/>
      <c r="D302" s="68" t="s">
        <v>1</v>
      </c>
      <c r="E302" s="67"/>
      <c r="F302" s="64"/>
      <c r="G302" s="68" t="s">
        <v>1</v>
      </c>
      <c r="H302" s="67"/>
      <c r="J302" s="64"/>
    </row>
    <row r="304" spans="1:15" x14ac:dyDescent="0.4">
      <c r="A304" s="65" t="s">
        <v>45</v>
      </c>
      <c r="B304" s="66" t="s">
        <v>196</v>
      </c>
      <c r="C304" s="64"/>
      <c r="D304" s="65" t="s">
        <v>168</v>
      </c>
      <c r="E304" s="66" t="s">
        <v>196</v>
      </c>
      <c r="F304" s="64"/>
      <c r="G304" s="65" t="s">
        <v>167</v>
      </c>
      <c r="H304" s="66" t="s">
        <v>196</v>
      </c>
      <c r="I304" s="64"/>
      <c r="J304" s="64"/>
    </row>
    <row r="305" spans="1:15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5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237</v>
      </c>
      <c r="J306" s="67">
        <v>5.9480000000000004</v>
      </c>
    </row>
    <row r="307" spans="1:15" x14ac:dyDescent="0.4">
      <c r="A307" s="65" t="s">
        <v>0</v>
      </c>
      <c r="B307" s="67">
        <f>32/160.21766</f>
        <v>0.19972829462120467</v>
      </c>
      <c r="C307" s="64"/>
      <c r="D307" s="65" t="s">
        <v>0</v>
      </c>
      <c r="E307" s="67"/>
      <c r="F307" s="64"/>
      <c r="G307" s="65" t="s">
        <v>0</v>
      </c>
      <c r="H307" s="67"/>
      <c r="I307" s="64"/>
      <c r="J307" s="64"/>
      <c r="O307" t="s">
        <v>370</v>
      </c>
    </row>
    <row r="308" spans="1:15" x14ac:dyDescent="0.4">
      <c r="A308" s="68" t="s">
        <v>1</v>
      </c>
      <c r="B308" s="67"/>
      <c r="C308" s="64"/>
      <c r="D308" s="68" t="s">
        <v>1</v>
      </c>
      <c r="E308" s="67"/>
      <c r="F308" s="64"/>
      <c r="G308" s="68" t="s">
        <v>1</v>
      </c>
      <c r="H308" s="67"/>
      <c r="J308" s="64"/>
      <c r="O308" t="s">
        <v>439</v>
      </c>
    </row>
    <row r="310" spans="1:15" x14ac:dyDescent="0.4">
      <c r="A310" s="65" t="s">
        <v>45</v>
      </c>
      <c r="B310" s="66" t="s">
        <v>160</v>
      </c>
      <c r="C310" s="64"/>
      <c r="D310" s="65" t="s">
        <v>168</v>
      </c>
      <c r="E310" s="66" t="s">
        <v>160</v>
      </c>
      <c r="F310" s="64"/>
      <c r="G310" s="65" t="s">
        <v>167</v>
      </c>
      <c r="H310" s="66" t="s">
        <v>304</v>
      </c>
      <c r="I310" s="64"/>
      <c r="J310" s="64"/>
    </row>
    <row r="311" spans="1:15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237</v>
      </c>
      <c r="J312" s="67">
        <v>5.9570280000000002</v>
      </c>
    </row>
    <row r="313" spans="1:15" x14ac:dyDescent="0.4">
      <c r="A313" s="65" t="s">
        <v>0</v>
      </c>
      <c r="B313" s="67">
        <f>34/160.21766</f>
        <v>0.21221131303502999</v>
      </c>
      <c r="C313" s="64"/>
      <c r="D313" s="65" t="s">
        <v>0</v>
      </c>
      <c r="E313" s="67"/>
      <c r="F313" s="64"/>
      <c r="G313" s="65" t="s">
        <v>0</v>
      </c>
      <c r="H313" s="67">
        <f>33/160.21766</f>
        <v>0.20596980382811733</v>
      </c>
      <c r="I313" s="66" t="s">
        <v>233</v>
      </c>
      <c r="J313" s="1">
        <v>1.617</v>
      </c>
      <c r="O313" t="s">
        <v>371</v>
      </c>
    </row>
    <row r="314" spans="1:15" x14ac:dyDescent="0.4">
      <c r="A314" s="68" t="s">
        <v>1</v>
      </c>
      <c r="B314" s="67"/>
      <c r="C314" s="64"/>
      <c r="D314" s="68" t="s">
        <v>1</v>
      </c>
      <c r="E314" s="67"/>
      <c r="F314" s="64"/>
      <c r="G314" s="68" t="s">
        <v>1</v>
      </c>
      <c r="H314" s="67">
        <v>1.94</v>
      </c>
      <c r="J314" s="64"/>
    </row>
    <row r="316" spans="1:15" x14ac:dyDescent="0.4">
      <c r="A316" s="65" t="s">
        <v>45</v>
      </c>
      <c r="B316" s="66" t="s">
        <v>197</v>
      </c>
      <c r="C316" s="64"/>
      <c r="D316" s="65" t="s">
        <v>168</v>
      </c>
      <c r="E316" s="66" t="s">
        <v>305</v>
      </c>
      <c r="F316" s="64"/>
      <c r="G316" s="65" t="s">
        <v>167</v>
      </c>
      <c r="H316" s="66" t="s">
        <v>305</v>
      </c>
      <c r="I316" s="64"/>
      <c r="J316" s="64"/>
    </row>
    <row r="317" spans="1:15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237</v>
      </c>
      <c r="J318" s="1">
        <v>5.9004440000000002</v>
      </c>
    </row>
    <row r="319" spans="1:15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233</v>
      </c>
      <c r="J319" s="1">
        <v>1.6060000000000001</v>
      </c>
    </row>
    <row r="320" spans="1:15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5" x14ac:dyDescent="0.4">
      <c r="A322" s="65" t="s">
        <v>45</v>
      </c>
      <c r="B322" s="66" t="s">
        <v>198</v>
      </c>
      <c r="C322" s="64"/>
      <c r="D322" s="65" t="s">
        <v>168</v>
      </c>
      <c r="E322" s="66" t="s">
        <v>306</v>
      </c>
      <c r="F322" s="64"/>
      <c r="G322" s="65" t="s">
        <v>167</v>
      </c>
      <c r="H322" s="66" t="s">
        <v>198</v>
      </c>
      <c r="I322" s="64"/>
      <c r="J322" s="64"/>
    </row>
    <row r="323" spans="1:15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5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237</v>
      </c>
      <c r="J324" s="67">
        <v>5.85</v>
      </c>
    </row>
    <row r="325" spans="1:15" x14ac:dyDescent="0.4">
      <c r="A325" s="65" t="s">
        <v>0</v>
      </c>
      <c r="B325" s="67">
        <f>37/160.21766</f>
        <v>0.23093584065576792</v>
      </c>
      <c r="C325" s="64"/>
      <c r="D325" s="65" t="s">
        <v>0</v>
      </c>
      <c r="E325" s="67"/>
      <c r="F325" s="64"/>
      <c r="G325" s="65" t="s">
        <v>0</v>
      </c>
      <c r="H325" s="67">
        <f>35/160.21766</f>
        <v>0.21845282224194262</v>
      </c>
      <c r="I325" s="64"/>
      <c r="J325" s="64"/>
      <c r="O325" t="s">
        <v>372</v>
      </c>
    </row>
    <row r="326" spans="1:15" x14ac:dyDescent="0.4">
      <c r="A326" s="68" t="s">
        <v>1</v>
      </c>
      <c r="B326" s="67"/>
      <c r="C326" s="64"/>
      <c r="D326" s="68" t="s">
        <v>1</v>
      </c>
      <c r="E326" s="67"/>
      <c r="F326" s="64"/>
      <c r="G326" s="68" t="s">
        <v>1</v>
      </c>
      <c r="H326" s="67"/>
      <c r="J326" s="64"/>
      <c r="O326" t="s">
        <v>440</v>
      </c>
    </row>
    <row r="328" spans="1:15" x14ac:dyDescent="0.4">
      <c r="A328" s="65" t="s">
        <v>45</v>
      </c>
      <c r="B328" s="66" t="s">
        <v>143</v>
      </c>
      <c r="C328" s="64"/>
      <c r="D328" s="65" t="s">
        <v>168</v>
      </c>
      <c r="E328" s="66" t="s">
        <v>143</v>
      </c>
      <c r="F328" s="64"/>
      <c r="G328" s="65" t="s">
        <v>167</v>
      </c>
      <c r="H328" s="66" t="s">
        <v>143</v>
      </c>
      <c r="I328" s="64"/>
      <c r="J328" s="64"/>
    </row>
    <row r="329" spans="1:15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5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237</v>
      </c>
      <c r="J330" s="67">
        <v>6.5140000000000002</v>
      </c>
    </row>
    <row r="331" spans="1:15" x14ac:dyDescent="0.4">
      <c r="A331" s="65" t="s">
        <v>0</v>
      </c>
      <c r="B331" s="67"/>
      <c r="C331" s="64"/>
      <c r="D331" s="65" t="s">
        <v>0</v>
      </c>
      <c r="E331" s="67"/>
      <c r="F331" s="64"/>
      <c r="G331" s="65" t="s">
        <v>0</v>
      </c>
      <c r="H331" s="67">
        <f>13/160.21766</f>
        <v>8.1139619689864398E-2</v>
      </c>
      <c r="I331" s="64"/>
      <c r="J331" s="64"/>
      <c r="O331" t="s">
        <v>373</v>
      </c>
    </row>
    <row r="332" spans="1:15" x14ac:dyDescent="0.4">
      <c r="A332" s="68" t="s">
        <v>1</v>
      </c>
      <c r="B332" s="67"/>
      <c r="C332" s="64"/>
      <c r="D332" s="68" t="s">
        <v>1</v>
      </c>
      <c r="E332" s="67"/>
      <c r="F332" s="64"/>
      <c r="G332" s="68" t="s">
        <v>1</v>
      </c>
      <c r="H332" s="67">
        <v>2.0339999999999998</v>
      </c>
      <c r="J332" s="64"/>
    </row>
    <row r="334" spans="1:15" x14ac:dyDescent="0.4">
      <c r="A334" s="65" t="s">
        <v>45</v>
      </c>
      <c r="B334" s="66" t="s">
        <v>144</v>
      </c>
      <c r="C334" s="64"/>
      <c r="D334" s="65" t="s">
        <v>168</v>
      </c>
      <c r="E334" s="66" t="s">
        <v>144</v>
      </c>
      <c r="F334" s="64"/>
      <c r="G334" s="65" t="s">
        <v>167</v>
      </c>
      <c r="H334" s="66" t="s">
        <v>144</v>
      </c>
      <c r="I334" s="64"/>
      <c r="J334" s="64"/>
    </row>
    <row r="335" spans="1:15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5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237</v>
      </c>
      <c r="J336" s="67">
        <v>5.77</v>
      </c>
    </row>
    <row r="337" spans="1:15" x14ac:dyDescent="0.4">
      <c r="A337" s="65" t="s">
        <v>0</v>
      </c>
      <c r="B337" s="67"/>
      <c r="C337" s="64"/>
      <c r="D337" s="65" t="s">
        <v>0</v>
      </c>
      <c r="E337" s="67">
        <f>105/160.21766</f>
        <v>0.65535846672582787</v>
      </c>
      <c r="F337" s="64"/>
      <c r="G337" s="65" t="s">
        <v>0</v>
      </c>
      <c r="H337" s="67">
        <f>37/160.21766</f>
        <v>0.23093584065576792</v>
      </c>
      <c r="I337" s="64"/>
      <c r="J337" s="64"/>
      <c r="O337" t="s">
        <v>374</v>
      </c>
    </row>
    <row r="338" spans="1:15" x14ac:dyDescent="0.4">
      <c r="A338" s="68" t="s">
        <v>1</v>
      </c>
      <c r="B338" s="67"/>
      <c r="C338" s="64"/>
      <c r="D338" s="68" t="s">
        <v>1</v>
      </c>
      <c r="E338" s="67"/>
      <c r="F338" s="64"/>
      <c r="G338" s="68" t="s">
        <v>1</v>
      </c>
      <c r="H338" s="67">
        <v>1.9410000000000001</v>
      </c>
      <c r="J338" s="64"/>
    </row>
    <row r="340" spans="1:15" x14ac:dyDescent="0.4">
      <c r="A340" s="65" t="s">
        <v>45</v>
      </c>
      <c r="B340" s="66" t="s">
        <v>199</v>
      </c>
      <c r="C340" s="64"/>
      <c r="D340" s="65" t="s">
        <v>168</v>
      </c>
      <c r="E340" s="66" t="s">
        <v>199</v>
      </c>
      <c r="F340" s="64"/>
      <c r="G340" s="65" t="s">
        <v>167</v>
      </c>
      <c r="H340" s="66" t="s">
        <v>199</v>
      </c>
      <c r="I340" s="64"/>
      <c r="J340" s="64"/>
    </row>
    <row r="341" spans="1:15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5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237</v>
      </c>
      <c r="J342" s="67">
        <v>5.6639999999999997</v>
      </c>
    </row>
    <row r="343" spans="1:15" x14ac:dyDescent="0.4">
      <c r="A343" s="65" t="s">
        <v>0</v>
      </c>
      <c r="B343" s="67">
        <f>41/160.21766</f>
        <v>0.25590187748341853</v>
      </c>
      <c r="C343" s="64"/>
      <c r="D343" s="65" t="s">
        <v>0</v>
      </c>
      <c r="E343" s="67"/>
      <c r="F343" s="64"/>
      <c r="G343" s="65" t="s">
        <v>0</v>
      </c>
      <c r="H343" s="67">
        <f>39/160.21766</f>
        <v>0.24341885906959321</v>
      </c>
      <c r="I343" s="64"/>
      <c r="J343" s="64"/>
      <c r="O343" t="s">
        <v>375</v>
      </c>
    </row>
    <row r="344" spans="1:15" x14ac:dyDescent="0.4">
      <c r="A344" s="68" t="s">
        <v>1</v>
      </c>
      <c r="B344" s="67"/>
      <c r="C344" s="64"/>
      <c r="D344" s="68" t="s">
        <v>1</v>
      </c>
      <c r="E344" s="67"/>
      <c r="F344" s="64"/>
      <c r="G344" s="68" t="s">
        <v>1</v>
      </c>
      <c r="H344" s="67"/>
      <c r="J344" s="64"/>
      <c r="O344" t="s">
        <v>441</v>
      </c>
    </row>
    <row r="346" spans="1:15" x14ac:dyDescent="0.4">
      <c r="A346" s="65" t="s">
        <v>45</v>
      </c>
      <c r="B346" s="66" t="s">
        <v>145</v>
      </c>
      <c r="C346" s="64"/>
      <c r="D346" s="65" t="s">
        <v>168</v>
      </c>
      <c r="E346" s="66" t="s">
        <v>145</v>
      </c>
      <c r="F346" s="64"/>
      <c r="G346" s="65" t="s">
        <v>167</v>
      </c>
      <c r="H346" s="66" t="s">
        <v>145</v>
      </c>
      <c r="I346" s="64"/>
      <c r="J346" s="64"/>
    </row>
    <row r="347" spans="1:15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5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237</v>
      </c>
      <c r="J348" s="67">
        <v>5.6159999999999997</v>
      </c>
    </row>
    <row r="349" spans="1:15" x14ac:dyDescent="0.4">
      <c r="A349" s="65" t="s">
        <v>0</v>
      </c>
      <c r="B349" s="67">
        <f>41/160.21766</f>
        <v>0.25590187748341853</v>
      </c>
      <c r="C349" s="64"/>
      <c r="D349" s="65" t="s">
        <v>0</v>
      </c>
      <c r="E349" s="67"/>
      <c r="F349" s="64"/>
      <c r="G349" s="65" t="s">
        <v>0</v>
      </c>
      <c r="H349" s="67">
        <f>39/160.21766</f>
        <v>0.24341885906959321</v>
      </c>
      <c r="I349" s="64"/>
      <c r="J349" s="64"/>
      <c r="O349" t="s">
        <v>375</v>
      </c>
    </row>
    <row r="350" spans="1:15" x14ac:dyDescent="0.4">
      <c r="A350" s="68" t="s">
        <v>1</v>
      </c>
      <c r="B350" s="67"/>
      <c r="C350" s="64"/>
      <c r="D350" s="68" t="s">
        <v>1</v>
      </c>
      <c r="E350" s="67"/>
      <c r="F350" s="64"/>
      <c r="G350" s="68" t="s">
        <v>1</v>
      </c>
      <c r="H350" s="67"/>
      <c r="J350" s="64"/>
      <c r="O350" t="s">
        <v>442</v>
      </c>
    </row>
    <row r="352" spans="1:15" x14ac:dyDescent="0.4">
      <c r="A352" s="65" t="s">
        <v>45</v>
      </c>
      <c r="B352" s="66" t="s">
        <v>200</v>
      </c>
      <c r="C352" s="64"/>
      <c r="D352" s="65" t="s">
        <v>168</v>
      </c>
      <c r="E352" s="66" t="s">
        <v>200</v>
      </c>
      <c r="F352" s="64"/>
      <c r="G352" s="65" t="s">
        <v>167</v>
      </c>
      <c r="H352" s="66" t="s">
        <v>200</v>
      </c>
      <c r="I352" s="64"/>
      <c r="J352" s="64"/>
    </row>
    <row r="353" spans="1:15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5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237</v>
      </c>
      <c r="J354" s="67">
        <v>5.5780000000000003</v>
      </c>
    </row>
    <row r="355" spans="1:15" x14ac:dyDescent="0.4">
      <c r="A355" s="65" t="s">
        <v>0</v>
      </c>
      <c r="B355" s="67"/>
      <c r="C355" s="64"/>
      <c r="D355" s="65" t="s">
        <v>0</v>
      </c>
      <c r="E355" s="67"/>
      <c r="F355" s="64"/>
      <c r="G355" s="65" t="s">
        <v>0</v>
      </c>
      <c r="H355" s="67">
        <f>43/160.21766</f>
        <v>0.26838489589724379</v>
      </c>
      <c r="I355" s="64"/>
      <c r="J355" s="64"/>
      <c r="O355" t="s">
        <v>376</v>
      </c>
    </row>
    <row r="356" spans="1:15" x14ac:dyDescent="0.4">
      <c r="A356" s="68" t="s">
        <v>1</v>
      </c>
      <c r="B356" s="67"/>
      <c r="C356" s="64"/>
      <c r="D356" s="68" t="s">
        <v>1</v>
      </c>
      <c r="E356" s="67"/>
      <c r="F356" s="64"/>
      <c r="G356" s="68" t="s">
        <v>1</v>
      </c>
      <c r="H356" s="67">
        <v>1.9790000000000001</v>
      </c>
      <c r="J356" s="64"/>
    </row>
    <row r="358" spans="1:15" x14ac:dyDescent="0.4">
      <c r="A358" s="65" t="s">
        <v>45</v>
      </c>
      <c r="B358" s="66" t="s">
        <v>146</v>
      </c>
      <c r="C358" s="64"/>
      <c r="D358" s="65" t="s">
        <v>168</v>
      </c>
      <c r="E358" s="66" t="s">
        <v>146</v>
      </c>
      <c r="F358" s="64"/>
      <c r="G358" s="65" t="s">
        <v>167</v>
      </c>
      <c r="H358" s="66" t="s">
        <v>146</v>
      </c>
      <c r="I358" s="64"/>
      <c r="J358" s="64"/>
    </row>
    <row r="359" spans="1:15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5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237</v>
      </c>
      <c r="J360" s="67">
        <v>5.5460000000000003</v>
      </c>
    </row>
    <row r="361" spans="1:15" x14ac:dyDescent="0.4">
      <c r="A361" s="65" t="s">
        <v>0</v>
      </c>
      <c r="B361" s="67">
        <f>42/160.21766</f>
        <v>0.26214338669033116</v>
      </c>
      <c r="C361" s="64"/>
      <c r="D361" s="65" t="s">
        <v>0</v>
      </c>
      <c r="E361" s="67">
        <f>40/160.21766</f>
        <v>0.24966036827650587</v>
      </c>
      <c r="F361" s="64"/>
      <c r="G361" s="65" t="s">
        <v>0</v>
      </c>
      <c r="H361" s="67">
        <f>44/160.21766</f>
        <v>0.27462640510415642</v>
      </c>
      <c r="I361" s="64"/>
      <c r="J361" s="64"/>
      <c r="O361" t="s">
        <v>377</v>
      </c>
    </row>
    <row r="362" spans="1:15" x14ac:dyDescent="0.4">
      <c r="A362" s="68" t="s">
        <v>1</v>
      </c>
      <c r="B362" s="67"/>
      <c r="C362" s="64"/>
      <c r="D362" s="68" t="s">
        <v>1</v>
      </c>
      <c r="E362" s="67"/>
      <c r="F362" s="64"/>
      <c r="G362" s="68" t="s">
        <v>1</v>
      </c>
      <c r="H362" s="67">
        <v>2.036</v>
      </c>
      <c r="J362" s="64"/>
    </row>
    <row r="364" spans="1:15" x14ac:dyDescent="0.4">
      <c r="A364" s="65" t="s">
        <v>45</v>
      </c>
      <c r="B364" s="66" t="s">
        <v>226</v>
      </c>
      <c r="C364" s="64"/>
      <c r="D364" s="65" t="s">
        <v>168</v>
      </c>
      <c r="E364" s="66" t="s">
        <v>226</v>
      </c>
      <c r="F364" s="64"/>
      <c r="G364" s="65" t="s">
        <v>167</v>
      </c>
      <c r="H364" s="66" t="s">
        <v>226</v>
      </c>
      <c r="I364" s="64"/>
      <c r="J364" s="64"/>
      <c r="L364" t="s">
        <v>319</v>
      </c>
    </row>
    <row r="365" spans="1:15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318</v>
      </c>
    </row>
    <row r="366" spans="1:15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237</v>
      </c>
      <c r="J366" s="67">
        <v>5.5129999999999999</v>
      </c>
    </row>
    <row r="367" spans="1:15" x14ac:dyDescent="0.4">
      <c r="A367" s="65" t="s">
        <v>0</v>
      </c>
      <c r="B367" s="67"/>
      <c r="C367" s="64"/>
      <c r="D367" s="65" t="s">
        <v>0</v>
      </c>
      <c r="E367" s="67"/>
      <c r="F367" s="64"/>
      <c r="G367" s="65" t="s">
        <v>0</v>
      </c>
      <c r="H367" s="67">
        <f>46/160.21766</f>
        <v>0.28710942351798174</v>
      </c>
      <c r="I367" s="64"/>
      <c r="J367" s="64"/>
      <c r="O367" t="s">
        <v>378</v>
      </c>
    </row>
    <row r="368" spans="1:15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5" x14ac:dyDescent="0.4">
      <c r="A370" s="65" t="s">
        <v>45</v>
      </c>
      <c r="B370" s="66" t="s">
        <v>147</v>
      </c>
      <c r="C370" s="64"/>
      <c r="D370" s="65" t="s">
        <v>168</v>
      </c>
      <c r="E370" s="66" t="s">
        <v>147</v>
      </c>
      <c r="F370" s="64"/>
      <c r="G370" s="65" t="s">
        <v>167</v>
      </c>
      <c r="H370" s="66" t="s">
        <v>147</v>
      </c>
      <c r="I370" s="64"/>
      <c r="J370" s="64"/>
      <c r="L370" t="s">
        <v>323</v>
      </c>
    </row>
    <row r="371" spans="1:15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322</v>
      </c>
    </row>
    <row r="372" spans="1:15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237</v>
      </c>
      <c r="J372" s="67">
        <v>6.3769999999999998</v>
      </c>
    </row>
    <row r="373" spans="1:15" x14ac:dyDescent="0.4">
      <c r="A373" s="65" t="s">
        <v>0</v>
      </c>
      <c r="B373" s="67">
        <f>15/160.21766</f>
        <v>9.362263810368969E-2</v>
      </c>
      <c r="C373" s="64"/>
      <c r="D373" s="65" t="s">
        <v>0</v>
      </c>
      <c r="E373" s="67">
        <f>15/160.21766</f>
        <v>9.362263810368969E-2</v>
      </c>
      <c r="F373" s="64"/>
      <c r="G373" s="65" t="s">
        <v>0</v>
      </c>
      <c r="H373" s="67">
        <f>15/160.21766</f>
        <v>9.362263810368969E-2</v>
      </c>
      <c r="I373" s="64"/>
      <c r="J373" s="64"/>
      <c r="O373" t="s">
        <v>379</v>
      </c>
    </row>
    <row r="374" spans="1:15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5" x14ac:dyDescent="0.4">
      <c r="A376" s="65" t="s">
        <v>45</v>
      </c>
      <c r="B376" s="66" t="s">
        <v>201</v>
      </c>
      <c r="C376" s="64"/>
      <c r="D376" s="65" t="s">
        <v>168</v>
      </c>
      <c r="E376" s="66" t="s">
        <v>201</v>
      </c>
      <c r="F376" s="64"/>
      <c r="G376" s="65" t="s">
        <v>167</v>
      </c>
      <c r="H376" s="66" t="s">
        <v>201</v>
      </c>
      <c r="I376" s="64"/>
      <c r="J376" s="64"/>
    </row>
    <row r="377" spans="1:15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5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237</v>
      </c>
      <c r="J378" s="67">
        <v>5.4710000000000001</v>
      </c>
    </row>
    <row r="379" spans="1:15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5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5" x14ac:dyDescent="0.4">
      <c r="A382" s="65" t="s">
        <v>45</v>
      </c>
      <c r="B382" s="66" t="s">
        <v>148</v>
      </c>
      <c r="C382" s="64"/>
      <c r="D382" s="65" t="s">
        <v>168</v>
      </c>
      <c r="E382" s="66" t="s">
        <v>148</v>
      </c>
      <c r="F382" s="64"/>
      <c r="G382" s="65" t="s">
        <v>167</v>
      </c>
      <c r="H382" s="66" t="s">
        <v>148</v>
      </c>
      <c r="I382" s="64"/>
      <c r="J382" s="64"/>
    </row>
    <row r="383" spans="1:15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5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237</v>
      </c>
      <c r="J384" s="67">
        <v>5.0750000000000002</v>
      </c>
    </row>
    <row r="385" spans="1:15" x14ac:dyDescent="0.4">
      <c r="A385" s="65" t="s">
        <v>0</v>
      </c>
      <c r="B385" s="67">
        <f>101/160.21766</f>
        <v>0.63039242989817723</v>
      </c>
      <c r="C385" s="64"/>
      <c r="D385" s="65" t="s">
        <v>0</v>
      </c>
      <c r="E385" s="67"/>
      <c r="F385" s="64"/>
      <c r="G385" s="65" t="s">
        <v>0</v>
      </c>
      <c r="H385" s="67">
        <f>108/160.21766</f>
        <v>0.67408299434656582</v>
      </c>
      <c r="I385" s="64"/>
      <c r="J385" s="64"/>
      <c r="O385" t="s">
        <v>380</v>
      </c>
    </row>
    <row r="386" spans="1:15" x14ac:dyDescent="0.4">
      <c r="A386" s="68" t="s">
        <v>1</v>
      </c>
      <c r="B386" s="1"/>
      <c r="C386" s="64"/>
      <c r="D386" s="68" t="s">
        <v>1</v>
      </c>
      <c r="E386" s="1"/>
      <c r="F386" s="64"/>
      <c r="G386" s="68" t="s">
        <v>1</v>
      </c>
      <c r="H386" s="1">
        <v>2.3410000000000002</v>
      </c>
      <c r="J386" s="64"/>
    </row>
    <row r="388" spans="1:15" x14ac:dyDescent="0.4">
      <c r="A388" s="65" t="s">
        <v>45</v>
      </c>
      <c r="B388" s="66" t="s">
        <v>149</v>
      </c>
      <c r="C388" s="64"/>
      <c r="D388" s="65" t="s">
        <v>168</v>
      </c>
      <c r="E388" s="66" t="s">
        <v>149</v>
      </c>
      <c r="F388" s="64"/>
      <c r="G388" s="65" t="s">
        <v>167</v>
      </c>
      <c r="H388" s="66" t="s">
        <v>149</v>
      </c>
      <c r="I388" s="64"/>
      <c r="J388" s="64"/>
    </row>
    <row r="389" spans="1:15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5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237</v>
      </c>
      <c r="J390" s="67">
        <v>5.1584400000000006</v>
      </c>
    </row>
    <row r="391" spans="1:15" x14ac:dyDescent="0.4">
      <c r="A391" s="65" t="s">
        <v>0</v>
      </c>
      <c r="B391" s="67">
        <f>194/160.21766</f>
        <v>1.2108527861410534</v>
      </c>
      <c r="C391" s="64"/>
      <c r="D391" s="65" t="s">
        <v>0</v>
      </c>
      <c r="E391" s="67">
        <f>194/160.21766</f>
        <v>1.2108527861410534</v>
      </c>
      <c r="F391" s="64"/>
      <c r="G391" s="65" t="s">
        <v>0</v>
      </c>
      <c r="H391" s="67"/>
      <c r="I391" s="66" t="s">
        <v>233</v>
      </c>
      <c r="J391" s="1">
        <v>1.78</v>
      </c>
      <c r="O391" t="s">
        <v>381</v>
      </c>
    </row>
    <row r="392" spans="1:15" x14ac:dyDescent="0.4">
      <c r="A392" s="68" t="s">
        <v>1</v>
      </c>
      <c r="B392" s="1"/>
      <c r="C392" s="64"/>
      <c r="D392" s="68" t="s">
        <v>1</v>
      </c>
      <c r="E392" s="1">
        <v>2.6859999999999999</v>
      </c>
      <c r="F392" s="64"/>
      <c r="G392" s="68" t="s">
        <v>1</v>
      </c>
      <c r="H392" s="1"/>
      <c r="J392" s="64"/>
    </row>
    <row r="394" spans="1:15" x14ac:dyDescent="0.4">
      <c r="A394" s="65" t="s">
        <v>45</v>
      </c>
      <c r="B394" s="66" t="s">
        <v>150</v>
      </c>
      <c r="C394" s="64"/>
      <c r="D394" s="65" t="s">
        <v>168</v>
      </c>
      <c r="E394" s="66" t="s">
        <v>150</v>
      </c>
      <c r="F394" s="64"/>
      <c r="G394" s="65" t="s">
        <v>167</v>
      </c>
      <c r="H394" s="66" t="s">
        <v>150</v>
      </c>
      <c r="I394" s="64"/>
      <c r="J394" s="64"/>
    </row>
    <row r="395" spans="1:15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5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237</v>
      </c>
      <c r="J396" s="67">
        <v>4.9585230000000005</v>
      </c>
    </row>
    <row r="397" spans="1:15" x14ac:dyDescent="0.4">
      <c r="A397" s="65" t="s">
        <v>0</v>
      </c>
      <c r="B397" s="67">
        <f>283/160.21766</f>
        <v>1.7663471055562789</v>
      </c>
      <c r="C397" s="64"/>
      <c r="D397" s="65" t="s">
        <v>0</v>
      </c>
      <c r="E397" s="67">
        <f>304/160.21766</f>
        <v>1.8974187989014446</v>
      </c>
      <c r="F397" s="64"/>
      <c r="G397" s="65" t="s">
        <v>0</v>
      </c>
      <c r="H397" s="67"/>
      <c r="I397" s="66" t="s">
        <v>233</v>
      </c>
      <c r="J397" s="1">
        <v>1.7829999999999999</v>
      </c>
      <c r="O397" t="s">
        <v>382</v>
      </c>
    </row>
    <row r="398" spans="1:15" x14ac:dyDescent="0.4">
      <c r="A398" s="68" t="s">
        <v>1</v>
      </c>
      <c r="B398" s="1"/>
      <c r="C398" s="64"/>
      <c r="D398" s="68" t="s">
        <v>1</v>
      </c>
      <c r="E398" s="1">
        <v>3.11</v>
      </c>
      <c r="F398" s="64"/>
      <c r="G398" s="68" t="s">
        <v>1</v>
      </c>
      <c r="H398" s="1"/>
      <c r="J398" s="64"/>
    </row>
    <row r="400" spans="1:15" x14ac:dyDescent="0.4">
      <c r="A400" s="65" t="s">
        <v>45</v>
      </c>
      <c r="B400" s="66" t="s">
        <v>151</v>
      </c>
      <c r="C400" s="64"/>
      <c r="D400" s="65" t="s">
        <v>168</v>
      </c>
      <c r="E400" s="66" t="s">
        <v>307</v>
      </c>
      <c r="F400" s="64"/>
      <c r="G400" s="65" t="s">
        <v>167</v>
      </c>
      <c r="H400" s="66" t="s">
        <v>151</v>
      </c>
      <c r="I400" s="64"/>
      <c r="J400" s="64"/>
    </row>
    <row r="401" spans="1:15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5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237</v>
      </c>
      <c r="J402" s="67">
        <v>4.4969999999999999</v>
      </c>
    </row>
    <row r="403" spans="1:15" x14ac:dyDescent="0.4">
      <c r="A403" s="65" t="s">
        <v>0</v>
      </c>
      <c r="B403" s="67">
        <f>363/160.21766</f>
        <v>2.2656678421092908</v>
      </c>
      <c r="C403" s="64"/>
      <c r="D403" s="65" t="s">
        <v>0</v>
      </c>
      <c r="E403" s="67"/>
      <c r="F403" s="64"/>
      <c r="G403" s="65" t="s">
        <v>0</v>
      </c>
      <c r="H403" s="67">
        <f>365/160.21766</f>
        <v>2.278150860523116</v>
      </c>
      <c r="I403" s="64"/>
      <c r="J403" s="64"/>
      <c r="O403" t="s">
        <v>383</v>
      </c>
    </row>
    <row r="404" spans="1:15" x14ac:dyDescent="0.4">
      <c r="A404" s="68" t="s">
        <v>1</v>
      </c>
      <c r="B404" s="1"/>
      <c r="C404" s="64"/>
      <c r="D404" s="68" t="s">
        <v>1</v>
      </c>
      <c r="E404" s="1"/>
      <c r="F404" s="64"/>
      <c r="G404" s="68" t="s">
        <v>1</v>
      </c>
      <c r="H404" s="1">
        <v>3.359</v>
      </c>
      <c r="J404" s="64"/>
    </row>
    <row r="406" spans="1:15" x14ac:dyDescent="0.4">
      <c r="A406" s="65" t="s">
        <v>45</v>
      </c>
      <c r="B406" s="66" t="s">
        <v>202</v>
      </c>
      <c r="C406" s="64"/>
      <c r="D406" s="65" t="s">
        <v>168</v>
      </c>
      <c r="E406" s="66" t="s">
        <v>308</v>
      </c>
      <c r="F406" s="64"/>
      <c r="G406" s="65" t="s">
        <v>167</v>
      </c>
      <c r="H406" s="66" t="s">
        <v>202</v>
      </c>
      <c r="I406" s="64"/>
      <c r="J406" s="64"/>
    </row>
    <row r="407" spans="1:15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5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237</v>
      </c>
      <c r="J408" s="67">
        <v>4.3570000000000002</v>
      </c>
    </row>
    <row r="409" spans="1:15" x14ac:dyDescent="0.4">
      <c r="A409" s="65" t="s">
        <v>0</v>
      </c>
      <c r="B409" s="67">
        <f>408/160.21766</f>
        <v>2.5465357564203597</v>
      </c>
      <c r="C409" s="64"/>
      <c r="D409" s="65" t="s">
        <v>0</v>
      </c>
      <c r="E409" s="67"/>
      <c r="F409" s="64"/>
      <c r="G409" s="65" t="s">
        <v>0</v>
      </c>
      <c r="H409" s="67">
        <f>402/160.21766</f>
        <v>2.5090867011788838</v>
      </c>
      <c r="I409" s="64"/>
      <c r="J409" s="64"/>
      <c r="O409" t="s">
        <v>384</v>
      </c>
    </row>
    <row r="410" spans="1:15" x14ac:dyDescent="0.4">
      <c r="A410" s="68" t="s">
        <v>1</v>
      </c>
      <c r="B410" s="1"/>
      <c r="C410" s="64"/>
      <c r="D410" s="68" t="s">
        <v>1</v>
      </c>
      <c r="E410" s="1"/>
      <c r="F410" s="64"/>
      <c r="G410" s="68" t="s">
        <v>1</v>
      </c>
      <c r="H410" s="1">
        <v>3.6960000000000002</v>
      </c>
      <c r="J410" s="64"/>
    </row>
    <row r="412" spans="1:15" x14ac:dyDescent="0.4">
      <c r="A412" s="65" t="s">
        <v>45</v>
      </c>
      <c r="B412" s="66" t="s">
        <v>152</v>
      </c>
      <c r="C412" s="64"/>
      <c r="D412" s="65" t="s">
        <v>168</v>
      </c>
      <c r="E412" s="66" t="s">
        <v>309</v>
      </c>
      <c r="F412" s="64"/>
      <c r="G412" s="65" t="s">
        <v>167</v>
      </c>
      <c r="H412" s="66" t="s">
        <v>309</v>
      </c>
      <c r="I412" s="64"/>
      <c r="J412" s="64"/>
    </row>
    <row r="413" spans="1:15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5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237</v>
      </c>
      <c r="J414" s="67">
        <v>4.4653660000000004</v>
      </c>
    </row>
    <row r="415" spans="1:15" x14ac:dyDescent="0.4">
      <c r="A415" s="65" t="s">
        <v>0</v>
      </c>
      <c r="B415" s="67">
        <f>346/160.21766</f>
        <v>2.1595621855917755</v>
      </c>
      <c r="C415" s="64"/>
      <c r="D415" s="65" t="s">
        <v>0</v>
      </c>
      <c r="E415" s="67"/>
      <c r="F415" s="64"/>
      <c r="G415" s="65" t="s">
        <v>0</v>
      </c>
      <c r="H415" s="67"/>
      <c r="I415" s="66" t="s">
        <v>233</v>
      </c>
      <c r="J415" s="1">
        <v>1.6220000000000001</v>
      </c>
      <c r="O415" t="s">
        <v>385</v>
      </c>
    </row>
    <row r="416" spans="1:15" x14ac:dyDescent="0.4">
      <c r="A416" s="68" t="s">
        <v>1</v>
      </c>
      <c r="B416" s="1">
        <v>3.883</v>
      </c>
      <c r="C416" s="64"/>
      <c r="D416" s="68" t="s">
        <v>1</v>
      </c>
      <c r="E416" s="1"/>
      <c r="F416" s="64"/>
      <c r="G416" s="68" t="s">
        <v>1</v>
      </c>
      <c r="H416" s="1"/>
      <c r="J416" s="64"/>
    </row>
    <row r="418" spans="1:15" x14ac:dyDescent="0.4">
      <c r="A418" s="65" t="s">
        <v>45</v>
      </c>
      <c r="B418" s="66" t="s">
        <v>153</v>
      </c>
      <c r="C418" s="64"/>
      <c r="D418" s="65" t="s">
        <v>168</v>
      </c>
      <c r="E418" s="66" t="s">
        <v>310</v>
      </c>
      <c r="F418" s="64"/>
      <c r="G418" s="65" t="s">
        <v>167</v>
      </c>
      <c r="H418" s="66" t="s">
        <v>310</v>
      </c>
      <c r="I418" s="64"/>
      <c r="J418" s="64"/>
    </row>
    <row r="419" spans="1:15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237</v>
      </c>
      <c r="J420" s="67">
        <v>4.8014460000000003</v>
      </c>
    </row>
    <row r="421" spans="1:15" x14ac:dyDescent="0.4">
      <c r="A421" s="65" t="s">
        <v>0</v>
      </c>
      <c r="B421" s="67">
        <f>247/160.21766</f>
        <v>1.5416527741074237</v>
      </c>
      <c r="C421" s="64"/>
      <c r="D421" s="65" t="s">
        <v>0</v>
      </c>
      <c r="E421" s="67"/>
      <c r="F421" s="64"/>
      <c r="G421" s="65" t="s">
        <v>0</v>
      </c>
      <c r="H421" s="67"/>
      <c r="I421" s="66" t="s">
        <v>233</v>
      </c>
      <c r="J421" s="1">
        <v>1.734</v>
      </c>
      <c r="O421" t="s">
        <v>386</v>
      </c>
    </row>
    <row r="422" spans="1:15" x14ac:dyDescent="0.4">
      <c r="A422" s="68" t="s">
        <v>1</v>
      </c>
      <c r="B422" s="1">
        <v>4.2439999999999998</v>
      </c>
      <c r="C422" s="64"/>
      <c r="D422" s="68" t="s">
        <v>1</v>
      </c>
      <c r="E422" s="1"/>
      <c r="F422" s="64"/>
      <c r="G422" s="68" t="s">
        <v>1</v>
      </c>
      <c r="H422" s="1"/>
      <c r="J422" s="64"/>
    </row>
    <row r="424" spans="1:15" x14ac:dyDescent="0.4">
      <c r="A424" s="65" t="s">
        <v>45</v>
      </c>
      <c r="B424" s="66" t="s">
        <v>154</v>
      </c>
      <c r="C424" s="64"/>
      <c r="D424" s="65" t="s">
        <v>168</v>
      </c>
      <c r="E424" s="66" t="s">
        <v>311</v>
      </c>
      <c r="F424" s="64"/>
      <c r="G424" s="65" t="s">
        <v>167</v>
      </c>
      <c r="H424" s="66" t="s">
        <v>154</v>
      </c>
      <c r="I424" s="64"/>
      <c r="J424" s="64"/>
      <c r="L424" t="s">
        <v>312</v>
      </c>
    </row>
    <row r="425" spans="1:15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5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237</v>
      </c>
      <c r="J426" s="67">
        <v>4.8849999999999998</v>
      </c>
    </row>
    <row r="427" spans="1:15" x14ac:dyDescent="0.4">
      <c r="A427" s="65" t="s">
        <v>0</v>
      </c>
      <c r="B427" s="67">
        <f>137/160.21766</f>
        <v>0.85508676134703254</v>
      </c>
      <c r="C427" s="64"/>
      <c r="D427" s="65" t="s">
        <v>0</v>
      </c>
      <c r="E427" s="67"/>
      <c r="F427" s="64"/>
      <c r="G427" s="65" t="s">
        <v>0</v>
      </c>
      <c r="H427" s="67"/>
      <c r="I427" s="66" t="s">
        <v>233</v>
      </c>
      <c r="J427" s="66">
        <f>J426/J425</f>
        <v>1.6548102981029811</v>
      </c>
      <c r="O427" t="s">
        <v>387</v>
      </c>
    </row>
    <row r="428" spans="1:15" x14ac:dyDescent="0.4">
      <c r="A428" s="68" t="s">
        <v>1</v>
      </c>
      <c r="B428" s="1">
        <v>4.6050000000000004</v>
      </c>
      <c r="C428" s="64"/>
      <c r="D428" s="68" t="s">
        <v>1</v>
      </c>
      <c r="E428" s="1"/>
      <c r="F428" s="64"/>
      <c r="G428" s="68" t="s">
        <v>1</v>
      </c>
      <c r="H428" s="1"/>
      <c r="J428" s="64"/>
    </row>
    <row r="430" spans="1:15" x14ac:dyDescent="0.4">
      <c r="A430" s="65" t="s">
        <v>45</v>
      </c>
      <c r="B430" s="66" t="s">
        <v>257</v>
      </c>
      <c r="C430" s="64"/>
      <c r="D430" s="65" t="s">
        <v>168</v>
      </c>
      <c r="E430" s="66" t="s">
        <v>257</v>
      </c>
      <c r="F430" s="64"/>
      <c r="G430" s="65" t="s">
        <v>167</v>
      </c>
      <c r="H430" s="66" t="s">
        <v>257</v>
      </c>
      <c r="I430" s="64"/>
      <c r="J430" s="64"/>
    </row>
    <row r="431" spans="1:15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5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237</v>
      </c>
      <c r="J432" s="67">
        <v>5.7350000000000003</v>
      </c>
    </row>
    <row r="433" spans="1:15" x14ac:dyDescent="0.4">
      <c r="A433" s="65" t="s">
        <v>0</v>
      </c>
      <c r="B433" s="67">
        <f>7/160.21766</f>
        <v>4.3690564448388522E-2</v>
      </c>
      <c r="C433" s="64"/>
      <c r="D433" s="65" t="s">
        <v>0</v>
      </c>
      <c r="E433" s="67"/>
      <c r="F433" s="64"/>
      <c r="G433" s="65" t="s">
        <v>0</v>
      </c>
      <c r="H433" s="67"/>
      <c r="I433" s="64"/>
      <c r="J433" s="64"/>
      <c r="O433" t="s">
        <v>388</v>
      </c>
    </row>
    <row r="434" spans="1:15" x14ac:dyDescent="0.4">
      <c r="A434" s="68" t="s">
        <v>1</v>
      </c>
      <c r="B434" s="1"/>
      <c r="C434" s="64"/>
      <c r="D434" s="68" t="s">
        <v>1</v>
      </c>
      <c r="E434" s="1"/>
      <c r="F434" s="64"/>
      <c r="G434" s="68" t="s">
        <v>1</v>
      </c>
      <c r="H434" s="1"/>
      <c r="J434" s="64"/>
      <c r="O434" t="s">
        <v>443</v>
      </c>
    </row>
    <row r="436" spans="1:15" x14ac:dyDescent="0.4">
      <c r="A436" s="65" t="s">
        <v>45</v>
      </c>
      <c r="B436" s="66" t="s">
        <v>155</v>
      </c>
      <c r="C436" s="64"/>
      <c r="D436" s="65" t="s">
        <v>168</v>
      </c>
      <c r="E436" s="66" t="s">
        <v>155</v>
      </c>
      <c r="F436" s="64"/>
      <c r="G436" s="65" t="s">
        <v>167</v>
      </c>
      <c r="H436" s="66" t="s">
        <v>155</v>
      </c>
      <c r="I436" s="64"/>
      <c r="J436" s="64"/>
    </row>
    <row r="437" spans="1:15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5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237</v>
      </c>
      <c r="J438" s="67">
        <v>5.7380000000000004</v>
      </c>
    </row>
    <row r="439" spans="1:15" x14ac:dyDescent="0.4">
      <c r="A439" s="65" t="s">
        <v>0</v>
      </c>
      <c r="B439" s="67">
        <f>25/160.21766</f>
        <v>0.15603773017281616</v>
      </c>
      <c r="C439" s="64"/>
      <c r="D439" s="65" t="s">
        <v>0</v>
      </c>
      <c r="E439" s="67">
        <f>27/160.21766</f>
        <v>0.16852074858664146</v>
      </c>
      <c r="F439" s="64"/>
      <c r="G439" s="65" t="s">
        <v>0</v>
      </c>
      <c r="H439" s="67">
        <f>27/160.21766</f>
        <v>0.16852074858664146</v>
      </c>
      <c r="I439" s="64"/>
      <c r="J439" s="64"/>
      <c r="O439" t="s">
        <v>389</v>
      </c>
    </row>
    <row r="440" spans="1:15" x14ac:dyDescent="0.4">
      <c r="A440" s="68" t="s">
        <v>1</v>
      </c>
      <c r="B440" s="1"/>
      <c r="C440" s="64"/>
      <c r="D440" s="68" t="s">
        <v>1</v>
      </c>
      <c r="E440" s="1">
        <v>4.1470000000000002</v>
      </c>
      <c r="F440" s="64"/>
      <c r="G440" s="68" t="s">
        <v>1</v>
      </c>
      <c r="H440" s="1"/>
      <c r="J440" s="64"/>
    </row>
    <row r="442" spans="1:15" x14ac:dyDescent="0.4">
      <c r="A442" s="65" t="s">
        <v>45</v>
      </c>
      <c r="B442" s="66" t="s">
        <v>156</v>
      </c>
      <c r="C442" s="64"/>
      <c r="D442" s="65" t="s">
        <v>168</v>
      </c>
      <c r="E442" s="66" t="s">
        <v>156</v>
      </c>
      <c r="F442" s="64"/>
      <c r="G442" s="65" t="s">
        <v>167</v>
      </c>
      <c r="H442" s="66" t="s">
        <v>156</v>
      </c>
      <c r="I442" s="64"/>
      <c r="J442" s="64"/>
    </row>
    <row r="443" spans="1:15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5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237</v>
      </c>
      <c r="J444" s="67">
        <v>5.8410000000000002</v>
      </c>
    </row>
    <row r="445" spans="1:15" x14ac:dyDescent="0.4">
      <c r="A445" s="65" t="s">
        <v>0</v>
      </c>
      <c r="B445" s="67">
        <f>37/160.21766</f>
        <v>0.23093584065576792</v>
      </c>
      <c r="C445" s="64"/>
      <c r="D445" s="65" t="s">
        <v>0</v>
      </c>
      <c r="E445" s="67">
        <f>38/160.21766</f>
        <v>0.23717734986268058</v>
      </c>
      <c r="F445" s="64"/>
      <c r="G445" s="65" t="s">
        <v>0</v>
      </c>
      <c r="H445" s="67">
        <f>40/160.21766</f>
        <v>0.24966036827650587</v>
      </c>
      <c r="I445" s="64"/>
      <c r="J445" s="64"/>
      <c r="O445" t="s">
        <v>390</v>
      </c>
    </row>
    <row r="446" spans="1:15" x14ac:dyDescent="0.4">
      <c r="A446" s="68" t="s">
        <v>1</v>
      </c>
      <c r="B446" s="1">
        <v>3.62</v>
      </c>
      <c r="C446" s="64"/>
      <c r="D446" s="68" t="s">
        <v>1</v>
      </c>
      <c r="E446" s="1"/>
      <c r="F446" s="64"/>
      <c r="G446" s="68" t="s">
        <v>1</v>
      </c>
      <c r="H446" s="1"/>
      <c r="J446" s="64"/>
    </row>
    <row r="448" spans="1:15" x14ac:dyDescent="0.4">
      <c r="A448" s="65" t="s">
        <v>45</v>
      </c>
      <c r="B448" s="66" t="s">
        <v>161</v>
      </c>
      <c r="C448" s="64"/>
      <c r="D448" s="65" t="s">
        <v>168</v>
      </c>
      <c r="E448" s="66" t="s">
        <v>161</v>
      </c>
      <c r="F448" s="64"/>
      <c r="G448" s="65" t="s">
        <v>167</v>
      </c>
      <c r="H448" s="66" t="s">
        <v>313</v>
      </c>
      <c r="I448" s="64"/>
      <c r="J448" s="64"/>
    </row>
    <row r="449" spans="1:15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237</v>
      </c>
      <c r="J450" s="1">
        <v>5.8466610000000001</v>
      </c>
    </row>
    <row r="451" spans="1:15" x14ac:dyDescent="0.4">
      <c r="A451" s="65" t="s">
        <v>0</v>
      </c>
      <c r="B451" s="67"/>
      <c r="C451" s="64"/>
      <c r="D451" s="65" t="s">
        <v>0</v>
      </c>
      <c r="E451" s="67">
        <f>53/160.21766</f>
        <v>0.33079998796637028</v>
      </c>
      <c r="F451" s="64"/>
      <c r="G451" s="65" t="s">
        <v>0</v>
      </c>
      <c r="H451" s="67"/>
      <c r="I451" s="66" t="s">
        <v>233</v>
      </c>
      <c r="J451" s="1">
        <v>1.653</v>
      </c>
      <c r="O451" t="s">
        <v>391</v>
      </c>
    </row>
    <row r="452" spans="1:15" x14ac:dyDescent="0.4">
      <c r="A452" s="68" t="s">
        <v>1</v>
      </c>
      <c r="B452" s="1"/>
      <c r="C452" s="64"/>
      <c r="D452" s="68" t="s">
        <v>1</v>
      </c>
      <c r="E452" s="1"/>
      <c r="F452" s="64"/>
      <c r="G452" s="68" t="s">
        <v>1</v>
      </c>
      <c r="H452" s="1"/>
      <c r="J452" s="64"/>
      <c r="O452" t="s">
        <v>444</v>
      </c>
    </row>
    <row r="454" spans="1:15" x14ac:dyDescent="0.4">
      <c r="A454" s="65" t="s">
        <v>45</v>
      </c>
      <c r="B454" s="66" t="s">
        <v>203</v>
      </c>
      <c r="C454" s="64"/>
      <c r="D454" s="65" t="s">
        <v>168</v>
      </c>
      <c r="E454" s="66" t="s">
        <v>324</v>
      </c>
      <c r="F454" s="64"/>
      <c r="G454" s="65" t="s">
        <v>167</v>
      </c>
      <c r="H454" s="66" t="s">
        <v>324</v>
      </c>
      <c r="I454" s="64"/>
      <c r="J454" s="64"/>
    </row>
    <row r="455" spans="1:15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237</v>
      </c>
      <c r="J456" s="67">
        <v>6.5193889999999994</v>
      </c>
    </row>
    <row r="457" spans="1:15" x14ac:dyDescent="0.4">
      <c r="A457" s="65" t="s">
        <v>0</v>
      </c>
      <c r="B457" s="67">
        <f>24/160.21766</f>
        <v>0.1497962209659035</v>
      </c>
      <c r="C457" s="64"/>
      <c r="D457" s="65" t="s">
        <v>0</v>
      </c>
      <c r="E457" s="67"/>
      <c r="F457" s="64"/>
      <c r="G457" s="65" t="s">
        <v>0</v>
      </c>
      <c r="H457" s="67"/>
      <c r="I457" s="66" t="s">
        <v>233</v>
      </c>
      <c r="J457" s="1">
        <v>1.627</v>
      </c>
      <c r="O457" t="s">
        <v>392</v>
      </c>
    </row>
    <row r="458" spans="1:15" x14ac:dyDescent="0.4">
      <c r="A458" s="68" t="s">
        <v>1</v>
      </c>
      <c r="B458" s="1"/>
      <c r="C458" s="64"/>
      <c r="D458" s="68" t="s">
        <v>1</v>
      </c>
      <c r="E458" s="1"/>
      <c r="F458" s="64"/>
      <c r="G458" s="68" t="s">
        <v>1</v>
      </c>
      <c r="H458" s="1"/>
      <c r="J458" s="64"/>
      <c r="O458" t="s">
        <v>445</v>
      </c>
    </row>
    <row r="460" spans="1:15" x14ac:dyDescent="0.4">
      <c r="A460" s="65" t="s">
        <v>45</v>
      </c>
      <c r="B460" s="66" t="s">
        <v>157</v>
      </c>
      <c r="C460" s="64"/>
      <c r="D460" s="65" t="s">
        <v>168</v>
      </c>
      <c r="E460" s="66" t="s">
        <v>314</v>
      </c>
      <c r="F460" s="64"/>
      <c r="G460" s="65" t="s">
        <v>167</v>
      </c>
      <c r="H460" s="66" t="s">
        <v>314</v>
      </c>
      <c r="I460" s="64"/>
      <c r="J460" s="64"/>
    </row>
    <row r="461" spans="1:15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5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237</v>
      </c>
      <c r="J462" s="67">
        <v>5.9673600000000002</v>
      </c>
    </row>
    <row r="463" spans="1:15" x14ac:dyDescent="0.4">
      <c r="A463" s="65" t="s">
        <v>0</v>
      </c>
      <c r="B463" s="67">
        <f>56/160.21766</f>
        <v>0.34952451558710818</v>
      </c>
      <c r="C463" s="64"/>
      <c r="D463" s="65" t="s">
        <v>0</v>
      </c>
      <c r="E463" s="67">
        <f>62/160.21766</f>
        <v>0.38697357082858408</v>
      </c>
      <c r="F463" s="64"/>
      <c r="G463" s="65" t="s">
        <v>0</v>
      </c>
      <c r="H463" s="67"/>
      <c r="I463" s="66" t="s">
        <v>233</v>
      </c>
      <c r="J463" s="1">
        <v>1.68</v>
      </c>
      <c r="O463" t="s">
        <v>393</v>
      </c>
    </row>
    <row r="464" spans="1:15" x14ac:dyDescent="0.4">
      <c r="A464" s="68" t="s">
        <v>1</v>
      </c>
      <c r="B464" s="1">
        <v>2.3109999999999999</v>
      </c>
      <c r="C464" s="64"/>
      <c r="D464" s="68" t="s">
        <v>1</v>
      </c>
      <c r="E464" s="1"/>
      <c r="F464" s="64"/>
      <c r="G464" s="68" t="s">
        <v>1</v>
      </c>
      <c r="H464" s="1"/>
      <c r="J464" s="64"/>
    </row>
    <row r="466" spans="1:15" x14ac:dyDescent="0.4">
      <c r="A466" s="65" t="s">
        <v>45</v>
      </c>
      <c r="B466" s="66" t="s">
        <v>204</v>
      </c>
      <c r="C466" s="64"/>
      <c r="D466" s="65" t="s">
        <v>168</v>
      </c>
      <c r="E466" s="66" t="s">
        <v>315</v>
      </c>
      <c r="F466" s="64"/>
      <c r="G466" s="65" t="s">
        <v>167</v>
      </c>
      <c r="H466" s="66" t="s">
        <v>315</v>
      </c>
      <c r="I466" s="64"/>
      <c r="J466" s="64"/>
    </row>
    <row r="467" spans="1:15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5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237</v>
      </c>
      <c r="J468" s="67">
        <v>5.6845800000000004</v>
      </c>
    </row>
    <row r="469" spans="1:15" x14ac:dyDescent="0.4">
      <c r="A469" s="65" t="s">
        <v>0</v>
      </c>
      <c r="B469" s="67">
        <f>95/160.21766</f>
        <v>0.59294337465670144</v>
      </c>
      <c r="C469" s="64"/>
      <c r="D469" s="65" t="s">
        <v>0</v>
      </c>
      <c r="E469" s="67"/>
      <c r="F469" s="64"/>
      <c r="G469" s="65" t="s">
        <v>0</v>
      </c>
      <c r="H469" s="67"/>
      <c r="I469" s="66" t="s">
        <v>233</v>
      </c>
      <c r="J469" s="1">
        <v>1.782</v>
      </c>
      <c r="O469" t="s">
        <v>394</v>
      </c>
    </row>
    <row r="470" spans="1:15" x14ac:dyDescent="0.4">
      <c r="A470" s="68" t="s">
        <v>1</v>
      </c>
      <c r="B470" s="1">
        <v>2.94</v>
      </c>
      <c r="C470" s="64"/>
      <c r="D470" s="68" t="s">
        <v>1</v>
      </c>
      <c r="E470" s="1"/>
      <c r="F470" s="64"/>
      <c r="G470" s="68" t="s">
        <v>1</v>
      </c>
      <c r="H470" s="1"/>
      <c r="J470" s="64"/>
    </row>
    <row r="472" spans="1:15" x14ac:dyDescent="0.4">
      <c r="A472" s="65" t="s">
        <v>45</v>
      </c>
      <c r="B472" s="66" t="s">
        <v>205</v>
      </c>
      <c r="C472" s="64"/>
      <c r="D472" s="65" t="s">
        <v>168</v>
      </c>
      <c r="E472" s="66" t="s">
        <v>205</v>
      </c>
      <c r="F472" s="64"/>
      <c r="G472" s="65" t="s">
        <v>167</v>
      </c>
      <c r="H472" s="66" t="s">
        <v>325</v>
      </c>
      <c r="I472" s="64"/>
      <c r="J472" s="64"/>
    </row>
    <row r="473" spans="1:15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237</v>
      </c>
      <c r="J474" s="67">
        <v>5.4793099999999999</v>
      </c>
    </row>
    <row r="475" spans="1:15" x14ac:dyDescent="0.4">
      <c r="A475" s="65" t="s">
        <v>0</v>
      </c>
      <c r="B475" s="67">
        <f>105/160.21766</f>
        <v>0.65535846672582787</v>
      </c>
      <c r="C475" s="64"/>
      <c r="D475" s="65" t="s">
        <v>0</v>
      </c>
      <c r="E475" s="67">
        <f>133/160.21766</f>
        <v>0.83012072451938201</v>
      </c>
      <c r="F475" s="64"/>
      <c r="G475" s="65" t="s">
        <v>0</v>
      </c>
      <c r="H475" s="67"/>
      <c r="I475" s="66" t="s">
        <v>233</v>
      </c>
      <c r="J475" s="1">
        <v>1.835</v>
      </c>
      <c r="O475" t="s">
        <v>395</v>
      </c>
    </row>
    <row r="476" spans="1:15" x14ac:dyDescent="0.4">
      <c r="A476" s="68" t="s">
        <v>1</v>
      </c>
      <c r="B476" s="1"/>
      <c r="C476" s="64"/>
      <c r="D476" s="68" t="s">
        <v>1</v>
      </c>
      <c r="E476" s="1"/>
      <c r="F476" s="64"/>
      <c r="G476" s="68" t="s">
        <v>1</v>
      </c>
      <c r="H476" s="1"/>
      <c r="J476" s="64"/>
      <c r="O476" t="s">
        <v>446</v>
      </c>
    </row>
    <row r="478" spans="1:15" x14ac:dyDescent="0.4">
      <c r="A478" s="65" t="s">
        <v>45</v>
      </c>
      <c r="B478" s="66" t="s">
        <v>207</v>
      </c>
      <c r="C478" s="64"/>
      <c r="D478" s="65" t="s">
        <v>168</v>
      </c>
      <c r="E478" s="66" t="s">
        <v>207</v>
      </c>
      <c r="F478" s="64"/>
      <c r="G478" s="65" t="s">
        <v>167</v>
      </c>
      <c r="H478" s="66" t="s">
        <v>326</v>
      </c>
      <c r="I478" s="64"/>
      <c r="J478" s="64"/>
    </row>
    <row r="479" spans="1:15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5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237</v>
      </c>
      <c r="J480" s="67">
        <v>6.0598349999999996</v>
      </c>
    </row>
    <row r="481" spans="1:15" x14ac:dyDescent="0.4">
      <c r="A481" s="65" t="s">
        <v>0</v>
      </c>
      <c r="B481" s="67"/>
      <c r="C481" s="64"/>
      <c r="D481" s="65" t="s">
        <v>0</v>
      </c>
      <c r="E481" s="67">
        <f>198/160.21766</f>
        <v>1.2358188229687039</v>
      </c>
      <c r="F481" s="64"/>
      <c r="G481" s="65" t="s">
        <v>0</v>
      </c>
      <c r="H481" s="67"/>
      <c r="I481" s="66" t="s">
        <v>233</v>
      </c>
      <c r="J481" s="66">
        <v>2.165</v>
      </c>
      <c r="O481" t="s">
        <v>396</v>
      </c>
    </row>
    <row r="482" spans="1:15" x14ac:dyDescent="0.4">
      <c r="A482" s="68" t="s">
        <v>1</v>
      </c>
      <c r="B482" s="1"/>
      <c r="C482" s="64"/>
      <c r="D482" s="68" t="s">
        <v>1</v>
      </c>
      <c r="E482" s="1"/>
      <c r="F482" s="64"/>
      <c r="G482" s="68" t="s">
        <v>1</v>
      </c>
      <c r="H482" s="1"/>
      <c r="J482" s="64"/>
      <c r="O482" t="s">
        <v>447</v>
      </c>
    </row>
    <row r="484" spans="1:15" x14ac:dyDescent="0.4">
      <c r="A484" s="65" t="s">
        <v>45</v>
      </c>
      <c r="B484" s="66" t="s">
        <v>225</v>
      </c>
      <c r="C484" s="64"/>
      <c r="D484" s="65" t="s">
        <v>168</v>
      </c>
      <c r="E484" s="66" t="s">
        <v>225</v>
      </c>
      <c r="F484" s="64"/>
      <c r="G484" s="65" t="s">
        <v>167</v>
      </c>
      <c r="H484" s="66" t="s">
        <v>316</v>
      </c>
      <c r="I484" s="64"/>
      <c r="J484" s="64"/>
    </row>
    <row r="485" spans="1:15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5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237</v>
      </c>
      <c r="J486" s="67">
        <v>5.2155400000000007</v>
      </c>
    </row>
    <row r="487" spans="1:15" x14ac:dyDescent="0.4">
      <c r="A487" s="65" t="s">
        <v>0</v>
      </c>
      <c r="B487" s="67">
        <f>152/160.21766</f>
        <v>0.9487093994507223</v>
      </c>
      <c r="C487" s="64"/>
      <c r="D487" s="65" t="s">
        <v>0</v>
      </c>
      <c r="E487" s="67"/>
      <c r="F487" s="64"/>
      <c r="G487" s="65" t="s">
        <v>0</v>
      </c>
      <c r="H487" s="67"/>
      <c r="I487" s="66" t="s">
        <v>233</v>
      </c>
      <c r="J487" s="1">
        <v>1.51</v>
      </c>
      <c r="O487" t="s">
        <v>397</v>
      </c>
    </row>
    <row r="488" spans="1:15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BAC8-13E1-4800-AEE3-32662FCFA04E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</row>
    <row r="2" spans="1:17" x14ac:dyDescent="0.4">
      <c r="A2" t="s">
        <v>181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410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116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411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117</v>
      </c>
      <c r="B12">
        <v>11</v>
      </c>
      <c r="C12">
        <v>22.99</v>
      </c>
      <c r="D12">
        <v>5.2534640000000001</v>
      </c>
      <c r="E12">
        <v>5.2534640000000001</v>
      </c>
      <c r="F12" s="70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118</v>
      </c>
      <c r="B13">
        <v>12</v>
      </c>
      <c r="C13">
        <v>24.305</v>
      </c>
    </row>
    <row r="14" spans="1:17" x14ac:dyDescent="0.4">
      <c r="A14" t="s">
        <v>119</v>
      </c>
      <c r="B14">
        <v>13</v>
      </c>
      <c r="C14">
        <v>26.981999999999999</v>
      </c>
      <c r="D14">
        <v>4.0389299999999997</v>
      </c>
      <c r="E14">
        <v>4.0389299999999997</v>
      </c>
      <c r="F14" s="70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120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412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121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182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124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125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187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126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127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128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105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413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132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133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134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135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192</v>
      </c>
      <c r="B44">
        <v>43</v>
      </c>
      <c r="C44">
        <v>98</v>
      </c>
      <c r="D44">
        <v>3.8850380000000002</v>
      </c>
      <c r="E44">
        <v>3.8850380000000002</v>
      </c>
      <c r="F44" s="70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136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159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137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193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194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414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</row>
    <row r="57" spans="1:17" x14ac:dyDescent="0.4">
      <c r="A57" t="s">
        <v>141</v>
      </c>
      <c r="B57">
        <v>56</v>
      </c>
      <c r="C57">
        <v>137.33000000000001</v>
      </c>
    </row>
    <row r="58" spans="1:17" x14ac:dyDescent="0.4">
      <c r="A58" t="s">
        <v>195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142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196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160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</row>
    <row r="66" spans="1:17" x14ac:dyDescent="0.4">
      <c r="A66" t="s">
        <v>199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145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149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150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151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202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152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153</v>
      </c>
      <c r="B79">
        <v>78</v>
      </c>
      <c r="C79">
        <v>195.08</v>
      </c>
      <c r="D79">
        <v>3.9767700000000001</v>
      </c>
      <c r="E79">
        <v>3.9767700000000001</v>
      </c>
      <c r="F79" s="70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154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257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156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415</v>
      </c>
      <c r="B85">
        <v>84</v>
      </c>
      <c r="C85">
        <v>209</v>
      </c>
    </row>
    <row r="86" spans="1:17" x14ac:dyDescent="0.4">
      <c r="A86" t="s">
        <v>416</v>
      </c>
      <c r="B86">
        <v>85</v>
      </c>
      <c r="C86">
        <v>210</v>
      </c>
    </row>
    <row r="87" spans="1:17" x14ac:dyDescent="0.4">
      <c r="A87" t="s">
        <v>417</v>
      </c>
      <c r="B87">
        <v>86</v>
      </c>
      <c r="C87">
        <v>222</v>
      </c>
    </row>
    <row r="88" spans="1:17" x14ac:dyDescent="0.4">
      <c r="A88" t="s">
        <v>418</v>
      </c>
      <c r="B88">
        <v>87</v>
      </c>
      <c r="C88">
        <v>223</v>
      </c>
    </row>
    <row r="89" spans="1:17" x14ac:dyDescent="0.4">
      <c r="A89" t="s">
        <v>419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157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204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205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341B-9377-4067-98EC-0FBCDE585939}">
  <dimension ref="A1:Q95"/>
  <sheetViews>
    <sheetView workbookViewId="0">
      <selection activeCell="F15" sqref="F15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</row>
    <row r="2" spans="1:17" x14ac:dyDescent="0.4">
      <c r="A2" t="s">
        <v>181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410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116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411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118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119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120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412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182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123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124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125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2.8400516800000002</v>
      </c>
      <c r="E27">
        <v>2.8400516800000002</v>
      </c>
      <c r="F27" s="70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127</v>
      </c>
      <c r="B28">
        <v>27</v>
      </c>
      <c r="C28">
        <v>58.933</v>
      </c>
    </row>
    <row r="29" spans="1:17" x14ac:dyDescent="0.4">
      <c r="A29" t="s">
        <v>128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221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413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191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132</v>
      </c>
      <c r="B40">
        <v>39</v>
      </c>
      <c r="C40">
        <v>88.906000000000006</v>
      </c>
    </row>
    <row r="41" spans="1:17" x14ac:dyDescent="0.4">
      <c r="A41" t="s">
        <v>133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134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135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192</v>
      </c>
      <c r="B44">
        <v>43</v>
      </c>
      <c r="C44">
        <v>98</v>
      </c>
    </row>
    <row r="45" spans="1:17" x14ac:dyDescent="0.4">
      <c r="A45" t="s">
        <v>136</v>
      </c>
      <c r="B45">
        <v>44</v>
      </c>
      <c r="C45">
        <v>101.07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</row>
    <row r="51" spans="1:17" x14ac:dyDescent="0.4">
      <c r="A51" t="s">
        <v>193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194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414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199</v>
      </c>
      <c r="B66">
        <v>65</v>
      </c>
      <c r="C66">
        <v>158.93</v>
      </c>
    </row>
    <row r="67" spans="1:17" x14ac:dyDescent="0.4">
      <c r="A67" t="s">
        <v>145</v>
      </c>
      <c r="B67">
        <v>66</v>
      </c>
      <c r="C67">
        <v>162.5</v>
      </c>
    </row>
    <row r="68" spans="1:17" x14ac:dyDescent="0.4">
      <c r="A68" t="s">
        <v>200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226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</row>
    <row r="74" spans="1:17" x14ac:dyDescent="0.4">
      <c r="A74" t="s">
        <v>149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150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151</v>
      </c>
      <c r="B76">
        <v>75</v>
      </c>
      <c r="C76">
        <v>186.21</v>
      </c>
    </row>
    <row r="77" spans="1:17" x14ac:dyDescent="0.4">
      <c r="A77" t="s">
        <v>202</v>
      </c>
      <c r="B77">
        <v>76</v>
      </c>
      <c r="C77">
        <v>190.23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257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156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415</v>
      </c>
      <c r="B85">
        <v>84</v>
      </c>
      <c r="C85">
        <v>209</v>
      </c>
    </row>
    <row r="86" spans="1:17" x14ac:dyDescent="0.4">
      <c r="A86" t="s">
        <v>416</v>
      </c>
      <c r="B86">
        <v>85</v>
      </c>
      <c r="C86">
        <v>210</v>
      </c>
    </row>
    <row r="87" spans="1:17" x14ac:dyDescent="0.4">
      <c r="A87" t="s">
        <v>417</v>
      </c>
      <c r="B87">
        <v>86</v>
      </c>
      <c r="C87">
        <v>222</v>
      </c>
    </row>
    <row r="88" spans="1:17" x14ac:dyDescent="0.4">
      <c r="A88" t="s">
        <v>418</v>
      </c>
      <c r="B88">
        <v>87</v>
      </c>
      <c r="C88">
        <v>223</v>
      </c>
    </row>
    <row r="89" spans="1:17" x14ac:dyDescent="0.4">
      <c r="A89" t="s">
        <v>419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207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7F42-9D4F-4628-89CE-5D0A1BBAC1E7}">
  <dimension ref="A1:Q95"/>
  <sheetViews>
    <sheetView workbookViewId="0">
      <selection activeCell="F9" sqref="F9"/>
    </sheetView>
  </sheetViews>
  <sheetFormatPr defaultRowHeight="18.75" x14ac:dyDescent="0.4"/>
  <sheetData>
    <row r="1" spans="1:17" x14ac:dyDescent="0.4">
      <c r="D1" t="s">
        <v>2</v>
      </c>
      <c r="E1" t="s">
        <v>237</v>
      </c>
      <c r="F1" t="s">
        <v>398</v>
      </c>
      <c r="G1" t="s">
        <v>399</v>
      </c>
      <c r="H1" t="s">
        <v>400</v>
      </c>
      <c r="I1" t="s">
        <v>401</v>
      </c>
      <c r="J1" t="s">
        <v>402</v>
      </c>
      <c r="K1" t="s">
        <v>403</v>
      </c>
      <c r="L1" t="s">
        <v>404</v>
      </c>
      <c r="M1" t="s">
        <v>405</v>
      </c>
      <c r="N1" t="s">
        <v>406</v>
      </c>
      <c r="O1" t="s">
        <v>407</v>
      </c>
      <c r="P1" t="s">
        <v>408</v>
      </c>
      <c r="Q1" t="s">
        <v>409</v>
      </c>
    </row>
    <row r="2" spans="1:17" x14ac:dyDescent="0.4">
      <c r="A2" t="s">
        <v>181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410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116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186</v>
      </c>
      <c r="B8">
        <v>7</v>
      </c>
      <c r="C8">
        <v>14.007</v>
      </c>
    </row>
    <row r="9" spans="1:17" x14ac:dyDescent="0.4">
      <c r="A9" t="s">
        <v>209</v>
      </c>
      <c r="B9">
        <v>8</v>
      </c>
      <c r="C9">
        <v>15.999000000000001</v>
      </c>
    </row>
    <row r="10" spans="1:17" x14ac:dyDescent="0.4">
      <c r="A10" t="s">
        <v>211</v>
      </c>
      <c r="B10">
        <v>9</v>
      </c>
      <c r="C10">
        <v>18.998000000000001</v>
      </c>
    </row>
    <row r="11" spans="1:17" x14ac:dyDescent="0.4">
      <c r="A11" t="s">
        <v>411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118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119</v>
      </c>
      <c r="B14">
        <v>13</v>
      </c>
      <c r="C14">
        <v>26.981999999999999</v>
      </c>
    </row>
    <row r="15" spans="1:17" x14ac:dyDescent="0.4">
      <c r="A15" t="s">
        <v>120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213</v>
      </c>
      <c r="B16">
        <v>15</v>
      </c>
      <c r="C16">
        <v>30.974</v>
      </c>
    </row>
    <row r="17" spans="1:17" x14ac:dyDescent="0.4">
      <c r="A17" t="s">
        <v>215</v>
      </c>
      <c r="B17">
        <v>16</v>
      </c>
      <c r="C17">
        <v>32.06</v>
      </c>
    </row>
    <row r="18" spans="1:17" x14ac:dyDescent="0.4">
      <c r="A18" t="s">
        <v>216</v>
      </c>
      <c r="B18">
        <v>17</v>
      </c>
      <c r="C18">
        <v>35.450000000000003</v>
      </c>
    </row>
    <row r="19" spans="1:17" x14ac:dyDescent="0.4">
      <c r="A19" t="s">
        <v>412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</row>
    <row r="21" spans="1:17" x14ac:dyDescent="0.4">
      <c r="A21" t="s">
        <v>122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182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124</v>
      </c>
      <c r="B24">
        <v>23</v>
      </c>
      <c r="C24">
        <v>50.942</v>
      </c>
    </row>
    <row r="25" spans="1:17" x14ac:dyDescent="0.4">
      <c r="A25" t="s">
        <v>125</v>
      </c>
      <c r="B25">
        <v>24</v>
      </c>
      <c r="C25">
        <v>51.996000000000002</v>
      </c>
    </row>
    <row r="26" spans="1:17" x14ac:dyDescent="0.4">
      <c r="A26" t="s">
        <v>187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127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128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</row>
    <row r="31" spans="1:17" x14ac:dyDescent="0.4">
      <c r="A31" t="s">
        <v>129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189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218</v>
      </c>
      <c r="B34">
        <v>33</v>
      </c>
      <c r="C34">
        <v>74.921999999999997</v>
      </c>
    </row>
    <row r="35" spans="1:17" x14ac:dyDescent="0.4">
      <c r="A35" t="s">
        <v>219</v>
      </c>
      <c r="B35">
        <v>34</v>
      </c>
      <c r="C35">
        <v>78.971000000000004</v>
      </c>
    </row>
    <row r="36" spans="1:17" x14ac:dyDescent="0.4">
      <c r="A36" t="s">
        <v>221</v>
      </c>
      <c r="B36">
        <v>35</v>
      </c>
      <c r="C36">
        <v>79.903999999999996</v>
      </c>
    </row>
    <row r="37" spans="1:17" x14ac:dyDescent="0.4">
      <c r="A37" t="s">
        <v>413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</row>
    <row r="39" spans="1:17" x14ac:dyDescent="0.4">
      <c r="A39" t="s">
        <v>191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132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133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134</v>
      </c>
      <c r="B42">
        <v>41</v>
      </c>
      <c r="C42">
        <v>92.906000000000006</v>
      </c>
    </row>
    <row r="43" spans="1:17" x14ac:dyDescent="0.4">
      <c r="A43" t="s">
        <v>135</v>
      </c>
      <c r="B43">
        <v>42</v>
      </c>
      <c r="C43">
        <v>95.95</v>
      </c>
    </row>
    <row r="44" spans="1:17" x14ac:dyDescent="0.4">
      <c r="A44" t="s">
        <v>192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136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138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139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193</v>
      </c>
      <c r="B51">
        <v>50</v>
      </c>
      <c r="C51">
        <v>118.71</v>
      </c>
    </row>
    <row r="52" spans="1:17" x14ac:dyDescent="0.4">
      <c r="A52" t="s">
        <v>194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222</v>
      </c>
      <c r="B53">
        <v>52</v>
      </c>
      <c r="C53">
        <v>127.6</v>
      </c>
    </row>
    <row r="54" spans="1:17" x14ac:dyDescent="0.4">
      <c r="A54" t="s">
        <v>223</v>
      </c>
      <c r="B54">
        <v>53</v>
      </c>
      <c r="C54">
        <v>126.9</v>
      </c>
    </row>
    <row r="55" spans="1:17" x14ac:dyDescent="0.4">
      <c r="A55" t="s">
        <v>414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195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196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</row>
    <row r="62" spans="1:17" x14ac:dyDescent="0.4">
      <c r="A62" t="s">
        <v>197</v>
      </c>
      <c r="B62">
        <v>61</v>
      </c>
      <c r="C62">
        <v>145</v>
      </c>
    </row>
    <row r="63" spans="1:17" x14ac:dyDescent="0.4">
      <c r="A63" t="s">
        <v>198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143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144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199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145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200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146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226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147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201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149</v>
      </c>
      <c r="B74">
        <v>73</v>
      </c>
      <c r="C74">
        <v>180.95</v>
      </c>
    </row>
    <row r="75" spans="1:17" x14ac:dyDescent="0.4">
      <c r="A75" t="s">
        <v>150</v>
      </c>
      <c r="B75">
        <v>74</v>
      </c>
      <c r="C75">
        <v>183.84</v>
      </c>
    </row>
    <row r="76" spans="1:17" x14ac:dyDescent="0.4">
      <c r="A76" t="s">
        <v>151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202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257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156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415</v>
      </c>
      <c r="B85">
        <v>84</v>
      </c>
      <c r="C85">
        <v>209</v>
      </c>
    </row>
    <row r="86" spans="1:17" x14ac:dyDescent="0.4">
      <c r="A86" t="s">
        <v>416</v>
      </c>
      <c r="B86">
        <v>85</v>
      </c>
      <c r="C86">
        <v>210</v>
      </c>
    </row>
    <row r="87" spans="1:17" x14ac:dyDescent="0.4">
      <c r="A87" t="s">
        <v>417</v>
      </c>
      <c r="B87">
        <v>86</v>
      </c>
      <c r="C87">
        <v>222</v>
      </c>
    </row>
    <row r="88" spans="1:17" x14ac:dyDescent="0.4">
      <c r="A88" t="s">
        <v>418</v>
      </c>
      <c r="B88">
        <v>87</v>
      </c>
      <c r="C88">
        <v>223</v>
      </c>
    </row>
    <row r="89" spans="1:17" x14ac:dyDescent="0.4">
      <c r="A89" t="s">
        <v>419</v>
      </c>
      <c r="B89">
        <v>88</v>
      </c>
      <c r="C89">
        <v>226</v>
      </c>
    </row>
    <row r="90" spans="1:17" x14ac:dyDescent="0.4">
      <c r="A90" t="s">
        <v>203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</row>
    <row r="92" spans="1:17" x14ac:dyDescent="0.4">
      <c r="A92" t="s">
        <v>204</v>
      </c>
      <c r="B92">
        <v>91</v>
      </c>
      <c r="C92">
        <v>231.04</v>
      </c>
    </row>
    <row r="93" spans="1:17" x14ac:dyDescent="0.4">
      <c r="A93" t="s">
        <v>205</v>
      </c>
      <c r="B93">
        <v>92</v>
      </c>
      <c r="C93">
        <v>238.03</v>
      </c>
    </row>
    <row r="94" spans="1:17" x14ac:dyDescent="0.4">
      <c r="A94" t="s">
        <v>207</v>
      </c>
      <c r="B94">
        <v>93</v>
      </c>
      <c r="C94">
        <v>237</v>
      </c>
    </row>
    <row r="95" spans="1:17" x14ac:dyDescent="0.4">
      <c r="A95" t="s">
        <v>225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2025-02-04T04:21:44Z</dcterms:modified>
</cp:coreProperties>
</file>