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425F2A9E-BE0D-45CB-9B60-359B280E9979}" xr6:coauthVersionLast="47" xr6:coauthVersionMax="47" xr10:uidLastSave="{00000000-0000-0000-0000-000000000000}"/>
  <bookViews>
    <workbookView xWindow="4485" yWindow="810" windowWidth="27195" windowHeight="15225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G24" i="4"/>
  <c r="D24" i="4"/>
  <c r="K25" i="4"/>
  <c r="K26" i="4"/>
  <c r="J26" i="4"/>
  <c r="J25" i="4"/>
  <c r="K24" i="4"/>
  <c r="J24" i="4"/>
  <c r="N17" i="4"/>
  <c r="N7" i="4"/>
  <c r="B25" i="4" s="1"/>
  <c r="F26" i="4"/>
  <c r="F24" i="4"/>
  <c r="E26" i="4"/>
  <c r="D26" i="4"/>
  <c r="D25" i="4"/>
  <c r="C26" i="4"/>
  <c r="C25" i="4"/>
  <c r="C24" i="4"/>
  <c r="B26" i="4"/>
  <c r="B24" i="4"/>
  <c r="N16" i="4"/>
  <c r="K12" i="4"/>
  <c r="K13" i="4"/>
  <c r="E12" i="4"/>
  <c r="E13" i="4"/>
  <c r="K14" i="4"/>
  <c r="E14" i="4"/>
  <c r="N13" i="4"/>
  <c r="N6" i="4"/>
  <c r="N5" i="4"/>
  <c r="N3" i="4"/>
  <c r="E25" i="4" s="1"/>
  <c r="H19" i="4"/>
  <c r="H26" i="4" s="1"/>
  <c r="H18" i="4"/>
  <c r="G26" i="4" s="1"/>
  <c r="H17" i="4"/>
  <c r="H16" i="4"/>
  <c r="H15" i="4"/>
  <c r="H14" i="4"/>
  <c r="B19" i="4"/>
  <c r="N20" i="4" s="1"/>
  <c r="B18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H24" i="4" l="1"/>
  <c r="N19" i="4"/>
  <c r="N9" i="4" s="1"/>
  <c r="N14" i="4"/>
  <c r="N4" i="4" s="1"/>
  <c r="F25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Q7" i="4" l="1"/>
  <c r="N10" i="4"/>
  <c r="H25" i="4" s="1"/>
  <c r="G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Q8" i="4" l="1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<sst xmlns="http://schemas.openxmlformats.org/spreadsheetml/2006/main" count="585" uniqueCount="135">
  <si>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</si>
  <si>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</si>
  <si>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</si>
  <si>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</si>
  <si>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</si>
  <si>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</si>
  <si>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</si>
  <si>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</si>
  <si>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</si>
  <si>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</si>
  <si>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</si>
  <si>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</si>
  <si>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</si>
  <si>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</si>
  <si>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</si>
  <si>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</si>
  <si>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</si>
  <si>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</si>
  <si>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</si>
  <si>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</si>
  <si>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</si>
  <si>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</si>
  <si>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</si>
  <si>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</si>
  <si>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</si>
  <si>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</si>
  <si>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</si>
  <si>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</si>
  <si>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</si>
  <si>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</si>
  <si>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</si>
  <si>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</si>
  <si>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</si>
  <si>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</si>
  <si>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</si>
  <si>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</si>
  <si>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</si>
  <si>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</si>
  <si>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</si>
  <si>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</si>
  <si>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</si>
  <si>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</si>
  <si>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</si>
  <si>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</si>
  <si>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</si>
  <si>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</si>
  <si>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</si>
  <si>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</si>
  <si>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</si>
  <si>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</si>
  <si>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</si>
  <si>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</si>
  <si>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</si>
  <si>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</si>
  <si>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</si>
  <si>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</si>
  <si>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</si>
  <si>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</si>
  <si>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</si>
  <si>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</si>
  <si>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</si>
  <si>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</si>
  <si>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</si>
  <si>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</si>
  <si>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</si>
  <si>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</si>
  <si>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</si>
  <si>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</si>
  <si>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</si>
  <si>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</si>
  <si>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</si>
  <si>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</si>
  <si>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</si>
  <si>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</si>
  <si>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</si>
  <si>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</si>
  <si>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</si>
  <si>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</si>
  <si>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</si>
  <si>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</si>
  <si>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</si>
  <si>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</si>
  <si>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</si>
  <si>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</si>
  <si>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</si>
  <si>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</si>
  <si>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</si>
  <si>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</si>
  <si>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</si>
  <si>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</si>
  <si>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</si>
  <si>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</si>
  <si>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</si>
  <si>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</si>
  <si>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</si>
  <si>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</si>
  <si>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</si>
  <si>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</si>
  <si>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</si>
  <si>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</si>
  <si>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</si>
  <si>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</si>
  <si>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</si>
  <si>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</si>
  <si>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</si>
  <si>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</si>
  <si>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</si>
  <si>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</si>
  <si>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</si>
  <si>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</si>
  <si>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</si>
  <si>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</si>
  <si>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</si>
  <si>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</si>
  <si>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</si>
  <si>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Lammps script</t>
    <phoneticPr fontId="1"/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</si>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</sst>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000"/>
    <numFmt numFmtId="178" formatCode="0.00000"/>
    <numFmt numFmtId="179" formatCode="0.0000"/>
    <numFmt numFmtId="180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0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28"/>
  <sheetViews>
    <sheetView tabSelected="1" workbookViewId="0">
      <selection activeCell="C21" sqref="C21"/>
    </sheetView>
  </sheetViews>
  <sheetFormatPr defaultRowHeight="18.75" x14ac:dyDescent="0.4"/>
  <cols>
    <col min="1" max="1" width="11.5" bestFit="1" customWidth="1"/>
    <col min="4" max="4" width="10.5" bestFit="1" customWidth="1"/>
    <col min="5" max="5" width="10.25" customWidth="1"/>
    <col min="7" max="7" width="11.5" bestFit="1" customWidth="1"/>
    <col min="11" max="11" width="9.125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129</v>
      </c>
      <c r="B3" s="1" t="s">
        <v>130</v>
      </c>
      <c r="D3" s="27" t="s">
        <v>8</v>
      </c>
      <c r="E3" s="1">
        <f>B16*(B14-1)*EXP(E12*B8)</f>
        <v>439655.60148220591</v>
      </c>
      <c r="G3" s="3" t="s">
        <v>129</v>
      </c>
      <c r="H3" s="1" t="s">
        <v>132</v>
      </c>
      <c r="J3" s="26" t="s">
        <v>8</v>
      </c>
      <c r="K3" s="1">
        <f>H16*(H14-1)*EXP(K12*H8)</f>
        <v>1406695.3614983449</v>
      </c>
      <c r="M3" s="28" t="s">
        <v>88</v>
      </c>
      <c r="N3" s="13">
        <f>SQRT(B4*H4)</f>
        <v>0.13931439265201567</v>
      </c>
      <c r="P3" s="28" t="s">
        <v>8</v>
      </c>
      <c r="Q3" s="1">
        <f>H10*SQRT(E3*K3)</f>
        <v>786423.22909600264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9.5000000000000001E-2</v>
      </c>
      <c r="J4" s="26" t="s">
        <v>18</v>
      </c>
      <c r="K4" s="1">
        <v>0</v>
      </c>
      <c r="M4" s="28" t="s">
        <v>89</v>
      </c>
      <c r="N4" s="13">
        <f>N14*SQRT(B5*H5)</f>
        <v>1.9506604306968167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1.488</v>
      </c>
      <c r="J5" s="26" t="s">
        <v>9</v>
      </c>
      <c r="K5" s="12">
        <f>H14*H16/(H14-1)*EXP(K13*H8)</f>
        <v>38.590695614115681</v>
      </c>
      <c r="M5" s="28" t="s">
        <v>90</v>
      </c>
      <c r="N5" s="13">
        <f>(B6+H6)/2</f>
        <v>10.809699999999999</v>
      </c>
      <c r="P5" s="28" t="s">
        <v>9</v>
      </c>
      <c r="Q5" s="12">
        <f>H11*SQRT(E5*K5)</f>
        <v>43.707080092613076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11.603999999999999</v>
      </c>
      <c r="J6" s="26" t="s">
        <v>2</v>
      </c>
      <c r="K6" s="1">
        <v>1</v>
      </c>
      <c r="M6" s="28" t="s">
        <v>91</v>
      </c>
      <c r="N6" s="13">
        <f>(B7+H7)/2</f>
        <v>2.1685499999999998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2.286</v>
      </c>
      <c r="J7" s="26" t="s">
        <v>14</v>
      </c>
      <c r="K7" s="11">
        <f>(H19-H18)/2</f>
        <v>0.13611805537841026</v>
      </c>
      <c r="M7" s="28" t="s">
        <v>92</v>
      </c>
      <c r="N7" s="13">
        <f>(B6+H6)/(B6/B8+H6/H8)</f>
        <v>2.5995567809213345</v>
      </c>
      <c r="P7" s="28" t="s">
        <v>14</v>
      </c>
      <c r="Q7" s="11">
        <f>(N20-N19)/2</f>
        <v>0.14211924438653578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</v>
      </c>
      <c r="J8" s="26" t="s">
        <v>15</v>
      </c>
      <c r="K8" s="11">
        <f>(H19+H18)/2</f>
        <v>3.7565047750535339</v>
      </c>
      <c r="P8" s="28" t="s">
        <v>15</v>
      </c>
      <c r="Q8" s="11">
        <f>(N19+N20)/2</f>
        <v>3.9221220041738887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3.7800027597873531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4.7800027597873527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4.6415999999999995</v>
      </c>
      <c r="N12" s="1" t="s">
        <v>28</v>
      </c>
      <c r="P12" s="28" t="s">
        <v>11</v>
      </c>
      <c r="Q12" s="11">
        <f>(E12+K12)/2</f>
        <v>4.1582857813818661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0.91439999999999999</v>
      </c>
      <c r="M13" s="28" t="s">
        <v>22</v>
      </c>
      <c r="N13" s="1">
        <f>H10</f>
        <v>1</v>
      </c>
      <c r="P13" s="28" t="s">
        <v>12</v>
      </c>
      <c r="Q13" s="11">
        <f>(E13+K13)/2</f>
        <v>0.83350719553810593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5.076115485564304</v>
      </c>
      <c r="J14" s="26" t="s">
        <v>10</v>
      </c>
      <c r="K14" s="11">
        <f>2*H7/B8</f>
        <v>1.6776134737460098</v>
      </c>
      <c r="M14" s="28" t="s">
        <v>80</v>
      </c>
      <c r="N14" s="1">
        <f>H11*EXP(2*N6*N16)/EXP(2*N6*N7)</f>
        <v>1.009413952498504</v>
      </c>
      <c r="P14" s="28" t="s">
        <v>10</v>
      </c>
      <c r="Q14" s="11">
        <f>(E14+K14)/2</f>
        <v>1.5914211279492168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1.4567565067642567</v>
      </c>
      <c r="J15" s="26" t="s">
        <v>20</v>
      </c>
      <c r="K15" s="1">
        <v>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3.1506517880783695</v>
      </c>
      <c r="M16" s="29" t="s">
        <v>99</v>
      </c>
      <c r="N16" s="13">
        <f>(B7+H7)/(B7/B8+H7/H8)</f>
        <v>2.6017171916554367</v>
      </c>
      <c r="O16" t="s">
        <v>127</v>
      </c>
    </row>
    <row r="17" spans="1:15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2.1976912902699191</v>
      </c>
      <c r="M17" s="28" t="s">
        <v>92</v>
      </c>
      <c r="N17" s="13">
        <f>(B6+H6)/(B6/B8+H6/H8)</f>
        <v>2.5995567809213345</v>
      </c>
      <c r="O17" t="s">
        <v>128</v>
      </c>
    </row>
    <row r="18" spans="1:15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3.6203867196751238</v>
      </c>
    </row>
    <row r="19" spans="1:15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3.8926228304319443</v>
      </c>
      <c r="M19" s="29" t="s">
        <v>97</v>
      </c>
      <c r="N19" s="1">
        <f>SQRT(B18*H18)</f>
        <v>3.7800027597873531</v>
      </c>
    </row>
    <row r="20" spans="1:15" x14ac:dyDescent="0.4">
      <c r="M20" s="29" t="s">
        <v>96</v>
      </c>
      <c r="N20" s="1">
        <f>SQRT(B19*H19)</f>
        <v>4.0642412485604247</v>
      </c>
    </row>
    <row r="22" spans="1:15" x14ac:dyDescent="0.4">
      <c r="A22" s="33" t="s">
        <v>115</v>
      </c>
      <c r="B22" s="34"/>
      <c r="C22" s="34"/>
      <c r="D22" s="34"/>
      <c r="E22" s="34"/>
      <c r="F22" s="34"/>
      <c r="G22" s="34"/>
      <c r="H22" s="34"/>
      <c r="I22" s="34"/>
      <c r="J22" s="34"/>
      <c r="K22" s="35"/>
      <c r="M22" s="31" t="s">
        <v>108</v>
      </c>
    </row>
    <row r="23" spans="1:15" x14ac:dyDescent="0.4">
      <c r="A23" s="9" t="s">
        <v>119</v>
      </c>
      <c r="B23" s="32" t="s">
        <v>120</v>
      </c>
      <c r="C23" s="32" t="s">
        <v>121</v>
      </c>
      <c r="D23" s="32" t="s">
        <v>122</v>
      </c>
      <c r="E23" s="32" t="s">
        <v>123</v>
      </c>
      <c r="F23" s="32" t="s">
        <v>124</v>
      </c>
      <c r="G23" s="32" t="s">
        <v>125</v>
      </c>
      <c r="H23" s="32" t="s">
        <v>126</v>
      </c>
      <c r="I23" s="31" t="s">
        <v>131</v>
      </c>
      <c r="J23" s="31" t="s">
        <v>133</v>
      </c>
      <c r="K23" s="36" t="s">
        <v>134</v>
      </c>
      <c r="M23" t="s">
        <v>107</v>
      </c>
    </row>
    <row r="24" spans="1:15" x14ac:dyDescent="0.4">
      <c r="A24" s="9" t="s">
        <v>116</v>
      </c>
      <c r="B24" s="37">
        <f>B8</f>
        <v>2.7252999999999998</v>
      </c>
      <c r="C24" s="37">
        <f>B6</f>
        <v>10.0154</v>
      </c>
      <c r="D24" s="37">
        <f>B7</f>
        <v>2.0510999999999999</v>
      </c>
      <c r="E24" s="37">
        <f>B4</f>
        <v>0.20430000000000001</v>
      </c>
      <c r="F24" s="37">
        <f>B5</f>
        <v>2.5097</v>
      </c>
      <c r="G24" s="32">
        <f>B18</f>
        <v>3.946655970852246</v>
      </c>
      <c r="H24" s="32">
        <f>B19</f>
        <v>4.2434259999104711</v>
      </c>
      <c r="I24" s="32" t="s">
        <v>131</v>
      </c>
      <c r="J24" s="32" t="str">
        <f>B3</f>
        <v>Mo</v>
      </c>
      <c r="K24" s="36" t="str">
        <f>B3</f>
        <v>Mo</v>
      </c>
      <c r="N24" t="s">
        <v>112</v>
      </c>
      <c r="O24" t="s">
        <v>114</v>
      </c>
    </row>
    <row r="25" spans="1:15" x14ac:dyDescent="0.4">
      <c r="A25" s="9" t="s">
        <v>117</v>
      </c>
      <c r="B25" s="37">
        <f>N7</f>
        <v>2.5995567809213345</v>
      </c>
      <c r="C25" s="37">
        <f>N5</f>
        <v>10.809699999999999</v>
      </c>
      <c r="D25" s="37">
        <f>H7</f>
        <v>2.286</v>
      </c>
      <c r="E25" s="37">
        <f>N3</f>
        <v>0.13931439265201567</v>
      </c>
      <c r="F25" s="37">
        <f>N4</f>
        <v>1.9506604306968167</v>
      </c>
      <c r="G25" s="32">
        <f>N9</f>
        <v>3.7800027597873531</v>
      </c>
      <c r="H25" s="32">
        <f>N10</f>
        <v>4.7800027597873527</v>
      </c>
      <c r="I25" s="32" t="s">
        <v>131</v>
      </c>
      <c r="J25" s="32" t="str">
        <f>B3</f>
        <v>Mo</v>
      </c>
      <c r="K25" s="36" t="str">
        <f>H3</f>
        <v>Fe</v>
      </c>
      <c r="M25" s="29" t="s">
        <v>104</v>
      </c>
      <c r="N25" s="1">
        <v>0</v>
      </c>
      <c r="O25" t="s">
        <v>109</v>
      </c>
    </row>
    <row r="26" spans="1:15" x14ac:dyDescent="0.4">
      <c r="A26" s="8" t="s">
        <v>118</v>
      </c>
      <c r="B26" s="38">
        <f>H8</f>
        <v>2.5</v>
      </c>
      <c r="C26" s="38">
        <f>H6</f>
        <v>11.603999999999999</v>
      </c>
      <c r="D26" s="38">
        <f>N6</f>
        <v>2.1685499999999998</v>
      </c>
      <c r="E26" s="38">
        <f>H4</f>
        <v>9.5000000000000001E-2</v>
      </c>
      <c r="F26" s="38">
        <f>H5</f>
        <v>1.488</v>
      </c>
      <c r="G26" s="6">
        <f>H18</f>
        <v>3.6203867196751238</v>
      </c>
      <c r="H26" s="6">
        <f>H19</f>
        <v>3.8926228304319443</v>
      </c>
      <c r="I26" s="6" t="s">
        <v>131</v>
      </c>
      <c r="J26" s="6" t="str">
        <f>H3</f>
        <v>Fe</v>
      </c>
      <c r="K26" s="39" t="str">
        <f>H3</f>
        <v>Fe</v>
      </c>
      <c r="M26" s="30" t="s">
        <v>105</v>
      </c>
      <c r="N26" s="1">
        <v>4</v>
      </c>
      <c r="O26" t="s">
        <v>110</v>
      </c>
    </row>
    <row r="27" spans="1:15" x14ac:dyDescent="0.4">
      <c r="M27" s="27" t="s">
        <v>106</v>
      </c>
      <c r="N27" s="1">
        <v>8</v>
      </c>
      <c r="O27" t="s">
        <v>113</v>
      </c>
    </row>
    <row r="28" spans="1:15" x14ac:dyDescent="0.4">
      <c r="M28" t="s">
        <v>111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2024-11-11T08:16:07Z</dcterms:modified>
</cp:coreProperties>
</file>