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41033424-A112-4962-9F29-7CDB3C95E523}" xr6:coauthVersionLast="47" xr6:coauthVersionMax="47" xr10:uidLastSave="{00000000-0000-0000-0000-000000000000}"/>
  <bookViews>
    <workbookView xWindow="-2955" yWindow="135" windowWidth="23340" windowHeight="15165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T16" i="1"/>
  <c r="F5" i="1"/>
  <c r="C5" i="1"/>
  <c r="X23" i="1"/>
  <c r="K96" i="1"/>
  <c r="K99" i="1"/>
  <c r="K98" i="1"/>
  <c r="K97" i="1"/>
  <c r="K95" i="1"/>
  <c r="K94" i="1"/>
  <c r="K90" i="1"/>
  <c r="K89" i="1"/>
  <c r="K88" i="1"/>
  <c r="K87" i="1"/>
  <c r="K86" i="1"/>
  <c r="K85" i="1"/>
  <c r="X22" i="1" l="1"/>
  <c r="X21" i="1"/>
  <c r="K78" i="1"/>
  <c r="K77" i="1"/>
  <c r="K76" i="1"/>
  <c r="K81" i="1"/>
  <c r="K80" i="1"/>
  <c r="K79" i="1"/>
  <c r="K70" i="1"/>
  <c r="K71" i="1" s="1"/>
  <c r="K69" i="1"/>
  <c r="K72" i="1" s="1"/>
  <c r="K66" i="1"/>
  <c r="K67" i="1" s="1"/>
  <c r="K65" i="1"/>
  <c r="C81" i="1"/>
  <c r="C82" i="1" s="1"/>
  <c r="C80" i="1"/>
  <c r="C83" i="1" s="1"/>
  <c r="C77" i="1"/>
  <c r="C78" i="1" s="1"/>
  <c r="C76" i="1"/>
  <c r="C79" i="1" s="1"/>
  <c r="C72" i="1"/>
  <c r="C68" i="1"/>
  <c r="C71" i="1"/>
  <c r="C70" i="1"/>
  <c r="C66" i="1"/>
  <c r="C67" i="1" s="1"/>
  <c r="C69" i="1"/>
  <c r="C65" i="1"/>
  <c r="Q20" i="1"/>
  <c r="Q21" i="1"/>
  <c r="Q22" i="1"/>
  <c r="Q23" i="1"/>
  <c r="Q24" i="1"/>
  <c r="Q25" i="1"/>
  <c r="Q26" i="1"/>
  <c r="Q19" i="1"/>
  <c r="E17" i="1"/>
  <c r="K21" i="1"/>
  <c r="L5" i="1"/>
  <c r="D7" i="1"/>
  <c r="F4" i="1"/>
  <c r="B7" i="1"/>
  <c r="A7" i="1"/>
  <c r="E7" i="1"/>
  <c r="F16" i="1" s="1"/>
  <c r="J7" i="1"/>
  <c r="K68" i="1" l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S23" i="1" l="1"/>
  <c r="S22" i="1"/>
  <c r="S21" i="1"/>
  <c r="K24" i="1"/>
  <c r="A16" i="1"/>
</calcChain>
</file>

<file path=xl/sharedStrings.xml><?xml version="1.0" encoding="utf-8"?>
<sst xmlns="http://schemas.openxmlformats.org/spreadsheetml/2006/main" count="769" uniqueCount="379">
  <si>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</si>
  <si>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</si>
  <si>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</si>
  <si>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</si>
  <si>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</si>
  <si>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</si>
  <si>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</si>
  <si>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</si>
  <si>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</si>
  <si>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</si>
  <si>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</si>
  <si>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</si>
  <si>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</si>
  <si>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</si>
  <si>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</si>
  <si>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</si>
  <si>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</si>
  <si>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</si>
  <si>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</si>
  <si>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</si>
  <si>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</si>
  <si>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</si>
  <si>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</si>
  <si>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</si>
  <si>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</si>
  <si>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</si>
  <si>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</si>
  <si>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</si>
  <si>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</si>
  <si>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</si>
  <si>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</si>
  <si>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</si>
  <si>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</si>
  <si>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</si>
  <si>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</si>
  <si>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</si>
  <si>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</si>
  <si>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</si>
  <si>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</si>
  <si>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</si>
  <si>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</si>
  <si>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</si>
  <si>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</si>
  <si>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</si>
  <si>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</si>
  <si>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</si>
  <si>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</si>
  <si>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</si>
  <si>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</si>
  <si>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</si>
  <si>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</si>
  <si>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</si>
  <si>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</si>
  <si>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</si>
  <si>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</si>
  <si>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</si>
  <si>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</si>
  <si>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</si>
  <si>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</si>
  <si>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</si>
  <si>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</si>
  <si>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</si>
  <si>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</si>
  <si>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</si>
  <si>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</si>
  <si>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</si>
  <si>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</si>
  <si>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</si>
  <si>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</si>
  <si>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</si>
  <si>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</si>
  <si>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</si>
  <si>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</si>
  <si>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</si>
  <si>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</si>
  <si>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</si>
  <si>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</si>
  <si>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</si>
  <si>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</si>
  <si>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</si>
  <si>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</si>
  <si>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</si>
  <si>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</si>
  <si>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</si>
  <si>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</si>
  <si>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</si>
  <si>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</si>
  <si>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</si>
  <si>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</si>
  <si>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</si>
  <si>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</si>
  <si>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</si>
  <si>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</si>
  <si>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</si>
  <si>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</si>
  <si>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</si>
  <si>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</si>
  <si>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</si>
  <si>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</si>
  <si>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</si>
  <si>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</si>
  <si>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</si>
  <si>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</si>
  <si>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</si>
  <si>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</si>
  <si>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</si>
  <si>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</si>
  <si>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</si>
  <si>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</si>
  <si>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</si>
  <si>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</si>
  <si>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</si>
  <si>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</si>
  <si>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</si>
  <si>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</si>
  <si>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</si>
  <si>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</si>
  <si>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</si>
  <si>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</si>
  <si>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</si>
  <si>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</si>
  <si>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</si>
  <si>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</si>
  <si>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</si>
  <si>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</si>
  <si>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</si>
  <si>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</si>
  <si>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</si>
  <si>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</si>
  <si>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</si>
  <si>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</si>
  <si>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</si>
  <si>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</si>
  <si>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</si>
  <si>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</si>
  <si>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</si>
  <si>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</si>
  <si>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</si>
  <si>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</si>
  <si>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</si>
  <si>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</si>
  <si>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</si>
  <si>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</si>
  <si>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</si>
  <si>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</si>
  <si>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</si>
  <si>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</si>
  <si>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</si>
  <si>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</si>
  <si>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</si>
  <si>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</si>
  <si>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</si>
  <si>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</si>
  <si>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</si>
  <si>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</si>
  <si>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</si>
  <si>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</si>
  <si>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</si>
  <si>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</si>
  <si>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</si>
  <si>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</si>
  <si>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</si>
  <si>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</si>
  <si>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</si>
  <si>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</si>
  <si>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</si>
  <si>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</si>
  <si>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</si>
  <si>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</si>
  <si>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</si>
  <si>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</si>
  <si>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</si>
  <si>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</si>
  <si>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</si>
  <si>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</si>
  <si>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</si>
  <si>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</si>
  <si>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</si>
  <si>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</si>
  <si>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</si>
  <si>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</si>
  <si>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</si>
  <si>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</si>
  <si>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</si>
  <si>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</si>
  <si>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</si>
  <si>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</si>
  <si>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</si>
  <si>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</si>
  <si>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</si>
  <si>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</si>
  <si>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</si>
  <si>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</si>
  <si>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</si>
  <si>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</si>
  <si>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</si>
  <si>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</si>
  <si>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</si>
  <si>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</si>
  <si>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</si>
  <si>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</si>
  <si>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</si>
  <si>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</si>
  <si>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</si>
  <si>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</si>
  <si>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</si>
  <si>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</si>
  <si>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</si>
  <si>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</si>
  <si>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</si>
  <si>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</si>
  <si>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</si>
  <si>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</si>
  <si>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</si>
  <si>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</si>
  <si>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</si>
  <si>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</si>
  <si>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</si>
  <si>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</si>
  <si>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</si>
  <si>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</si>
  <si>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</si>
  <si>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</si>
  <si>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</si>
  <si>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</si>
  <si>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</si>
  <si>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</si>
  <si>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</si>
  <si>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</si>
  <si>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</si>
  <si>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</si>
  <si>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</si>
  <si>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</si>
  <si>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</si>
  <si>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</si>
  <si>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</si>
  <si>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</si>
  <si>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</si>
  <si>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</si>
  <si>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</si>
  <si>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</si>
  <si>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</si>
  <si>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</si>
  <si>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</si>
  <si>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</si>
  <si>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</si>
  <si>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</si>
  <si>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</si>
  <si>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</si>
  <si>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</si>
  <si>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</si>
  <si>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</si>
  <si>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</si>
  <si>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</si>
  <si>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</si>
  <si>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</si>
  <si>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</si>
  <si>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</si>
  <si>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</si>
  <si>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</si>
  <si>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</si>
  <si>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</si>
  <si>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</si>
  <si>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</si>
  <si>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</si>
  <si>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</si>
  <si>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</si>
  <si>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</si>
  <si>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</si>
  <si>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</si>
  <si>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</si>
  <si>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</si>
  <si>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</si>
  <si>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</si>
  <si>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</si>
  <si>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</si>
  <si>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</si>
  <si>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</si>
  <si>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</si>
  <si>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</si>
  <si>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</si>
  <si>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</si>
  <si>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</si>
  <si>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</si>
  <si>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</si>
  <si>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</si>
  <si>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</si>
  <si>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</si>
  <si>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</si>
  <si>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</si>
  <si>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</si>
  <si>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</si>
  <si>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</si>
  <si>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</si>
  <si>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</si>
  <si>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</si>
  <si>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</si>
  <si>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</si>
  <si>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</si>
  <si>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</si>
  <si>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</si>
  <si>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</si>
  <si>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</si>
  <si>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</si>
  <si>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</si>
  <si>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</si>
  <si>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</si>
  <si>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</si>
  <si>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</si>
  <si>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</si>
  <si>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</si>
  <si>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</si>
  <si>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</si>
  <si>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</si>
  <si>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</si>
  <si>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</si>
  <si>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</si>
  <si>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</si>
  <si>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</si>
  <si>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</si>
  <si>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</si>
  <si>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</si>
  <si>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</si>
  <si>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</si>
  <si>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</si>
  <si>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</si>
  <si>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</si>
  <si>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</si>
  <si>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</si>
  <si>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</si>
  <si>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</si>
  <si>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</si>
  <si>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</si>
  <si>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</si>
  <si>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</si>
  <si>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</si>
  <si>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</si>
  <si>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</si>
  <si>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</si>
  <si>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</si>
  <si>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</si>
  <si>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</si>
  <si>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</si>
  <si>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</si>
  <si>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</si>
  <si>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</si>
  <si>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</si>
  <si>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</si>
  <si>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</si>
  <si>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</si>
  <si>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</si>
  <si>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</si>
  <si>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</si>
  <si>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</si>
  <si>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</si>
  <si>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</si>
  <si>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</si>
  <si>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</si>
  <si>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</si>
  <si>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</si>
  <si>
    <t>FCC or BCC</t>
    <phoneticPr fontId="1"/>
  </si>
  <si>
    <t>gamma</t>
    <phoneticPr fontId="1"/>
  </si>
  <si>
    <t>gamma'</t>
    <phoneticPr fontId="1"/>
  </si>
  <si>
    <t>1NN-MEAM</t>
    <phoneticPr fontId="1"/>
  </si>
  <si>
    <t>Ometa [A^3/atom]</t>
    <phoneticPr fontId="1"/>
  </si>
  <si>
    <t>C44 [GPa]</t>
    <phoneticPr fontId="1"/>
  </si>
  <si>
    <t>C11 [GPa]</t>
    <phoneticPr fontId="1"/>
  </si>
  <si>
    <t>C12 [GPa]</t>
    <phoneticPr fontId="1"/>
  </si>
  <si>
    <t>BCC</t>
    <phoneticPr fontId="1"/>
  </si>
  <si>
    <t>FCC</t>
    <phoneticPr fontId="1"/>
  </si>
  <si>
    <t>s (l=0)</t>
    <phoneticPr fontId="1"/>
  </si>
  <si>
    <t>p (l=1)</t>
    <phoneticPr fontId="1"/>
  </si>
  <si>
    <t>d (l=2)</t>
    <phoneticPr fontId="1"/>
  </si>
  <si>
    <t>f (l=3)</t>
    <phoneticPr fontId="1"/>
  </si>
  <si>
    <t>orbital</t>
    <phoneticPr fontId="1"/>
  </si>
  <si>
    <t>t3: stacking fault energy or structural energy difference between the fcc and hcp phases.</t>
    <phoneticPr fontId="1"/>
  </si>
  <si>
    <t>t1: vacancy formaiton energy</t>
    <phoneticPr fontId="1"/>
  </si>
  <si>
    <t>t2: related with the number of d electrons</t>
    <phoneticPr fontId="1"/>
  </si>
  <si>
    <t>(t3 &gt;0 for FCC, t3 &lt; 0 for BCC and diamond cubic)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</si>
</sst>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99"/>
  <sheetViews>
    <sheetView tabSelected="1" topLeftCell="I14" workbookViewId="0">
      <selection activeCell="W26" sqref="W26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28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28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28" x14ac:dyDescent="0.4">
      <c r="A4" s="5"/>
      <c r="C4" s="35" t="s">
        <v>364</v>
      </c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28" x14ac:dyDescent="0.4">
      <c r="C5" s="11">
        <f>IF(OR(C7="fcc", C7="l12"), ((C3*SQRT(2))^3/4), IF(OR(C7="bcc", C7="b2"), ((C3*2/SQRT(3))^3/2), IF(C7="hcp", (SQRT(3)/2*J7*(C3)^3/2), IF(C7="dim", "", IF(C7="dia", ((C3*E7)^3/8), IF(C7="b1", ((C3*2)^3/8), IF(C7="l12", ((C3*SQRT(2))^3/4), IF(C7="sc", ((C3)^3/1), ""))))))))</f>
        <v>10.916490557546441</v>
      </c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28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28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28" x14ac:dyDescent="0.4">
      <c r="A8" t="s">
        <v>143</v>
      </c>
      <c r="C8" s="1"/>
      <c r="M8" s="2"/>
      <c r="X8" s="5" t="s">
        <v>258</v>
      </c>
      <c r="AB8" s="6"/>
    </row>
    <row r="9" spans="1:28" x14ac:dyDescent="0.4">
      <c r="A9" t="s">
        <v>234</v>
      </c>
      <c r="M9" s="5"/>
      <c r="P9" s="36" t="s">
        <v>265</v>
      </c>
      <c r="Q9" s="43"/>
      <c r="X9" s="5" t="s">
        <v>259</v>
      </c>
      <c r="AB9" s="6"/>
    </row>
    <row r="10" spans="1:28" x14ac:dyDescent="0.4">
      <c r="M10" s="5"/>
      <c r="P10" s="2" t="s">
        <v>71</v>
      </c>
      <c r="Q10" s="4" t="str">
        <f>N12</f>
        <v>Hf-Ni</v>
      </c>
      <c r="X10" s="7" t="s">
        <v>260</v>
      </c>
      <c r="Y10" s="8"/>
      <c r="Z10" s="8"/>
      <c r="AA10" s="8"/>
      <c r="AB10" s="9"/>
    </row>
    <row r="11" spans="1:28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  <c r="S12" t="s">
        <v>360</v>
      </c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  <c r="S13" s="14" t="s">
        <v>365</v>
      </c>
      <c r="T13" s="11">
        <v>125</v>
      </c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  <c r="S14" s="14" t="s">
        <v>366</v>
      </c>
      <c r="T14" s="11">
        <v>260</v>
      </c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  <c r="S15" s="14" t="s">
        <v>367</v>
      </c>
      <c r="T15" s="11">
        <v>160</v>
      </c>
    </row>
    <row r="16" spans="1:28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  <c r="S16" s="35" t="s">
        <v>361</v>
      </c>
      <c r="T16" s="80">
        <f>T13*0.006241509</f>
        <v>0.78018862499999997</v>
      </c>
    </row>
    <row r="17" spans="1:25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  <c r="S17" s="35" t="s">
        <v>362</v>
      </c>
      <c r="T17" s="80">
        <f>(T14-T15)*0.006241509/2</f>
        <v>0.31207545000000003</v>
      </c>
    </row>
    <row r="18" spans="1:25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</row>
    <row r="19" spans="1:25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  <c r="S19" t="s">
        <v>363</v>
      </c>
      <c r="U19" t="s">
        <v>264</v>
      </c>
      <c r="Y19" t="s">
        <v>264</v>
      </c>
    </row>
    <row r="20" spans="1:25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  <c r="S20" s="35" t="s">
        <v>4</v>
      </c>
      <c r="T20" s="39" t="s">
        <v>5</v>
      </c>
      <c r="U20" s="39" t="s">
        <v>6</v>
      </c>
      <c r="V20" s="39" t="s">
        <v>7</v>
      </c>
      <c r="X20" s="35" t="s">
        <v>10</v>
      </c>
      <c r="Y20" s="39" t="s">
        <v>11</v>
      </c>
    </row>
    <row r="21" spans="1:25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  <c r="S21" s="26">
        <f>((D3^2-2*D7*T17*C5/B3)/E3)^(1/2)</f>
        <v>2.8205267153630094</v>
      </c>
      <c r="T21" s="30">
        <v>2.2000000000000002</v>
      </c>
      <c r="U21" s="30">
        <v>6</v>
      </c>
      <c r="V21" s="30">
        <v>2.2000000000000002</v>
      </c>
      <c r="W21" t="s">
        <v>369</v>
      </c>
      <c r="X21" s="26">
        <f>((T16-2*T17)*D7^2*C5)/(2*E3*B3*(H3-2)^2)</f>
        <v>1.8324718102141699</v>
      </c>
      <c r="Y21" s="11"/>
    </row>
    <row r="22" spans="1:25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  <c r="S22" s="26">
        <f>((D3^2-D7*T16*C5/B3)/E3)^(1/2)</f>
        <v>1.7517932121606123</v>
      </c>
      <c r="T22" s="30">
        <v>1</v>
      </c>
      <c r="U22" s="30">
        <v>2</v>
      </c>
      <c r="V22" s="30">
        <v>1</v>
      </c>
      <c r="W22" t="s">
        <v>369</v>
      </c>
      <c r="X22" s="26" t="e">
        <f>((2*T17-T16)*D7^2*C5)/(E3*B3*(H3-6)^2)</f>
        <v>#DIV/0!</v>
      </c>
      <c r="Y22" s="11"/>
    </row>
    <row r="23" spans="1:25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  <c r="S23" s="26">
        <f>((D3^2-9*D7*T16*C5/(8*B3))/E3)^(1/2)</f>
        <v>0.12107755564807285</v>
      </c>
      <c r="T23" s="30">
        <v>1</v>
      </c>
      <c r="U23" s="30">
        <v>1</v>
      </c>
      <c r="V23" s="30">
        <v>1</v>
      </c>
      <c r="W23" t="s">
        <v>368</v>
      </c>
      <c r="X23" s="26">
        <f>(9*T17*D7^2*C5)/(256*E3*B3)</f>
        <v>4.1230615729818849</v>
      </c>
      <c r="Y23" s="11"/>
    </row>
    <row r="24" spans="1:25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  <c r="S24" s="11" t="s">
        <v>370</v>
      </c>
      <c r="T24" s="11" t="s">
        <v>371</v>
      </c>
      <c r="U24" s="11" t="s">
        <v>372</v>
      </c>
      <c r="V24" s="11" t="s">
        <v>373</v>
      </c>
      <c r="W24" s="81" t="s">
        <v>374</v>
      </c>
      <c r="X24" t="s">
        <v>376</v>
      </c>
      <c r="Y24" s="82"/>
    </row>
    <row r="25" spans="1:25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  <c r="X25" t="s">
        <v>377</v>
      </c>
    </row>
    <row r="26" spans="1:25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  <c r="X26" t="s">
        <v>375</v>
      </c>
    </row>
    <row r="27" spans="1:25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  <c r="X27" t="s">
        <v>378</v>
      </c>
    </row>
    <row r="28" spans="1:25" x14ac:dyDescent="0.4">
      <c r="J28" s="7" t="s">
        <v>24</v>
      </c>
      <c r="K28" s="24">
        <f>O3</f>
        <v>2.8</v>
      </c>
      <c r="M28" s="5"/>
      <c r="Q28" s="20"/>
    </row>
    <row r="29" spans="1:25" x14ac:dyDescent="0.4">
      <c r="A29" t="s">
        <v>67</v>
      </c>
      <c r="J29" s="5"/>
      <c r="M29" s="5"/>
      <c r="Q29" s="20"/>
    </row>
    <row r="30" spans="1:25" x14ac:dyDescent="0.4">
      <c r="J30" s="5"/>
      <c r="M30" s="5"/>
      <c r="Q30" s="20"/>
    </row>
    <row r="31" spans="1:25" x14ac:dyDescent="0.4">
      <c r="A31" t="s">
        <v>66</v>
      </c>
      <c r="J31" s="5"/>
      <c r="M31" s="5"/>
    </row>
    <row r="32" spans="1:25" x14ac:dyDescent="0.4">
      <c r="A32" t="s">
        <v>60</v>
      </c>
      <c r="J32" s="5"/>
      <c r="M32" s="5"/>
    </row>
    <row r="33" spans="1:23" x14ac:dyDescent="0.4">
      <c r="A33" t="s">
        <v>61</v>
      </c>
      <c r="J33" s="5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4">
      <c r="A34" t="s">
        <v>62</v>
      </c>
      <c r="J34" s="5"/>
    </row>
    <row r="35" spans="1:23" x14ac:dyDescent="0.4">
      <c r="A35" t="s">
        <v>63</v>
      </c>
      <c r="J35" s="5"/>
    </row>
    <row r="36" spans="1:23" x14ac:dyDescent="0.4">
      <c r="A36" t="s">
        <v>64</v>
      </c>
      <c r="J36" s="5"/>
    </row>
    <row r="37" spans="1:23" x14ac:dyDescent="0.4">
      <c r="A37" t="s">
        <v>65</v>
      </c>
      <c r="J37" s="5"/>
    </row>
    <row r="38" spans="1:23" x14ac:dyDescent="0.4">
      <c r="J38" s="5"/>
    </row>
    <row r="39" spans="1:23" x14ac:dyDescent="0.4">
      <c r="A39" t="s">
        <v>110</v>
      </c>
      <c r="J39" s="5"/>
    </row>
    <row r="40" spans="1:23" x14ac:dyDescent="0.4">
      <c r="A40" t="s">
        <v>111</v>
      </c>
      <c r="J40" s="5"/>
    </row>
    <row r="41" spans="1:23" x14ac:dyDescent="0.4">
      <c r="A41" t="s">
        <v>112</v>
      </c>
      <c r="J41" s="5"/>
    </row>
    <row r="42" spans="1:23" x14ac:dyDescent="0.4">
      <c r="A42" t="s">
        <v>113</v>
      </c>
      <c r="J42" s="5"/>
    </row>
    <row r="43" spans="1:23" x14ac:dyDescent="0.4">
      <c r="A43" t="s">
        <v>114</v>
      </c>
      <c r="J43" s="5"/>
    </row>
    <row r="44" spans="1:23" x14ac:dyDescent="0.4">
      <c r="J44" s="5"/>
    </row>
    <row r="45" spans="1:23" x14ac:dyDescent="0.4">
      <c r="A45" t="s">
        <v>115</v>
      </c>
      <c r="J45" s="5"/>
    </row>
    <row r="46" spans="1:23" x14ac:dyDescent="0.4">
      <c r="A46" t="s">
        <v>116</v>
      </c>
      <c r="J46" s="5"/>
    </row>
    <row r="47" spans="1:23" x14ac:dyDescent="0.4">
      <c r="A47" t="s">
        <v>117</v>
      </c>
      <c r="J47" s="5"/>
    </row>
    <row r="48" spans="1:23" x14ac:dyDescent="0.4">
      <c r="A48" t="s">
        <v>118</v>
      </c>
      <c r="J48" s="5"/>
    </row>
    <row r="49" spans="1:26" x14ac:dyDescent="0.4">
      <c r="A49" t="s">
        <v>119</v>
      </c>
      <c r="J49" s="5"/>
    </row>
    <row r="50" spans="1:26" x14ac:dyDescent="0.4">
      <c r="A50" t="s">
        <v>120</v>
      </c>
      <c r="J50" s="5"/>
    </row>
    <row r="51" spans="1:26" x14ac:dyDescent="0.4">
      <c r="J51" s="5"/>
    </row>
    <row r="52" spans="1:26" x14ac:dyDescent="0.4">
      <c r="A52" t="s">
        <v>121</v>
      </c>
      <c r="J52" s="5"/>
    </row>
    <row r="53" spans="1:26" x14ac:dyDescent="0.4">
      <c r="A53" t="s">
        <v>122</v>
      </c>
      <c r="J53" s="5"/>
    </row>
    <row r="54" spans="1:26" x14ac:dyDescent="0.4">
      <c r="A54" t="s">
        <v>129</v>
      </c>
      <c r="J54" s="5"/>
    </row>
    <row r="55" spans="1:26" x14ac:dyDescent="0.4">
      <c r="A55" t="s">
        <v>130</v>
      </c>
      <c r="J55" s="5"/>
    </row>
    <row r="56" spans="1:26" s="8" customFormat="1" x14ac:dyDescent="0.4">
      <c r="A56" s="8" t="s">
        <v>128</v>
      </c>
      <c r="I56" s="9"/>
      <c r="J56" s="7"/>
      <c r="S56"/>
      <c r="T56"/>
      <c r="U56"/>
      <c r="V56"/>
      <c r="W56"/>
      <c r="X56"/>
      <c r="Y56"/>
      <c r="Z56"/>
    </row>
    <row r="57" spans="1:26" x14ac:dyDescent="0.4">
      <c r="A57" t="s">
        <v>251</v>
      </c>
    </row>
    <row r="58" spans="1:26" x14ac:dyDescent="0.4">
      <c r="A58" t="s">
        <v>271</v>
      </c>
    </row>
    <row r="59" spans="1:26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26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26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26" x14ac:dyDescent="0.4">
      <c r="B63" s="56" t="s">
        <v>273</v>
      </c>
      <c r="C63" s="57"/>
      <c r="J63" s="63" t="s">
        <v>274</v>
      </c>
      <c r="K63" s="64"/>
    </row>
    <row r="64" spans="1:26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357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2025-04-08T08:53:51Z</dcterms:modified>
</cp:coreProperties>
</file>