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740" yWindow="0" windowWidth="2072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6" i="1" l="1"/>
  <c r="M16" i="1"/>
  <c r="K16" i="1"/>
  <c r="L14" i="1"/>
  <c r="M14" i="1"/>
  <c r="K14" i="1"/>
  <c r="M13" i="1"/>
  <c r="L13" i="1"/>
  <c r="K13" i="1"/>
  <c r="M12" i="1"/>
  <c r="L12" i="1"/>
  <c r="K12" i="1"/>
  <c r="L9" i="1"/>
  <c r="M9" i="1"/>
  <c r="K9" i="1"/>
  <c r="K8" i="1"/>
  <c r="N4" i="1"/>
  <c r="O4" i="1"/>
  <c r="P4" i="1"/>
  <c r="L7" i="1"/>
  <c r="M7" i="1"/>
  <c r="K7" i="1"/>
  <c r="P5" i="1"/>
  <c r="O5" i="1"/>
  <c r="N5" i="1"/>
</calcChain>
</file>

<file path=xl/sharedStrings.xml><?xml version="1.0" encoding="utf-8"?>
<sst xmlns="http://schemas.openxmlformats.org/spreadsheetml/2006/main" count="52" uniqueCount="45">
  <si>
    <t>RA</t>
  </si>
  <si>
    <t>Dec</t>
  </si>
  <si>
    <t>B [u]</t>
  </si>
  <si>
    <t>V [g]</t>
  </si>
  <si>
    <t>R [r]</t>
  </si>
  <si>
    <t>I [i]</t>
  </si>
  <si>
    <t>Catalog</t>
  </si>
  <si>
    <t>(-)01_18_39.54</t>
  </si>
  <si>
    <t>USNO-B</t>
  </si>
  <si>
    <t>Star</t>
  </si>
  <si>
    <t>Ref Star 1</t>
  </si>
  <si>
    <t>Ref Star 2</t>
  </si>
  <si>
    <t>13_11_17.779</t>
  </si>
  <si>
    <t>(-)01_18_44.36</t>
  </si>
  <si>
    <t>-</t>
  </si>
  <si>
    <t>13_11_22.905</t>
  </si>
  <si>
    <t>(-)01_17_36.87</t>
  </si>
  <si>
    <t>13_11_18.453</t>
  </si>
  <si>
    <t>16_41_15.825</t>
  </si>
  <si>
    <t>Ref Star 1.1</t>
  </si>
  <si>
    <t>Star 1.1</t>
  </si>
  <si>
    <t>16_41_09.862</t>
  </si>
  <si>
    <t>Ref Star 1.2</t>
  </si>
  <si>
    <t>16_41_15.827</t>
  </si>
  <si>
    <t>36_34_09.81</t>
  </si>
  <si>
    <t>36_33_18.01</t>
  </si>
  <si>
    <t>36_32_12.15</t>
  </si>
  <si>
    <t>Geoff ref</t>
  </si>
  <si>
    <t>16_41_23.587</t>
  </si>
  <si>
    <t>36_30_17.65</t>
  </si>
  <si>
    <t>EXPTIME [s]</t>
  </si>
  <si>
    <t>Flux [R]</t>
  </si>
  <si>
    <t>Flux [B]</t>
  </si>
  <si>
    <t>Flux [I]</t>
  </si>
  <si>
    <t>zp [R]</t>
  </si>
  <si>
    <t>zp [B]</t>
  </si>
  <si>
    <t>zp [I]</t>
  </si>
  <si>
    <t>err</t>
  </si>
  <si>
    <t>final flux</t>
  </si>
  <si>
    <t>norm flux</t>
  </si>
  <si>
    <t>R</t>
  </si>
  <si>
    <t>B</t>
  </si>
  <si>
    <t>I</t>
  </si>
  <si>
    <t>zp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</si>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</sst>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showRuler="0" workbookViewId="0">
      <selection activeCell="K17" sqref="K17:M17"/>
    </sheetView>
  </sheetViews>
  <sheetFormatPr baseColWidth="10" defaultRowHeight="15" x14ac:dyDescent="0"/>
  <cols>
    <col min="2" max="2" width="12.83203125" bestFit="1" customWidth="1"/>
    <col min="3" max="3" width="13.6640625" bestFit="1" customWidth="1"/>
    <col min="4" max="4" width="13.6640625" customWidth="1"/>
  </cols>
  <sheetData>
    <row r="2" spans="1:16">
      <c r="B2" t="s">
        <v>0</v>
      </c>
      <c r="C2" t="s">
        <v>1</v>
      </c>
      <c r="D2" t="s">
        <v>30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s="3" t="s">
        <v>36</v>
      </c>
    </row>
    <row r="3" spans="1:16">
      <c r="J3" t="s">
        <v>37</v>
      </c>
      <c r="K3">
        <v>533.66564783700005</v>
      </c>
      <c r="L3">
        <v>402.12026560200002</v>
      </c>
      <c r="M3">
        <v>1089.57600295</v>
      </c>
    </row>
    <row r="4" spans="1:16">
      <c r="J4" t="s">
        <v>38</v>
      </c>
      <c r="K4">
        <v>21133.913056599999</v>
      </c>
      <c r="L4">
        <v>21193.406600999999</v>
      </c>
      <c r="M4">
        <v>42906.7574609</v>
      </c>
      <c r="N4">
        <f>G5+(2.5*LOG10(K4))-(2.5*LOG10(D5))</f>
        <v>20.998728153953905</v>
      </c>
      <c r="O4">
        <f>E5+(2.5*LOG10(L4))-(2.5*LOG10(D5))</f>
        <v>21.901780288516854</v>
      </c>
      <c r="P4">
        <f>H5+(2.5*LOG10(M4))-(2.5*LOG10(D5))</f>
        <v>21.337592601304998</v>
      </c>
    </row>
    <row r="5" spans="1:16">
      <c r="A5" s="1" t="s">
        <v>20</v>
      </c>
      <c r="B5" s="1" t="s">
        <v>18</v>
      </c>
      <c r="C5" s="1" t="s">
        <v>25</v>
      </c>
      <c r="D5" s="1">
        <v>43.002000000000002</v>
      </c>
      <c r="E5" s="1">
        <v>15.17</v>
      </c>
      <c r="F5" s="1"/>
      <c r="G5" s="1">
        <v>14.27</v>
      </c>
      <c r="H5" s="1">
        <v>13.84</v>
      </c>
      <c r="I5" s="1" t="s">
        <v>8</v>
      </c>
      <c r="K5">
        <v>28243.787568399999</v>
      </c>
      <c r="L5">
        <v>23722.964340800001</v>
      </c>
      <c r="M5">
        <v>49336.715429700002</v>
      </c>
      <c r="N5">
        <f>G5+(2.5*LOG10(K5))-(2.5*LOG10(D5))</f>
        <v>21.31358570374536</v>
      </c>
      <c r="O5">
        <f>E5+(2.5*LOG10(L5))-(2.5*LOG10(D5))</f>
        <v>22.02420075297178</v>
      </c>
      <c r="P5">
        <f>H5+(2.5*LOG10(M5))-(2.5*LOG10(D5))</f>
        <v>21.489203945743277</v>
      </c>
    </row>
    <row r="6" spans="1:16">
      <c r="A6" t="s">
        <v>19</v>
      </c>
      <c r="B6" t="s">
        <v>21</v>
      </c>
      <c r="C6" t="s">
        <v>24</v>
      </c>
      <c r="E6">
        <v>15.04</v>
      </c>
      <c r="G6">
        <v>14.92</v>
      </c>
      <c r="H6">
        <v>14.85</v>
      </c>
      <c r="I6" t="s">
        <v>8</v>
      </c>
    </row>
    <row r="7" spans="1:16">
      <c r="A7" s="2" t="s">
        <v>22</v>
      </c>
      <c r="B7" s="2" t="s">
        <v>23</v>
      </c>
      <c r="C7" s="2" t="s">
        <v>26</v>
      </c>
      <c r="D7" s="2"/>
      <c r="E7" s="2">
        <v>15.21</v>
      </c>
      <c r="F7" s="2"/>
      <c r="G7" s="2">
        <v>15.57</v>
      </c>
      <c r="H7" s="2">
        <v>16.12</v>
      </c>
      <c r="I7" s="2" t="s">
        <v>8</v>
      </c>
      <c r="K7">
        <f>SQRT(K5)*SQRT(43.002)</f>
        <v>1102.0614107282483</v>
      </c>
      <c r="L7">
        <f t="shared" ref="L7:M7" si="0">SQRT(L5)*SQRT(43.002)</f>
        <v>1010.0172833090935</v>
      </c>
      <c r="M7">
        <f t="shared" si="0"/>
        <v>1456.5635711866337</v>
      </c>
    </row>
    <row r="8" spans="1:16">
      <c r="A8" s="1" t="s">
        <v>27</v>
      </c>
      <c r="B8" s="1" t="s">
        <v>28</v>
      </c>
      <c r="C8" s="1" t="s">
        <v>29</v>
      </c>
      <c r="D8" s="1"/>
      <c r="E8" s="1"/>
      <c r="F8" s="1"/>
      <c r="G8" s="1">
        <v>10.43</v>
      </c>
      <c r="H8" s="1">
        <v>10.55</v>
      </c>
      <c r="I8" s="1" t="s">
        <v>8</v>
      </c>
      <c r="K8">
        <f>SQRT(K4)*SQRT(43.002)</f>
        <v>953.31030061565639</v>
      </c>
    </row>
    <row r="9" spans="1:16">
      <c r="K9">
        <f>K4/SQRT(K4)</f>
        <v>145.37507715079636</v>
      </c>
      <c r="L9">
        <f t="shared" ref="L9:M9" si="1">L4/SQRT(L4)</f>
        <v>145.57955419975704</v>
      </c>
      <c r="M9">
        <f t="shared" si="1"/>
        <v>207.13946379408245</v>
      </c>
    </row>
    <row r="11" spans="1:16">
      <c r="A11" t="s">
        <v>9</v>
      </c>
      <c r="B11" t="s">
        <v>17</v>
      </c>
      <c r="C11" t="s">
        <v>7</v>
      </c>
      <c r="E11">
        <v>17.3</v>
      </c>
      <c r="F11" t="s">
        <v>14</v>
      </c>
      <c r="G11">
        <v>16.100000000000001</v>
      </c>
      <c r="H11">
        <v>15.75</v>
      </c>
      <c r="I11" t="s">
        <v>8</v>
      </c>
      <c r="K11" t="s">
        <v>40</v>
      </c>
      <c r="L11" t="s">
        <v>41</v>
      </c>
      <c r="M11" t="s">
        <v>42</v>
      </c>
    </row>
    <row r="12" spans="1:16">
      <c r="J12" t="s">
        <v>39</v>
      </c>
      <c r="K12">
        <f>K4/43.002</f>
        <v>491.46349138644706</v>
      </c>
      <c r="L12">
        <f>L4/43.002</f>
        <v>492.84699783730986</v>
      </c>
      <c r="M12">
        <f>M4/43.002</f>
        <v>997.78516024603505</v>
      </c>
    </row>
    <row r="13" spans="1:16">
      <c r="A13" t="s">
        <v>10</v>
      </c>
      <c r="B13" t="s">
        <v>15</v>
      </c>
      <c r="C13" t="s">
        <v>16</v>
      </c>
      <c r="E13">
        <v>17.47</v>
      </c>
      <c r="G13">
        <v>15.69</v>
      </c>
      <c r="H13">
        <v>13.92</v>
      </c>
      <c r="I13" t="s">
        <v>8</v>
      </c>
      <c r="J13" t="s">
        <v>43</v>
      </c>
      <c r="K13">
        <f>G5+(2.5*LOG10(K12))-(2.5*LOG10(1))</f>
        <v>20.998728153953905</v>
      </c>
      <c r="L13">
        <f>E5+(2.5*LOG10(L12))-(2.5*LOG10(1))</f>
        <v>21.901780288516854</v>
      </c>
      <c r="M13">
        <f>H5+(2.5*LOG10(M12))-(2.5*LOG10(1))</f>
        <v>21.337592601304998</v>
      </c>
    </row>
    <row r="14" spans="1:16">
      <c r="A14" t="s">
        <v>11</v>
      </c>
      <c r="B14" t="s">
        <v>12</v>
      </c>
      <c r="C14" t="s">
        <v>13</v>
      </c>
      <c r="E14">
        <v>17.809999999999999</v>
      </c>
      <c r="F14" t="s">
        <v>14</v>
      </c>
      <c r="G14">
        <v>16.34</v>
      </c>
      <c r="H14">
        <v>15.2</v>
      </c>
      <c r="I14" t="s">
        <v>8</v>
      </c>
      <c r="J14" t="s">
        <v>44</v>
      </c>
      <c r="K14">
        <f>SQRT(K12)</f>
        <v>22.168975875904756</v>
      </c>
      <c r="L14">
        <f t="shared" ref="L14:M14" si="2">SQRT(L12)</f>
        <v>22.200157608388952</v>
      </c>
      <c r="M14">
        <f t="shared" si="2"/>
        <v>31.58773749805508</v>
      </c>
    </row>
    <row r="16" spans="1:16">
      <c r="K16">
        <f>SQRT(K17)*K14</f>
        <v>101.59101003098348</v>
      </c>
      <c r="L16">
        <f t="shared" ref="L16:M16" si="3">SQRT(L17)*L14</f>
        <v>101.73390268039218</v>
      </c>
      <c r="M16">
        <f t="shared" si="3"/>
        <v>144.75319811723242</v>
      </c>
    </row>
    <row r="17" spans="11:13">
      <c r="K17">
        <v>21</v>
      </c>
      <c r="L17">
        <v>21</v>
      </c>
      <c r="M17">
        <v>21</v>
      </c>
    </row>
    <row r="18" spans="11:13">
      <c r="K18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Yamashiro</dc:creator>
  <cp:lastModifiedBy>Bryan Yamashiro</cp:lastModifiedBy>
  <dcterms:created xsi:type="dcterms:W3CDTF">2016-11-30T01:27:04Z</dcterms:created>
  <dcterms:modified xsi:type="dcterms:W3CDTF">2016-12-21T04:46:24Z</dcterms:modified>
</cp:coreProperties>
</file>