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3" i="1" l="1"/>
  <c r="AJ12" i="1"/>
  <c r="AJ9" i="1"/>
  <c r="AJ8" i="1"/>
  <c r="AE5" i="1"/>
  <c r="AE6" i="1"/>
  <c r="AE7" i="1"/>
  <c r="AE8" i="1"/>
  <c r="AE4" i="1"/>
  <c r="AB5" i="1"/>
  <c r="AB6" i="1"/>
  <c r="AB7" i="1"/>
  <c r="AB8" i="1"/>
  <c r="AB4" i="1"/>
  <c r="X5" i="1"/>
  <c r="X6" i="1"/>
  <c r="X7" i="1"/>
  <c r="X8" i="1"/>
  <c r="X9" i="1"/>
  <c r="X4" i="1"/>
  <c r="U5" i="1"/>
  <c r="U6" i="1"/>
  <c r="U7" i="1"/>
  <c r="U8" i="1"/>
  <c r="U9" i="1"/>
  <c r="U4" i="1"/>
  <c r="N26" i="1"/>
  <c r="N27" i="1"/>
  <c r="N28" i="1"/>
  <c r="N29" i="1"/>
  <c r="N25" i="1"/>
  <c r="M29" i="1"/>
  <c r="M28" i="1"/>
  <c r="M27" i="1"/>
  <c r="M26" i="1"/>
  <c r="M25" i="1"/>
  <c r="L25" i="1"/>
  <c r="G5" i="1"/>
  <c r="G4" i="1"/>
  <c r="AU6" i="1"/>
  <c r="AU5" i="1"/>
  <c r="AU4" i="1"/>
  <c r="AM6" i="1"/>
  <c r="AO6" i="1"/>
  <c r="AP6" i="1"/>
  <c r="AM5" i="1"/>
  <c r="AO5" i="1"/>
  <c r="AP5" i="1"/>
  <c r="AK4" i="1"/>
  <c r="AM4" i="1"/>
  <c r="AO4" i="1"/>
  <c r="AP4" i="1"/>
  <c r="L6" i="1"/>
  <c r="N6" i="1"/>
  <c r="O6" i="1"/>
  <c r="P6" i="1"/>
  <c r="M6" i="1"/>
  <c r="H4" i="1"/>
  <c r="I4" i="1"/>
  <c r="J4" i="1"/>
  <c r="H5" i="1"/>
  <c r="I5" i="1"/>
  <c r="J5" i="1"/>
  <c r="G3" i="1"/>
  <c r="H3" i="1"/>
  <c r="I3" i="1"/>
  <c r="J3" i="1"/>
</calcChain>
</file>

<file path=xl/sharedStrings.xml><?xml version="1.0" encoding="utf-8"?>
<sst xmlns="http://schemas.openxmlformats.org/spreadsheetml/2006/main" count="46" uniqueCount="35">
  <si>
    <t>I</t>
  </si>
  <si>
    <t>Io</t>
  </si>
  <si>
    <t>pb</t>
  </si>
  <si>
    <t>t</t>
  </si>
  <si>
    <t>ln</t>
  </si>
  <si>
    <t>ln/t</t>
  </si>
  <si>
    <t>si</t>
  </si>
  <si>
    <t>al</t>
  </si>
  <si>
    <t>abs</t>
  </si>
  <si>
    <t>thick</t>
  </si>
  <si>
    <t>Al</t>
  </si>
  <si>
    <t>BS</t>
  </si>
  <si>
    <t>Pb</t>
  </si>
  <si>
    <t>.1MeV</t>
  </si>
  <si>
    <t>.5cm Thick</t>
  </si>
  <si>
    <t>Energy</t>
  </si>
  <si>
    <t>.5cm,.1MeV</t>
  </si>
  <si>
    <t>Z</t>
  </si>
  <si>
    <t>backscatter</t>
  </si>
  <si>
    <t>Back Scatter</t>
  </si>
  <si>
    <t>A(neutrons)</t>
  </si>
  <si>
    <t>Initial E</t>
  </si>
  <si>
    <t>E_f average</t>
  </si>
  <si>
    <t>dx(cm)</t>
  </si>
  <si>
    <t>dE(MeV)</t>
  </si>
  <si>
    <t>dE/dx(MeV/cm)</t>
  </si>
  <si>
    <t>dE/dx (MeVcm^2/g)</t>
  </si>
  <si>
    <t>real answer</t>
  </si>
  <si>
    <t>equation</t>
  </si>
  <si>
    <t>Eg</t>
  </si>
  <si>
    <t>me</t>
  </si>
  <si>
    <t>c</t>
  </si>
  <si>
    <t>Comp Estim</t>
  </si>
  <si>
    <t>E/E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</si>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</sst>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Sheet1!$L$3:$P$3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</c:numCache>
            </c:numRef>
          </c:xVal>
          <c:yVal>
            <c:numRef>
              <c:f>Sheet1!$L$6:$P$6</c:f>
              <c:numCache>
                <c:formatCode>General</c:formatCode>
                <c:ptCount val="5"/>
                <c:pt idx="0">
                  <c:v>1.611111111111111</c:v>
                </c:pt>
                <c:pt idx="1">
                  <c:v>1.903225806451613</c:v>
                </c:pt>
                <c:pt idx="2">
                  <c:v>1.602941176470588</c:v>
                </c:pt>
                <c:pt idx="3">
                  <c:v>1.66260162601626</c:v>
                </c:pt>
                <c:pt idx="4">
                  <c:v>1.377049180327869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74088"/>
        <c:axId val="-2145688776"/>
      </c:scatterChart>
      <c:valAx>
        <c:axId val="-213937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88776"/>
        <c:crosses val="autoZero"/>
        <c:crossBetween val="midCat"/>
      </c:valAx>
      <c:valAx>
        <c:axId val="-214568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7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Sheet1!$S$4:$S$9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0.1</c:v>
                </c:pt>
                <c:pt idx="5">
                  <c:v>0.6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16.0</c:v>
                </c:pt>
                <c:pt idx="1">
                  <c:v>19.0</c:v>
                </c:pt>
                <c:pt idx="2">
                  <c:v>17.0</c:v>
                </c:pt>
                <c:pt idx="3">
                  <c:v>14.0</c:v>
                </c:pt>
                <c:pt idx="4">
                  <c:v>11.0</c:v>
                </c:pt>
                <c:pt idx="5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37624"/>
        <c:axId val="-2145685464"/>
      </c:scatterChart>
      <c:valAx>
        <c:axId val="-21400376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45685464"/>
        <c:crosses val="autoZero"/>
        <c:crossBetween val="midCat"/>
      </c:valAx>
      <c:valAx>
        <c:axId val="-214568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3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Sheet1!$V$4:$V$9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0.1</c:v>
                </c:pt>
                <c:pt idx="5">
                  <c:v>0.6</c:v>
                </c:pt>
              </c:numCache>
            </c:numRef>
          </c:xVal>
          <c:yVal>
            <c:numRef>
              <c:f>Sheet1!$W$4:$W$9</c:f>
              <c:numCache>
                <c:formatCode>General</c:formatCode>
                <c:ptCount val="6"/>
                <c:pt idx="0">
                  <c:v>72.0</c:v>
                </c:pt>
                <c:pt idx="1">
                  <c:v>79.0</c:v>
                </c:pt>
                <c:pt idx="2">
                  <c:v>80.0</c:v>
                </c:pt>
                <c:pt idx="3">
                  <c:v>67.0</c:v>
                </c:pt>
                <c:pt idx="4">
                  <c:v>70.0</c:v>
                </c:pt>
                <c:pt idx="5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05000"/>
        <c:axId val="-2145601976"/>
      </c:scatterChart>
      <c:valAx>
        <c:axId val="-21456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01976"/>
        <c:crosses val="autoZero"/>
        <c:crossBetween val="midCat"/>
      </c:valAx>
      <c:valAx>
        <c:axId val="-214560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0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Sheet1!$Z$4:$Z$8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Sheet1!$AA$4:$AA$8</c:f>
              <c:numCache>
                <c:formatCode>General</c:formatCode>
                <c:ptCount val="5"/>
                <c:pt idx="0">
                  <c:v>20.0</c:v>
                </c:pt>
                <c:pt idx="1">
                  <c:v>19.0</c:v>
                </c:pt>
                <c:pt idx="2">
                  <c:v>14.0</c:v>
                </c:pt>
                <c:pt idx="3">
                  <c:v>7.0</c:v>
                </c:pt>
                <c:pt idx="4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33368"/>
        <c:axId val="-2145653752"/>
      </c:scatterChart>
      <c:valAx>
        <c:axId val="-214563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53752"/>
        <c:crosses val="autoZero"/>
        <c:crossBetween val="midCat"/>
      </c:valAx>
      <c:valAx>
        <c:axId val="-214565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3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Sheet1!$AC$4:$AC$8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Sheet1!$AD$4:$AD$8</c:f>
              <c:numCache>
                <c:formatCode>General</c:formatCode>
                <c:ptCount val="5"/>
                <c:pt idx="0">
                  <c:v>80.0</c:v>
                </c:pt>
                <c:pt idx="1">
                  <c:v>66.0</c:v>
                </c:pt>
                <c:pt idx="2">
                  <c:v>69.0</c:v>
                </c:pt>
                <c:pt idx="3">
                  <c:v>61.0</c:v>
                </c:pt>
                <c:pt idx="4">
                  <c:v>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64008"/>
        <c:axId val="-2139761000"/>
      </c:scatterChart>
      <c:valAx>
        <c:axId val="-213976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61000"/>
        <c:crosses val="autoZero"/>
        <c:crossBetween val="midCat"/>
      </c:valAx>
      <c:valAx>
        <c:axId val="-21397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6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6</xdr:row>
      <xdr:rowOff>133350</xdr:rowOff>
    </xdr:from>
    <xdr:to>
      <xdr:col>16</xdr:col>
      <xdr:colOff>63500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9</xdr:row>
      <xdr:rowOff>146050</xdr:rowOff>
    </xdr:from>
    <xdr:to>
      <xdr:col>24</xdr:col>
      <xdr:colOff>508000</xdr:colOff>
      <xdr:row>24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</xdr:colOff>
      <xdr:row>24</xdr:row>
      <xdr:rowOff>133350</xdr:rowOff>
    </xdr:from>
    <xdr:to>
      <xdr:col>24</xdr:col>
      <xdr:colOff>508000</xdr:colOff>
      <xdr:row>39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266700</xdr:colOff>
      <xdr:row>9</xdr:row>
      <xdr:rowOff>44450</xdr:rowOff>
    </xdr:from>
    <xdr:to>
      <xdr:col>31</xdr:col>
      <xdr:colOff>711200</xdr:colOff>
      <xdr:row>23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292100</xdr:colOff>
      <xdr:row>23</xdr:row>
      <xdr:rowOff>184150</xdr:rowOff>
    </xdr:from>
    <xdr:to>
      <xdr:col>31</xdr:col>
      <xdr:colOff>736600</xdr:colOff>
      <xdr:row>38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abSelected="1" showRuler="0" topLeftCell="AG1" workbookViewId="0">
      <selection activeCell="AP16" sqref="AP16"/>
    </sheetView>
  </sheetViews>
  <sheetFormatPr baseColWidth="10" defaultRowHeight="15" x14ac:dyDescent="0"/>
  <cols>
    <col min="33" max="33" width="12.33203125" bestFit="1" customWidth="1"/>
    <col min="41" max="41" width="14.1640625" bestFit="1" customWidth="1"/>
    <col min="42" max="42" width="17.6640625" bestFit="1" customWidth="1"/>
  </cols>
  <sheetData>
    <row r="1" spans="1:48">
      <c r="A1" s="1">
        <v>1</v>
      </c>
      <c r="B1" s="1"/>
      <c r="C1" s="1"/>
      <c r="D1" s="1"/>
      <c r="E1" s="1"/>
      <c r="F1" s="1"/>
      <c r="G1" s="1"/>
      <c r="H1" s="1"/>
      <c r="I1" s="1"/>
      <c r="J1" s="1"/>
      <c r="K1" s="2">
        <v>2</v>
      </c>
      <c r="L1" s="3"/>
      <c r="M1" s="3"/>
      <c r="N1" s="3"/>
      <c r="O1" s="3"/>
      <c r="P1" s="3"/>
      <c r="Q1" s="3"/>
      <c r="R1" s="4"/>
      <c r="S1" s="2">
        <v>3</v>
      </c>
      <c r="T1" s="3" t="s">
        <v>13</v>
      </c>
      <c r="U1" s="3"/>
      <c r="V1" s="3"/>
      <c r="W1" s="3"/>
      <c r="X1" s="3"/>
      <c r="Y1" s="4"/>
      <c r="Z1" t="s">
        <v>14</v>
      </c>
      <c r="AG1" s="2" t="s">
        <v>16</v>
      </c>
      <c r="AH1" s="3"/>
      <c r="AI1" s="3"/>
      <c r="AJ1" s="4"/>
      <c r="AK1" s="2">
        <v>4</v>
      </c>
      <c r="AL1" s="3"/>
      <c r="AM1" s="3"/>
      <c r="AN1" s="3"/>
      <c r="AO1" s="3"/>
      <c r="AP1" s="3"/>
      <c r="AQ1" s="4"/>
      <c r="AR1" s="2">
        <v>5</v>
      </c>
      <c r="AS1" s="3"/>
      <c r="AT1" s="3"/>
      <c r="AU1" s="3"/>
      <c r="AV1" s="4"/>
    </row>
    <row r="2" spans="1:48">
      <c r="A2" s="1"/>
      <c r="B2" s="1" t="s">
        <v>0</v>
      </c>
      <c r="C2" s="1" t="s">
        <v>1</v>
      </c>
      <c r="D2" s="1" t="s">
        <v>3</v>
      </c>
      <c r="E2" s="1"/>
      <c r="F2" s="1"/>
      <c r="G2" s="1"/>
      <c r="H2" s="1" t="s">
        <v>4</v>
      </c>
      <c r="I2" s="1" t="s">
        <v>5</v>
      </c>
      <c r="J2" s="1"/>
      <c r="K2" s="5"/>
      <c r="L2" s="6" t="s">
        <v>8</v>
      </c>
      <c r="M2" s="6"/>
      <c r="N2" s="6"/>
      <c r="O2" s="6"/>
      <c r="P2" s="6"/>
      <c r="Q2" s="6"/>
      <c r="R2" s="7"/>
      <c r="S2" s="5" t="s">
        <v>10</v>
      </c>
      <c r="T2" s="6"/>
      <c r="U2" s="6"/>
      <c r="V2" s="6" t="s">
        <v>12</v>
      </c>
      <c r="W2" s="6"/>
      <c r="X2" s="6"/>
      <c r="Y2" s="7"/>
      <c r="Z2" t="s">
        <v>10</v>
      </c>
      <c r="AC2" t="s">
        <v>12</v>
      </c>
      <c r="AG2" s="5" t="s">
        <v>18</v>
      </c>
      <c r="AH2" s="6"/>
      <c r="AI2" s="6"/>
      <c r="AJ2" s="7"/>
      <c r="AK2" s="5"/>
      <c r="AL2" s="6"/>
      <c r="AM2" s="6"/>
      <c r="AN2" s="6"/>
      <c r="AO2" s="6"/>
      <c r="AP2" s="6"/>
      <c r="AQ2" s="7"/>
      <c r="AR2" s="5" t="s">
        <v>28</v>
      </c>
      <c r="AS2" s="6"/>
      <c r="AT2" s="6"/>
      <c r="AU2" s="6"/>
      <c r="AV2" s="7"/>
    </row>
    <row r="3" spans="1:48">
      <c r="A3" s="1" t="s">
        <v>2</v>
      </c>
      <c r="B3" s="1">
        <v>368</v>
      </c>
      <c r="C3" s="1">
        <v>1000</v>
      </c>
      <c r="D3" s="1">
        <v>1</v>
      </c>
      <c r="E3" s="1"/>
      <c r="F3" s="1"/>
      <c r="G3" s="1">
        <f>B3/C3</f>
        <v>0.36799999999999999</v>
      </c>
      <c r="H3" s="1">
        <f>LN(G3)</f>
        <v>-0.99967234081320611</v>
      </c>
      <c r="I3" s="1">
        <f>H3/D3</f>
        <v>-0.99967234081320611</v>
      </c>
      <c r="J3" s="1">
        <f>-(1/I3)</f>
        <v>1.0003277665825259</v>
      </c>
      <c r="K3" s="5"/>
      <c r="L3" s="6">
        <v>0.5</v>
      </c>
      <c r="M3" s="6">
        <v>1</v>
      </c>
      <c r="N3" s="6">
        <v>3</v>
      </c>
      <c r="O3" s="6">
        <v>5</v>
      </c>
      <c r="P3" s="6">
        <v>7</v>
      </c>
      <c r="Q3" s="6"/>
      <c r="R3" s="7"/>
      <c r="S3" s="5" t="s">
        <v>9</v>
      </c>
      <c r="T3" s="6" t="s">
        <v>11</v>
      </c>
      <c r="U3" s="6"/>
      <c r="V3" s="6" t="s">
        <v>9</v>
      </c>
      <c r="W3" s="6" t="s">
        <v>11</v>
      </c>
      <c r="X3" s="6"/>
      <c r="Y3" s="7"/>
      <c r="Z3" s="11" t="s">
        <v>15</v>
      </c>
      <c r="AA3" s="11" t="s">
        <v>11</v>
      </c>
      <c r="AB3" s="11"/>
      <c r="AC3" s="11" t="s">
        <v>15</v>
      </c>
      <c r="AD3" s="11" t="s">
        <v>11</v>
      </c>
      <c r="AG3" s="5"/>
      <c r="AH3" s="6" t="s">
        <v>17</v>
      </c>
      <c r="AI3" s="6" t="s">
        <v>20</v>
      </c>
      <c r="AJ3" s="7" t="s">
        <v>19</v>
      </c>
      <c r="AK3" s="5" t="s">
        <v>21</v>
      </c>
      <c r="AL3" s="6" t="s">
        <v>22</v>
      </c>
      <c r="AM3" s="6" t="s">
        <v>24</v>
      </c>
      <c r="AN3" s="6" t="s">
        <v>23</v>
      </c>
      <c r="AO3" s="6" t="s">
        <v>25</v>
      </c>
      <c r="AP3" s="6" t="s">
        <v>26</v>
      </c>
      <c r="AQ3" s="7" t="s">
        <v>27</v>
      </c>
      <c r="AR3" s="12" t="s">
        <v>29</v>
      </c>
      <c r="AS3" s="11" t="s">
        <v>30</v>
      </c>
      <c r="AT3" s="11" t="s">
        <v>31</v>
      </c>
      <c r="AU3" s="6"/>
      <c r="AV3" s="7" t="s">
        <v>32</v>
      </c>
    </row>
    <row r="4" spans="1:48">
      <c r="A4" s="1" t="s">
        <v>6</v>
      </c>
      <c r="B4" s="1">
        <v>799</v>
      </c>
      <c r="C4" s="1">
        <v>1000</v>
      </c>
      <c r="D4" s="1">
        <v>1</v>
      </c>
      <c r="E4" s="1"/>
      <c r="F4" s="1"/>
      <c r="G4" s="1">
        <f t="shared" ref="G4:G5" si="0">B4/C4</f>
        <v>0.79900000000000004</v>
      </c>
      <c r="H4" s="1">
        <f t="shared" ref="H4:H5" si="1">LN(G4)</f>
        <v>-0.22439433321586233</v>
      </c>
      <c r="I4" s="1">
        <f t="shared" ref="I4:I5" si="2">H4/D4</f>
        <v>-0.22439433321586233</v>
      </c>
      <c r="J4" s="1">
        <f t="shared" ref="J4:J5" si="3">-(1/I4)</f>
        <v>4.4564405244495298</v>
      </c>
      <c r="K4" s="5">
        <v>0.84699999999999998</v>
      </c>
      <c r="L4" s="6">
        <v>29</v>
      </c>
      <c r="M4" s="6">
        <v>59</v>
      </c>
      <c r="N4" s="6">
        <v>218</v>
      </c>
      <c r="O4" s="6">
        <v>409</v>
      </c>
      <c r="P4" s="6">
        <v>504</v>
      </c>
      <c r="Q4" s="6"/>
      <c r="R4" s="7"/>
      <c r="S4" s="12">
        <v>1</v>
      </c>
      <c r="T4" s="11">
        <v>16</v>
      </c>
      <c r="U4" s="11">
        <f>SQRT(T4)</f>
        <v>4</v>
      </c>
      <c r="V4" s="11">
        <v>1</v>
      </c>
      <c r="W4" s="11">
        <v>72</v>
      </c>
      <c r="X4" s="6">
        <f>SQRT(W4)</f>
        <v>8.4852813742385695</v>
      </c>
      <c r="Y4" s="7"/>
      <c r="Z4" s="11">
        <v>0.02</v>
      </c>
      <c r="AA4" s="11">
        <v>20</v>
      </c>
      <c r="AB4" s="11">
        <f>SQRT(AA4)</f>
        <v>4.4721359549995796</v>
      </c>
      <c r="AC4" s="11">
        <v>0.02</v>
      </c>
      <c r="AD4" s="11">
        <v>80</v>
      </c>
      <c r="AE4">
        <f>SQRT(AD4)</f>
        <v>8.9442719099991592</v>
      </c>
      <c r="AG4" s="5" t="s">
        <v>12</v>
      </c>
      <c r="AH4" s="6">
        <v>82</v>
      </c>
      <c r="AI4" s="6">
        <v>125</v>
      </c>
      <c r="AJ4" s="7">
        <v>74</v>
      </c>
      <c r="AK4" s="5">
        <f>0.4</f>
        <v>0.4</v>
      </c>
      <c r="AL4" s="6">
        <v>0.37580000000000002</v>
      </c>
      <c r="AM4" s="6">
        <f>AK4-AL4</f>
        <v>2.4199999999999999E-2</v>
      </c>
      <c r="AN4" s="6">
        <v>5.0000000000000001E-3</v>
      </c>
      <c r="AO4" s="6">
        <f>AM4/AN4</f>
        <v>4.84</v>
      </c>
      <c r="AP4" s="6">
        <f>AO4/2.699</f>
        <v>1.7932567617636161</v>
      </c>
      <c r="AQ4" s="7">
        <v>2.8</v>
      </c>
      <c r="AR4" s="5">
        <v>0.51100000000000001</v>
      </c>
      <c r="AS4" s="6">
        <v>0.51100000000000001</v>
      </c>
      <c r="AT4" s="6">
        <v>1</v>
      </c>
      <c r="AU4" s="6">
        <f>AR4*((2*AR4/AS4*AT4^2)/(1+2*AR4/AS4*AT4^2))</f>
        <v>0.34066666666666667</v>
      </c>
      <c r="AV4" s="7">
        <v>0.315</v>
      </c>
    </row>
    <row r="5" spans="1:48">
      <c r="A5" s="1" t="s">
        <v>7</v>
      </c>
      <c r="B5" s="1">
        <v>862</v>
      </c>
      <c r="C5" s="1">
        <v>1000</v>
      </c>
      <c r="D5" s="1">
        <v>1</v>
      </c>
      <c r="E5" s="1"/>
      <c r="F5" s="1"/>
      <c r="G5" s="1">
        <f t="shared" si="0"/>
        <v>0.86199999999999999</v>
      </c>
      <c r="H5" s="1">
        <f t="shared" si="1"/>
        <v>-0.14850000831844395</v>
      </c>
      <c r="I5" s="1">
        <f t="shared" si="2"/>
        <v>-0.14850000831844395</v>
      </c>
      <c r="J5" s="1">
        <f t="shared" si="3"/>
        <v>6.7340063567915527</v>
      </c>
      <c r="K5" s="5">
        <v>1.238</v>
      </c>
      <c r="L5" s="6">
        <v>18</v>
      </c>
      <c r="M5" s="6">
        <v>31</v>
      </c>
      <c r="N5" s="6">
        <v>136</v>
      </c>
      <c r="O5" s="6">
        <v>246</v>
      </c>
      <c r="P5" s="6">
        <v>366</v>
      </c>
      <c r="Q5" s="6"/>
      <c r="R5" s="7"/>
      <c r="S5" s="12">
        <v>0.5</v>
      </c>
      <c r="T5" s="11">
        <v>19</v>
      </c>
      <c r="U5" s="11">
        <f t="shared" ref="U5:U9" si="4">SQRT(T5)</f>
        <v>4.358898943540674</v>
      </c>
      <c r="V5" s="11">
        <v>0.5</v>
      </c>
      <c r="W5" s="11">
        <v>79</v>
      </c>
      <c r="X5" s="6">
        <f t="shared" ref="X5:X9" si="5">SQRT(W5)</f>
        <v>8.8881944173155887</v>
      </c>
      <c r="Y5" s="7"/>
      <c r="Z5" s="11">
        <v>0.1</v>
      </c>
      <c r="AA5" s="11">
        <v>19</v>
      </c>
      <c r="AB5" s="11">
        <f t="shared" ref="AB5:AB8" si="6">SQRT(AA5)</f>
        <v>4.358898943540674</v>
      </c>
      <c r="AC5" s="11">
        <v>0.1</v>
      </c>
      <c r="AD5" s="11">
        <v>66</v>
      </c>
      <c r="AE5">
        <f t="shared" ref="AE5:AE8" si="7">SQRT(AD5)</f>
        <v>8.1240384046359608</v>
      </c>
      <c r="AG5" s="5" t="s">
        <v>10</v>
      </c>
      <c r="AH5" s="6">
        <v>13</v>
      </c>
      <c r="AI5" s="6">
        <v>14</v>
      </c>
      <c r="AJ5" s="7">
        <v>21</v>
      </c>
      <c r="AK5" s="12">
        <v>0.4</v>
      </c>
      <c r="AL5" s="11">
        <v>0.34749999999999998</v>
      </c>
      <c r="AM5" s="6">
        <f>AK5-AL5</f>
        <v>5.2500000000000047E-2</v>
      </c>
      <c r="AN5" s="6">
        <v>0.01</v>
      </c>
      <c r="AO5" s="6">
        <f>AM5/AN5</f>
        <v>5.2500000000000044</v>
      </c>
      <c r="AP5" s="6">
        <f>AO5/2.699</f>
        <v>1.9451648758799573</v>
      </c>
      <c r="AQ5" s="7"/>
      <c r="AR5" s="5">
        <v>1.28</v>
      </c>
      <c r="AS5" s="6">
        <v>0.51100000000000001</v>
      </c>
      <c r="AT5" s="6">
        <v>1</v>
      </c>
      <c r="AU5" s="6">
        <f>AR5*((2*AR5/AS5*AT5^2)/(1+2*AR5/AS5*AT5^2))</f>
        <v>1.0670140019537611</v>
      </c>
      <c r="AV5" s="7">
        <v>1.1000000000000001</v>
      </c>
    </row>
    <row r="6" spans="1:48">
      <c r="A6" s="1"/>
      <c r="B6" s="1"/>
      <c r="C6" s="1"/>
      <c r="D6" s="1"/>
      <c r="E6" s="1"/>
      <c r="F6" s="1"/>
      <c r="K6" s="5"/>
      <c r="L6" s="6">
        <f>L4/L5</f>
        <v>1.6111111111111112</v>
      </c>
      <c r="M6" s="6">
        <f>M4/M5</f>
        <v>1.903225806451613</v>
      </c>
      <c r="N6" s="6">
        <f>N4/N5</f>
        <v>1.6029411764705883</v>
      </c>
      <c r="O6" s="6">
        <f>O4/O5</f>
        <v>1.6626016260162602</v>
      </c>
      <c r="P6" s="6">
        <f>P4/P5</f>
        <v>1.3770491803278688</v>
      </c>
      <c r="Q6" s="6"/>
      <c r="R6" s="7"/>
      <c r="S6" s="12">
        <v>0.75</v>
      </c>
      <c r="T6" s="6">
        <v>17</v>
      </c>
      <c r="U6" s="11">
        <f t="shared" si="4"/>
        <v>4.1231056256176606</v>
      </c>
      <c r="V6" s="6">
        <v>0.75</v>
      </c>
      <c r="W6" s="6">
        <v>80</v>
      </c>
      <c r="X6" s="6">
        <f t="shared" si="5"/>
        <v>8.9442719099991592</v>
      </c>
      <c r="Y6" s="7"/>
      <c r="Z6" s="11">
        <v>0.2</v>
      </c>
      <c r="AA6" s="11">
        <v>14</v>
      </c>
      <c r="AB6" s="11">
        <f t="shared" si="6"/>
        <v>3.7416573867739413</v>
      </c>
      <c r="AC6" s="11">
        <v>0.2</v>
      </c>
      <c r="AD6" s="11">
        <v>69</v>
      </c>
      <c r="AE6">
        <f t="shared" si="7"/>
        <v>8.3066238629180749</v>
      </c>
      <c r="AG6" s="5"/>
      <c r="AH6" s="6"/>
      <c r="AI6" s="6"/>
      <c r="AJ6" s="7"/>
      <c r="AK6" s="5">
        <v>0.4</v>
      </c>
      <c r="AL6" s="6">
        <v>0.27060000000000001</v>
      </c>
      <c r="AM6" s="6">
        <f>AK6-AL6</f>
        <v>0.12940000000000002</v>
      </c>
      <c r="AN6" s="6">
        <v>0.02</v>
      </c>
      <c r="AO6" s="6">
        <f>AM6/AN6</f>
        <v>6.4700000000000006</v>
      </c>
      <c r="AP6" s="6">
        <f>AO6/2.699</f>
        <v>2.3971841422749169</v>
      </c>
      <c r="AQ6" s="7"/>
      <c r="AR6" s="8">
        <v>1.78</v>
      </c>
      <c r="AS6" s="9">
        <v>0.51100000000000001</v>
      </c>
      <c r="AT6" s="9">
        <v>1</v>
      </c>
      <c r="AU6" s="9">
        <f>AR6*((2*AR6/AS6*AT6^2)/(1+2*AR6/AS6*AT6^2))</f>
        <v>1.5565708671088185</v>
      </c>
      <c r="AV6" s="10">
        <v>1.5</v>
      </c>
    </row>
    <row r="7" spans="1:48">
      <c r="A7" s="1"/>
      <c r="B7" s="1"/>
      <c r="C7" s="1"/>
      <c r="D7" s="1"/>
      <c r="E7" s="1"/>
      <c r="F7" s="1"/>
      <c r="K7" s="5"/>
      <c r="L7" s="6"/>
      <c r="M7" s="6"/>
      <c r="N7" s="6"/>
      <c r="O7" s="6"/>
      <c r="P7" s="6"/>
      <c r="Q7" s="6"/>
      <c r="R7" s="7"/>
      <c r="S7" s="12">
        <v>0.25</v>
      </c>
      <c r="T7" s="6">
        <v>14</v>
      </c>
      <c r="U7" s="11">
        <f t="shared" si="4"/>
        <v>3.7416573867739413</v>
      </c>
      <c r="V7" s="6">
        <v>0.25</v>
      </c>
      <c r="W7" s="6">
        <v>67</v>
      </c>
      <c r="X7" s="6">
        <f t="shared" si="5"/>
        <v>8.1853527718724504</v>
      </c>
      <c r="Y7" s="7"/>
      <c r="Z7" s="11">
        <v>0.3</v>
      </c>
      <c r="AA7" s="11">
        <v>7</v>
      </c>
      <c r="AB7" s="11">
        <f t="shared" si="6"/>
        <v>2.6457513110645907</v>
      </c>
      <c r="AC7" s="11">
        <v>0.3</v>
      </c>
      <c r="AD7" s="11">
        <v>61</v>
      </c>
      <c r="AE7">
        <f t="shared" si="7"/>
        <v>7.810249675906654</v>
      </c>
      <c r="AG7" s="5"/>
      <c r="AH7" s="6" t="s">
        <v>17</v>
      </c>
      <c r="AI7" s="6"/>
      <c r="AJ7" s="7"/>
      <c r="AK7" s="5"/>
      <c r="AL7" s="6"/>
      <c r="AM7" s="6"/>
      <c r="AN7" s="6"/>
      <c r="AO7" s="6"/>
      <c r="AP7" s="6"/>
      <c r="AQ7" s="7"/>
    </row>
    <row r="8" spans="1:48">
      <c r="A8" s="1"/>
      <c r="B8" s="1"/>
      <c r="C8" s="1"/>
      <c r="D8" s="1"/>
      <c r="E8" s="1"/>
      <c r="F8" s="1"/>
      <c r="K8" s="5"/>
      <c r="L8" s="6"/>
      <c r="M8" s="6"/>
      <c r="N8" s="6"/>
      <c r="O8" s="6"/>
      <c r="P8" s="6"/>
      <c r="Q8" s="6"/>
      <c r="R8" s="7"/>
      <c r="S8" s="12">
        <v>0.1</v>
      </c>
      <c r="T8" s="6">
        <v>11</v>
      </c>
      <c r="U8" s="11">
        <f t="shared" si="4"/>
        <v>3.3166247903553998</v>
      </c>
      <c r="V8" s="6">
        <v>0.1</v>
      </c>
      <c r="W8" s="6">
        <v>70</v>
      </c>
      <c r="X8" s="6">
        <f t="shared" si="5"/>
        <v>8.3666002653407556</v>
      </c>
      <c r="Y8" s="7"/>
      <c r="Z8" s="11">
        <v>0.4</v>
      </c>
      <c r="AA8" s="11">
        <v>7</v>
      </c>
      <c r="AB8" s="11">
        <f t="shared" si="6"/>
        <v>2.6457513110645907</v>
      </c>
      <c r="AC8" s="11">
        <v>0.4</v>
      </c>
      <c r="AD8" s="11">
        <v>61</v>
      </c>
      <c r="AE8">
        <f t="shared" si="7"/>
        <v>7.810249675906654</v>
      </c>
      <c r="AG8" s="5"/>
      <c r="AH8" s="6">
        <v>82</v>
      </c>
      <c r="AI8" s="7">
        <v>74</v>
      </c>
      <c r="AJ8" s="7">
        <f>SQRT(AI8)</f>
        <v>8.6023252670426267</v>
      </c>
      <c r="AK8" s="5"/>
      <c r="AL8" s="6"/>
      <c r="AM8" s="6"/>
      <c r="AN8" s="6"/>
      <c r="AO8" s="6"/>
      <c r="AP8" s="6"/>
      <c r="AQ8" s="7"/>
    </row>
    <row r="9" spans="1:48">
      <c r="A9" s="1"/>
      <c r="B9" s="1"/>
      <c r="C9" s="1"/>
      <c r="D9" s="1"/>
      <c r="E9" s="1"/>
      <c r="F9" s="1"/>
      <c r="K9" s="5"/>
      <c r="L9" s="6"/>
      <c r="M9" s="6"/>
      <c r="N9" s="6"/>
      <c r="O9" s="6"/>
      <c r="P9" s="6"/>
      <c r="Q9" s="6"/>
      <c r="R9" s="7"/>
      <c r="S9" s="12">
        <v>0.6</v>
      </c>
      <c r="T9" s="6">
        <v>18</v>
      </c>
      <c r="U9" s="11">
        <f t="shared" si="4"/>
        <v>4.2426406871192848</v>
      </c>
      <c r="V9" s="6">
        <v>0.6</v>
      </c>
      <c r="W9" s="6">
        <v>74</v>
      </c>
      <c r="X9" s="6">
        <f t="shared" si="5"/>
        <v>8.6023252670426267</v>
      </c>
      <c r="Y9" s="7"/>
      <c r="Z9" s="6"/>
      <c r="AG9" s="5"/>
      <c r="AH9" s="6">
        <v>13</v>
      </c>
      <c r="AI9" s="7">
        <v>21</v>
      </c>
      <c r="AJ9" s="7">
        <f>SQRT(AI9)</f>
        <v>4.5825756949558398</v>
      </c>
      <c r="AK9" s="5"/>
      <c r="AL9" s="6"/>
      <c r="AM9" s="6"/>
      <c r="AN9" s="6"/>
      <c r="AO9" s="6"/>
      <c r="AP9" s="6"/>
      <c r="AQ9" s="7"/>
    </row>
    <row r="10" spans="1:48">
      <c r="A10" s="1"/>
      <c r="B10" s="1"/>
      <c r="C10" s="1"/>
      <c r="D10" s="1"/>
      <c r="E10" s="1"/>
      <c r="F10" s="1"/>
      <c r="K10" s="5"/>
      <c r="L10" s="6"/>
      <c r="M10" s="6"/>
      <c r="N10" s="6"/>
      <c r="O10" s="6"/>
      <c r="P10" s="6"/>
      <c r="Q10" s="6"/>
      <c r="R10" s="7"/>
      <c r="S10" s="5"/>
      <c r="T10" s="6"/>
      <c r="U10" s="6"/>
      <c r="V10" s="6"/>
      <c r="W10" s="6"/>
      <c r="X10" s="6"/>
      <c r="Y10" s="7"/>
      <c r="AG10" s="5"/>
      <c r="AH10" s="6"/>
      <c r="AI10" s="6"/>
      <c r="AJ10" s="7"/>
      <c r="AK10" s="5"/>
      <c r="AL10" s="6"/>
      <c r="AM10" s="6"/>
      <c r="AN10" s="6"/>
      <c r="AO10" s="6"/>
      <c r="AP10" s="6"/>
      <c r="AQ10" s="7"/>
    </row>
    <row r="11" spans="1:48">
      <c r="A11" s="1"/>
      <c r="B11" s="1"/>
      <c r="C11" s="1"/>
      <c r="D11" s="1"/>
      <c r="E11" s="1"/>
      <c r="F11" s="1"/>
      <c r="K11" s="5"/>
      <c r="L11" s="6"/>
      <c r="M11" s="6"/>
      <c r="N11" s="6"/>
      <c r="O11" s="6"/>
      <c r="P11" s="6"/>
      <c r="Q11" s="6"/>
      <c r="R11" s="7"/>
      <c r="S11" s="5"/>
      <c r="T11" s="6"/>
      <c r="U11" s="6"/>
      <c r="V11" s="6"/>
      <c r="W11" s="6"/>
      <c r="X11" s="6"/>
      <c r="Y11" s="7"/>
      <c r="AG11" s="5"/>
      <c r="AH11" s="6" t="s">
        <v>34</v>
      </c>
      <c r="AI11" s="6"/>
      <c r="AJ11" s="7"/>
      <c r="AK11" s="5"/>
      <c r="AL11" s="6"/>
      <c r="AM11" s="6"/>
      <c r="AN11" s="6"/>
      <c r="AO11" s="6"/>
      <c r="AP11" s="6"/>
      <c r="AQ11" s="7"/>
    </row>
    <row r="12" spans="1:48">
      <c r="A12" s="1"/>
      <c r="B12" s="1"/>
      <c r="C12" s="1"/>
      <c r="D12" s="1"/>
      <c r="E12" s="1"/>
      <c r="F12" s="1"/>
      <c r="K12" s="5"/>
      <c r="L12" s="6"/>
      <c r="M12" s="6"/>
      <c r="N12" s="6"/>
      <c r="O12" s="6"/>
      <c r="P12" s="6"/>
      <c r="Q12" s="6"/>
      <c r="R12" s="7"/>
      <c r="S12" s="5"/>
      <c r="T12" s="6"/>
      <c r="U12" s="6"/>
      <c r="V12" s="6"/>
      <c r="W12" s="6"/>
      <c r="X12" s="6"/>
      <c r="Y12" s="7"/>
      <c r="AG12" s="5"/>
      <c r="AH12" s="6">
        <v>82</v>
      </c>
      <c r="AI12" s="6">
        <v>125</v>
      </c>
      <c r="AJ12" s="7">
        <f>SQRT(AI12)</f>
        <v>11.180339887498949</v>
      </c>
      <c r="AK12" s="5"/>
      <c r="AL12" s="6"/>
      <c r="AM12" s="6"/>
      <c r="AN12" s="6"/>
      <c r="AO12" s="6"/>
      <c r="AP12" s="6"/>
      <c r="AQ12" s="7"/>
    </row>
    <row r="13" spans="1:48">
      <c r="K13" s="5"/>
      <c r="L13" s="6"/>
      <c r="M13" s="6"/>
      <c r="N13" s="6"/>
      <c r="O13" s="6"/>
      <c r="P13" s="6"/>
      <c r="Q13" s="6"/>
      <c r="R13" s="7"/>
      <c r="S13" s="5"/>
      <c r="T13" s="6"/>
      <c r="U13" s="6"/>
      <c r="V13" s="6"/>
      <c r="W13" s="6"/>
      <c r="X13" s="6"/>
      <c r="Y13" s="7"/>
      <c r="AG13" s="8"/>
      <c r="AH13" s="6">
        <v>13</v>
      </c>
      <c r="AI13" s="9">
        <v>14</v>
      </c>
      <c r="AJ13" s="7">
        <f>SQRT(AI13)</f>
        <v>3.7416573867739413</v>
      </c>
      <c r="AK13" s="8"/>
      <c r="AL13" s="9"/>
      <c r="AM13" s="9"/>
      <c r="AN13" s="9"/>
      <c r="AO13" s="9"/>
      <c r="AP13" s="9"/>
      <c r="AQ13" s="10"/>
    </row>
    <row r="14" spans="1:48">
      <c r="K14" s="5"/>
      <c r="L14" s="6"/>
      <c r="M14" s="6"/>
      <c r="N14" s="6"/>
      <c r="O14" s="6"/>
      <c r="P14" s="6"/>
      <c r="Q14" s="6"/>
      <c r="R14" s="7"/>
      <c r="S14" s="5"/>
      <c r="T14" s="6"/>
      <c r="U14" s="6"/>
      <c r="V14" s="6"/>
      <c r="W14" s="6"/>
      <c r="X14" s="6"/>
      <c r="Y14" s="7"/>
    </row>
    <row r="15" spans="1:48">
      <c r="K15" s="5"/>
      <c r="L15" s="6"/>
      <c r="M15" s="6"/>
      <c r="N15" s="6"/>
      <c r="O15" s="6"/>
      <c r="P15" s="6"/>
      <c r="Q15" s="6"/>
      <c r="R15" s="7"/>
      <c r="S15" s="5"/>
      <c r="T15" s="6"/>
      <c r="U15" s="6"/>
      <c r="V15" s="6"/>
      <c r="W15" s="6"/>
      <c r="X15" s="6"/>
      <c r="Y15" s="7"/>
    </row>
    <row r="16" spans="1:48">
      <c r="K16" s="5"/>
      <c r="L16" s="6"/>
      <c r="M16" s="6"/>
      <c r="N16" s="6"/>
      <c r="O16" s="6"/>
      <c r="P16" s="6"/>
      <c r="Q16" s="6"/>
      <c r="R16" s="7"/>
      <c r="S16" s="5"/>
      <c r="T16" s="6"/>
      <c r="U16" s="6"/>
      <c r="V16" s="6"/>
      <c r="W16" s="6"/>
      <c r="X16" s="6"/>
      <c r="Y16" s="7"/>
    </row>
    <row r="17" spans="11:25">
      <c r="K17" s="5"/>
      <c r="L17" s="6"/>
      <c r="M17" s="6"/>
      <c r="N17" s="6"/>
      <c r="O17" s="6"/>
      <c r="P17" s="6"/>
      <c r="Q17" s="6"/>
      <c r="R17" s="7"/>
      <c r="S17" s="5"/>
      <c r="T17" s="6"/>
      <c r="U17" s="6"/>
      <c r="V17" s="6"/>
      <c r="W17" s="6"/>
      <c r="X17" s="6"/>
      <c r="Y17" s="7"/>
    </row>
    <row r="18" spans="11:25">
      <c r="K18" s="5"/>
      <c r="L18" s="6"/>
      <c r="M18" s="6"/>
      <c r="N18" s="6"/>
      <c r="O18" s="6"/>
      <c r="P18" s="6"/>
      <c r="Q18" s="6"/>
      <c r="R18" s="7"/>
      <c r="S18" s="5"/>
      <c r="T18" s="6"/>
      <c r="U18" s="6"/>
      <c r="V18" s="6"/>
      <c r="W18" s="6"/>
      <c r="X18" s="6"/>
      <c r="Y18" s="7"/>
    </row>
    <row r="19" spans="11:25">
      <c r="K19" s="5"/>
      <c r="L19" s="6"/>
      <c r="M19" s="6"/>
      <c r="N19" s="6"/>
      <c r="O19" s="6"/>
      <c r="P19" s="6"/>
      <c r="Q19" s="6"/>
      <c r="R19" s="7"/>
      <c r="S19" s="5"/>
      <c r="T19" s="6"/>
      <c r="U19" s="6"/>
      <c r="V19" s="6"/>
      <c r="W19" s="6"/>
      <c r="X19" s="6"/>
      <c r="Y19" s="7"/>
    </row>
    <row r="20" spans="11:25">
      <c r="K20" s="5"/>
      <c r="L20" s="6"/>
      <c r="M20" s="6"/>
      <c r="N20" s="6"/>
      <c r="O20" s="6"/>
      <c r="P20" s="6"/>
      <c r="Q20" s="6"/>
      <c r="R20" s="7"/>
      <c r="S20" s="5"/>
      <c r="T20" s="6"/>
      <c r="U20" s="6"/>
      <c r="V20" s="6"/>
      <c r="W20" s="6"/>
      <c r="X20" s="6"/>
      <c r="Y20" s="7"/>
    </row>
    <row r="21" spans="11:25">
      <c r="K21" s="5"/>
      <c r="L21" s="6"/>
      <c r="M21" s="6"/>
      <c r="N21" s="6"/>
      <c r="O21" s="6"/>
      <c r="P21" s="6"/>
      <c r="Q21" s="6"/>
      <c r="R21" s="7"/>
      <c r="S21" s="5"/>
      <c r="T21" s="6"/>
      <c r="U21" s="6"/>
      <c r="V21" s="6"/>
      <c r="W21" s="6"/>
      <c r="X21" s="6"/>
      <c r="Y21" s="7"/>
    </row>
    <row r="22" spans="11:25">
      <c r="K22" s="8"/>
      <c r="L22" s="9"/>
      <c r="M22" s="9"/>
      <c r="N22" s="9"/>
      <c r="O22" s="9"/>
      <c r="P22" s="9"/>
      <c r="Q22" s="9"/>
      <c r="R22" s="10"/>
      <c r="S22" s="5"/>
      <c r="T22" s="6"/>
      <c r="U22" s="6"/>
      <c r="V22" s="6"/>
      <c r="W22" s="6"/>
      <c r="X22" s="6"/>
      <c r="Y22" s="7"/>
    </row>
    <row r="23" spans="11:25">
      <c r="S23" s="5"/>
      <c r="T23" s="6"/>
      <c r="U23" s="6"/>
      <c r="V23" s="6"/>
      <c r="W23" s="6"/>
      <c r="X23" s="6"/>
      <c r="Y23" s="7"/>
    </row>
    <row r="24" spans="11:25">
      <c r="L24" t="s">
        <v>9</v>
      </c>
      <c r="M24" s="6" t="s">
        <v>33</v>
      </c>
      <c r="N24" s="6"/>
      <c r="O24" s="6"/>
      <c r="P24" s="6"/>
      <c r="S24" s="5"/>
      <c r="T24" s="6"/>
      <c r="U24" s="6"/>
      <c r="V24" s="6"/>
      <c r="W24" s="6"/>
      <c r="X24" s="6"/>
      <c r="Y24" s="7"/>
    </row>
    <row r="25" spans="11:25">
      <c r="L25" s="6">
        <f>L3</f>
        <v>0.5</v>
      </c>
      <c r="M25">
        <f>L6</f>
        <v>1.6111111111111112</v>
      </c>
      <c r="N25">
        <f>SQRT(M25)</f>
        <v>1.2692955176439846</v>
      </c>
      <c r="S25" s="5"/>
      <c r="T25" s="6"/>
      <c r="U25" s="6"/>
      <c r="V25" s="6"/>
      <c r="W25" s="6"/>
      <c r="X25" s="6"/>
      <c r="Y25" s="7"/>
    </row>
    <row r="26" spans="11:25">
      <c r="L26">
        <v>1</v>
      </c>
      <c r="M26">
        <f>M6</f>
        <v>1.903225806451613</v>
      </c>
      <c r="N26">
        <f t="shared" ref="N26:N29" si="8">SQRT(M26)</f>
        <v>1.3795745019576191</v>
      </c>
      <c r="S26" s="5"/>
      <c r="T26" s="6"/>
      <c r="U26" s="6"/>
      <c r="V26" s="6"/>
      <c r="W26" s="6"/>
      <c r="X26" s="6"/>
      <c r="Y26" s="7"/>
    </row>
    <row r="27" spans="11:25">
      <c r="L27" s="6">
        <v>3</v>
      </c>
      <c r="M27">
        <f>N6</f>
        <v>1.6029411764705883</v>
      </c>
      <c r="N27">
        <f t="shared" si="8"/>
        <v>1.2660731323547578</v>
      </c>
      <c r="S27" s="5"/>
      <c r="T27" s="6"/>
      <c r="U27" s="6"/>
      <c r="V27" s="6"/>
      <c r="W27" s="6"/>
      <c r="X27" s="6"/>
      <c r="Y27" s="7"/>
    </row>
    <row r="28" spans="11:25">
      <c r="L28">
        <v>5</v>
      </c>
      <c r="M28">
        <f>O6</f>
        <v>1.6626016260162602</v>
      </c>
      <c r="N28">
        <f t="shared" si="8"/>
        <v>1.2894191040993073</v>
      </c>
      <c r="S28" s="5"/>
      <c r="T28" s="6"/>
      <c r="U28" s="6"/>
      <c r="V28" s="6"/>
      <c r="W28" s="6"/>
      <c r="X28" s="6"/>
      <c r="Y28" s="7"/>
    </row>
    <row r="29" spans="11:25">
      <c r="L29" s="6">
        <v>7</v>
      </c>
      <c r="M29">
        <f>P6</f>
        <v>1.3770491803278688</v>
      </c>
      <c r="N29">
        <f t="shared" si="8"/>
        <v>1.1734773880769365</v>
      </c>
      <c r="S29" s="5"/>
      <c r="T29" s="6"/>
      <c r="U29" s="6"/>
      <c r="V29" s="6"/>
      <c r="W29" s="6"/>
      <c r="X29" s="6"/>
      <c r="Y29" s="7"/>
    </row>
    <row r="30" spans="11:25">
      <c r="L30" s="6"/>
      <c r="S30" s="5"/>
      <c r="T30" s="6"/>
      <c r="U30" s="6"/>
      <c r="V30" s="6"/>
      <c r="W30" s="6"/>
      <c r="X30" s="6"/>
      <c r="Y30" s="7"/>
    </row>
    <row r="31" spans="11:25">
      <c r="S31" s="5"/>
      <c r="T31" s="6"/>
      <c r="U31" s="6"/>
      <c r="V31" s="6"/>
      <c r="W31" s="6"/>
      <c r="X31" s="6"/>
      <c r="Y31" s="7"/>
    </row>
    <row r="32" spans="11:25">
      <c r="S32" s="5"/>
      <c r="T32" s="6"/>
      <c r="U32" s="6"/>
      <c r="V32" s="6"/>
      <c r="W32" s="6"/>
      <c r="X32" s="6"/>
      <c r="Y32" s="7"/>
    </row>
    <row r="33" spans="19:25">
      <c r="S33" s="5"/>
      <c r="T33" s="6"/>
      <c r="U33" s="6"/>
      <c r="V33" s="6"/>
      <c r="W33" s="6"/>
      <c r="X33" s="6"/>
      <c r="Y33" s="7"/>
    </row>
    <row r="34" spans="19:25">
      <c r="S34" s="5"/>
      <c r="T34" s="6"/>
      <c r="U34" s="6"/>
      <c r="V34" s="6"/>
      <c r="W34" s="6"/>
      <c r="X34" s="6"/>
      <c r="Y34" s="7"/>
    </row>
    <row r="35" spans="19:25">
      <c r="S35" s="5"/>
      <c r="T35" s="6"/>
      <c r="U35" s="6"/>
      <c r="V35" s="6"/>
      <c r="W35" s="6"/>
      <c r="X35" s="6"/>
      <c r="Y35" s="7"/>
    </row>
    <row r="36" spans="19:25">
      <c r="S36" s="5"/>
      <c r="T36" s="6"/>
      <c r="U36" s="6"/>
      <c r="V36" s="6"/>
      <c r="W36" s="6"/>
      <c r="X36" s="6"/>
      <c r="Y36" s="7"/>
    </row>
    <row r="37" spans="19:25">
      <c r="S37" s="5"/>
      <c r="T37" s="6"/>
      <c r="U37" s="6"/>
      <c r="V37" s="6"/>
      <c r="W37" s="6"/>
      <c r="X37" s="6"/>
      <c r="Y37" s="7"/>
    </row>
    <row r="38" spans="19:25">
      <c r="S38" s="5"/>
      <c r="T38" s="6"/>
      <c r="U38" s="6"/>
      <c r="V38" s="6"/>
      <c r="W38" s="6"/>
      <c r="X38" s="6"/>
      <c r="Y38" s="7"/>
    </row>
    <row r="39" spans="19:25">
      <c r="S39" s="5"/>
      <c r="T39" s="6"/>
      <c r="U39" s="6"/>
      <c r="V39" s="6"/>
      <c r="W39" s="6"/>
      <c r="X39" s="6"/>
      <c r="Y39" s="7"/>
    </row>
    <row r="40" spans="19:25">
      <c r="S40" s="8"/>
      <c r="T40" s="9"/>
      <c r="U40" s="9"/>
      <c r="V40" s="9"/>
      <c r="W40" s="9"/>
      <c r="X40" s="9"/>
      <c r="Y40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2015-10-15T22:46:31Z</dcterms:created>
  <dcterms:modified xsi:type="dcterms:W3CDTF">2015-11-05T09:28:06Z</dcterms:modified>
</cp:coreProperties>
</file>