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0" yWindow="0" windowWidth="2536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S13" i="1"/>
  <c r="S12" i="1"/>
  <c r="S11" i="1"/>
  <c r="S10" i="1"/>
  <c r="D11" i="1"/>
  <c r="D12" i="1"/>
  <c r="D13" i="1"/>
  <c r="D14" i="1"/>
  <c r="D10" i="1"/>
  <c r="G10" i="1"/>
  <c r="G11" i="1"/>
  <c r="G12" i="1"/>
  <c r="G13" i="1"/>
  <c r="G9" i="1"/>
  <c r="H4" i="1"/>
  <c r="G4" i="1"/>
  <c r="F4" i="1"/>
  <c r="E17" i="1"/>
  <c r="H5" i="1"/>
  <c r="G5" i="1"/>
  <c r="F5" i="1"/>
  <c r="E18" i="1"/>
  <c r="H6" i="1"/>
  <c r="G6" i="1"/>
  <c r="F6" i="1"/>
  <c r="E19" i="1"/>
  <c r="H7" i="1"/>
  <c r="G7" i="1"/>
  <c r="F7" i="1"/>
  <c r="E20" i="1"/>
  <c r="H3" i="1"/>
  <c r="G3" i="1"/>
  <c r="F3" i="1"/>
  <c r="E16" i="1"/>
  <c r="D38" i="1"/>
  <c r="D39" i="1"/>
  <c r="D40" i="1"/>
  <c r="D41" i="1"/>
  <c r="J11" i="1"/>
  <c r="K11" i="1"/>
  <c r="J12" i="1"/>
  <c r="K12" i="1"/>
  <c r="J13" i="1"/>
  <c r="K13" i="1"/>
  <c r="J10" i="1"/>
  <c r="K10" i="1"/>
  <c r="I11" i="1"/>
  <c r="I12" i="1"/>
  <c r="I13" i="1"/>
  <c r="I10" i="1"/>
</calcChain>
</file>

<file path=xl/sharedStrings.xml><?xml version="1.0" encoding="utf-8"?>
<sst xmlns="http://schemas.openxmlformats.org/spreadsheetml/2006/main" count="24" uniqueCount="22">
  <si>
    <t>900s</t>
  </si>
  <si>
    <t>h</t>
  </si>
  <si>
    <t>A</t>
  </si>
  <si>
    <t>Omega</t>
  </si>
  <si>
    <t>Distance</t>
  </si>
  <si>
    <t>Holes</t>
  </si>
  <si>
    <t>Cosine eqn</t>
  </si>
  <si>
    <t>Flux</t>
  </si>
  <si>
    <t>Time Step</t>
  </si>
  <si>
    <t>Counts</t>
  </si>
  <si>
    <t>Counts vs. Omega</t>
  </si>
  <si>
    <t>Distance vs. Flux</t>
  </si>
  <si>
    <t>Distance (cm)</t>
  </si>
  <si>
    <t>Omega (Ω)</t>
  </si>
  <si>
    <t>ω(cm)</t>
  </si>
  <si>
    <t>h (cm)</t>
  </si>
  <si>
    <t>Counters</t>
  </si>
  <si>
    <t>Vertical Muon Flux</t>
  </si>
  <si>
    <t>n</t>
  </si>
  <si>
    <t>s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</si>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</sst>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4" fillId="0" borderId="9" xfId="0" applyFont="1" applyBorder="1"/>
    <xf numFmtId="0" fontId="1" fillId="0" borderId="0" xfId="0" applyFont="1" applyFill="1"/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Sheet1!$D$16:$D$20</c:f>
              <c:numCache>
                <c:formatCode>General</c:formatCode>
                <c:ptCount val="5"/>
                <c:pt idx="0">
                  <c:v>46.0</c:v>
                </c:pt>
                <c:pt idx="1">
                  <c:v>43.0</c:v>
                </c:pt>
                <c:pt idx="2">
                  <c:v>73.0</c:v>
                </c:pt>
                <c:pt idx="3">
                  <c:v>214.0</c:v>
                </c:pt>
                <c:pt idx="4">
                  <c:v>479.0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0.178953096444703</c:v>
                </c:pt>
                <c:pt idx="1">
                  <c:v>0.245242972256062</c:v>
                </c:pt>
                <c:pt idx="2">
                  <c:v>0.35499583657469</c:v>
                </c:pt>
                <c:pt idx="3">
                  <c:v>1.087798546517632</c:v>
                </c:pt>
                <c:pt idx="4">
                  <c:v>1.858699268268596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82504"/>
        <c:axId val="2135288056"/>
      </c:scatterChart>
      <c:valAx>
        <c:axId val="213338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88056"/>
        <c:crosses val="autoZero"/>
        <c:crossBetween val="midCat"/>
      </c:valAx>
      <c:valAx>
        <c:axId val="213528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8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Sheet1!$C$37:$C$41</c:f>
              <c:numCache>
                <c:formatCode>General</c:formatCode>
                <c:ptCount val="5"/>
                <c:pt idx="0">
                  <c:v>82.96</c:v>
                </c:pt>
                <c:pt idx="1">
                  <c:v>70.26</c:v>
                </c:pt>
                <c:pt idx="2">
                  <c:v>57.56</c:v>
                </c:pt>
                <c:pt idx="3">
                  <c:v>29.62</c:v>
                </c:pt>
                <c:pt idx="4">
                  <c:v>16.92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0.0</c:v>
                </c:pt>
                <c:pt idx="1">
                  <c:v>175.336318934771</c:v>
                </c:pt>
                <c:pt idx="2">
                  <c:v>205.6362145099158</c:v>
                </c:pt>
                <c:pt idx="3">
                  <c:v>196.7276024453957</c:v>
                </c:pt>
                <c:pt idx="4">
                  <c:v>257.7071009696986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9592"/>
        <c:axId val="2130854984"/>
      </c:scatterChart>
      <c:valAx>
        <c:axId val="213271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854984"/>
        <c:crosses val="autoZero"/>
        <c:crossBetween val="midCat"/>
      </c:valAx>
      <c:valAx>
        <c:axId val="213085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1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76200</xdr:rowOff>
    </xdr:from>
    <xdr:to>
      <xdr:col>10</xdr:col>
      <xdr:colOff>520700</xdr:colOff>
      <xdr:row>29</xdr:row>
      <xdr:rowOff>152400</xdr:rowOff>
    </xdr:to>
    <xdr:graphicFrame macro="">
      <xdr:nvGraphicFramePr>
        <xdr:cNvPr id="5" name="Chart 4" title="Counts vs. Ome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36</xdr:row>
      <xdr:rowOff>88900</xdr:rowOff>
    </xdr:from>
    <xdr:to>
      <xdr:col>9</xdr:col>
      <xdr:colOff>647700</xdr:colOff>
      <xdr:row>50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selection activeCell="E35" sqref="E35"/>
    </sheetView>
  </sheetViews>
  <sheetFormatPr baseColWidth="10" defaultRowHeight="15" x14ac:dyDescent="0"/>
  <cols>
    <col min="3" max="3" width="12.5" bestFit="1" customWidth="1"/>
    <col min="14" max="14" width="1.6640625" customWidth="1"/>
    <col min="16" max="16" width="12.5" bestFit="1" customWidth="1"/>
  </cols>
  <sheetData>
    <row r="1" spans="1:21" ht="23">
      <c r="A1" s="12" t="s">
        <v>8</v>
      </c>
      <c r="B1" s="18" t="s">
        <v>16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"/>
    </row>
    <row r="2" spans="1:21">
      <c r="A2" s="11" t="s">
        <v>0</v>
      </c>
      <c r="C2" s="3" t="s">
        <v>9</v>
      </c>
      <c r="D2" s="3" t="s">
        <v>5</v>
      </c>
      <c r="E2" s="3" t="s">
        <v>4</v>
      </c>
      <c r="F2" s="4" t="s">
        <v>13</v>
      </c>
      <c r="G2" s="3" t="s">
        <v>2</v>
      </c>
      <c r="H2" s="3" t="s">
        <v>6</v>
      </c>
      <c r="I2" s="3"/>
      <c r="J2" s="3" t="s">
        <v>14</v>
      </c>
      <c r="K2" s="3" t="s">
        <v>15</v>
      </c>
      <c r="N2" s="2"/>
    </row>
    <row r="3" spans="1:21">
      <c r="C3">
        <v>46</v>
      </c>
      <c r="D3">
        <v>34</v>
      </c>
      <c r="E3">
        <v>82.96</v>
      </c>
      <c r="F3" s="1">
        <f>(4*G3)-(2*3.14159)</f>
        <v>0.17895309644470281</v>
      </c>
      <c r="G3">
        <f>ACOS(H3)</f>
        <v>1.6155332741111756</v>
      </c>
      <c r="H3">
        <f>(-(J3^2)/4)/((K3^2)+((J3^2)/4))</f>
        <v>-4.4722026096469573E-2</v>
      </c>
      <c r="J3">
        <v>25.5</v>
      </c>
      <c r="K3">
        <v>58.927</v>
      </c>
      <c r="N3" s="2"/>
    </row>
    <row r="4" spans="1:21">
      <c r="C4">
        <v>43</v>
      </c>
      <c r="D4">
        <v>29</v>
      </c>
      <c r="E4">
        <v>70.260000000000005</v>
      </c>
      <c r="F4" s="1">
        <f t="shared" ref="F4:F7" si="0">(4*G4)-(2*3.14159)</f>
        <v>0.24524297225606162</v>
      </c>
      <c r="G4">
        <f t="shared" ref="G4:G7" si="1">ACOS(H4)</f>
        <v>1.6321057430640153</v>
      </c>
      <c r="H4">
        <f t="shared" ref="H4:H7" si="2">(-(J4^2)/4)/((K4^2)+((J4^2)/4))</f>
        <v>-6.1271014726506152E-2</v>
      </c>
      <c r="J4">
        <v>25.5</v>
      </c>
      <c r="K4">
        <v>49.905999999999999</v>
      </c>
      <c r="N4" s="2"/>
    </row>
    <row r="5" spans="1:21">
      <c r="C5">
        <v>73</v>
      </c>
      <c r="D5">
        <v>24</v>
      </c>
      <c r="E5">
        <v>57.56</v>
      </c>
      <c r="F5" s="1">
        <f t="shared" si="0"/>
        <v>0.35499583657469014</v>
      </c>
      <c r="G5">
        <f t="shared" si="1"/>
        <v>1.6595439591436725</v>
      </c>
      <c r="H5">
        <f t="shared" si="2"/>
        <v>-8.8631180055227077E-2</v>
      </c>
      <c r="J5">
        <v>25.5</v>
      </c>
      <c r="K5">
        <v>40.884999999999998</v>
      </c>
      <c r="N5" s="2"/>
    </row>
    <row r="6" spans="1:21">
      <c r="C6">
        <v>214</v>
      </c>
      <c r="D6">
        <v>13</v>
      </c>
      <c r="E6">
        <v>29.62</v>
      </c>
      <c r="F6" s="1">
        <f t="shared" si="0"/>
        <v>1.0877985465176323</v>
      </c>
      <c r="G6">
        <f t="shared" si="1"/>
        <v>1.842744636629408</v>
      </c>
      <c r="H6">
        <f t="shared" si="2"/>
        <v>-0.26860865357222591</v>
      </c>
      <c r="J6">
        <v>25.5</v>
      </c>
      <c r="K6">
        <v>21.039000000000001</v>
      </c>
      <c r="N6" s="2"/>
    </row>
    <row r="7" spans="1:21">
      <c r="C7">
        <v>479</v>
      </c>
      <c r="D7">
        <v>8</v>
      </c>
      <c r="E7">
        <v>16.920000000000002</v>
      </c>
      <c r="F7" s="1">
        <f t="shared" si="0"/>
        <v>1.8586992682685963</v>
      </c>
      <c r="G7">
        <f t="shared" si="1"/>
        <v>2.035469817067149</v>
      </c>
      <c r="H7">
        <f t="shared" si="2"/>
        <v>-0.4481309361119149</v>
      </c>
      <c r="J7">
        <v>25.5</v>
      </c>
      <c r="K7">
        <v>14.148999999999999</v>
      </c>
      <c r="N7" s="2"/>
    </row>
    <row r="8" spans="1:21">
      <c r="N8" s="2"/>
    </row>
    <row r="9" spans="1:21">
      <c r="E9">
        <v>82.96</v>
      </c>
      <c r="F9">
        <v>0.17895309644470281</v>
      </c>
      <c r="G9">
        <f>SQRT(F9)</f>
        <v>0.42302848183627401</v>
      </c>
      <c r="I9" t="s">
        <v>1</v>
      </c>
      <c r="J9" t="s">
        <v>3</v>
      </c>
      <c r="N9" s="2"/>
    </row>
    <row r="10" spans="1:21">
      <c r="B10">
        <v>0.17895309644470281</v>
      </c>
      <c r="C10">
        <v>46</v>
      </c>
      <c r="D10">
        <f>SQRT(C10)</f>
        <v>6.7823299831252681</v>
      </c>
      <c r="E10">
        <v>70.260000000000005</v>
      </c>
      <c r="F10">
        <v>0.24524297225606162</v>
      </c>
      <c r="G10">
        <f t="shared" ref="G10:G13" si="3">SQRT(F10)</f>
        <v>0.49522012505153867</v>
      </c>
      <c r="I10">
        <f>K3</f>
        <v>58.927</v>
      </c>
      <c r="J10">
        <f>F3</f>
        <v>0.17895309644470281</v>
      </c>
      <c r="K10">
        <f>C3/J10</f>
        <v>257.05059545708491</v>
      </c>
      <c r="N10" s="2"/>
      <c r="P10" t="s">
        <v>18</v>
      </c>
      <c r="Q10">
        <v>0</v>
      </c>
      <c r="R10">
        <v>641</v>
      </c>
      <c r="S10">
        <f>SQRT(R10)</f>
        <v>25.317977802344327</v>
      </c>
    </row>
    <row r="11" spans="1:21">
      <c r="B11">
        <v>0.24524297225606162</v>
      </c>
      <c r="C11">
        <v>43</v>
      </c>
      <c r="D11">
        <f t="shared" ref="D11:D14" si="4">SQRT(C11)</f>
        <v>6.5574385243020004</v>
      </c>
      <c r="E11">
        <v>57.56</v>
      </c>
      <c r="F11">
        <v>0.35499583657469014</v>
      </c>
      <c r="G11">
        <f t="shared" si="3"/>
        <v>0.59581527051149852</v>
      </c>
      <c r="I11">
        <f t="shared" ref="I11:I13" si="5">K4</f>
        <v>49.905999999999999</v>
      </c>
      <c r="J11">
        <f t="shared" ref="J11:J13" si="6">F4</f>
        <v>0.24524297225606162</v>
      </c>
      <c r="K11">
        <f>C4/J11</f>
        <v>175.33631893477093</v>
      </c>
      <c r="N11" s="2"/>
      <c r="P11" s="14" t="s">
        <v>19</v>
      </c>
      <c r="Q11" s="14">
        <v>0</v>
      </c>
      <c r="R11" s="14">
        <v>663</v>
      </c>
      <c r="S11">
        <f>SQRT(R11)</f>
        <v>25.748786379167466</v>
      </c>
      <c r="T11" s="14"/>
      <c r="U11" s="14"/>
    </row>
    <row r="12" spans="1:21">
      <c r="B12">
        <v>0.35499583657469014</v>
      </c>
      <c r="C12">
        <v>73</v>
      </c>
      <c r="D12">
        <f t="shared" si="4"/>
        <v>8.5440037453175304</v>
      </c>
      <c r="E12">
        <v>29.62</v>
      </c>
      <c r="F12">
        <v>1.0877985465176323</v>
      </c>
      <c r="G12">
        <f t="shared" si="3"/>
        <v>1.0429758130070095</v>
      </c>
      <c r="I12">
        <f t="shared" si="5"/>
        <v>40.884999999999998</v>
      </c>
      <c r="J12">
        <f t="shared" si="6"/>
        <v>0.35499583657469014</v>
      </c>
      <c r="K12">
        <f>C6/J12</f>
        <v>602.82397130304093</v>
      </c>
      <c r="N12" s="2"/>
      <c r="P12" t="s">
        <v>20</v>
      </c>
      <c r="Q12">
        <v>639</v>
      </c>
      <c r="R12">
        <v>0</v>
      </c>
      <c r="S12">
        <f>SQRT(Q12)</f>
        <v>25.278449319529077</v>
      </c>
    </row>
    <row r="13" spans="1:21">
      <c r="B13">
        <v>1.0877985465176323</v>
      </c>
      <c r="C13">
        <v>214</v>
      </c>
      <c r="D13">
        <f t="shared" si="4"/>
        <v>14.628738838327793</v>
      </c>
      <c r="E13">
        <v>16.920000000000002</v>
      </c>
      <c r="F13">
        <v>1.8586992682685963</v>
      </c>
      <c r="G13">
        <f t="shared" si="3"/>
        <v>1.363341214908651</v>
      </c>
      <c r="I13">
        <f t="shared" si="5"/>
        <v>21.039000000000001</v>
      </c>
      <c r="J13">
        <f t="shared" si="6"/>
        <v>1.0877985465176323</v>
      </c>
      <c r="K13">
        <f>C7/J13</f>
        <v>440.3388858474043</v>
      </c>
      <c r="N13" s="2"/>
      <c r="P13" t="s">
        <v>21</v>
      </c>
      <c r="Q13">
        <v>708</v>
      </c>
      <c r="R13">
        <v>0</v>
      </c>
      <c r="S13">
        <f>SQRT(Q13)</f>
        <v>26.608269391300141</v>
      </c>
    </row>
    <row r="14" spans="1:21">
      <c r="B14">
        <v>1.8586992682685963</v>
      </c>
      <c r="C14">
        <v>479</v>
      </c>
      <c r="D14">
        <f t="shared" si="4"/>
        <v>21.88606862823929</v>
      </c>
      <c r="N14" s="2"/>
    </row>
    <row r="15" spans="1:21">
      <c r="D15" s="3" t="s">
        <v>9</v>
      </c>
      <c r="E15" s="13" t="s">
        <v>13</v>
      </c>
      <c r="F15" s="15" t="s">
        <v>10</v>
      </c>
      <c r="G15" s="16"/>
      <c r="H15" s="16"/>
      <c r="I15" s="16"/>
      <c r="J15" s="16"/>
      <c r="K15" s="17"/>
      <c r="N15" s="2"/>
    </row>
    <row r="16" spans="1:21">
      <c r="D16">
        <v>46</v>
      </c>
      <c r="E16">
        <f>F3</f>
        <v>0.17895309644470281</v>
      </c>
      <c r="F16" s="5"/>
      <c r="G16" s="6"/>
      <c r="H16" s="6"/>
      <c r="I16" s="6"/>
      <c r="J16" s="6"/>
      <c r="K16" s="7"/>
      <c r="N16" s="2"/>
    </row>
    <row r="17" spans="4:14">
      <c r="D17">
        <v>43</v>
      </c>
      <c r="E17">
        <f>F4</f>
        <v>0.24524297225606162</v>
      </c>
      <c r="F17" s="5"/>
      <c r="G17" s="6"/>
      <c r="H17" s="6"/>
      <c r="I17" s="6"/>
      <c r="J17" s="6"/>
      <c r="K17" s="7"/>
      <c r="N17" s="2"/>
    </row>
    <row r="18" spans="4:14">
      <c r="D18">
        <v>73</v>
      </c>
      <c r="E18">
        <f>F5</f>
        <v>0.35499583657469014</v>
      </c>
      <c r="F18" s="5"/>
      <c r="G18" s="6"/>
      <c r="H18" s="6"/>
      <c r="I18" s="6"/>
      <c r="J18" s="6"/>
      <c r="K18" s="7"/>
      <c r="N18" s="2"/>
    </row>
    <row r="19" spans="4:14">
      <c r="D19">
        <v>214</v>
      </c>
      <c r="E19">
        <f>F6</f>
        <v>1.0877985465176323</v>
      </c>
      <c r="F19" s="5"/>
      <c r="G19" s="6"/>
      <c r="H19" s="6"/>
      <c r="I19" s="6"/>
      <c r="J19" s="6"/>
      <c r="K19" s="7"/>
      <c r="N19" s="2"/>
    </row>
    <row r="20" spans="4:14">
      <c r="D20">
        <v>479</v>
      </c>
      <c r="E20">
        <f>F7</f>
        <v>1.8586992682685963</v>
      </c>
      <c r="F20" s="5"/>
      <c r="G20" s="6"/>
      <c r="H20" s="6"/>
      <c r="I20" s="6"/>
      <c r="J20" s="6"/>
      <c r="K20" s="7"/>
      <c r="N20" s="2"/>
    </row>
    <row r="21" spans="4:14">
      <c r="F21" s="5"/>
      <c r="G21" s="6"/>
      <c r="H21" s="6"/>
      <c r="I21" s="6"/>
      <c r="J21" s="6"/>
      <c r="K21" s="7"/>
      <c r="N21" s="2"/>
    </row>
    <row r="22" spans="4:14">
      <c r="F22" s="5"/>
      <c r="G22" s="6"/>
      <c r="H22" s="6"/>
      <c r="I22" s="6"/>
      <c r="J22" s="6"/>
      <c r="K22" s="7"/>
      <c r="N22" s="2"/>
    </row>
    <row r="23" spans="4:14">
      <c r="F23" s="5"/>
      <c r="G23" s="6"/>
      <c r="H23" s="6"/>
      <c r="I23" s="6"/>
      <c r="J23" s="6"/>
      <c r="K23" s="7"/>
      <c r="N23" s="2"/>
    </row>
    <row r="24" spans="4:14">
      <c r="F24" s="5"/>
      <c r="G24" s="6"/>
      <c r="H24" s="6"/>
      <c r="I24" s="6"/>
      <c r="J24" s="6"/>
      <c r="K24" s="7"/>
      <c r="N24" s="2"/>
    </row>
    <row r="25" spans="4:14">
      <c r="F25" s="5"/>
      <c r="G25" s="6"/>
      <c r="H25" s="6"/>
      <c r="I25" s="6"/>
      <c r="J25" s="6"/>
      <c r="K25" s="7"/>
      <c r="N25" s="2"/>
    </row>
    <row r="26" spans="4:14">
      <c r="F26" s="5"/>
      <c r="G26" s="6"/>
      <c r="H26" s="6"/>
      <c r="I26" s="6"/>
      <c r="J26" s="6"/>
      <c r="K26" s="7"/>
      <c r="N26" s="2"/>
    </row>
    <row r="27" spans="4:14">
      <c r="F27" s="5"/>
      <c r="G27" s="6"/>
      <c r="H27" s="6"/>
      <c r="I27" s="6"/>
      <c r="J27" s="6"/>
      <c r="K27" s="7"/>
      <c r="N27" s="2"/>
    </row>
    <row r="28" spans="4:14">
      <c r="F28" s="5"/>
      <c r="G28" s="6"/>
      <c r="H28" s="6"/>
      <c r="I28" s="6"/>
      <c r="J28" s="6"/>
      <c r="K28" s="7"/>
      <c r="N28" s="2"/>
    </row>
    <row r="29" spans="4:14">
      <c r="F29" s="5"/>
      <c r="G29" s="6"/>
      <c r="H29" s="6"/>
      <c r="I29" s="6"/>
      <c r="J29" s="6"/>
      <c r="K29" s="7"/>
      <c r="N29" s="2"/>
    </row>
    <row r="30" spans="4:14">
      <c r="F30" s="8"/>
      <c r="G30" s="9"/>
      <c r="H30" s="9"/>
      <c r="I30" s="9"/>
      <c r="J30" s="9"/>
      <c r="K30" s="10"/>
      <c r="N30" s="2"/>
    </row>
    <row r="31" spans="4:14">
      <c r="N31" s="2"/>
    </row>
    <row r="32" spans="4:14">
      <c r="N32" s="2"/>
    </row>
    <row r="33" spans="1:14" ht="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3">
      <c r="C34" s="20" t="s">
        <v>17</v>
      </c>
      <c r="D34" s="20"/>
      <c r="E34" s="20"/>
      <c r="F34" s="20"/>
      <c r="G34" s="20"/>
      <c r="H34" s="20"/>
      <c r="I34" s="20"/>
      <c r="J34" s="20"/>
      <c r="K34" s="20"/>
      <c r="L34" s="20"/>
      <c r="N34" s="2"/>
    </row>
    <row r="35" spans="1:14">
      <c r="N35" s="2"/>
    </row>
    <row r="36" spans="1:14">
      <c r="C36" s="3" t="s">
        <v>12</v>
      </c>
      <c r="D36" s="3" t="s">
        <v>7</v>
      </c>
      <c r="E36" s="15" t="s">
        <v>11</v>
      </c>
      <c r="F36" s="16"/>
      <c r="G36" s="16"/>
      <c r="H36" s="16"/>
      <c r="I36" s="16"/>
      <c r="J36" s="17"/>
      <c r="N36" s="2"/>
    </row>
    <row r="37" spans="1:14">
      <c r="C37">
        <v>82.96</v>
      </c>
      <c r="D37" t="e">
        <f>C3/H10F3</f>
        <v>#NAME?</v>
      </c>
      <c r="E37" s="5"/>
      <c r="F37" s="6"/>
      <c r="G37" s="6"/>
      <c r="H37" s="6"/>
      <c r="I37" s="6"/>
      <c r="J37" s="7"/>
      <c r="N37" s="2"/>
    </row>
    <row r="38" spans="1:14">
      <c r="C38">
        <v>70.260000000000005</v>
      </c>
      <c r="D38">
        <f>C4/F4</f>
        <v>175.33631893477093</v>
      </c>
      <c r="E38" s="5"/>
      <c r="F38" s="6"/>
      <c r="G38" s="6"/>
      <c r="H38" s="6"/>
      <c r="I38" s="6"/>
      <c r="J38" s="7"/>
      <c r="N38" s="2"/>
    </row>
    <row r="39" spans="1:14">
      <c r="C39">
        <v>57.56</v>
      </c>
      <c r="D39">
        <f>C5/F5</f>
        <v>205.63621450991582</v>
      </c>
      <c r="E39" s="5"/>
      <c r="F39" s="6"/>
      <c r="G39" s="6"/>
      <c r="H39" s="6"/>
      <c r="I39" s="6"/>
      <c r="J39" s="7"/>
      <c r="N39" s="2"/>
    </row>
    <row r="40" spans="1:14">
      <c r="C40">
        <v>29.62</v>
      </c>
      <c r="D40">
        <f>C6/F6</f>
        <v>196.72760244539566</v>
      </c>
      <c r="E40" s="5"/>
      <c r="F40" s="6"/>
      <c r="G40" s="6"/>
      <c r="H40" s="6"/>
      <c r="I40" s="6"/>
      <c r="J40" s="7"/>
      <c r="N40" s="2"/>
    </row>
    <row r="41" spans="1:14">
      <c r="C41">
        <v>16.920000000000002</v>
      </c>
      <c r="D41">
        <f>C7/F7</f>
        <v>257.70710096969856</v>
      </c>
      <c r="E41" s="5"/>
      <c r="F41" s="6"/>
      <c r="G41" s="6"/>
      <c r="H41" s="6"/>
      <c r="I41" s="6"/>
      <c r="J41" s="7"/>
      <c r="N41" s="2"/>
    </row>
    <row r="42" spans="1:14">
      <c r="E42" s="5"/>
      <c r="F42" s="6"/>
      <c r="G42" s="6"/>
      <c r="H42" s="6"/>
      <c r="I42" s="6"/>
      <c r="J42" s="7"/>
      <c r="N42" s="2"/>
    </row>
    <row r="43" spans="1:14">
      <c r="E43" s="5"/>
      <c r="F43" s="6"/>
      <c r="G43" s="6"/>
      <c r="H43" s="6"/>
      <c r="I43" s="6"/>
      <c r="J43" s="7"/>
      <c r="N43" s="2"/>
    </row>
    <row r="44" spans="1:14">
      <c r="E44" s="5"/>
      <c r="F44" s="6"/>
      <c r="G44" s="6"/>
      <c r="H44" s="6"/>
      <c r="I44" s="6"/>
      <c r="J44" s="7"/>
      <c r="N44" s="2"/>
    </row>
    <row r="45" spans="1:14">
      <c r="E45" s="5"/>
      <c r="F45" s="6"/>
      <c r="G45" s="6"/>
      <c r="H45" s="6"/>
      <c r="I45" s="6"/>
      <c r="J45" s="7"/>
      <c r="N45" s="2"/>
    </row>
    <row r="46" spans="1:14">
      <c r="E46" s="5"/>
      <c r="F46" s="6"/>
      <c r="G46" s="6"/>
      <c r="H46" s="6"/>
      <c r="I46" s="6"/>
      <c r="J46" s="7"/>
      <c r="N46" s="2"/>
    </row>
    <row r="47" spans="1:14">
      <c r="E47" s="5"/>
      <c r="F47" s="6"/>
      <c r="G47" s="6"/>
      <c r="H47" s="6"/>
      <c r="I47" s="6"/>
      <c r="J47" s="7"/>
      <c r="N47" s="2"/>
    </row>
    <row r="48" spans="1:14">
      <c r="E48" s="5"/>
      <c r="F48" s="6"/>
      <c r="G48" s="6"/>
      <c r="H48" s="6"/>
      <c r="I48" s="6"/>
      <c r="J48" s="7"/>
      <c r="N48" s="2"/>
    </row>
    <row r="49" spans="1:14">
      <c r="E49" s="5"/>
      <c r="F49" s="6"/>
      <c r="G49" s="6"/>
      <c r="H49" s="6"/>
      <c r="I49" s="6"/>
      <c r="J49" s="7"/>
      <c r="N49" s="2"/>
    </row>
    <row r="50" spans="1:14">
      <c r="E50" s="5"/>
      <c r="F50" s="6"/>
      <c r="G50" s="6"/>
      <c r="H50" s="6"/>
      <c r="I50" s="6"/>
      <c r="J50" s="7"/>
      <c r="N50" s="2"/>
    </row>
    <row r="51" spans="1:14">
      <c r="E51" s="8"/>
      <c r="F51" s="9"/>
      <c r="G51" s="9"/>
      <c r="H51" s="9"/>
      <c r="I51" s="9"/>
      <c r="J51" s="10"/>
      <c r="N51" s="2"/>
    </row>
    <row r="52" spans="1:14">
      <c r="N52" s="2"/>
    </row>
    <row r="53" spans="1:14"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</sheetData>
  <mergeCells count="4">
    <mergeCell ref="F15:K15"/>
    <mergeCell ref="B1:M1"/>
    <mergeCell ref="E36:J36"/>
    <mergeCell ref="C34:L3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2016-01-28T00:08:36Z</dcterms:created>
  <dcterms:modified xsi:type="dcterms:W3CDTF">2016-03-07T04:46:55Z</dcterms:modified>
</cp:coreProperties>
</file>