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 activeTab="1"/>
  </bookViews>
  <sheets>
    <sheet name="Ведомость переоценки" sheetId="1" r:id="rId1"/>
    <sheet name="Отчетная ведомость" sheetId="2" r:id="rId2"/>
    <sheet name="Лист3" sheetId="3" r:id="rId3"/>
  </sheets>
  <externalReferences>
    <externalReference r:id="rId4"/>
  </externalReferences>
  <calcPr calcId="124519"/>
  <fileRecoveryPr repairLoad="1"/>
</workbook>
</file>

<file path=xl/calcChain.xml><?xml version="1.0" encoding="utf-8"?>
<calcChain xmlns="http://schemas.openxmlformats.org/spreadsheetml/2006/main">
  <c r="F9" i="2"/>
  <c r="F6"/>
  <c r="F7"/>
  <c r="F8"/>
  <c r="F10"/>
  <c r="F11"/>
  <c r="F12"/>
  <c r="F13"/>
  <c r="F14"/>
  <c r="F5"/>
  <c r="G5"/>
  <c r="G6"/>
  <c r="G7"/>
  <c r="G8"/>
  <c r="G9"/>
  <c r="G10"/>
  <c r="G11"/>
  <c r="G12"/>
  <c r="G13"/>
  <c r="G14"/>
  <c r="E6"/>
  <c r="E7"/>
  <c r="E8"/>
  <c r="E9"/>
  <c r="E10"/>
  <c r="E11"/>
  <c r="E12"/>
  <c r="E13"/>
  <c r="E14"/>
  <c r="E5"/>
  <c r="D13" i="1"/>
  <c r="C13"/>
  <c r="B13"/>
  <c r="G6"/>
  <c r="G7"/>
  <c r="G8"/>
  <c r="G9"/>
  <c r="G10"/>
  <c r="G11"/>
  <c r="G12"/>
  <c r="G5"/>
  <c r="F6"/>
  <c r="F7"/>
  <c r="F8"/>
  <c r="F9"/>
  <c r="F10"/>
  <c r="F11"/>
  <c r="F12"/>
  <c r="F5"/>
  <c r="D9"/>
  <c r="D6"/>
  <c r="D7"/>
  <c r="D8"/>
  <c r="D10"/>
  <c r="D11"/>
  <c r="D12"/>
  <c r="D5"/>
  <c r="E5"/>
  <c r="E6"/>
  <c r="E7"/>
  <c r="E8"/>
  <c r="E9"/>
  <c r="E10"/>
  <c r="E11"/>
  <c r="E12"/>
  <c r="E15" i="2" l="1"/>
  <c r="H11" l="1"/>
  <c r="H10"/>
  <c r="H13"/>
  <c r="H9"/>
  <c r="H8"/>
  <c r="H7"/>
  <c r="H6"/>
  <c r="H14"/>
  <c r="H12"/>
  <c r="H5"/>
</calcChain>
</file>

<file path=xl/sharedStrings.xml><?xml version="1.0" encoding="utf-8"?>
<sst xmlns="http://schemas.openxmlformats.org/spreadsheetml/2006/main" count="36" uniqueCount="35">
  <si>
    <t>ВЕДОМОСТЬ ПЕРЕОЦЕНКИ ОСНОВНЫХ СРДСТВ ПРОИЗВОДСТВА</t>
  </si>
  <si>
    <t>Наименоание объекта</t>
  </si>
  <si>
    <t>Остаточная стоимость (ОС), млн.руб.</t>
  </si>
  <si>
    <t>Износ объекта (ИО), млн.руб.</t>
  </si>
  <si>
    <t>Балансовая стоимость (БС), млн.руб.</t>
  </si>
  <si>
    <t>k</t>
  </si>
  <si>
    <t>Восстановительная полная стоимость (ВПС), млн.руб.</t>
  </si>
  <si>
    <t>Восстановительная остаточная стоимость (ВОС), млн.руб.</t>
  </si>
  <si>
    <t>Отдел менеджмента  и маркетинга</t>
  </si>
  <si>
    <t>Отдел транспортировок</t>
  </si>
  <si>
    <t>Сбороочый цех</t>
  </si>
  <si>
    <t>Отделочный цех</t>
  </si>
  <si>
    <t>Склад №1</t>
  </si>
  <si>
    <t>Склад №2</t>
  </si>
  <si>
    <t>Склад №3</t>
  </si>
  <si>
    <t>Склад №4</t>
  </si>
  <si>
    <t>Итого</t>
  </si>
  <si>
    <t>Клуб</t>
  </si>
  <si>
    <t>Январь</t>
  </si>
  <si>
    <t>Февраль</t>
  </si>
  <si>
    <t>Март</t>
  </si>
  <si>
    <t>Место</t>
  </si>
  <si>
    <t>Средняя выручка</t>
  </si>
  <si>
    <t>Доля в общей выручке</t>
  </si>
  <si>
    <t>Альтаир</t>
  </si>
  <si>
    <t>Антей</t>
  </si>
  <si>
    <t>Арена</t>
  </si>
  <si>
    <t>Арсенал</t>
  </si>
  <si>
    <t>Блиндаж</t>
  </si>
  <si>
    <t>Галакс</t>
  </si>
  <si>
    <t>Звезда</t>
  </si>
  <si>
    <t>Патриот</t>
  </si>
  <si>
    <t>Полигон</t>
  </si>
  <si>
    <t>Сеть</t>
  </si>
  <si>
    <t>Суммарная      выручка</t>
  </si>
</sst>
</file>

<file path=xl/styles.xml><?xml version="1.0" encoding="utf-8"?>
<styleSheet xmlns="http://schemas.openxmlformats.org/spreadsheetml/2006/main">
  <numFmts count="1">
    <numFmt numFmtId="164" formatCode="#,###.00&quot; тыс.руб.&quot;"/>
  </numFmts>
  <fonts count="4">
    <font>
      <sz val="11"/>
      <color theme="1"/>
      <name val="Calibri"/>
      <family val="2"/>
      <charset val="204"/>
      <scheme val="minor"/>
    </font>
    <font>
      <b/>
      <i/>
      <sz val="10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/>
    <xf numFmtId="0" fontId="3" fillId="0" borderId="0" xfId="0" applyFont="1"/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/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/>
    <xf numFmtId="0" fontId="3" fillId="0" borderId="1" xfId="0" applyNumberFormat="1" applyFont="1" applyBorder="1" applyAlignment="1">
      <alignment horizontal="center" vertical="center" wrapText="1"/>
    </xf>
    <xf numFmtId="2" fontId="0" fillId="0" borderId="0" xfId="0" applyNumberFormat="1"/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/>
    <xf numFmtId="0" fontId="0" fillId="0" borderId="0" xfId="0" applyBorder="1"/>
    <xf numFmtId="10" fontId="0" fillId="0" borderId="0" xfId="0" applyNumberFormat="1" applyBorder="1"/>
    <xf numFmtId="0" fontId="3" fillId="0" borderId="0" xfId="0" applyFont="1" applyBorder="1"/>
    <xf numFmtId="3" fontId="0" fillId="0" borderId="0" xfId="0" applyNumberFormat="1" applyBorder="1"/>
    <xf numFmtId="0" fontId="0" fillId="0" borderId="0" xfId="0" applyNumberFormat="1"/>
    <xf numFmtId="16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1400"/>
            </a:pPr>
            <a:r>
              <a:rPr lang="ru-RU" sz="1400">
                <a:latin typeface="Times New Roman" pitchFamily="18" charset="0"/>
                <a:cs typeface="Times New Roman" pitchFamily="18" charset="0"/>
              </a:rPr>
              <a:t>Оценка основных средств производства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Балансовая стоимость</c:v>
          </c:tx>
          <c:spPr>
            <a:ln w="19050" cmpd="sng">
              <a:solidFill>
                <a:schemeClr val="tx1"/>
              </a:solidFill>
              <a:prstDash val="solid"/>
              <a:miter lim="800000"/>
            </a:ln>
            <a:effectLst>
              <a:outerShdw blurRad="50800" dist="50800" dir="5400000" sx="1000" sy="1000" algn="ctr" rotWithShape="0">
                <a:srgbClr val="000000">
                  <a:alpha val="0"/>
                </a:srgbClr>
              </a:outerShdw>
            </a:effectLst>
          </c:spPr>
          <c:cat>
            <c:strRef>
              <c:f>'[1]Ведомость переоценки'!$A$7:$A$12</c:f>
              <c:strCache>
                <c:ptCount val="6"/>
                <c:pt idx="0">
                  <c:v>Ссборочный цех</c:v>
                </c:pt>
                <c:pt idx="1">
                  <c:v>Отделочный цех</c:v>
                </c:pt>
                <c:pt idx="2">
                  <c:v>Склад 1</c:v>
                </c:pt>
                <c:pt idx="3">
                  <c:v>Склад 2</c:v>
                </c:pt>
                <c:pt idx="4">
                  <c:v>Склад 3</c:v>
                </c:pt>
                <c:pt idx="5">
                  <c:v>Склад 4</c:v>
                </c:pt>
              </c:strCache>
            </c:strRef>
          </c:cat>
          <c:val>
            <c:numRef>
              <c:f>'[1]Ведомость переоценки'!$B$7:$B$12</c:f>
              <c:numCache>
                <c:formatCode>General</c:formatCode>
                <c:ptCount val="6"/>
                <c:pt idx="0">
                  <c:v>673</c:v>
                </c:pt>
                <c:pt idx="1">
                  <c:v>821.6</c:v>
                </c:pt>
                <c:pt idx="2">
                  <c:v>598.4</c:v>
                </c:pt>
                <c:pt idx="3">
                  <c:v>610</c:v>
                </c:pt>
                <c:pt idx="4">
                  <c:v>756.3</c:v>
                </c:pt>
                <c:pt idx="5">
                  <c:v>614</c:v>
                </c:pt>
              </c:numCache>
            </c:numRef>
          </c:val>
        </c:ser>
        <c:ser>
          <c:idx val="1"/>
          <c:order val="1"/>
          <c:tx>
            <c:v>Износ обЪекта</c:v>
          </c:tx>
          <c:spPr>
            <a:ln w="19050" cmpd="sng">
              <a:solidFill>
                <a:sysClr val="windowText" lastClr="000000"/>
              </a:solidFill>
            </a:ln>
          </c:spPr>
          <c:cat>
            <c:strRef>
              <c:f>'[1]Ведомость переоценки'!$A$7:$A$12</c:f>
              <c:strCache>
                <c:ptCount val="6"/>
                <c:pt idx="0">
                  <c:v>Ссборочный цех</c:v>
                </c:pt>
                <c:pt idx="1">
                  <c:v>Отделочный цех</c:v>
                </c:pt>
                <c:pt idx="2">
                  <c:v>Склад 1</c:v>
                </c:pt>
                <c:pt idx="3">
                  <c:v>Склад 2</c:v>
                </c:pt>
                <c:pt idx="4">
                  <c:v>Склад 3</c:v>
                </c:pt>
                <c:pt idx="5">
                  <c:v>Склад 4</c:v>
                </c:pt>
              </c:strCache>
            </c:strRef>
          </c:cat>
          <c:val>
            <c:numRef>
              <c:f>'[1]Ведомость переоценки'!$C$7:$C$12</c:f>
              <c:numCache>
                <c:formatCode>General</c:formatCode>
                <c:ptCount val="6"/>
                <c:pt idx="0">
                  <c:v>198.9</c:v>
                </c:pt>
                <c:pt idx="1">
                  <c:v>401.2</c:v>
                </c:pt>
                <c:pt idx="2">
                  <c:v>131.5</c:v>
                </c:pt>
                <c:pt idx="3">
                  <c:v>345.6</c:v>
                </c:pt>
                <c:pt idx="4">
                  <c:v>159.6</c:v>
                </c:pt>
                <c:pt idx="5">
                  <c:v>148.69999999999999</c:v>
                </c:pt>
              </c:numCache>
            </c:numRef>
          </c:val>
        </c:ser>
        <c:ser>
          <c:idx val="2"/>
          <c:order val="2"/>
          <c:tx>
            <c:v>Остаточная стоимость</c:v>
          </c:tx>
          <c:spPr>
            <a:ln w="19050" cmpd="sng">
              <a:solidFill>
                <a:sysClr val="windowText" lastClr="000000"/>
              </a:solidFill>
            </a:ln>
          </c:spPr>
          <c:cat>
            <c:strRef>
              <c:f>'[1]Ведомость переоценки'!$A$7:$A$12</c:f>
              <c:strCache>
                <c:ptCount val="6"/>
                <c:pt idx="0">
                  <c:v>Ссборочный цех</c:v>
                </c:pt>
                <c:pt idx="1">
                  <c:v>Отделочный цех</c:v>
                </c:pt>
                <c:pt idx="2">
                  <c:v>Склад 1</c:v>
                </c:pt>
                <c:pt idx="3">
                  <c:v>Склад 2</c:v>
                </c:pt>
                <c:pt idx="4">
                  <c:v>Склад 3</c:v>
                </c:pt>
                <c:pt idx="5">
                  <c:v>Склад 4</c:v>
                </c:pt>
              </c:strCache>
            </c:strRef>
          </c:cat>
          <c:val>
            <c:numRef>
              <c:f>'[1]Ведомость переоценки'!$D$7:$D$12</c:f>
              <c:numCache>
                <c:formatCode>General</c:formatCode>
                <c:ptCount val="6"/>
                <c:pt idx="0">
                  <c:v>474.1</c:v>
                </c:pt>
                <c:pt idx="1">
                  <c:v>420.4</c:v>
                </c:pt>
                <c:pt idx="2">
                  <c:v>466.9</c:v>
                </c:pt>
                <c:pt idx="3">
                  <c:v>264.39999999999998</c:v>
                </c:pt>
                <c:pt idx="4">
                  <c:v>596.70000000000005</c:v>
                </c:pt>
                <c:pt idx="5">
                  <c:v>465.6</c:v>
                </c:pt>
              </c:numCache>
            </c:numRef>
          </c:val>
        </c:ser>
        <c:axId val="117889280"/>
        <c:axId val="111218688"/>
      </c:barChart>
      <c:catAx>
        <c:axId val="117889280"/>
        <c:scaling>
          <c:orientation val="minMax"/>
        </c:scaling>
        <c:axPos val="b"/>
        <c:tickLblPos val="nextTo"/>
        <c:spPr>
          <a:ln w="19050" cmpd="sng">
            <a:solidFill>
              <a:schemeClr val="tx1"/>
            </a:solidFill>
          </a:ln>
        </c:spPr>
        <c:crossAx val="111218688"/>
        <c:crosses val="autoZero"/>
        <c:auto val="1"/>
        <c:lblAlgn val="ctr"/>
        <c:lblOffset val="100"/>
      </c:catAx>
      <c:valAx>
        <c:axId val="11121868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b="1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ru-RU" b="1">
                    <a:latin typeface="Times New Roman" pitchFamily="18" charset="0"/>
                    <a:cs typeface="Times New Roman" pitchFamily="18" charset="0"/>
                  </a:rPr>
                  <a:t>млн. руб</a:t>
                </a:r>
              </a:p>
            </c:rich>
          </c:tx>
          <c:layout/>
        </c:title>
        <c:numFmt formatCode="General" sourceLinked="1"/>
        <c:tickLblPos val="nextTo"/>
        <c:spPr>
          <a:ln w="19050" cmpd="sng">
            <a:solidFill>
              <a:schemeClr val="tx1"/>
            </a:solidFill>
            <a:prstDash val="solid"/>
          </a:ln>
        </c:spPr>
        <c:crossAx val="117889280"/>
        <c:crosses val="autoZero"/>
        <c:crossBetween val="between"/>
      </c:valAx>
      <c:spPr>
        <a:ln w="25400" cmpd="sng">
          <a:noFill/>
        </a:ln>
      </c:spPr>
    </c:plotArea>
    <c:legend>
      <c:legendPos val="b"/>
      <c:layout>
        <c:manualLayout>
          <c:xMode val="edge"/>
          <c:yMode val="edge"/>
          <c:x val="7.9576310581002382E-2"/>
          <c:y val="0.93365588598945792"/>
          <c:w val="0.89283514016288168"/>
          <c:h val="4.9815188390707373E-2"/>
        </c:manualLayout>
      </c:layout>
      <c:spPr>
        <a:ln w="9525" cap="sq" cmpd="sng">
          <a:solidFill>
            <a:sysClr val="windowText" lastClr="000000"/>
          </a:solidFill>
        </a:ln>
        <a:effectLst>
          <a:outerShdw blurRad="50800" dist="50800" dir="5400000" sx="1000" sy="1000" algn="ctr" rotWithShape="0">
            <a:srgbClr val="000000">
              <a:alpha val="0"/>
            </a:srgbClr>
          </a:outerShdw>
        </a:effectLst>
      </c:spPr>
    </c:legend>
    <c:plotVisOnly val="1"/>
  </c:chart>
  <c:spPr>
    <a:ln w="19050" cmpd="sng">
      <a:solidFill>
        <a:sysClr val="windowText" lastClr="000000"/>
      </a:solidFill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1400" i="0">
                <a:latin typeface="Times New Roman" pitchFamily="18" charset="0"/>
                <a:cs typeface="Times New Roman" pitchFamily="18" charset="0"/>
              </a:defRPr>
            </a:pPr>
            <a:r>
              <a:rPr lang="ru-RU" sz="1400" i="0">
                <a:latin typeface="Times New Roman" pitchFamily="18" charset="0"/>
                <a:cs typeface="Times New Roman" pitchFamily="18" charset="0"/>
              </a:rPr>
              <a:t>Данны</a:t>
            </a:r>
            <a:r>
              <a:rPr lang="ru-RU" sz="1400" i="0" baseline="0">
                <a:latin typeface="Times New Roman" pitchFamily="18" charset="0"/>
                <a:cs typeface="Times New Roman" pitchFamily="18" charset="0"/>
              </a:rPr>
              <a:t> о работе  компьютера клубов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spPr>
            <a:ln w="19050">
              <a:solidFill>
                <a:sysClr val="windowText" lastClr="000000"/>
              </a:solidFill>
            </a:ln>
          </c:spPr>
          <c:explosion val="25"/>
          <c:dLbls>
            <c:dLblPos val="outEnd"/>
            <c:showLegendKey val="1"/>
            <c:showVal val="1"/>
            <c:showCatName val="1"/>
            <c:showLeaderLines val="1"/>
          </c:dLbls>
          <c:cat>
            <c:strRef>
              <c:f>'Отчетная ведомость'!$A$5:$A$15</c:f>
              <c:strCache>
                <c:ptCount val="11"/>
                <c:pt idx="0">
                  <c:v>Альтаир</c:v>
                </c:pt>
                <c:pt idx="1">
                  <c:v>Антей</c:v>
                </c:pt>
                <c:pt idx="2">
                  <c:v>Арена</c:v>
                </c:pt>
                <c:pt idx="3">
                  <c:v>Арсенал</c:v>
                </c:pt>
                <c:pt idx="4">
                  <c:v>Блиндаж</c:v>
                </c:pt>
                <c:pt idx="5">
                  <c:v>Галакс</c:v>
                </c:pt>
                <c:pt idx="6">
                  <c:v>Звезда</c:v>
                </c:pt>
                <c:pt idx="7">
                  <c:v>Патриот</c:v>
                </c:pt>
                <c:pt idx="8">
                  <c:v>Полигон</c:v>
                </c:pt>
                <c:pt idx="9">
                  <c:v>Сеть</c:v>
                </c:pt>
                <c:pt idx="10">
                  <c:v>Итого</c:v>
                </c:pt>
              </c:strCache>
            </c:strRef>
          </c:cat>
          <c:val>
            <c:numRef>
              <c:f>'Отчетная ведомость'!$H$5:$H$14</c:f>
              <c:numCache>
                <c:formatCode>0.00%</c:formatCode>
                <c:ptCount val="10"/>
                <c:pt idx="0">
                  <c:v>6.4406779661016947E-2</c:v>
                </c:pt>
                <c:pt idx="1">
                  <c:v>6.6028002947678702E-2</c:v>
                </c:pt>
                <c:pt idx="2">
                  <c:v>0.12404814541881602</c:v>
                </c:pt>
                <c:pt idx="3">
                  <c:v>0.10744288872512896</c:v>
                </c:pt>
                <c:pt idx="4">
                  <c:v>0.13922869073937608</c:v>
                </c:pt>
                <c:pt idx="5">
                  <c:v>7.2758535986244169E-2</c:v>
                </c:pt>
                <c:pt idx="6">
                  <c:v>0.11913534758044707</c:v>
                </c:pt>
                <c:pt idx="7">
                  <c:v>8.1454188160157204E-2</c:v>
                </c:pt>
                <c:pt idx="8">
                  <c:v>0.13878653893392287</c:v>
                </c:pt>
                <c:pt idx="9">
                  <c:v>8.6710881847211985E-2</c:v>
                </c:pt>
              </c:numCache>
            </c:numRef>
          </c:val>
        </c:ser>
        <c:dLbls>
          <c:dLblPos val="outEnd"/>
          <c:showVal val="1"/>
        </c:dLbls>
      </c:pie3DChart>
    </c:plotArea>
    <c:legend>
      <c:legendPos val="b"/>
      <c:layout>
        <c:manualLayout>
          <c:xMode val="edge"/>
          <c:yMode val="edge"/>
          <c:x val="3.6650104659451697E-2"/>
          <c:y val="0.88531946006749151"/>
          <c:w val="0.94004970854681569"/>
          <c:h val="8.6109111361079863E-2"/>
        </c:manualLayout>
      </c:layout>
      <c:spPr>
        <a:ln w="19050" cmpd="sng">
          <a:solidFill>
            <a:schemeClr val="tx1"/>
          </a:solidFill>
        </a:ln>
      </c:spPr>
      <c:txPr>
        <a:bodyPr/>
        <a:lstStyle/>
        <a:p>
          <a:pPr rtl="0">
            <a:defRPr/>
          </a:pPr>
          <a:endParaRPr lang="ru-RU"/>
        </a:p>
      </c:txPr>
    </c:legend>
    <c:plotVisOnly val="1"/>
  </c:chart>
  <c:spPr>
    <a:ln w="19050"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10646</xdr:rowOff>
    </xdr:from>
    <xdr:to>
      <xdr:col>6</xdr:col>
      <xdr:colOff>1759884</xdr:colOff>
      <xdr:row>39</xdr:row>
      <xdr:rowOff>3923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15</xdr:row>
      <xdr:rowOff>140803</xdr:rowOff>
    </xdr:from>
    <xdr:to>
      <xdr:col>8</xdr:col>
      <xdr:colOff>24849</xdr:colOff>
      <xdr:row>42</xdr:row>
      <xdr:rowOff>57977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1;&#1091;&#1088;&#1076;&#1072;/&#1048;&#1058;/&#1087;&#1088;6(2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Ведомость переоценки"/>
      <sheetName val="Отчетная ведомость"/>
      <sheetName val="Ведомость зарплаты "/>
    </sheetNames>
    <sheetDataSet>
      <sheetData sheetId="0">
        <row r="7">
          <cell r="A7" t="str">
            <v>Ссборочный цех</v>
          </cell>
          <cell r="B7">
            <v>673</v>
          </cell>
          <cell r="C7">
            <v>198.9</v>
          </cell>
          <cell r="D7">
            <v>474.1</v>
          </cell>
        </row>
        <row r="8">
          <cell r="A8" t="str">
            <v>Отделочный цех</v>
          </cell>
          <cell r="B8">
            <v>821.6</v>
          </cell>
          <cell r="C8">
            <v>401.2</v>
          </cell>
          <cell r="D8">
            <v>420.4</v>
          </cell>
        </row>
        <row r="9">
          <cell r="A9" t="str">
            <v>Склад 1</v>
          </cell>
          <cell r="B9">
            <v>598.4</v>
          </cell>
          <cell r="C9">
            <v>131.5</v>
          </cell>
          <cell r="D9">
            <v>466.9</v>
          </cell>
        </row>
        <row r="10">
          <cell r="A10" t="str">
            <v>Склад 2</v>
          </cell>
          <cell r="B10">
            <v>610</v>
          </cell>
          <cell r="C10">
            <v>345.6</v>
          </cell>
          <cell r="D10">
            <v>264.39999999999998</v>
          </cell>
        </row>
        <row r="11">
          <cell r="A11" t="str">
            <v>Склад 3</v>
          </cell>
          <cell r="B11">
            <v>756.3</v>
          </cell>
          <cell r="C11">
            <v>159.6</v>
          </cell>
          <cell r="D11">
            <v>596.70000000000005</v>
          </cell>
        </row>
        <row r="12">
          <cell r="A12" t="str">
            <v>Склад 4</v>
          </cell>
          <cell r="B12">
            <v>614</v>
          </cell>
          <cell r="C12">
            <v>148.69999999999999</v>
          </cell>
          <cell r="D12">
            <v>465.6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4"/>
  <sheetViews>
    <sheetView workbookViewId="0">
      <selection activeCell="J21" sqref="J21"/>
    </sheetView>
  </sheetViews>
  <sheetFormatPr defaultRowHeight="15"/>
  <cols>
    <col min="1" max="1" width="22.28515625" customWidth="1"/>
    <col min="2" max="2" width="17.140625" style="9" customWidth="1"/>
    <col min="3" max="3" width="20.85546875" style="9" customWidth="1"/>
    <col min="4" max="4" width="16.28515625" style="9" customWidth="1"/>
    <col min="5" max="5" width="7.5703125" customWidth="1"/>
    <col min="6" max="6" width="20.7109375" customWidth="1"/>
    <col min="7" max="7" width="26.140625" customWidth="1"/>
    <col min="9" max="9" width="9.140625" style="1"/>
  </cols>
  <sheetData>
    <row r="1" spans="1:7">
      <c r="A1" s="26" t="s">
        <v>0</v>
      </c>
      <c r="B1" s="26"/>
      <c r="C1" s="26"/>
      <c r="D1" s="26"/>
      <c r="E1" s="26"/>
      <c r="F1" s="26"/>
      <c r="G1" s="26"/>
    </row>
    <row r="2" spans="1:7">
      <c r="A2" s="26"/>
      <c r="B2" s="26"/>
      <c r="C2" s="26"/>
      <c r="D2" s="26"/>
      <c r="E2" s="26"/>
      <c r="F2" s="26"/>
      <c r="G2" s="26"/>
    </row>
    <row r="4" spans="1:7" ht="48.75" customHeight="1">
      <c r="A4" s="3" t="s">
        <v>1</v>
      </c>
      <c r="B4" s="8" t="s">
        <v>4</v>
      </c>
      <c r="C4" s="8" t="s">
        <v>3</v>
      </c>
      <c r="D4" s="8" t="s">
        <v>2</v>
      </c>
      <c r="E4" s="3" t="s">
        <v>5</v>
      </c>
      <c r="F4" s="3" t="s">
        <v>6</v>
      </c>
      <c r="G4" s="3" t="s">
        <v>7</v>
      </c>
    </row>
    <row r="5" spans="1:7" ht="30" customHeight="1">
      <c r="A5" s="4" t="s">
        <v>8</v>
      </c>
      <c r="B5" s="10">
        <v>19087.8</v>
      </c>
      <c r="C5" s="10">
        <v>568.79999999999995</v>
      </c>
      <c r="D5" s="10">
        <f>B5-C5</f>
        <v>18519</v>
      </c>
      <c r="E5" s="11">
        <f>IF(B5&lt;=700,3.3, IF(B5&lt;1000,4.2,IF(B5&gt;=1000,5.1,)))</f>
        <v>5.0999999999999996</v>
      </c>
      <c r="F5" s="11">
        <f>B5*E5</f>
        <v>97347.779999999984</v>
      </c>
      <c r="G5" s="11">
        <f>D5*E5</f>
        <v>94446.9</v>
      </c>
    </row>
    <row r="6" spans="1:7" ht="33" customHeight="1">
      <c r="A6" s="6" t="s">
        <v>9</v>
      </c>
      <c r="B6" s="10">
        <v>407.2</v>
      </c>
      <c r="C6" s="10">
        <v>203.1</v>
      </c>
      <c r="D6" s="10">
        <f t="shared" ref="D6:D12" si="0">B6-C6</f>
        <v>204.1</v>
      </c>
      <c r="E6" s="11">
        <f t="shared" ref="E6:E12" si="1">IF(B6&lt;=700,3.3,IF(B6&lt;700,4.2,IF(B6&lt;1000,4.2,IF(B6&gt;=1000,5.1,))))</f>
        <v>3.3</v>
      </c>
      <c r="F6" s="11">
        <f t="shared" ref="F6:F12" si="2">B6*E6</f>
        <v>1343.76</v>
      </c>
      <c r="G6" s="11">
        <f t="shared" ref="G6:G12" si="3">D6*E6</f>
        <v>673.53</v>
      </c>
    </row>
    <row r="7" spans="1:7">
      <c r="A7" s="7" t="s">
        <v>10</v>
      </c>
      <c r="B7" s="10">
        <v>673</v>
      </c>
      <c r="C7" s="10">
        <v>198.9</v>
      </c>
      <c r="D7" s="10">
        <f t="shared" si="0"/>
        <v>474.1</v>
      </c>
      <c r="E7" s="11">
        <f t="shared" si="1"/>
        <v>3.3</v>
      </c>
      <c r="F7" s="11">
        <f t="shared" si="2"/>
        <v>2220.9</v>
      </c>
      <c r="G7" s="11">
        <f t="shared" si="3"/>
        <v>1564.53</v>
      </c>
    </row>
    <row r="8" spans="1:7">
      <c r="A8" s="7" t="s">
        <v>11</v>
      </c>
      <c r="B8" s="10">
        <v>821.6</v>
      </c>
      <c r="C8" s="10">
        <v>401.2</v>
      </c>
      <c r="D8" s="10">
        <f t="shared" si="0"/>
        <v>420.40000000000003</v>
      </c>
      <c r="E8" s="11">
        <f t="shared" si="1"/>
        <v>4.2</v>
      </c>
      <c r="F8" s="11">
        <f t="shared" si="2"/>
        <v>3450.7200000000003</v>
      </c>
      <c r="G8" s="11">
        <f t="shared" si="3"/>
        <v>1765.6800000000003</v>
      </c>
    </row>
    <row r="9" spans="1:7">
      <c r="A9" s="7" t="s">
        <v>12</v>
      </c>
      <c r="B9" s="10">
        <v>598.4</v>
      </c>
      <c r="C9" s="10">
        <v>131.5</v>
      </c>
      <c r="D9" s="10">
        <f>B9-C9</f>
        <v>466.9</v>
      </c>
      <c r="E9" s="11">
        <f t="shared" si="1"/>
        <v>3.3</v>
      </c>
      <c r="F9" s="11">
        <f t="shared" si="2"/>
        <v>1974.7199999999998</v>
      </c>
      <c r="G9" s="11">
        <f t="shared" si="3"/>
        <v>1540.7699999999998</v>
      </c>
    </row>
    <row r="10" spans="1:7">
      <c r="A10" s="7" t="s">
        <v>13</v>
      </c>
      <c r="B10" s="10">
        <v>610</v>
      </c>
      <c r="C10" s="10">
        <v>345.6</v>
      </c>
      <c r="D10" s="10">
        <f t="shared" si="0"/>
        <v>264.39999999999998</v>
      </c>
      <c r="E10" s="11">
        <f t="shared" si="1"/>
        <v>3.3</v>
      </c>
      <c r="F10" s="11">
        <f t="shared" si="2"/>
        <v>2013</v>
      </c>
      <c r="G10" s="11">
        <f t="shared" si="3"/>
        <v>872.51999999999987</v>
      </c>
    </row>
    <row r="11" spans="1:7">
      <c r="A11" s="7" t="s">
        <v>14</v>
      </c>
      <c r="B11" s="10">
        <v>756.3</v>
      </c>
      <c r="C11" s="10">
        <v>159.6</v>
      </c>
      <c r="D11" s="10">
        <f t="shared" si="0"/>
        <v>596.69999999999993</v>
      </c>
      <c r="E11" s="11">
        <f t="shared" si="1"/>
        <v>4.2</v>
      </c>
      <c r="F11" s="11">
        <f t="shared" si="2"/>
        <v>3176.46</v>
      </c>
      <c r="G11" s="11">
        <f t="shared" si="3"/>
        <v>2506.14</v>
      </c>
    </row>
    <row r="12" spans="1:7">
      <c r="A12" s="7" t="s">
        <v>15</v>
      </c>
      <c r="B12" s="10">
        <v>614.29999999999995</v>
      </c>
      <c r="C12" s="10">
        <v>148.69999999999999</v>
      </c>
      <c r="D12" s="10">
        <f t="shared" si="0"/>
        <v>465.59999999999997</v>
      </c>
      <c r="E12" s="11">
        <f t="shared" si="1"/>
        <v>3.3</v>
      </c>
      <c r="F12" s="11">
        <f t="shared" si="2"/>
        <v>2027.1899999999998</v>
      </c>
      <c r="G12" s="11">
        <f t="shared" si="3"/>
        <v>1536.4799999999998</v>
      </c>
    </row>
    <row r="13" spans="1:7">
      <c r="A13" s="7" t="s">
        <v>16</v>
      </c>
      <c r="B13" s="10">
        <f>SUM(B5:B12)</f>
        <v>23568.6</v>
      </c>
      <c r="C13" s="10">
        <f>SUM(C5:C12)</f>
        <v>2157.3999999999996</v>
      </c>
      <c r="D13" s="10">
        <f>SUM(D5:D12)</f>
        <v>21411.200000000001</v>
      </c>
      <c r="E13" s="5"/>
      <c r="F13" s="5"/>
      <c r="G13" s="5"/>
    </row>
    <row r="14" spans="1:7">
      <c r="A14" s="2"/>
    </row>
  </sheetData>
  <mergeCells count="1">
    <mergeCell ref="A1:G2"/>
  </mergeCells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5"/>
  <sheetViews>
    <sheetView tabSelected="1" zoomScale="115" zoomScaleNormal="115" workbookViewId="0">
      <selection activeCell="L20" sqref="L20"/>
    </sheetView>
  </sheetViews>
  <sheetFormatPr defaultRowHeight="15"/>
  <cols>
    <col min="1" max="1" width="9.85546875" customWidth="1"/>
    <col min="2" max="2" width="20.7109375" bestFit="1" customWidth="1"/>
    <col min="3" max="4" width="19" bestFit="1" customWidth="1"/>
    <col min="5" max="5" width="21.5703125" customWidth="1"/>
    <col min="6" max="6" width="9.140625" customWidth="1"/>
    <col min="7" max="7" width="19" bestFit="1" customWidth="1"/>
    <col min="8" max="8" width="13.85546875" customWidth="1"/>
  </cols>
  <sheetData>
    <row r="1" spans="1:10">
      <c r="I1" s="12"/>
    </row>
    <row r="4" spans="1:10" ht="30.75" customHeight="1">
      <c r="A4" s="13" t="s">
        <v>17</v>
      </c>
      <c r="B4" s="13" t="s">
        <v>18</v>
      </c>
      <c r="C4" s="13" t="s">
        <v>19</v>
      </c>
      <c r="D4" s="13" t="s">
        <v>20</v>
      </c>
      <c r="E4" s="14" t="s">
        <v>34</v>
      </c>
      <c r="F4" s="13" t="s">
        <v>21</v>
      </c>
      <c r="G4" s="14" t="s">
        <v>22</v>
      </c>
      <c r="H4" s="14" t="s">
        <v>23</v>
      </c>
    </row>
    <row r="5" spans="1:10">
      <c r="A5" s="15" t="s">
        <v>24</v>
      </c>
      <c r="B5" s="24">
        <v>345000</v>
      </c>
      <c r="C5" s="24">
        <v>543000</v>
      </c>
      <c r="D5" s="24">
        <v>423000</v>
      </c>
      <c r="E5" s="24">
        <f>SUM(B5:D5)</f>
        <v>1311000</v>
      </c>
      <c r="F5" s="11">
        <f>RANK(E5,$E$5:$E$14)</f>
        <v>10</v>
      </c>
      <c r="G5" s="24">
        <f>AVERAGE(B5:D5)</f>
        <v>437000</v>
      </c>
      <c r="H5" s="25">
        <f>E5/$E$15*100%</f>
        <v>6.4406779661016947E-2</v>
      </c>
    </row>
    <row r="6" spans="1:10">
      <c r="A6" s="15" t="s">
        <v>25</v>
      </c>
      <c r="B6" s="24">
        <v>657000</v>
      </c>
      <c r="C6" s="24">
        <v>234000</v>
      </c>
      <c r="D6" s="24">
        <v>453000</v>
      </c>
      <c r="E6" s="24">
        <f t="shared" ref="E6:E14" si="0">SUM(B6:D6)</f>
        <v>1344000</v>
      </c>
      <c r="F6" s="11">
        <f t="shared" ref="F6:F14" si="1">RANK(E6,$E$5:$E$14)</f>
        <v>9</v>
      </c>
      <c r="G6" s="24">
        <f t="shared" ref="G6:G14" si="2">AVERAGE(B6:D6)</f>
        <v>448000</v>
      </c>
      <c r="H6" s="25">
        <f t="shared" ref="H6:H14" si="3">E6/$E$15*100%</f>
        <v>6.6028002947678702E-2</v>
      </c>
    </row>
    <row r="7" spans="1:10">
      <c r="A7" s="15" t="s">
        <v>26</v>
      </c>
      <c r="B7" s="24">
        <v>765000</v>
      </c>
      <c r="C7" s="24">
        <v>904000</v>
      </c>
      <c r="D7" s="24">
        <v>856000</v>
      </c>
      <c r="E7" s="24">
        <f t="shared" si="0"/>
        <v>2525000</v>
      </c>
      <c r="F7" s="11">
        <f t="shared" si="1"/>
        <v>3</v>
      </c>
      <c r="G7" s="24">
        <f t="shared" si="2"/>
        <v>841666.66666666663</v>
      </c>
      <c r="H7" s="25">
        <f t="shared" si="3"/>
        <v>0.12404814541881602</v>
      </c>
    </row>
    <row r="8" spans="1:10">
      <c r="A8" s="15" t="s">
        <v>27</v>
      </c>
      <c r="B8" s="24">
        <v>798000</v>
      </c>
      <c r="C8" s="24">
        <v>735000</v>
      </c>
      <c r="D8" s="24">
        <v>654000</v>
      </c>
      <c r="E8" s="24">
        <f t="shared" si="0"/>
        <v>2187000</v>
      </c>
      <c r="F8" s="11">
        <f t="shared" si="1"/>
        <v>5</v>
      </c>
      <c r="G8" s="24">
        <f t="shared" si="2"/>
        <v>729000</v>
      </c>
      <c r="H8" s="25">
        <f t="shared" si="3"/>
        <v>0.10744288872512896</v>
      </c>
    </row>
    <row r="9" spans="1:10">
      <c r="A9" s="15" t="s">
        <v>28</v>
      </c>
      <c r="B9" s="24">
        <v>879000</v>
      </c>
      <c r="C9" s="24">
        <v>984000</v>
      </c>
      <c r="D9" s="24">
        <v>971000</v>
      </c>
      <c r="E9" s="24">
        <f t="shared" si="0"/>
        <v>2834000</v>
      </c>
      <c r="F9" s="11">
        <f>RANK(E9,$E$5:$E$14)</f>
        <v>1</v>
      </c>
      <c r="G9" s="24">
        <f t="shared" si="2"/>
        <v>944666.66666666663</v>
      </c>
      <c r="H9" s="25">
        <f t="shared" si="3"/>
        <v>0.13922869073937608</v>
      </c>
    </row>
    <row r="10" spans="1:10">
      <c r="A10" s="15" t="s">
        <v>29</v>
      </c>
      <c r="B10" s="24">
        <v>375000</v>
      </c>
      <c r="C10" s="24">
        <v>594000</v>
      </c>
      <c r="D10" s="24">
        <v>512000</v>
      </c>
      <c r="E10" s="24">
        <f t="shared" si="0"/>
        <v>1481000</v>
      </c>
      <c r="F10" s="11">
        <f t="shared" si="1"/>
        <v>8</v>
      </c>
      <c r="G10" s="24">
        <f t="shared" si="2"/>
        <v>493666.66666666669</v>
      </c>
      <c r="H10" s="25">
        <f t="shared" si="3"/>
        <v>7.2758535986244169E-2</v>
      </c>
      <c r="J10" s="23"/>
    </row>
    <row r="11" spans="1:10">
      <c r="A11" s="15" t="s">
        <v>30</v>
      </c>
      <c r="B11" s="24">
        <v>912000</v>
      </c>
      <c r="C11" s="24">
        <v>634000</v>
      </c>
      <c r="D11" s="24">
        <v>879000</v>
      </c>
      <c r="E11" s="24">
        <f t="shared" si="0"/>
        <v>2425000</v>
      </c>
      <c r="F11" s="11">
        <f t="shared" si="1"/>
        <v>4</v>
      </c>
      <c r="G11" s="24">
        <f t="shared" si="2"/>
        <v>808333.33333333337</v>
      </c>
      <c r="H11" s="25">
        <f t="shared" si="3"/>
        <v>0.11913534758044707</v>
      </c>
    </row>
    <row r="12" spans="1:10">
      <c r="A12" s="15" t="s">
        <v>31</v>
      </c>
      <c r="B12" s="24">
        <v>467000</v>
      </c>
      <c r="C12" s="24">
        <v>593000</v>
      </c>
      <c r="D12" s="24">
        <v>598000</v>
      </c>
      <c r="E12" s="24">
        <f t="shared" si="0"/>
        <v>1658000</v>
      </c>
      <c r="F12" s="11">
        <f t="shared" si="1"/>
        <v>7</v>
      </c>
      <c r="G12" s="24">
        <f t="shared" si="2"/>
        <v>552666.66666666663</v>
      </c>
      <c r="H12" s="25">
        <f t="shared" si="3"/>
        <v>8.1454188160157204E-2</v>
      </c>
    </row>
    <row r="13" spans="1:10">
      <c r="A13" s="7" t="s">
        <v>32</v>
      </c>
      <c r="B13" s="24">
        <v>1003000</v>
      </c>
      <c r="C13" s="24">
        <v>945000</v>
      </c>
      <c r="D13" s="24">
        <v>877000</v>
      </c>
      <c r="E13" s="24">
        <f t="shared" si="0"/>
        <v>2825000</v>
      </c>
      <c r="F13" s="11">
        <f t="shared" si="1"/>
        <v>2</v>
      </c>
      <c r="G13" s="24">
        <f t="shared" si="2"/>
        <v>941666.66666666663</v>
      </c>
      <c r="H13" s="25">
        <f t="shared" si="3"/>
        <v>0.13878653893392287</v>
      </c>
    </row>
    <row r="14" spans="1:10">
      <c r="A14" s="7" t="s">
        <v>33</v>
      </c>
      <c r="B14" s="24">
        <v>545000</v>
      </c>
      <c r="C14" s="24">
        <v>567000</v>
      </c>
      <c r="D14" s="24">
        <v>653000</v>
      </c>
      <c r="E14" s="24">
        <f t="shared" si="0"/>
        <v>1765000</v>
      </c>
      <c r="F14" s="11">
        <f t="shared" si="1"/>
        <v>6</v>
      </c>
      <c r="G14" s="24">
        <f t="shared" si="2"/>
        <v>588333.33333333337</v>
      </c>
      <c r="H14" s="25">
        <f t="shared" si="3"/>
        <v>8.6710881847211985E-2</v>
      </c>
    </row>
    <row r="15" spans="1:10">
      <c r="A15" s="7" t="s">
        <v>16</v>
      </c>
      <c r="B15" s="24"/>
      <c r="C15" s="24"/>
      <c r="D15" s="24"/>
      <c r="E15" s="24">
        <f>SUM(E5:E14)</f>
        <v>20355000</v>
      </c>
      <c r="F15" s="11"/>
      <c r="G15" s="11"/>
      <c r="H15" s="11"/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9"/>
  <sheetViews>
    <sheetView workbookViewId="0">
      <selection activeCell="K19" sqref="A1:K19"/>
    </sheetView>
  </sheetViews>
  <sheetFormatPr defaultRowHeight="15"/>
  <sheetData>
    <row r="1" spans="1:11">
      <c r="A1" s="16"/>
      <c r="B1" s="16"/>
      <c r="C1" s="16"/>
      <c r="D1" s="16"/>
      <c r="E1" s="17"/>
      <c r="F1" s="16"/>
      <c r="G1" s="17"/>
      <c r="H1" s="17"/>
      <c r="I1" s="19"/>
      <c r="J1" s="19"/>
      <c r="K1" s="19"/>
    </row>
    <row r="2" spans="1:11">
      <c r="A2" s="18"/>
      <c r="B2" s="22"/>
      <c r="C2" s="22"/>
      <c r="D2" s="22"/>
      <c r="E2" s="22"/>
      <c r="F2" s="19"/>
      <c r="G2" s="22"/>
      <c r="H2" s="20"/>
      <c r="I2" s="19"/>
      <c r="J2" s="19"/>
      <c r="K2" s="19"/>
    </row>
    <row r="3" spans="1:11">
      <c r="A3" s="18"/>
      <c r="B3" s="22"/>
      <c r="C3" s="22"/>
      <c r="D3" s="19"/>
      <c r="E3" s="22"/>
      <c r="F3" s="19"/>
      <c r="G3" s="22"/>
      <c r="H3" s="20"/>
      <c r="I3" s="19"/>
      <c r="J3" s="19"/>
      <c r="K3" s="19"/>
    </row>
    <row r="4" spans="1:11">
      <c r="A4" s="18"/>
      <c r="B4" s="22"/>
      <c r="C4" s="22"/>
      <c r="D4" s="22"/>
      <c r="E4" s="22"/>
      <c r="F4" s="19"/>
      <c r="G4" s="22"/>
      <c r="H4" s="20"/>
      <c r="I4" s="19"/>
      <c r="J4" s="19"/>
      <c r="K4" s="19"/>
    </row>
    <row r="5" spans="1:11">
      <c r="A5" s="18"/>
      <c r="B5" s="22"/>
      <c r="C5" s="22"/>
      <c r="D5" s="22"/>
      <c r="E5" s="22"/>
      <c r="F5" s="19"/>
      <c r="G5" s="22"/>
      <c r="H5" s="20"/>
      <c r="I5" s="19"/>
      <c r="J5" s="19"/>
      <c r="K5" s="19"/>
    </row>
    <row r="6" spans="1:11">
      <c r="A6" s="18"/>
      <c r="B6" s="22"/>
      <c r="C6" s="22"/>
      <c r="D6" s="22"/>
      <c r="E6" s="22"/>
      <c r="F6" s="19"/>
      <c r="G6" s="22"/>
      <c r="H6" s="20"/>
      <c r="I6" s="19"/>
      <c r="J6" s="19"/>
      <c r="K6" s="19"/>
    </row>
    <row r="7" spans="1:11">
      <c r="A7" s="18"/>
      <c r="B7" s="22"/>
      <c r="C7" s="22"/>
      <c r="D7" s="22"/>
      <c r="E7" s="22"/>
      <c r="F7" s="19"/>
      <c r="G7" s="22"/>
      <c r="H7" s="20"/>
      <c r="I7" s="19"/>
      <c r="J7" s="19"/>
      <c r="K7" s="19"/>
    </row>
    <row r="8" spans="1:11">
      <c r="A8" s="18"/>
      <c r="B8" s="22"/>
      <c r="C8" s="22"/>
      <c r="D8" s="22"/>
      <c r="E8" s="22"/>
      <c r="F8" s="19"/>
      <c r="G8" s="22"/>
      <c r="H8" s="20"/>
      <c r="I8" s="19"/>
      <c r="J8" s="19"/>
      <c r="K8" s="19"/>
    </row>
    <row r="9" spans="1:11">
      <c r="A9" s="18"/>
      <c r="B9" s="22"/>
      <c r="C9" s="22"/>
      <c r="D9" s="22"/>
      <c r="E9" s="22"/>
      <c r="F9" s="19"/>
      <c r="G9" s="22"/>
      <c r="H9" s="20"/>
      <c r="I9" s="19"/>
      <c r="J9" s="19"/>
      <c r="K9" s="19"/>
    </row>
    <row r="10" spans="1:11">
      <c r="A10" s="21"/>
      <c r="B10" s="22"/>
      <c r="C10" s="22"/>
      <c r="D10" s="22"/>
      <c r="E10" s="22"/>
      <c r="F10" s="19"/>
      <c r="G10" s="22"/>
      <c r="H10" s="20"/>
      <c r="I10" s="19"/>
      <c r="J10" s="19"/>
      <c r="K10" s="19"/>
    </row>
    <row r="11" spans="1:11">
      <c r="A11" s="21"/>
      <c r="B11" s="22"/>
      <c r="C11" s="22"/>
      <c r="D11" s="22"/>
      <c r="E11" s="22"/>
      <c r="F11" s="19"/>
      <c r="G11" s="22"/>
      <c r="H11" s="20"/>
      <c r="I11" s="19"/>
      <c r="J11" s="19"/>
      <c r="K11" s="19"/>
    </row>
    <row r="12" spans="1:11">
      <c r="A12" s="21"/>
      <c r="B12" s="19"/>
      <c r="C12" s="19"/>
      <c r="D12" s="19"/>
      <c r="E12" s="19"/>
      <c r="F12" s="19"/>
      <c r="G12" s="19"/>
      <c r="H12" s="19"/>
      <c r="I12" s="19"/>
      <c r="J12" s="19"/>
      <c r="K12" s="19"/>
    </row>
    <row r="13" spans="1:11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</row>
    <row r="14" spans="1:11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</row>
    <row r="15" spans="1:11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</row>
    <row r="16" spans="1:11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</row>
    <row r="17" spans="1:11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</row>
    <row r="18" spans="1:11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</row>
    <row r="19" spans="1:11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</row>
  </sheetData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Ведомость переоценки</vt:lpstr>
      <vt:lpstr>Отчетная ведомость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2023-10-27T14:50:27Z</dcterms:modified>
</cp:coreProperties>
</file>