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Calculos\"/>
    </mc:Choice>
  </mc:AlternateContent>
  <xr:revisionPtr revIDLastSave="0" documentId="13_ncr:1_{50FDFB1C-B1CF-4C6F-BA21-0006D17E35B4}" xr6:coauthVersionLast="28" xr6:coauthVersionMax="28" xr10:uidLastSave="{00000000-0000-0000-0000-000000000000}"/>
  <bookViews>
    <workbookView xWindow="0" yWindow="0" windowWidth="28800" windowHeight="12210" xr2:uid="{F5EC29D8-E819-4010-A2BE-091946707C28}"/>
  </bookViews>
  <sheets>
    <sheet name="P&amp;L y seguimiento" sheetId="2" r:id="rId1"/>
    <sheet name="Calculador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8" i="2"/>
  <c r="H10" i="2" s="1"/>
  <c r="H12" i="2" s="1"/>
  <c r="I12" i="2" s="1"/>
  <c r="J12" i="1" l="1"/>
  <c r="F13" i="1"/>
  <c r="F12" i="1"/>
  <c r="B10" i="2" l="1"/>
  <c r="C10" i="2" s="1"/>
  <c r="B8" i="2"/>
  <c r="D7" i="2"/>
  <c r="D6" i="2"/>
  <c r="B11" i="2" l="1"/>
  <c r="C11" i="2" s="1"/>
  <c r="B13" i="2"/>
  <c r="E13" i="1"/>
  <c r="E10" i="1"/>
  <c r="E12" i="1"/>
  <c r="E14" i="1" l="1"/>
  <c r="E15" i="1"/>
</calcChain>
</file>

<file path=xl/sharedStrings.xml><?xml version="1.0" encoding="utf-8"?>
<sst xmlns="http://schemas.openxmlformats.org/spreadsheetml/2006/main" count="33" uniqueCount="33">
  <si>
    <t>spot</t>
  </si>
  <si>
    <t>plazo</t>
  </si>
  <si>
    <t>pts forward</t>
  </si>
  <si>
    <t>VP (CLP)</t>
  </si>
  <si>
    <t>deposito CLP</t>
  </si>
  <si>
    <t>tasa deposito CLP</t>
  </si>
  <si>
    <t>dolares iniciales</t>
  </si>
  <si>
    <t>dolares finales</t>
  </si>
  <si>
    <t>rentabilidad Lineal 360</t>
  </si>
  <si>
    <t>rentabilidad lineal 30</t>
  </si>
  <si>
    <t>Patrimonio USD</t>
  </si>
  <si>
    <t>Spot</t>
  </si>
  <si>
    <t>Ptos forward 1 mes</t>
  </si>
  <si>
    <t>Strike fwd 1M</t>
  </si>
  <si>
    <t>ayer</t>
  </si>
  <si>
    <t>hoy</t>
  </si>
  <si>
    <t>FX</t>
  </si>
  <si>
    <t>Cantidad en USD</t>
  </si>
  <si>
    <t>P&amp;L FX</t>
  </si>
  <si>
    <t>Retorno</t>
  </si>
  <si>
    <t>si me lo quedo al vencimiento me gano la rentabilidad del forward</t>
  </si>
  <si>
    <t>entremedio me afecta el P&amp;L</t>
  </si>
  <si>
    <t>CLPUSD hace 1M</t>
  </si>
  <si>
    <t>tasa depo</t>
  </si>
  <si>
    <t>Plata trade USD</t>
  </si>
  <si>
    <t>Cantidad dolares forward</t>
  </si>
  <si>
    <t>Ptos forward</t>
  </si>
  <si>
    <t>Strike firmado hace 1M</t>
  </si>
  <si>
    <t>Pesos depo al venc</t>
  </si>
  <si>
    <t>fixing</t>
  </si>
  <si>
    <t>P&amp;L forward</t>
  </si>
  <si>
    <t>rentabilidad</t>
  </si>
  <si>
    <t>plazo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</si>
</sst>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000%"/>
    <numFmt numFmtId="167" formatCode="0.0"/>
    <numFmt numFmtId="168" formatCode="0.00000%"/>
    <numFmt numFmtId="169" formatCode="0.000"/>
    <numFmt numFmtId="170" formatCode="0.00000"/>
    <numFmt numFmtId="171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168" fontId="0" fillId="0" borderId="0" xfId="2" applyNumberFormat="1" applyFont="1"/>
    <xf numFmtId="2" fontId="0" fillId="0" borderId="0" xfId="0" applyNumberFormat="1"/>
    <xf numFmtId="169" fontId="0" fillId="0" borderId="0" xfId="0" applyNumberFormat="1"/>
    <xf numFmtId="168" fontId="0" fillId="0" borderId="0" xfId="0" applyNumberFormat="1"/>
    <xf numFmtId="0" fontId="2" fillId="0" borderId="0" xfId="0" applyFont="1"/>
    <xf numFmtId="166" fontId="0" fillId="0" borderId="0" xfId="0" applyNumberFormat="1"/>
    <xf numFmtId="170" fontId="0" fillId="0" borderId="0" xfId="0" applyNumberFormat="1"/>
    <xf numFmtId="171" fontId="0" fillId="0" borderId="0" xfId="2" applyNumberFormat="1" applyFont="1"/>
    <xf numFmtId="171" fontId="0" fillId="0" borderId="0" xfId="0" applyNumberFormat="1"/>
    <xf numFmtId="0" fontId="0" fillId="2" borderId="0" xfId="0" applyFill="1" applyAlignment="1">
      <alignment horizontal="center"/>
    </xf>
    <xf numFmtId="1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95249</xdr:colOff>
      <xdr:row>5</xdr:row>
      <xdr:rowOff>133350</xdr:rowOff>
    </xdr:from>
    <xdr:ext cx="4962525" cy="723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6D510FC-F79C-43E8-9E43-6ADCADB70D76}"/>
            </a:ext>
          </a:extLst>
        </xdr:cNvPr>
        <xdr:cNvSpPr txBox="1"/>
      </xdr:nvSpPr>
      <xdr:spPr>
        <a:xfrm>
          <a:off x="6410324" y="1085850"/>
          <a:ext cx="4962525" cy="723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Los sintéticos te dan mejor rentabilidad pero tienen el problema de que </a:t>
          </a:r>
        </a:p>
        <a:p>
          <a:r>
            <a:rPr lang="en-US" sz="1100"/>
            <a:t>me dan</a:t>
          </a:r>
          <a:r>
            <a:rPr lang="en-US" sz="1100" baseline="0"/>
            <a:t> menos liquidez porque tengo que quedarme el depósito más tiempo ya que</a:t>
          </a:r>
        </a:p>
        <a:p>
          <a:r>
            <a:rPr lang="en-US" sz="1100" baseline="0"/>
            <a:t>lo tengo comprometido en el forward.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A3D4-CF80-448B-9B1C-27CE1CCDA3F6}">
  <sheetPr codeName="Hoja1"/>
  <dimension ref="A2:N29"/>
  <sheetViews>
    <sheetView tabSelected="1" workbookViewId="0">
      <selection activeCell="I38" sqref="G23:I38"/>
    </sheetView>
  </sheetViews>
  <sheetFormatPr baseColWidth="10" defaultRowHeight="15" x14ac:dyDescent="0.25"/>
  <cols>
    <col min="1" max="1" width="15.5703125" bestFit="1" customWidth="1"/>
    <col min="3" max="3" width="18" bestFit="1" customWidth="1"/>
    <col min="4" max="4" width="13.140625" bestFit="1" customWidth="1"/>
    <col min="7" max="7" width="23.5703125" bestFit="1" customWidth="1"/>
    <col min="8" max="8" width="12" bestFit="1" customWidth="1"/>
    <col min="9" max="9" width="11.5703125" customWidth="1"/>
    <col min="11" max="11" width="15.42578125" bestFit="1" customWidth="1"/>
    <col min="12" max="13" width="12.140625" bestFit="1" customWidth="1"/>
  </cols>
  <sheetData>
    <row r="2" spans="1:14" x14ac:dyDescent="0.25">
      <c r="G2" t="s">
        <v>24</v>
      </c>
      <c r="H2">
        <v>1000</v>
      </c>
    </row>
    <row r="3" spans="1:14" x14ac:dyDescent="0.25">
      <c r="G3" t="s">
        <v>26</v>
      </c>
      <c r="H3">
        <v>56</v>
      </c>
    </row>
    <row r="4" spans="1:14" x14ac:dyDescent="0.25">
      <c r="A4" s="14" t="s">
        <v>10</v>
      </c>
      <c r="B4">
        <v>1000</v>
      </c>
      <c r="G4" t="s">
        <v>32</v>
      </c>
      <c r="H4">
        <v>33</v>
      </c>
      <c r="L4" s="5"/>
    </row>
    <row r="5" spans="1:14" x14ac:dyDescent="0.25">
      <c r="B5" t="s">
        <v>11</v>
      </c>
      <c r="C5" t="s">
        <v>12</v>
      </c>
      <c r="D5" t="s">
        <v>13</v>
      </c>
      <c r="G5" t="s">
        <v>23</v>
      </c>
      <c r="H5" s="6">
        <v>5.3400000000000003E-2</v>
      </c>
      <c r="I5" s="5"/>
      <c r="L5" s="6"/>
    </row>
    <row r="6" spans="1:14" x14ac:dyDescent="0.25">
      <c r="A6" t="s">
        <v>14</v>
      </c>
      <c r="B6">
        <v>600</v>
      </c>
      <c r="C6">
        <v>-0.5</v>
      </c>
      <c r="D6">
        <f>+B6+C6</f>
        <v>599.5</v>
      </c>
      <c r="G6" t="s">
        <v>22</v>
      </c>
      <c r="H6">
        <v>3.266</v>
      </c>
      <c r="L6" s="5"/>
      <c r="N6" s="10"/>
    </row>
    <row r="7" spans="1:14" x14ac:dyDescent="0.25">
      <c r="A7" t="s">
        <v>15</v>
      </c>
      <c r="B7">
        <v>620</v>
      </c>
      <c r="C7">
        <v>-1</v>
      </c>
      <c r="D7">
        <f>+B7+C7</f>
        <v>619</v>
      </c>
      <c r="I7" s="5"/>
      <c r="J7" s="5"/>
    </row>
    <row r="8" spans="1:14" x14ac:dyDescent="0.25">
      <c r="A8" t="s">
        <v>16</v>
      </c>
      <c r="B8" s="7">
        <f>+B6/B7-1</f>
        <v>-3.2258064516129004E-2</v>
      </c>
      <c r="F8" s="8"/>
      <c r="G8" t="s">
        <v>27</v>
      </c>
      <c r="H8">
        <f>+H6+H3/10000</f>
        <v>3.2715999999999998</v>
      </c>
      <c r="K8" s="7"/>
      <c r="L8" s="17"/>
      <c r="M8" s="18"/>
    </row>
    <row r="9" spans="1:14" x14ac:dyDescent="0.25">
      <c r="G9" t="s">
        <v>28</v>
      </c>
      <c r="H9">
        <f>+H2*H6*(1+H5)^(H4/365)</f>
        <v>3281.3976564324221</v>
      </c>
    </row>
    <row r="10" spans="1:14" x14ac:dyDescent="0.25">
      <c r="A10" t="s">
        <v>17</v>
      </c>
      <c r="B10" s="9">
        <f>+B4*B6/B7</f>
        <v>967.74193548387098</v>
      </c>
      <c r="C10" s="10">
        <f>+B10/B4-1</f>
        <v>-3.2258064516129004E-2</v>
      </c>
      <c r="G10" t="s">
        <v>25</v>
      </c>
      <c r="H10">
        <f>+H9/H8</f>
        <v>1002.9947598827553</v>
      </c>
      <c r="I10" s="5"/>
      <c r="J10" s="7"/>
    </row>
    <row r="11" spans="1:14" x14ac:dyDescent="0.25">
      <c r="A11" t="s">
        <v>18</v>
      </c>
      <c r="B11" s="12">
        <f>+(D7-D6)*B4/B7</f>
        <v>31.451612903225808</v>
      </c>
      <c r="C11" s="10">
        <f>+B11/B4</f>
        <v>3.145161290322581E-2</v>
      </c>
      <c r="J11" s="6"/>
    </row>
    <row r="12" spans="1:14" x14ac:dyDescent="0.25">
      <c r="C12" s="13"/>
      <c r="G12" t="s">
        <v>31</v>
      </c>
      <c r="H12" s="7">
        <f>+H10/H2-1</f>
        <v>2.9947598827553268E-3</v>
      </c>
      <c r="I12" s="5">
        <f>+H12*365/33</f>
        <v>3.3123859309263461E-2</v>
      </c>
    </row>
    <row r="13" spans="1:14" x14ac:dyDescent="0.25">
      <c r="A13" t="s">
        <v>19</v>
      </c>
      <c r="B13" s="12">
        <f>+B10+B11</f>
        <v>999.19354838709683</v>
      </c>
      <c r="H13" s="11"/>
      <c r="I13" s="8"/>
      <c r="J13" s="15"/>
    </row>
    <row r="14" spans="1:14" x14ac:dyDescent="0.25">
      <c r="B14" s="12"/>
      <c r="H14" s="11"/>
    </row>
    <row r="15" spans="1:14" x14ac:dyDescent="0.25">
      <c r="B15" s="12"/>
      <c r="H15" s="16"/>
      <c r="I15" s="16"/>
    </row>
    <row r="16" spans="1:14" x14ac:dyDescent="0.25">
      <c r="G16" s="19" t="s">
        <v>20</v>
      </c>
      <c r="H16" s="19"/>
      <c r="I16" s="19"/>
      <c r="J16" s="19"/>
      <c r="K16" s="19"/>
    </row>
    <row r="17" spans="7:11" x14ac:dyDescent="0.25">
      <c r="G17" s="19" t="s">
        <v>21</v>
      </c>
      <c r="H17" s="19"/>
      <c r="I17" s="19"/>
      <c r="J17" s="19"/>
      <c r="K17" s="19"/>
    </row>
    <row r="29" spans="7:11" x14ac:dyDescent="0.25">
      <c r="H29" s="20"/>
    </row>
  </sheetData>
  <mergeCells count="2">
    <mergeCell ref="G16:K16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72DF-782C-485D-9369-9BAFB66BFEA5}">
  <sheetPr codeName="Hoja2"/>
  <dimension ref="D4:J15"/>
  <sheetViews>
    <sheetView workbookViewId="0">
      <selection activeCell="D25" sqref="D25"/>
    </sheetView>
  </sheetViews>
  <sheetFormatPr baseColWidth="10" defaultRowHeight="15" x14ac:dyDescent="0.25"/>
  <cols>
    <col min="4" max="4" width="21.28515625" bestFit="1" customWidth="1"/>
    <col min="5" max="5" width="16.28515625" bestFit="1" customWidth="1"/>
    <col min="6" max="6" width="12.5703125" bestFit="1" customWidth="1"/>
  </cols>
  <sheetData>
    <row r="4" spans="4:10" x14ac:dyDescent="0.25">
      <c r="F4" t="s">
        <v>29</v>
      </c>
    </row>
    <row r="5" spans="4:10" x14ac:dyDescent="0.25">
      <c r="D5" s="2" t="s">
        <v>0</v>
      </c>
      <c r="E5" s="2">
        <v>630</v>
      </c>
      <c r="F5">
        <v>635</v>
      </c>
    </row>
    <row r="6" spans="4:10" x14ac:dyDescent="0.25">
      <c r="D6" s="2" t="s">
        <v>1</v>
      </c>
      <c r="E6" s="2">
        <v>30</v>
      </c>
    </row>
    <row r="7" spans="4:10" x14ac:dyDescent="0.25">
      <c r="D7" s="2" t="s">
        <v>4</v>
      </c>
      <c r="E7" s="3">
        <v>100000000</v>
      </c>
    </row>
    <row r="8" spans="4:10" x14ac:dyDescent="0.25">
      <c r="D8" s="2" t="s">
        <v>5</v>
      </c>
      <c r="E8" s="4">
        <v>2.2000000000000001E-3</v>
      </c>
    </row>
    <row r="9" spans="4:10" x14ac:dyDescent="0.25">
      <c r="D9" s="2" t="s">
        <v>2</v>
      </c>
      <c r="E9" s="2">
        <v>0.1</v>
      </c>
      <c r="F9">
        <v>636</v>
      </c>
    </row>
    <row r="10" spans="4:10" x14ac:dyDescent="0.25">
      <c r="D10" s="2" t="s">
        <v>3</v>
      </c>
      <c r="E10" s="3">
        <f>+E7/(1+E8*E6/30)</f>
        <v>99780482.937537417</v>
      </c>
    </row>
    <row r="12" spans="4:10" x14ac:dyDescent="0.25">
      <c r="D12" s="2" t="s">
        <v>6</v>
      </c>
      <c r="E12" s="1">
        <f>+E10/E5</f>
        <v>158381.71894847209</v>
      </c>
      <c r="F12" s="1">
        <f>+E10/F5</f>
        <v>157134.61879927153</v>
      </c>
      <c r="G12" s="5"/>
      <c r="H12" s="5"/>
      <c r="I12" s="6" t="s">
        <v>30</v>
      </c>
      <c r="J12">
        <f>+(F9-(E5+E9))</f>
        <v>5.8999999999999773</v>
      </c>
    </row>
    <row r="13" spans="4:10" x14ac:dyDescent="0.25">
      <c r="D13" s="2" t="s">
        <v>7</v>
      </c>
      <c r="E13" s="1">
        <f>+E7/(E5+E9)</f>
        <v>158704.96746548166</v>
      </c>
      <c r="F13" s="1">
        <f>+E7/F9</f>
        <v>157232.70440251572</v>
      </c>
    </row>
    <row r="14" spans="4:10" x14ac:dyDescent="0.25">
      <c r="D14" s="2" t="s">
        <v>8</v>
      </c>
      <c r="E14" s="5">
        <f>+(E13/E12-1)*360/E6</f>
        <v>2.4491350579271653E-2</v>
      </c>
    </row>
    <row r="15" spans="4:10" x14ac:dyDescent="0.25">
      <c r="D15" s="2" t="s">
        <v>9</v>
      </c>
      <c r="E15" s="5">
        <f>+(E13/E12-1)*30/E6</f>
        <v>2.0409458816059711E-3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P&amp;L y seguimiento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2017-11-09T15:51:10Z</dcterms:created>
  <dcterms:modified xsi:type="dcterms:W3CDTF">2018-05-28T23:00:57Z</dcterms:modified>
</cp:coreProperties>
</file>