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"/>
    </mc:Choice>
  </mc:AlternateContent>
  <xr:revisionPtr revIDLastSave="0" documentId="13_ncr:1_{FEFB6006-4269-4EBA-98C9-5276B3F6A946}" xr6:coauthVersionLast="28" xr6:coauthVersionMax="28" xr10:uidLastSave="{00000000-0000-0000-0000-000000000000}"/>
  <bookViews>
    <workbookView xWindow="0" yWindow="0" windowWidth="28800" windowHeight="12210" xr2:uid="{525CC684-D3BD-44E9-8FDE-3D1E96EED6F9}"/>
  </bookViews>
  <sheets>
    <sheet name="analisis" sheetId="1" r:id="rId1"/>
    <sheet name="Hoja2" sheetId="2" r:id="rId2"/>
    <sheet name="Hoja3" sheetId="3" r:id="rId3"/>
  </sheets>
  <definedNames>
    <definedName name="solver_adj" localSheetId="0" hidden="1">analisis!$G$20:$G$33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analisis!$G$20:$G$33</definedName>
    <definedName name="solver_lhs2" localSheetId="0" hidden="1">analisis!$I$20:$I$33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analisis!$B$12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hs1" localSheetId="0" hidden="1">entero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7" i="1" l="1"/>
  <c r="C7" i="1" s="1"/>
  <c r="I5" i="1"/>
  <c r="A19" i="1"/>
  <c r="B33" i="2" s="1"/>
  <c r="F2" i="1"/>
  <c r="B20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G2" i="1"/>
  <c r="G3" i="1"/>
  <c r="G4" i="1"/>
  <c r="G5" i="1"/>
  <c r="G6" i="1"/>
  <c r="G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A56" i="2"/>
  <c r="A57" i="2"/>
  <c r="I3" i="1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B3" i="1"/>
  <c r="C3" i="1" s="1"/>
  <c r="B5" i="1"/>
  <c r="C5" i="1" s="1"/>
  <c r="B2" i="1"/>
  <c r="C2" i="1" s="1"/>
  <c r="B4" i="1"/>
  <c r="C4" i="1" s="1"/>
  <c r="B6" i="1"/>
  <c r="C6" i="1" s="1"/>
  <c r="B21" i="1"/>
  <c r="B87" i="2" s="1"/>
  <c r="B65" i="2" l="1"/>
  <c r="B70" i="2"/>
  <c r="B63" i="2"/>
  <c r="B66" i="2"/>
  <c r="B74" i="2"/>
  <c r="B67" i="2"/>
  <c r="B73" i="2"/>
  <c r="B76" i="2"/>
  <c r="B69" i="2"/>
  <c r="B72" i="2"/>
  <c r="B68" i="2"/>
  <c r="B64" i="2"/>
  <c r="B75" i="2"/>
  <c r="B71" i="2"/>
  <c r="F6" i="1"/>
  <c r="C27" i="1"/>
  <c r="B43" i="2"/>
  <c r="B56" i="2"/>
  <c r="B50" i="2"/>
  <c r="C25" i="1"/>
  <c r="B39" i="2"/>
  <c r="B30" i="2"/>
  <c r="C33" i="1"/>
  <c r="B16" i="2"/>
  <c r="B24" i="2"/>
  <c r="C23" i="1"/>
  <c r="B28" i="2"/>
  <c r="B58" i="2"/>
  <c r="B21" i="2"/>
  <c r="B20" i="2"/>
  <c r="B54" i="2"/>
  <c r="B5" i="2"/>
  <c r="C26" i="1"/>
  <c r="B38" i="2"/>
  <c r="F3" i="1"/>
  <c r="B59" i="2"/>
  <c r="B6" i="2"/>
  <c r="B15" i="2"/>
  <c r="C20" i="1"/>
  <c r="C31" i="1"/>
  <c r="B42" i="2"/>
  <c r="B48" i="2"/>
  <c r="B31" i="2"/>
  <c r="B26" i="2"/>
  <c r="B60" i="2"/>
  <c r="B52" i="2"/>
  <c r="B10" i="2"/>
  <c r="C22" i="1"/>
  <c r="B12" i="2"/>
  <c r="C28" i="1"/>
  <c r="B35" i="2"/>
  <c r="B47" i="2"/>
  <c r="B2" i="2"/>
  <c r="B34" i="2"/>
  <c r="B55" i="2"/>
  <c r="B51" i="2"/>
  <c r="B18" i="2"/>
  <c r="B4" i="2"/>
  <c r="C24" i="1"/>
  <c r="B7" i="2"/>
  <c r="B36" i="2"/>
  <c r="B29" i="2"/>
  <c r="B32" i="2"/>
  <c r="D20" i="1"/>
  <c r="E20" i="1" s="1"/>
  <c r="E21" i="1" s="1"/>
  <c r="E22" i="1" s="1"/>
  <c r="F22" i="1" s="1"/>
  <c r="B57" i="2"/>
  <c r="B62" i="2"/>
  <c r="C32" i="1"/>
  <c r="B8" i="2"/>
  <c r="C29" i="1"/>
  <c r="C30" i="1"/>
  <c r="B44" i="2"/>
  <c r="B22" i="2"/>
  <c r="B27" i="2"/>
  <c r="B61" i="2"/>
  <c r="B49" i="2"/>
  <c r="B3" i="2"/>
  <c r="B14" i="2"/>
  <c r="C21" i="1"/>
  <c r="B13" i="2"/>
  <c r="B46" i="2"/>
  <c r="B40" i="2"/>
  <c r="B37" i="2"/>
  <c r="B25" i="2"/>
  <c r="B53" i="2"/>
  <c r="B19" i="2"/>
  <c r="B11" i="2"/>
  <c r="B17" i="2"/>
  <c r="B9" i="2"/>
  <c r="B41" i="2"/>
  <c r="B45" i="2"/>
  <c r="B23" i="2"/>
  <c r="F7" i="1"/>
  <c r="F4" i="1"/>
  <c r="B81" i="2"/>
  <c r="F5" i="1"/>
  <c r="B82" i="2"/>
  <c r="B84" i="2"/>
  <c r="B86" i="2"/>
  <c r="B22" i="1"/>
  <c r="B78" i="2"/>
  <c r="B90" i="2"/>
  <c r="B89" i="2"/>
  <c r="B85" i="2"/>
  <c r="B77" i="2"/>
  <c r="B79" i="2"/>
  <c r="H2" i="1"/>
  <c r="B88" i="2"/>
  <c r="B80" i="2"/>
  <c r="B83" i="2"/>
  <c r="F20" i="1" l="1"/>
  <c r="F21" i="1"/>
  <c r="E23" i="1"/>
  <c r="F23" i="1" s="1"/>
  <c r="B100" i="2"/>
  <c r="B98" i="2"/>
  <c r="B104" i="2"/>
  <c r="B95" i="2"/>
  <c r="B23" i="1"/>
  <c r="B103" i="2"/>
  <c r="B97" i="2"/>
  <c r="B93" i="2"/>
  <c r="B91" i="2"/>
  <c r="B99" i="2"/>
  <c r="B101" i="2"/>
  <c r="B92" i="2"/>
  <c r="B102" i="2"/>
  <c r="B96" i="2"/>
  <c r="B94" i="2"/>
  <c r="B108" i="2" l="1"/>
  <c r="B111" i="2"/>
  <c r="B112" i="2"/>
  <c r="B117" i="2"/>
  <c r="B110" i="2"/>
  <c r="H3" i="1"/>
  <c r="B118" i="2"/>
  <c r="B106" i="2"/>
  <c r="B115" i="2"/>
  <c r="B114" i="2"/>
  <c r="B109" i="2"/>
  <c r="B113" i="2"/>
  <c r="B24" i="1"/>
  <c r="B107" i="2"/>
  <c r="B105" i="2"/>
  <c r="B116" i="2"/>
  <c r="E24" i="1"/>
  <c r="F24" i="1" l="1"/>
  <c r="E25" i="1"/>
  <c r="B120" i="2"/>
  <c r="B125" i="2"/>
  <c r="B124" i="2"/>
  <c r="B131" i="2"/>
  <c r="B130" i="2"/>
  <c r="B133" i="2"/>
  <c r="B137" i="2"/>
  <c r="B135" i="2"/>
  <c r="B138" i="2"/>
  <c r="B136" i="2"/>
  <c r="B128" i="2"/>
  <c r="B127" i="2"/>
  <c r="B25" i="1"/>
  <c r="B119" i="2"/>
  <c r="B139" i="2"/>
  <c r="B122" i="2"/>
  <c r="B121" i="2"/>
  <c r="B126" i="2"/>
  <c r="B123" i="2"/>
  <c r="B129" i="2"/>
  <c r="B134" i="2"/>
  <c r="B132" i="2"/>
  <c r="F25" i="1" l="1"/>
  <c r="E26" i="1"/>
  <c r="B144" i="2"/>
  <c r="B26" i="1"/>
  <c r="B150" i="2"/>
  <c r="B147" i="2"/>
  <c r="B145" i="2"/>
  <c r="H4" i="1"/>
  <c r="B142" i="2"/>
  <c r="B151" i="2"/>
  <c r="B152" i="2"/>
  <c r="B140" i="2"/>
  <c r="B141" i="2"/>
  <c r="B153" i="2"/>
  <c r="B146" i="2"/>
  <c r="B143" i="2"/>
  <c r="B149" i="2"/>
  <c r="B148" i="2"/>
  <c r="E27" i="1" l="1"/>
  <c r="F26" i="1"/>
  <c r="B159" i="2"/>
  <c r="B156" i="2"/>
  <c r="B161" i="2"/>
  <c r="B154" i="2"/>
  <c r="B167" i="2"/>
  <c r="B160" i="2"/>
  <c r="B165" i="2"/>
  <c r="B158" i="2"/>
  <c r="B155" i="2"/>
  <c r="B164" i="2"/>
  <c r="B27" i="1"/>
  <c r="B162" i="2"/>
  <c r="B163" i="2"/>
  <c r="B157" i="2"/>
  <c r="B166" i="2"/>
  <c r="F27" i="1" l="1"/>
  <c r="E28" i="1"/>
  <c r="B173" i="2"/>
  <c r="B170" i="2"/>
  <c r="B179" i="2"/>
  <c r="B175" i="2"/>
  <c r="B181" i="2"/>
  <c r="H5" i="1"/>
  <c r="B180" i="2"/>
  <c r="B172" i="2"/>
  <c r="B174" i="2"/>
  <c r="B169" i="2"/>
  <c r="B168" i="2"/>
  <c r="B28" i="1"/>
  <c r="B178" i="2"/>
  <c r="B177" i="2"/>
  <c r="B171" i="2"/>
  <c r="B176" i="2"/>
  <c r="B182" i="2" l="1"/>
  <c r="B190" i="2"/>
  <c r="B183" i="2"/>
  <c r="B195" i="2"/>
  <c r="B191" i="2"/>
  <c r="B29" i="1"/>
  <c r="B193" i="2"/>
  <c r="B189" i="2"/>
  <c r="B187" i="2"/>
  <c r="B184" i="2"/>
  <c r="B194" i="2"/>
  <c r="B188" i="2"/>
  <c r="B192" i="2"/>
  <c r="B186" i="2"/>
  <c r="B185" i="2"/>
  <c r="E29" i="1"/>
  <c r="F28" i="1"/>
  <c r="E30" i="1" l="1"/>
  <c r="F29" i="1"/>
  <c r="B200" i="2"/>
  <c r="B203" i="2"/>
  <c r="B209" i="2"/>
  <c r="H6" i="1"/>
  <c r="B206" i="2"/>
  <c r="B196" i="2"/>
  <c r="B208" i="2"/>
  <c r="B205" i="2"/>
  <c r="B201" i="2"/>
  <c r="B198" i="2"/>
  <c r="B199" i="2"/>
  <c r="B207" i="2"/>
  <c r="B197" i="2"/>
  <c r="B202" i="2"/>
  <c r="B204" i="2"/>
  <c r="B30" i="1"/>
  <c r="B224" i="2" l="1"/>
  <c r="B211" i="2"/>
  <c r="B214" i="2"/>
  <c r="B213" i="2"/>
  <c r="B215" i="2"/>
  <c r="B222" i="2"/>
  <c r="B227" i="2"/>
  <c r="B217" i="2"/>
  <c r="B220" i="2"/>
  <c r="B219" i="2"/>
  <c r="B212" i="2"/>
  <c r="B226" i="2"/>
  <c r="B210" i="2"/>
  <c r="B225" i="2"/>
  <c r="B223" i="2"/>
  <c r="B218" i="2"/>
  <c r="B31" i="1"/>
  <c r="B230" i="2"/>
  <c r="B216" i="2"/>
  <c r="B229" i="2"/>
  <c r="B228" i="2"/>
  <c r="B221" i="2"/>
  <c r="F30" i="1"/>
  <c r="E31" i="1"/>
  <c r="F31" i="1" l="1"/>
  <c r="E32" i="1"/>
  <c r="B240" i="2"/>
  <c r="B239" i="2"/>
  <c r="B241" i="2"/>
  <c r="B235" i="2"/>
  <c r="B234" i="2"/>
  <c r="B237" i="2"/>
  <c r="B244" i="2"/>
  <c r="B243" i="2"/>
  <c r="H7" i="1"/>
  <c r="B236" i="2"/>
  <c r="B242" i="2"/>
  <c r="B232" i="2"/>
  <c r="B32" i="1"/>
  <c r="B231" i="2"/>
  <c r="B238" i="2"/>
  <c r="B233" i="2"/>
  <c r="B245" i="2" l="1"/>
  <c r="B251" i="2"/>
  <c r="B249" i="2"/>
  <c r="B254" i="2"/>
  <c r="B246" i="2"/>
  <c r="B256" i="2"/>
  <c r="B33" i="1"/>
  <c r="B255" i="2"/>
  <c r="B248" i="2"/>
  <c r="B247" i="2"/>
  <c r="B258" i="2"/>
  <c r="B253" i="2"/>
  <c r="B252" i="2"/>
  <c r="B250" i="2"/>
  <c r="B257" i="2"/>
  <c r="E33" i="1"/>
  <c r="F32" i="1"/>
  <c r="F33" i="1" l="1"/>
  <c r="B261" i="2"/>
  <c r="B268" i="2"/>
  <c r="B263" i="2"/>
  <c r="B269" i="2"/>
  <c r="B259" i="2"/>
  <c r="B267" i="2"/>
  <c r="B262" i="2"/>
  <c r="B265" i="2"/>
  <c r="B266" i="2"/>
  <c r="B260" i="2"/>
  <c r="B271" i="2"/>
  <c r="B270" i="2"/>
  <c r="B264" i="2"/>
  <c r="B272" i="2"/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B275" i="2"/>
  <c r="B276" i="2"/>
  <c r="B273" i="2"/>
  <c r="B274" i="2"/>
  <c r="B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18" authorId="0" shapeId="0" xr:uid="{5A16AE23-2A96-47E5-AE27-7FEABE3E2AE6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Esto se va variando dependiendo de cuanto ba bajar(subir) la tasa
</t>
        </r>
      </text>
    </comment>
  </commentList>
</comments>
</file>

<file path=xl/sharedStrings.xml><?xml version="1.0" encoding="utf-8"?>
<sst xmlns="http://schemas.openxmlformats.org/spreadsheetml/2006/main" count="28" uniqueCount="27">
  <si>
    <t>FO</t>
  </si>
  <si>
    <t>implied tpm</t>
  </si>
  <si>
    <t>date</t>
  </si>
  <si>
    <t>forward</t>
  </si>
  <si>
    <t>last_rpm</t>
  </si>
  <si>
    <t>Market</t>
  </si>
  <si>
    <t>Estimated</t>
  </si>
  <si>
    <t>diff * diff</t>
  </si>
  <si>
    <t>last_rpm rate</t>
  </si>
  <si>
    <t>bid</t>
  </si>
  <si>
    <t>offer</t>
  </si>
  <si>
    <t>Term [years]</t>
  </si>
  <si>
    <t>Term [days]</t>
  </si>
  <si>
    <t>Lebac</t>
  </si>
  <si>
    <t>term</t>
  </si>
  <si>
    <t>term_between</t>
  </si>
  <si>
    <t>Devengo</t>
  </si>
  <si>
    <t>rate</t>
  </si>
  <si>
    <t>#</t>
  </si>
  <si>
    <t>base tasa</t>
  </si>
  <si>
    <t>LACT365</t>
  </si>
  <si>
    <t>ESPECIE</t>
  </si>
  <si>
    <t>Plazo</t>
  </si>
  <si>
    <t>BID</t>
  </si>
  <si>
    <t>OFFER</t>
  </si>
  <si>
    <t>Fecha_Valuation</t>
  </si>
  <si>
    <t>REUNIONES BCRA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</si>
</sst>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"/>
    <numFmt numFmtId="166" formatCode="0.000"/>
    <numFmt numFmtId="167" formatCode="0.00000%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17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1" applyNumberFormat="1" applyFont="1"/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1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2" fillId="0" borderId="0" xfId="0" applyNumberFormat="1" applyFont="1"/>
    <xf numFmtId="0" fontId="0" fillId="0" borderId="0" xfId="0"/>
    <xf numFmtId="0" fontId="5" fillId="0" borderId="0" xfId="0" applyFont="1" applyAlignment="1">
      <alignment horizontal="center" vertical="center"/>
    </xf>
    <xf numFmtId="10" fontId="0" fillId="0" borderId="0" xfId="1" applyNumberFormat="1" applyFont="1"/>
    <xf numFmtId="15" fontId="5" fillId="0" borderId="0" xfId="0" applyNumberFormat="1" applyFont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analisis!$B$11</c:f>
              <c:strCache>
                <c:ptCount val="1"/>
                <c:pt idx="0">
                  <c:v>04/04/2018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analisis!$B$12:$B$372</c:f>
              <c:numCache>
                <c:formatCode>General</c:formatCode>
                <c:ptCount val="361"/>
                <c:pt idx="0" formatCode="0.00000">
                  <c:v>8.9854100653285776E-6</c:v>
                </c:pt>
                <c:pt idx="1">
                  <c:v>0</c:v>
                </c:pt>
                <c:pt idx="6">
                  <c:v>0</c:v>
                </c:pt>
                <c:pt idx="7" formatCode="0.00%">
                  <c:v>0.27250000000000002</c:v>
                </c:pt>
                <c:pt idx="8" formatCode="0.00%">
                  <c:v>0.26250000000000001</c:v>
                </c:pt>
                <c:pt idx="9" formatCode="0.00%">
                  <c:v>0.25750000000000001</c:v>
                </c:pt>
                <c:pt idx="10" formatCode="0.00%">
                  <c:v>0.2525</c:v>
                </c:pt>
                <c:pt idx="11" formatCode="0.00%">
                  <c:v>0.245</c:v>
                </c:pt>
                <c:pt idx="12" formatCode="0.00%">
                  <c:v>0.24249999999999999</c:v>
                </c:pt>
                <c:pt idx="13" formatCode="0.00%">
                  <c:v>0.24249999999999999</c:v>
                </c:pt>
                <c:pt idx="14" formatCode="0.00%">
                  <c:v>0.23749999999999999</c:v>
                </c:pt>
                <c:pt idx="15" formatCode="0.00%">
                  <c:v>0.22999999999999998</c:v>
                </c:pt>
                <c:pt idx="16" formatCode="0.00%">
                  <c:v>0.22999999999999998</c:v>
                </c:pt>
                <c:pt idx="17" formatCode="0.00%">
                  <c:v>0.22999999999999998</c:v>
                </c:pt>
                <c:pt idx="18" formatCode="0.00%">
                  <c:v>0.22999999999999998</c:v>
                </c:pt>
                <c:pt idx="19" formatCode="0.00%">
                  <c:v>0.22999999999999998</c:v>
                </c:pt>
                <c:pt idx="20" formatCode="0.00%">
                  <c:v>0.22999999999999998</c:v>
                </c:pt>
                <c:pt idx="21" formatCode="0.00%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2-45F6-92C8-0EF7B61F1B8C}"/>
            </c:ext>
          </c:extLst>
        </c:ser>
        <c:ser>
          <c:idx val="2"/>
          <c:order val="1"/>
          <c:tx>
            <c:strRef>
              <c:f>analisis!$C$11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analisis!$C$12:$C$372</c:f>
              <c:numCache>
                <c:formatCode>General</c:formatCode>
                <c:ptCount val="361"/>
                <c:pt idx="6">
                  <c:v>0</c:v>
                </c:pt>
                <c:pt idx="8">
                  <c:v>1.643835616438356E-2</c:v>
                </c:pt>
                <c:pt idx="9">
                  <c:v>5.4794520547945202E-2</c:v>
                </c:pt>
                <c:pt idx="10">
                  <c:v>9.3150684931506855E-2</c:v>
                </c:pt>
                <c:pt idx="11">
                  <c:v>0.13150684931506848</c:v>
                </c:pt>
                <c:pt idx="12">
                  <c:v>0.18904109589041096</c:v>
                </c:pt>
                <c:pt idx="13">
                  <c:v>0.22739726027397261</c:v>
                </c:pt>
                <c:pt idx="14">
                  <c:v>0.26575342465753427</c:v>
                </c:pt>
                <c:pt idx="15">
                  <c:v>0.30410958904109592</c:v>
                </c:pt>
                <c:pt idx="16">
                  <c:v>0.34246575342465752</c:v>
                </c:pt>
                <c:pt idx="17">
                  <c:v>0.38082191780821917</c:v>
                </c:pt>
                <c:pt idx="18">
                  <c:v>0.43835616438356162</c:v>
                </c:pt>
                <c:pt idx="19">
                  <c:v>0.47671232876712327</c:v>
                </c:pt>
                <c:pt idx="20">
                  <c:v>0.51506849315068493</c:v>
                </c:pt>
                <c:pt idx="21">
                  <c:v>0.55342465753424652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2-45F6-92C8-0EF7B6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571327"/>
        <c:axId val="601103199"/>
      </c:lineChart>
      <c:catAx>
        <c:axId val="128457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1103199"/>
        <c:crosses val="autoZero"/>
        <c:auto val="1"/>
        <c:lblAlgn val="ctr"/>
        <c:lblOffset val="100"/>
        <c:noMultiLvlLbl val="0"/>
      </c:catAx>
      <c:valAx>
        <c:axId val="60110319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5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Argentina Lebac Market 04</a:t>
            </a:r>
            <a:r>
              <a:rPr lang="es-CL" b="1" baseline="0"/>
              <a:t> abril</a:t>
            </a:r>
            <a:endParaRPr lang="es-CL" b="1"/>
          </a:p>
        </c:rich>
      </c:tx>
      <c:layout>
        <c:manualLayout>
          <c:xMode val="edge"/>
          <c:yMode val="edge"/>
          <c:x val="0.36913739147991115"/>
          <c:y val="5.4639766414740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9236144518"/>
          <c:y val="0.16696086902180707"/>
          <c:w val="0.8268851371489554"/>
          <c:h val="0.61724382873783568"/>
        </c:manualLayout>
      </c:layout>
      <c:scatterChart>
        <c:scatterStyle val="smoothMarker"/>
        <c:varyColors val="0"/>
        <c:ser>
          <c:idx val="2"/>
          <c:order val="0"/>
          <c:tx>
            <c:v>Implied Repo Rate Lebacs</c:v>
          </c:tx>
          <c:spPr>
            <a:ln w="28575" cap="rnd" cmpd="thinThick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27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62-4D17-8D05-82D66B9E4F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xVal>
          <c:y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0.27250000000000002</c:v>
                </c:pt>
                <c:pt idx="70">
                  <c:v>0.27250000000000002</c:v>
                </c:pt>
                <c:pt idx="71">
                  <c:v>0.27250000000000002</c:v>
                </c:pt>
                <c:pt idx="72">
                  <c:v>0.27250000000000002</c:v>
                </c:pt>
                <c:pt idx="73">
                  <c:v>0.27250000000000002</c:v>
                </c:pt>
                <c:pt idx="74">
                  <c:v>0.27250000000000002</c:v>
                </c:pt>
                <c:pt idx="75">
                  <c:v>0.26250000000000001</c:v>
                </c:pt>
                <c:pt idx="76">
                  <c:v>0.26250000000000001</c:v>
                </c:pt>
                <c:pt idx="77">
                  <c:v>0.26250000000000001</c:v>
                </c:pt>
                <c:pt idx="78">
                  <c:v>0.26250000000000001</c:v>
                </c:pt>
                <c:pt idx="79">
                  <c:v>0.26250000000000001</c:v>
                </c:pt>
                <c:pt idx="80">
                  <c:v>0.26250000000000001</c:v>
                </c:pt>
                <c:pt idx="81">
                  <c:v>0.26250000000000001</c:v>
                </c:pt>
                <c:pt idx="82">
                  <c:v>0.26250000000000001</c:v>
                </c:pt>
                <c:pt idx="83">
                  <c:v>0.26250000000000001</c:v>
                </c:pt>
                <c:pt idx="84">
                  <c:v>0.26250000000000001</c:v>
                </c:pt>
                <c:pt idx="85">
                  <c:v>0.26250000000000001</c:v>
                </c:pt>
                <c:pt idx="86">
                  <c:v>0.26250000000000001</c:v>
                </c:pt>
                <c:pt idx="87">
                  <c:v>0.26250000000000001</c:v>
                </c:pt>
                <c:pt idx="88">
                  <c:v>0.26250000000000001</c:v>
                </c:pt>
                <c:pt idx="89">
                  <c:v>0.25750000000000001</c:v>
                </c:pt>
                <c:pt idx="90">
                  <c:v>0.25750000000000001</c:v>
                </c:pt>
                <c:pt idx="91">
                  <c:v>0.25750000000000001</c:v>
                </c:pt>
                <c:pt idx="92">
                  <c:v>0.25750000000000001</c:v>
                </c:pt>
                <c:pt idx="93">
                  <c:v>0.25750000000000001</c:v>
                </c:pt>
                <c:pt idx="94">
                  <c:v>0.25750000000000001</c:v>
                </c:pt>
                <c:pt idx="95">
                  <c:v>0.25750000000000001</c:v>
                </c:pt>
                <c:pt idx="96">
                  <c:v>0.25750000000000001</c:v>
                </c:pt>
                <c:pt idx="97">
                  <c:v>0.25750000000000001</c:v>
                </c:pt>
                <c:pt idx="98">
                  <c:v>0.25750000000000001</c:v>
                </c:pt>
                <c:pt idx="99">
                  <c:v>0.25750000000000001</c:v>
                </c:pt>
                <c:pt idx="100">
                  <c:v>0.25750000000000001</c:v>
                </c:pt>
                <c:pt idx="101">
                  <c:v>0.25750000000000001</c:v>
                </c:pt>
                <c:pt idx="102">
                  <c:v>0.25750000000000001</c:v>
                </c:pt>
                <c:pt idx="103">
                  <c:v>0.2525</c:v>
                </c:pt>
                <c:pt idx="104">
                  <c:v>0.2525</c:v>
                </c:pt>
                <c:pt idx="105">
                  <c:v>0.2525</c:v>
                </c:pt>
                <c:pt idx="106">
                  <c:v>0.2525</c:v>
                </c:pt>
                <c:pt idx="107">
                  <c:v>0.2525</c:v>
                </c:pt>
                <c:pt idx="108">
                  <c:v>0.2525</c:v>
                </c:pt>
                <c:pt idx="109">
                  <c:v>0.2525</c:v>
                </c:pt>
                <c:pt idx="110">
                  <c:v>0.2525</c:v>
                </c:pt>
                <c:pt idx="111">
                  <c:v>0.2525</c:v>
                </c:pt>
                <c:pt idx="112">
                  <c:v>0.2525</c:v>
                </c:pt>
                <c:pt idx="113">
                  <c:v>0.2525</c:v>
                </c:pt>
                <c:pt idx="114">
                  <c:v>0.2525</c:v>
                </c:pt>
                <c:pt idx="115">
                  <c:v>0.2525</c:v>
                </c:pt>
                <c:pt idx="116">
                  <c:v>0.2525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0.245</c:v>
                </c:pt>
                <c:pt idx="121">
                  <c:v>0.245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0.245</c:v>
                </c:pt>
                <c:pt idx="127">
                  <c:v>0.245</c:v>
                </c:pt>
                <c:pt idx="128">
                  <c:v>0.245</c:v>
                </c:pt>
                <c:pt idx="129">
                  <c:v>0.245</c:v>
                </c:pt>
                <c:pt idx="130">
                  <c:v>0.245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0.245</c:v>
                </c:pt>
                <c:pt idx="135">
                  <c:v>0.245</c:v>
                </c:pt>
                <c:pt idx="136">
                  <c:v>0.245</c:v>
                </c:pt>
                <c:pt idx="137">
                  <c:v>0.245</c:v>
                </c:pt>
                <c:pt idx="138">
                  <c:v>0.24249999999999999</c:v>
                </c:pt>
                <c:pt idx="139">
                  <c:v>0.24249999999999999</c:v>
                </c:pt>
                <c:pt idx="140">
                  <c:v>0.24249999999999999</c:v>
                </c:pt>
                <c:pt idx="141">
                  <c:v>0.24249999999999999</c:v>
                </c:pt>
                <c:pt idx="142">
                  <c:v>0.24249999999999999</c:v>
                </c:pt>
                <c:pt idx="143">
                  <c:v>0.24249999999999999</c:v>
                </c:pt>
                <c:pt idx="144">
                  <c:v>0.24249999999999999</c:v>
                </c:pt>
                <c:pt idx="145">
                  <c:v>0.24249999999999999</c:v>
                </c:pt>
                <c:pt idx="146">
                  <c:v>0.24249999999999999</c:v>
                </c:pt>
                <c:pt idx="147">
                  <c:v>0.24249999999999999</c:v>
                </c:pt>
                <c:pt idx="148">
                  <c:v>0.24249999999999999</c:v>
                </c:pt>
                <c:pt idx="149">
                  <c:v>0.24249999999999999</c:v>
                </c:pt>
                <c:pt idx="150">
                  <c:v>0.24249999999999999</c:v>
                </c:pt>
                <c:pt idx="151">
                  <c:v>0.24249999999999999</c:v>
                </c:pt>
                <c:pt idx="152">
                  <c:v>0.24249999999999999</c:v>
                </c:pt>
                <c:pt idx="153">
                  <c:v>0.24249999999999999</c:v>
                </c:pt>
                <c:pt idx="154">
                  <c:v>0.24249999999999999</c:v>
                </c:pt>
                <c:pt idx="155">
                  <c:v>0.24249999999999999</c:v>
                </c:pt>
                <c:pt idx="156">
                  <c:v>0.24249999999999999</c:v>
                </c:pt>
                <c:pt idx="157">
                  <c:v>0.24249999999999999</c:v>
                </c:pt>
                <c:pt idx="158">
                  <c:v>0.24249999999999999</c:v>
                </c:pt>
                <c:pt idx="159">
                  <c:v>0.24249999999999999</c:v>
                </c:pt>
                <c:pt idx="160">
                  <c:v>0.24249999999999999</c:v>
                </c:pt>
                <c:pt idx="161">
                  <c:v>0.24249999999999999</c:v>
                </c:pt>
                <c:pt idx="162">
                  <c:v>0.24249999999999999</c:v>
                </c:pt>
                <c:pt idx="163">
                  <c:v>0.24249999999999999</c:v>
                </c:pt>
                <c:pt idx="164">
                  <c:v>0.24249999999999999</c:v>
                </c:pt>
                <c:pt idx="165">
                  <c:v>0.24249999999999999</c:v>
                </c:pt>
                <c:pt idx="166">
                  <c:v>0.23749999999999999</c:v>
                </c:pt>
                <c:pt idx="167">
                  <c:v>0.23749999999999999</c:v>
                </c:pt>
                <c:pt idx="168">
                  <c:v>0.23749999999999999</c:v>
                </c:pt>
                <c:pt idx="169">
                  <c:v>0.23749999999999999</c:v>
                </c:pt>
                <c:pt idx="170">
                  <c:v>0.23749999999999999</c:v>
                </c:pt>
                <c:pt idx="171">
                  <c:v>0.23749999999999999</c:v>
                </c:pt>
                <c:pt idx="172">
                  <c:v>0.23749999999999999</c:v>
                </c:pt>
                <c:pt idx="173">
                  <c:v>0.23749999999999999</c:v>
                </c:pt>
                <c:pt idx="174">
                  <c:v>0.23749999999999999</c:v>
                </c:pt>
                <c:pt idx="175">
                  <c:v>0.23749999999999999</c:v>
                </c:pt>
                <c:pt idx="176">
                  <c:v>0.23749999999999999</c:v>
                </c:pt>
                <c:pt idx="177">
                  <c:v>0.23749999999999999</c:v>
                </c:pt>
                <c:pt idx="178">
                  <c:v>0.23749999999999999</c:v>
                </c:pt>
                <c:pt idx="179">
                  <c:v>0.23749999999999999</c:v>
                </c:pt>
                <c:pt idx="180">
                  <c:v>0.22999999999999998</c:v>
                </c:pt>
                <c:pt idx="181">
                  <c:v>0.22999999999999998</c:v>
                </c:pt>
                <c:pt idx="182">
                  <c:v>0.22999999999999998</c:v>
                </c:pt>
                <c:pt idx="183">
                  <c:v>0.22999999999999998</c:v>
                </c:pt>
                <c:pt idx="184">
                  <c:v>0.22999999999999998</c:v>
                </c:pt>
                <c:pt idx="185">
                  <c:v>0.22999999999999998</c:v>
                </c:pt>
                <c:pt idx="186">
                  <c:v>0.22999999999999998</c:v>
                </c:pt>
                <c:pt idx="187">
                  <c:v>0.22999999999999998</c:v>
                </c:pt>
                <c:pt idx="188">
                  <c:v>0.22999999999999998</c:v>
                </c:pt>
                <c:pt idx="189">
                  <c:v>0.22999999999999998</c:v>
                </c:pt>
                <c:pt idx="190">
                  <c:v>0.22999999999999998</c:v>
                </c:pt>
                <c:pt idx="191">
                  <c:v>0.22999999999999998</c:v>
                </c:pt>
                <c:pt idx="192">
                  <c:v>0.22999999999999998</c:v>
                </c:pt>
                <c:pt idx="193">
                  <c:v>0.22999999999999998</c:v>
                </c:pt>
                <c:pt idx="194">
                  <c:v>0.22999999999999998</c:v>
                </c:pt>
                <c:pt idx="195">
                  <c:v>0.22999999999999998</c:v>
                </c:pt>
                <c:pt idx="196">
                  <c:v>0.22999999999999998</c:v>
                </c:pt>
                <c:pt idx="197">
                  <c:v>0.22999999999999998</c:v>
                </c:pt>
                <c:pt idx="198">
                  <c:v>0.22999999999999998</c:v>
                </c:pt>
                <c:pt idx="199">
                  <c:v>0.22999999999999998</c:v>
                </c:pt>
                <c:pt idx="200">
                  <c:v>0.22999999999999998</c:v>
                </c:pt>
                <c:pt idx="201">
                  <c:v>0.22999999999999998</c:v>
                </c:pt>
                <c:pt idx="202">
                  <c:v>0.22999999999999998</c:v>
                </c:pt>
                <c:pt idx="203">
                  <c:v>0.22999999999999998</c:v>
                </c:pt>
                <c:pt idx="204">
                  <c:v>0.22999999999999998</c:v>
                </c:pt>
                <c:pt idx="205">
                  <c:v>0.22999999999999998</c:v>
                </c:pt>
                <c:pt idx="206">
                  <c:v>0.22999999999999998</c:v>
                </c:pt>
                <c:pt idx="207">
                  <c:v>0.22999999999999998</c:v>
                </c:pt>
                <c:pt idx="208">
                  <c:v>0.22999999999999998</c:v>
                </c:pt>
                <c:pt idx="209">
                  <c:v>0.22999999999999998</c:v>
                </c:pt>
                <c:pt idx="210">
                  <c:v>0.22999999999999998</c:v>
                </c:pt>
                <c:pt idx="211">
                  <c:v>0.22999999999999998</c:v>
                </c:pt>
                <c:pt idx="212">
                  <c:v>0.22999999999999998</c:v>
                </c:pt>
                <c:pt idx="213">
                  <c:v>0.22999999999999998</c:v>
                </c:pt>
                <c:pt idx="214">
                  <c:v>0.22999999999999998</c:v>
                </c:pt>
                <c:pt idx="215">
                  <c:v>0.22999999999999998</c:v>
                </c:pt>
                <c:pt idx="216">
                  <c:v>0.22999999999999998</c:v>
                </c:pt>
                <c:pt idx="217">
                  <c:v>0.22999999999999998</c:v>
                </c:pt>
                <c:pt idx="218">
                  <c:v>0.22999999999999998</c:v>
                </c:pt>
                <c:pt idx="219">
                  <c:v>0.22999999999999998</c:v>
                </c:pt>
                <c:pt idx="220">
                  <c:v>0.22999999999999998</c:v>
                </c:pt>
                <c:pt idx="221">
                  <c:v>0.22999999999999998</c:v>
                </c:pt>
                <c:pt idx="222">
                  <c:v>0.22999999999999998</c:v>
                </c:pt>
                <c:pt idx="223">
                  <c:v>0.22999999999999998</c:v>
                </c:pt>
                <c:pt idx="224">
                  <c:v>0.22999999999999998</c:v>
                </c:pt>
                <c:pt idx="225">
                  <c:v>0.22999999999999998</c:v>
                </c:pt>
                <c:pt idx="226">
                  <c:v>0.22999999999999998</c:v>
                </c:pt>
                <c:pt idx="227">
                  <c:v>0.22999999999999998</c:v>
                </c:pt>
                <c:pt idx="228">
                  <c:v>0.22999999999999998</c:v>
                </c:pt>
                <c:pt idx="229">
                  <c:v>0.22999999999999998</c:v>
                </c:pt>
                <c:pt idx="230">
                  <c:v>0.22999999999999998</c:v>
                </c:pt>
                <c:pt idx="231">
                  <c:v>0.22999999999999998</c:v>
                </c:pt>
                <c:pt idx="232">
                  <c:v>0.22999999999999998</c:v>
                </c:pt>
                <c:pt idx="233">
                  <c:v>0.22999999999999998</c:v>
                </c:pt>
                <c:pt idx="234">
                  <c:v>0.22999999999999998</c:v>
                </c:pt>
                <c:pt idx="235">
                  <c:v>0.22999999999999998</c:v>
                </c:pt>
                <c:pt idx="236">
                  <c:v>0.22999999999999998</c:v>
                </c:pt>
                <c:pt idx="237">
                  <c:v>0.22999999999999998</c:v>
                </c:pt>
                <c:pt idx="238">
                  <c:v>0.22999999999999998</c:v>
                </c:pt>
                <c:pt idx="239">
                  <c:v>0.22999999999999998</c:v>
                </c:pt>
                <c:pt idx="240">
                  <c:v>0.22999999999999998</c:v>
                </c:pt>
                <c:pt idx="241">
                  <c:v>0.22999999999999998</c:v>
                </c:pt>
                <c:pt idx="242">
                  <c:v>0.22999999999999998</c:v>
                </c:pt>
                <c:pt idx="243">
                  <c:v>0.22999999999999998</c:v>
                </c:pt>
                <c:pt idx="244">
                  <c:v>0.22999999999999998</c:v>
                </c:pt>
                <c:pt idx="245">
                  <c:v>0.22999999999999998</c:v>
                </c:pt>
                <c:pt idx="246">
                  <c:v>0.22999999999999998</c:v>
                </c:pt>
                <c:pt idx="247">
                  <c:v>0.22999999999999998</c:v>
                </c:pt>
                <c:pt idx="248">
                  <c:v>0.22999999999999998</c:v>
                </c:pt>
                <c:pt idx="249">
                  <c:v>0.22999999999999998</c:v>
                </c:pt>
                <c:pt idx="250">
                  <c:v>0.22999999999999998</c:v>
                </c:pt>
                <c:pt idx="251">
                  <c:v>0.22999999999999998</c:v>
                </c:pt>
                <c:pt idx="252">
                  <c:v>0.22999999999999998</c:v>
                </c:pt>
                <c:pt idx="253">
                  <c:v>0.22999999999999998</c:v>
                </c:pt>
                <c:pt idx="254">
                  <c:v>0.22999999999999998</c:v>
                </c:pt>
                <c:pt idx="255">
                  <c:v>0.22999999999999998</c:v>
                </c:pt>
                <c:pt idx="256">
                  <c:v>0.22999999999999998</c:v>
                </c:pt>
                <c:pt idx="257">
                  <c:v>0.22999999999999998</c:v>
                </c:pt>
                <c:pt idx="258">
                  <c:v>0.22999999999999998</c:v>
                </c:pt>
                <c:pt idx="259">
                  <c:v>0.22999999999999998</c:v>
                </c:pt>
                <c:pt idx="260">
                  <c:v>0.22999999999999998</c:v>
                </c:pt>
                <c:pt idx="261">
                  <c:v>0.22999999999999998</c:v>
                </c:pt>
                <c:pt idx="262">
                  <c:v>0.22999999999999998</c:v>
                </c:pt>
                <c:pt idx="263">
                  <c:v>0.22999999999999998</c:v>
                </c:pt>
                <c:pt idx="264">
                  <c:v>0.22999999999999998</c:v>
                </c:pt>
                <c:pt idx="265">
                  <c:v>0.22999999999999998</c:v>
                </c:pt>
                <c:pt idx="266">
                  <c:v>0.22999999999999998</c:v>
                </c:pt>
                <c:pt idx="267">
                  <c:v>0.22999999999999998</c:v>
                </c:pt>
                <c:pt idx="268">
                  <c:v>0.22999999999999998</c:v>
                </c:pt>
                <c:pt idx="269">
                  <c:v>0.22999999999999998</c:v>
                </c:pt>
                <c:pt idx="270">
                  <c:v>0.22999999999999998</c:v>
                </c:pt>
                <c:pt idx="271">
                  <c:v>0.22999999999999998</c:v>
                </c:pt>
                <c:pt idx="272">
                  <c:v>0.22999999999999998</c:v>
                </c:pt>
                <c:pt idx="273">
                  <c:v>0.22999999999999998</c:v>
                </c:pt>
                <c:pt idx="274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scatterChart>
        <c:scatterStyle val="lineMarker"/>
        <c:varyColors val="0"/>
        <c:ser>
          <c:idx val="0"/>
          <c:order val="1"/>
          <c:tx>
            <c:strRef>
              <c:f>analisis!$I$1</c:f>
              <c:strCache>
                <c:ptCount val="1"/>
                <c:pt idx="0">
                  <c:v>Market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A3-46A0-92A7-E23C4F5AF5C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5DA-4370-A320-7EE6AFBCAE0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A3-46A0-92A7-E23C4F5AF5C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5DA-4370-A320-7EE6AFBCAE0C}"/>
              </c:ext>
            </c:extLst>
          </c:dPt>
          <c:xVal>
            <c:numRef>
              <c:f>analisis!$A$2:$A$8</c:f>
              <c:numCache>
                <c:formatCode>m/d/yyyy</c:formatCode>
                <c:ptCount val="7"/>
                <c:pt idx="0">
                  <c:v>43208</c:v>
                </c:pt>
                <c:pt idx="1">
                  <c:v>43236</c:v>
                </c:pt>
                <c:pt idx="2">
                  <c:v>43272</c:v>
                </c:pt>
                <c:pt idx="3">
                  <c:v>43299</c:v>
                </c:pt>
                <c:pt idx="4">
                  <c:v>43327</c:v>
                </c:pt>
                <c:pt idx="5">
                  <c:v>43362</c:v>
                </c:pt>
              </c:numCache>
            </c:numRef>
          </c:xVal>
          <c:yVal>
            <c:numRef>
              <c:f>analisis!$I$2:$I$8</c:f>
              <c:numCache>
                <c:formatCode>0.00%</c:formatCode>
                <c:ptCount val="7"/>
                <c:pt idx="0">
                  <c:v>0.26500000000000001</c:v>
                </c:pt>
                <c:pt idx="1">
                  <c:v>0.26300000000000001</c:v>
                </c:pt>
                <c:pt idx="2">
                  <c:v>0.25900000000000001</c:v>
                </c:pt>
                <c:pt idx="3">
                  <c:v>0.25900000000000001</c:v>
                </c:pt>
                <c:pt idx="4">
                  <c:v>0.255</c:v>
                </c:pt>
                <c:pt idx="5">
                  <c:v>0.25600000000000001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370-A320-7EE6AFBCAE0C}"/>
            </c:ext>
          </c:extLst>
        </c:ser>
        <c:ser>
          <c:idx val="1"/>
          <c:order val="2"/>
          <c:tx>
            <c:strRef>
              <c:f>analisis!$J$1</c:f>
              <c:strCache>
                <c:ptCount val="1"/>
                <c:pt idx="0">
                  <c:v>Estimated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lumMod val="50000"/>
                  </a:schemeClr>
                </a:solidFill>
              </a:ln>
              <a:effectLst/>
            </c:spPr>
          </c:marker>
          <c:xVal>
            <c:numRef>
              <c:f>analisis!$A$2:$A$8</c:f>
              <c:numCache>
                <c:formatCode>m/d/yyyy</c:formatCode>
                <c:ptCount val="7"/>
                <c:pt idx="0">
                  <c:v>43208</c:v>
                </c:pt>
                <c:pt idx="1">
                  <c:v>43236</c:v>
                </c:pt>
                <c:pt idx="2">
                  <c:v>43272</c:v>
                </c:pt>
                <c:pt idx="3">
                  <c:v>43299</c:v>
                </c:pt>
                <c:pt idx="4">
                  <c:v>43327</c:v>
                </c:pt>
                <c:pt idx="5">
                  <c:v>43362</c:v>
                </c:pt>
              </c:numCache>
            </c:numRef>
          </c:xVal>
          <c:yVal>
            <c:numRef>
              <c:f>analisis!$J$2:$J$8</c:f>
              <c:numCache>
                <c:formatCode>0.00%</c:formatCode>
                <c:ptCount val="7"/>
                <c:pt idx="0">
                  <c:v>0.26745763209393592</c:v>
                </c:pt>
                <c:pt idx="1">
                  <c:v>0.26318547564886863</c:v>
                </c:pt>
                <c:pt idx="2">
                  <c:v>0.25921125881501311</c:v>
                </c:pt>
                <c:pt idx="3">
                  <c:v>0.25824770669880931</c:v>
                </c:pt>
                <c:pt idx="4">
                  <c:v>0.25649228209434066</c:v>
                </c:pt>
                <c:pt idx="5">
                  <c:v>0.25572875842347698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370-A320-7EE6AFBCAE0C}"/>
            </c:ext>
          </c:extLst>
        </c:ser>
        <c:ser>
          <c:idx val="3"/>
          <c:order val="3"/>
          <c:tx>
            <c:strRef>
              <c:f>analisis!$F$1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analisis!$A$2:$A$8</c:f>
              <c:numCache>
                <c:formatCode>m/d/yyyy</c:formatCode>
                <c:ptCount val="7"/>
                <c:pt idx="0">
                  <c:v>43208</c:v>
                </c:pt>
                <c:pt idx="1">
                  <c:v>43236</c:v>
                </c:pt>
                <c:pt idx="2">
                  <c:v>43272</c:v>
                </c:pt>
                <c:pt idx="3">
                  <c:v>43299</c:v>
                </c:pt>
                <c:pt idx="4">
                  <c:v>43327</c:v>
                </c:pt>
                <c:pt idx="5">
                  <c:v>43362</c:v>
                </c:pt>
              </c:numCache>
            </c:numRef>
          </c:xVal>
          <c:yVal>
            <c:numRef>
              <c:f>analisis!$F$2:$F$8</c:f>
              <c:numCache>
                <c:formatCode>0.00%</c:formatCode>
                <c:ptCount val="7"/>
                <c:pt idx="0">
                  <c:v>0.26500000000000001</c:v>
                </c:pt>
                <c:pt idx="1">
                  <c:v>0.25936372759078957</c:v>
                </c:pt>
                <c:pt idx="2">
                  <c:v>0.24686252922957905</c:v>
                </c:pt>
                <c:pt idx="3">
                  <c:v>0.24541669046370496</c:v>
                </c:pt>
                <c:pt idx="4">
                  <c:v>0.22335827840742728</c:v>
                </c:pt>
                <c:pt idx="5">
                  <c:v>0.23771229459909768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valAx>
        <c:axId val="180241408"/>
        <c:scaling>
          <c:orientation val="minMax"/>
          <c:min val="4317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crossBetween val="midCat"/>
        <c:majorUnit val="40"/>
        <c:minorUnit val="30"/>
      </c:valAx>
      <c:valAx>
        <c:axId val="180172416"/>
        <c:scaling>
          <c:orientation val="minMax"/>
          <c:max val="0.2800000000000000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midCat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919242811690344E-2"/>
          <c:y val="0.920454291039707"/>
          <c:w val="0.75113079615048117"/>
          <c:h val="4.298760250159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Implied Rate in Bonds Curve</a:t>
            </a:r>
          </a:p>
        </c:rich>
      </c:tx>
      <c:layout>
        <c:manualLayout>
          <c:xMode val="edge"/>
          <c:yMode val="edge"/>
          <c:x val="0.27512022327436314"/>
          <c:y val="2.7866051651228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3457967384"/>
          <c:y val="0.16696085001139888"/>
          <c:w val="0.8268851371489554"/>
          <c:h val="0.61724382873783568"/>
        </c:manualLayout>
      </c:layout>
      <c:lineChart>
        <c:grouping val="standard"/>
        <c:varyColors val="0"/>
        <c:ser>
          <c:idx val="2"/>
          <c:order val="0"/>
          <c:tx>
            <c:v>Implied Rate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cat>
          <c: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0.27250000000000002</c:v>
                </c:pt>
                <c:pt idx="70">
                  <c:v>0.27250000000000002</c:v>
                </c:pt>
                <c:pt idx="71">
                  <c:v>0.27250000000000002</c:v>
                </c:pt>
                <c:pt idx="72">
                  <c:v>0.27250000000000002</c:v>
                </c:pt>
                <c:pt idx="73">
                  <c:v>0.27250000000000002</c:v>
                </c:pt>
                <c:pt idx="74">
                  <c:v>0.27250000000000002</c:v>
                </c:pt>
                <c:pt idx="75">
                  <c:v>0.26250000000000001</c:v>
                </c:pt>
                <c:pt idx="76">
                  <c:v>0.26250000000000001</c:v>
                </c:pt>
                <c:pt idx="77">
                  <c:v>0.26250000000000001</c:v>
                </c:pt>
                <c:pt idx="78">
                  <c:v>0.26250000000000001</c:v>
                </c:pt>
                <c:pt idx="79">
                  <c:v>0.26250000000000001</c:v>
                </c:pt>
                <c:pt idx="80">
                  <c:v>0.26250000000000001</c:v>
                </c:pt>
                <c:pt idx="81">
                  <c:v>0.26250000000000001</c:v>
                </c:pt>
                <c:pt idx="82">
                  <c:v>0.26250000000000001</c:v>
                </c:pt>
                <c:pt idx="83">
                  <c:v>0.26250000000000001</c:v>
                </c:pt>
                <c:pt idx="84">
                  <c:v>0.26250000000000001</c:v>
                </c:pt>
                <c:pt idx="85">
                  <c:v>0.26250000000000001</c:v>
                </c:pt>
                <c:pt idx="86">
                  <c:v>0.26250000000000001</c:v>
                </c:pt>
                <c:pt idx="87">
                  <c:v>0.26250000000000001</c:v>
                </c:pt>
                <c:pt idx="88">
                  <c:v>0.26250000000000001</c:v>
                </c:pt>
                <c:pt idx="89">
                  <c:v>0.25750000000000001</c:v>
                </c:pt>
                <c:pt idx="90">
                  <c:v>0.25750000000000001</c:v>
                </c:pt>
                <c:pt idx="91">
                  <c:v>0.25750000000000001</c:v>
                </c:pt>
                <c:pt idx="92">
                  <c:v>0.25750000000000001</c:v>
                </c:pt>
                <c:pt idx="93">
                  <c:v>0.25750000000000001</c:v>
                </c:pt>
                <c:pt idx="94">
                  <c:v>0.25750000000000001</c:v>
                </c:pt>
                <c:pt idx="95">
                  <c:v>0.25750000000000001</c:v>
                </c:pt>
                <c:pt idx="96">
                  <c:v>0.25750000000000001</c:v>
                </c:pt>
                <c:pt idx="97">
                  <c:v>0.25750000000000001</c:v>
                </c:pt>
                <c:pt idx="98">
                  <c:v>0.25750000000000001</c:v>
                </c:pt>
                <c:pt idx="99">
                  <c:v>0.25750000000000001</c:v>
                </c:pt>
                <c:pt idx="100">
                  <c:v>0.25750000000000001</c:v>
                </c:pt>
                <c:pt idx="101">
                  <c:v>0.25750000000000001</c:v>
                </c:pt>
                <c:pt idx="102">
                  <c:v>0.25750000000000001</c:v>
                </c:pt>
                <c:pt idx="103">
                  <c:v>0.2525</c:v>
                </c:pt>
                <c:pt idx="104">
                  <c:v>0.2525</c:v>
                </c:pt>
                <c:pt idx="105">
                  <c:v>0.2525</c:v>
                </c:pt>
                <c:pt idx="106">
                  <c:v>0.2525</c:v>
                </c:pt>
                <c:pt idx="107">
                  <c:v>0.2525</c:v>
                </c:pt>
                <c:pt idx="108">
                  <c:v>0.2525</c:v>
                </c:pt>
                <c:pt idx="109">
                  <c:v>0.2525</c:v>
                </c:pt>
                <c:pt idx="110">
                  <c:v>0.2525</c:v>
                </c:pt>
                <c:pt idx="111">
                  <c:v>0.2525</c:v>
                </c:pt>
                <c:pt idx="112">
                  <c:v>0.2525</c:v>
                </c:pt>
                <c:pt idx="113">
                  <c:v>0.2525</c:v>
                </c:pt>
                <c:pt idx="114">
                  <c:v>0.2525</c:v>
                </c:pt>
                <c:pt idx="115">
                  <c:v>0.2525</c:v>
                </c:pt>
                <c:pt idx="116">
                  <c:v>0.2525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0.245</c:v>
                </c:pt>
                <c:pt idx="121">
                  <c:v>0.245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0.245</c:v>
                </c:pt>
                <c:pt idx="127">
                  <c:v>0.245</c:v>
                </c:pt>
                <c:pt idx="128">
                  <c:v>0.245</c:v>
                </c:pt>
                <c:pt idx="129">
                  <c:v>0.245</c:v>
                </c:pt>
                <c:pt idx="130">
                  <c:v>0.245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0.245</c:v>
                </c:pt>
                <c:pt idx="135">
                  <c:v>0.245</c:v>
                </c:pt>
                <c:pt idx="136">
                  <c:v>0.245</c:v>
                </c:pt>
                <c:pt idx="137">
                  <c:v>0.245</c:v>
                </c:pt>
                <c:pt idx="138">
                  <c:v>0.24249999999999999</c:v>
                </c:pt>
                <c:pt idx="139">
                  <c:v>0.24249999999999999</c:v>
                </c:pt>
                <c:pt idx="140">
                  <c:v>0.24249999999999999</c:v>
                </c:pt>
                <c:pt idx="141">
                  <c:v>0.24249999999999999</c:v>
                </c:pt>
                <c:pt idx="142">
                  <c:v>0.24249999999999999</c:v>
                </c:pt>
                <c:pt idx="143">
                  <c:v>0.24249999999999999</c:v>
                </c:pt>
                <c:pt idx="144">
                  <c:v>0.24249999999999999</c:v>
                </c:pt>
                <c:pt idx="145">
                  <c:v>0.24249999999999999</c:v>
                </c:pt>
                <c:pt idx="146">
                  <c:v>0.24249999999999999</c:v>
                </c:pt>
                <c:pt idx="147">
                  <c:v>0.24249999999999999</c:v>
                </c:pt>
                <c:pt idx="148">
                  <c:v>0.24249999999999999</c:v>
                </c:pt>
                <c:pt idx="149">
                  <c:v>0.24249999999999999</c:v>
                </c:pt>
                <c:pt idx="150">
                  <c:v>0.24249999999999999</c:v>
                </c:pt>
                <c:pt idx="151">
                  <c:v>0.24249999999999999</c:v>
                </c:pt>
                <c:pt idx="152">
                  <c:v>0.24249999999999999</c:v>
                </c:pt>
                <c:pt idx="153">
                  <c:v>0.24249999999999999</c:v>
                </c:pt>
                <c:pt idx="154">
                  <c:v>0.24249999999999999</c:v>
                </c:pt>
                <c:pt idx="155">
                  <c:v>0.24249999999999999</c:v>
                </c:pt>
                <c:pt idx="156">
                  <c:v>0.24249999999999999</c:v>
                </c:pt>
                <c:pt idx="157">
                  <c:v>0.24249999999999999</c:v>
                </c:pt>
                <c:pt idx="158">
                  <c:v>0.24249999999999999</c:v>
                </c:pt>
                <c:pt idx="159">
                  <c:v>0.24249999999999999</c:v>
                </c:pt>
                <c:pt idx="160">
                  <c:v>0.24249999999999999</c:v>
                </c:pt>
                <c:pt idx="161">
                  <c:v>0.24249999999999999</c:v>
                </c:pt>
                <c:pt idx="162">
                  <c:v>0.24249999999999999</c:v>
                </c:pt>
                <c:pt idx="163">
                  <c:v>0.24249999999999999</c:v>
                </c:pt>
                <c:pt idx="164">
                  <c:v>0.24249999999999999</c:v>
                </c:pt>
                <c:pt idx="165">
                  <c:v>0.24249999999999999</c:v>
                </c:pt>
                <c:pt idx="166">
                  <c:v>0.23749999999999999</c:v>
                </c:pt>
                <c:pt idx="167">
                  <c:v>0.23749999999999999</c:v>
                </c:pt>
                <c:pt idx="168">
                  <c:v>0.23749999999999999</c:v>
                </c:pt>
                <c:pt idx="169">
                  <c:v>0.23749999999999999</c:v>
                </c:pt>
                <c:pt idx="170">
                  <c:v>0.23749999999999999</c:v>
                </c:pt>
                <c:pt idx="171">
                  <c:v>0.23749999999999999</c:v>
                </c:pt>
                <c:pt idx="172">
                  <c:v>0.23749999999999999</c:v>
                </c:pt>
                <c:pt idx="173">
                  <c:v>0.23749999999999999</c:v>
                </c:pt>
                <c:pt idx="174">
                  <c:v>0.23749999999999999</c:v>
                </c:pt>
                <c:pt idx="175">
                  <c:v>0.23749999999999999</c:v>
                </c:pt>
                <c:pt idx="176">
                  <c:v>0.23749999999999999</c:v>
                </c:pt>
                <c:pt idx="177">
                  <c:v>0.23749999999999999</c:v>
                </c:pt>
                <c:pt idx="178">
                  <c:v>0.23749999999999999</c:v>
                </c:pt>
                <c:pt idx="179">
                  <c:v>0.23749999999999999</c:v>
                </c:pt>
                <c:pt idx="180">
                  <c:v>0.22999999999999998</c:v>
                </c:pt>
                <c:pt idx="181">
                  <c:v>0.22999999999999998</c:v>
                </c:pt>
                <c:pt idx="182">
                  <c:v>0.22999999999999998</c:v>
                </c:pt>
                <c:pt idx="183">
                  <c:v>0.22999999999999998</c:v>
                </c:pt>
                <c:pt idx="184">
                  <c:v>0.22999999999999998</c:v>
                </c:pt>
                <c:pt idx="185">
                  <c:v>0.22999999999999998</c:v>
                </c:pt>
                <c:pt idx="186">
                  <c:v>0.22999999999999998</c:v>
                </c:pt>
                <c:pt idx="187">
                  <c:v>0.22999999999999998</c:v>
                </c:pt>
                <c:pt idx="188">
                  <c:v>0.22999999999999998</c:v>
                </c:pt>
                <c:pt idx="189">
                  <c:v>0.22999999999999998</c:v>
                </c:pt>
                <c:pt idx="190">
                  <c:v>0.22999999999999998</c:v>
                </c:pt>
                <c:pt idx="191">
                  <c:v>0.22999999999999998</c:v>
                </c:pt>
                <c:pt idx="192">
                  <c:v>0.22999999999999998</c:v>
                </c:pt>
                <c:pt idx="193">
                  <c:v>0.22999999999999998</c:v>
                </c:pt>
                <c:pt idx="194">
                  <c:v>0.22999999999999998</c:v>
                </c:pt>
                <c:pt idx="195">
                  <c:v>0.22999999999999998</c:v>
                </c:pt>
                <c:pt idx="196">
                  <c:v>0.22999999999999998</c:v>
                </c:pt>
                <c:pt idx="197">
                  <c:v>0.22999999999999998</c:v>
                </c:pt>
                <c:pt idx="198">
                  <c:v>0.22999999999999998</c:v>
                </c:pt>
                <c:pt idx="199">
                  <c:v>0.22999999999999998</c:v>
                </c:pt>
                <c:pt idx="200">
                  <c:v>0.22999999999999998</c:v>
                </c:pt>
                <c:pt idx="201">
                  <c:v>0.22999999999999998</c:v>
                </c:pt>
                <c:pt idx="202">
                  <c:v>0.22999999999999998</c:v>
                </c:pt>
                <c:pt idx="203">
                  <c:v>0.22999999999999998</c:v>
                </c:pt>
                <c:pt idx="204">
                  <c:v>0.22999999999999998</c:v>
                </c:pt>
                <c:pt idx="205">
                  <c:v>0.22999999999999998</c:v>
                </c:pt>
                <c:pt idx="206">
                  <c:v>0.22999999999999998</c:v>
                </c:pt>
                <c:pt idx="207">
                  <c:v>0.22999999999999998</c:v>
                </c:pt>
                <c:pt idx="208">
                  <c:v>0.22999999999999998</c:v>
                </c:pt>
                <c:pt idx="209">
                  <c:v>0.22999999999999998</c:v>
                </c:pt>
                <c:pt idx="210">
                  <c:v>0.22999999999999998</c:v>
                </c:pt>
                <c:pt idx="211">
                  <c:v>0.22999999999999998</c:v>
                </c:pt>
                <c:pt idx="212">
                  <c:v>0.22999999999999998</c:v>
                </c:pt>
                <c:pt idx="213">
                  <c:v>0.22999999999999998</c:v>
                </c:pt>
                <c:pt idx="214">
                  <c:v>0.22999999999999998</c:v>
                </c:pt>
                <c:pt idx="215">
                  <c:v>0.22999999999999998</c:v>
                </c:pt>
                <c:pt idx="216">
                  <c:v>0.22999999999999998</c:v>
                </c:pt>
                <c:pt idx="217">
                  <c:v>0.22999999999999998</c:v>
                </c:pt>
                <c:pt idx="218">
                  <c:v>0.22999999999999998</c:v>
                </c:pt>
                <c:pt idx="219">
                  <c:v>0.22999999999999998</c:v>
                </c:pt>
                <c:pt idx="220">
                  <c:v>0.22999999999999998</c:v>
                </c:pt>
                <c:pt idx="221">
                  <c:v>0.22999999999999998</c:v>
                </c:pt>
                <c:pt idx="222">
                  <c:v>0.22999999999999998</c:v>
                </c:pt>
                <c:pt idx="223">
                  <c:v>0.22999999999999998</c:v>
                </c:pt>
                <c:pt idx="224">
                  <c:v>0.22999999999999998</c:v>
                </c:pt>
                <c:pt idx="225">
                  <c:v>0.22999999999999998</c:v>
                </c:pt>
                <c:pt idx="226">
                  <c:v>0.22999999999999998</c:v>
                </c:pt>
                <c:pt idx="227">
                  <c:v>0.22999999999999998</c:v>
                </c:pt>
                <c:pt idx="228">
                  <c:v>0.22999999999999998</c:v>
                </c:pt>
                <c:pt idx="229">
                  <c:v>0.22999999999999998</c:v>
                </c:pt>
                <c:pt idx="230">
                  <c:v>0.22999999999999998</c:v>
                </c:pt>
                <c:pt idx="231">
                  <c:v>0.22999999999999998</c:v>
                </c:pt>
                <c:pt idx="232">
                  <c:v>0.22999999999999998</c:v>
                </c:pt>
                <c:pt idx="233">
                  <c:v>0.22999999999999998</c:v>
                </c:pt>
                <c:pt idx="234">
                  <c:v>0.22999999999999998</c:v>
                </c:pt>
                <c:pt idx="235">
                  <c:v>0.22999999999999998</c:v>
                </c:pt>
                <c:pt idx="236">
                  <c:v>0.22999999999999998</c:v>
                </c:pt>
                <c:pt idx="237">
                  <c:v>0.22999999999999998</c:v>
                </c:pt>
                <c:pt idx="238">
                  <c:v>0.22999999999999998</c:v>
                </c:pt>
                <c:pt idx="239">
                  <c:v>0.22999999999999998</c:v>
                </c:pt>
                <c:pt idx="240">
                  <c:v>0.22999999999999998</c:v>
                </c:pt>
                <c:pt idx="241">
                  <c:v>0.22999999999999998</c:v>
                </c:pt>
                <c:pt idx="242">
                  <c:v>0.22999999999999998</c:v>
                </c:pt>
                <c:pt idx="243">
                  <c:v>0.22999999999999998</c:v>
                </c:pt>
                <c:pt idx="244">
                  <c:v>0.22999999999999998</c:v>
                </c:pt>
                <c:pt idx="245">
                  <c:v>0.22999999999999998</c:v>
                </c:pt>
                <c:pt idx="246">
                  <c:v>0.22999999999999998</c:v>
                </c:pt>
                <c:pt idx="247">
                  <c:v>0.22999999999999998</c:v>
                </c:pt>
                <c:pt idx="248">
                  <c:v>0.22999999999999998</c:v>
                </c:pt>
                <c:pt idx="249">
                  <c:v>0.22999999999999998</c:v>
                </c:pt>
                <c:pt idx="250">
                  <c:v>0.22999999999999998</c:v>
                </c:pt>
                <c:pt idx="251">
                  <c:v>0.22999999999999998</c:v>
                </c:pt>
                <c:pt idx="252">
                  <c:v>0.22999999999999998</c:v>
                </c:pt>
                <c:pt idx="253">
                  <c:v>0.22999999999999998</c:v>
                </c:pt>
                <c:pt idx="254">
                  <c:v>0.22999999999999998</c:v>
                </c:pt>
                <c:pt idx="255">
                  <c:v>0.22999999999999998</c:v>
                </c:pt>
                <c:pt idx="256">
                  <c:v>0.22999999999999998</c:v>
                </c:pt>
                <c:pt idx="257">
                  <c:v>0.22999999999999998</c:v>
                </c:pt>
                <c:pt idx="258">
                  <c:v>0.22999999999999998</c:v>
                </c:pt>
                <c:pt idx="259">
                  <c:v>0.22999999999999998</c:v>
                </c:pt>
                <c:pt idx="260">
                  <c:v>0.22999999999999998</c:v>
                </c:pt>
                <c:pt idx="261">
                  <c:v>0.22999999999999998</c:v>
                </c:pt>
                <c:pt idx="262">
                  <c:v>0.22999999999999998</c:v>
                </c:pt>
                <c:pt idx="263">
                  <c:v>0.22999999999999998</c:v>
                </c:pt>
                <c:pt idx="264">
                  <c:v>0.22999999999999998</c:v>
                </c:pt>
                <c:pt idx="265">
                  <c:v>0.22999999999999998</c:v>
                </c:pt>
                <c:pt idx="266">
                  <c:v>0.22999999999999998</c:v>
                </c:pt>
                <c:pt idx="267">
                  <c:v>0.22999999999999998</c:v>
                </c:pt>
                <c:pt idx="268">
                  <c:v>0.22999999999999998</c:v>
                </c:pt>
                <c:pt idx="269">
                  <c:v>0.22999999999999998</c:v>
                </c:pt>
                <c:pt idx="270">
                  <c:v>0.22999999999999998</c:v>
                </c:pt>
                <c:pt idx="271">
                  <c:v>0.22999999999999998</c:v>
                </c:pt>
                <c:pt idx="272">
                  <c:v>0.22999999999999998</c:v>
                </c:pt>
                <c:pt idx="273">
                  <c:v>0.22999999999999998</c:v>
                </c:pt>
                <c:pt idx="274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1-43B3-A8DF-990C71F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41408"/>
        <c:axId val="180172416"/>
      </c:lineChart>
      <c:dateAx>
        <c:axId val="180241408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auto val="1"/>
        <c:lblOffset val="100"/>
        <c:baseTimeUnit val="days"/>
        <c:majorUnit val="4"/>
      </c:dateAx>
      <c:valAx>
        <c:axId val="1801724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97860741275575E-2"/>
          <c:y val="0.8983700930979106"/>
          <c:w val="0.92525268139437322"/>
          <c:h val="8.47203634176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251</xdr:row>
      <xdr:rowOff>109536</xdr:rowOff>
    </xdr:from>
    <xdr:to>
      <xdr:col>12</xdr:col>
      <xdr:colOff>752474</xdr:colOff>
      <xdr:row>278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6757C9-06CD-46B9-AAAB-D3BB035D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266699</xdr:colOff>
      <xdr:row>12</xdr:row>
      <xdr:rowOff>0</xdr:rowOff>
    </xdr:from>
    <xdr:to>
      <xdr:col>15</xdr:col>
      <xdr:colOff>523874</xdr:colOff>
      <xdr:row>34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EA63C3-736D-4A04-A13B-DA4F1596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104775</xdr:rowOff>
    </xdr:from>
    <xdr:to>
      <xdr:col>12</xdr:col>
      <xdr:colOff>657225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45B67-D600-428E-8A4A-8F3B6C3E8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0BE7-876E-44EB-B72E-ADA3F755727B}">
  <sheetPr codeName="Hoja1"/>
  <dimension ref="A1:X392"/>
  <sheetViews>
    <sheetView tabSelected="1" zoomScaleNormal="100" workbookViewId="0">
      <selection activeCell="E33" sqref="E33"/>
    </sheetView>
  </sheetViews>
  <sheetFormatPr baseColWidth="10" defaultRowHeight="14.25" x14ac:dyDescent="0.2"/>
  <cols>
    <col min="1" max="1" width="15.375" bestFit="1" customWidth="1"/>
    <col min="2" max="2" width="11.25" bestFit="1" customWidth="1"/>
    <col min="4" max="4" width="13.5" bestFit="1" customWidth="1"/>
    <col min="5" max="5" width="11.875" bestFit="1" customWidth="1"/>
    <col min="6" max="6" width="8.25" customWidth="1"/>
    <col min="7" max="7" width="9.875" style="1" bestFit="1" customWidth="1"/>
    <col min="8" max="8" width="12.375" bestFit="1" customWidth="1"/>
    <col min="9" max="9" width="9.375" customWidth="1"/>
    <col min="10" max="10" width="9.625" style="31" bestFit="1" customWidth="1"/>
    <col min="11" max="12" width="12.25" bestFit="1" customWidth="1"/>
    <col min="14" max="14" width="12.25" bestFit="1" customWidth="1"/>
  </cols>
  <sheetData>
    <row r="1" spans="1:24" ht="15" x14ac:dyDescent="0.25">
      <c r="A1" s="26" t="s">
        <v>13</v>
      </c>
      <c r="B1" s="26" t="s">
        <v>12</v>
      </c>
      <c r="C1" s="26" t="s">
        <v>11</v>
      </c>
      <c r="D1" s="26" t="s">
        <v>9</v>
      </c>
      <c r="E1" s="26" t="s">
        <v>10</v>
      </c>
      <c r="F1" s="26" t="s">
        <v>3</v>
      </c>
      <c r="G1" s="26" t="s">
        <v>4</v>
      </c>
      <c r="H1" s="26" t="s">
        <v>8</v>
      </c>
      <c r="I1" s="40" t="s">
        <v>5</v>
      </c>
      <c r="J1" s="41" t="s">
        <v>6</v>
      </c>
      <c r="K1" s="26" t="s">
        <v>7</v>
      </c>
    </row>
    <row r="2" spans="1:24" ht="16.5" x14ac:dyDescent="0.2">
      <c r="A2" s="35">
        <v>43208</v>
      </c>
      <c r="B2" s="12">
        <f t="shared" ref="B2:B7" ca="1" si="0">+A2-$B$11</f>
        <v>14</v>
      </c>
      <c r="C2" s="4">
        <f t="shared" ref="C2:C7" ca="1" si="1">+B2/365</f>
        <v>3.8356164383561646E-2</v>
      </c>
      <c r="D2" s="36">
        <v>26.6</v>
      </c>
      <c r="E2" s="36">
        <v>26.4</v>
      </c>
      <c r="F2" s="5">
        <f>+I2</f>
        <v>0.26500000000000001</v>
      </c>
      <c r="G2" s="8">
        <f>+VLOOKUP(A2,$A$19:$E$33,1,TRUE)</f>
        <v>43200</v>
      </c>
      <c r="H2" s="20">
        <f>+VLOOKUP($A2,$A$19:$E$33,2,TRUE)</f>
        <v>0.26250000000000001</v>
      </c>
      <c r="I2" s="21">
        <v>0.26500000000000001</v>
      </c>
      <c r="J2" s="21">
        <f ca="1">+(VLOOKUP(A2,$A$19:$E$33,5,TRUE)*(1+H2*(A2-G2)/365)-1)/C2</f>
        <v>0.26745763209393592</v>
      </c>
      <c r="K2" s="2">
        <f t="shared" ref="K2:K7" ca="1" si="2">+(I2-J2)^2</f>
        <v>6.0399555091437661E-6</v>
      </c>
      <c r="L2" s="18"/>
      <c r="M2" s="33"/>
    </row>
    <row r="3" spans="1:24" ht="16.5" x14ac:dyDescent="0.2">
      <c r="A3" s="35">
        <v>43236</v>
      </c>
      <c r="B3" s="12">
        <f t="shared" ca="1" si="0"/>
        <v>42</v>
      </c>
      <c r="C3" s="4">
        <f t="shared" ca="1" si="1"/>
        <v>0.11506849315068493</v>
      </c>
      <c r="D3" s="36">
        <v>26.35</v>
      </c>
      <c r="E3" s="36">
        <v>26.25</v>
      </c>
      <c r="F3" s="5">
        <f t="shared" ref="F3:F7" ca="1" si="3">+((1+I3*C3)/(1+I2*C2)-1)/(C3-C2)</f>
        <v>0.25936372759078957</v>
      </c>
      <c r="G3" s="8">
        <f>+VLOOKUP(A3,$A$19:$E$33,1,TRUE)</f>
        <v>43228</v>
      </c>
      <c r="H3" s="20">
        <f>+VLOOKUP($A3,$A$19:$E$33,2,TRUE)</f>
        <v>0.2525</v>
      </c>
      <c r="I3" s="21">
        <f t="shared" ref="I3:I5" si="4">+AVERAGE(D3:E3)/100</f>
        <v>0.26300000000000001</v>
      </c>
      <c r="J3" s="21">
        <f ca="1">+(VLOOKUP(A3,$A$19:$E$33,5,TRUE)*(1+H3*(A3-G3)/365)-1)/C3</f>
        <v>0.26318547564886863</v>
      </c>
      <c r="K3" s="2">
        <f t="shared" ca="1" si="2"/>
        <v>3.4401216323234139E-8</v>
      </c>
      <c r="L3" s="18"/>
      <c r="M3" s="33"/>
      <c r="N3" s="31"/>
    </row>
    <row r="4" spans="1:24" ht="16.5" x14ac:dyDescent="0.2">
      <c r="A4" s="35">
        <v>43272</v>
      </c>
      <c r="B4" s="12">
        <f t="shared" ca="1" si="0"/>
        <v>78</v>
      </c>
      <c r="C4" s="4">
        <f t="shared" ca="1" si="1"/>
        <v>0.21369863013698631</v>
      </c>
      <c r="D4" s="36">
        <v>26</v>
      </c>
      <c r="E4" s="36">
        <v>25.85</v>
      </c>
      <c r="F4" s="5">
        <f t="shared" ca="1" si="3"/>
        <v>0.24686252922957905</v>
      </c>
      <c r="G4" s="8">
        <f>+VLOOKUP(A4,$A$19:$E$33,1,TRUE)</f>
        <v>43263</v>
      </c>
      <c r="H4" s="20">
        <f>+VLOOKUP($A4,$A$19:$E$33,2,TRUE)</f>
        <v>0.24249999999999999</v>
      </c>
      <c r="I4" s="21">
        <v>0.25900000000000001</v>
      </c>
      <c r="J4" s="21">
        <f ca="1">+(VLOOKUP(A4,$A$19:$E$33,5,TRUE)*(1+H4*(A4-G4)/365)-1)/C4</f>
        <v>0.25921125881501311</v>
      </c>
      <c r="K4" s="2">
        <f t="shared" ca="1" si="2"/>
        <v>4.4630286920741108E-8</v>
      </c>
      <c r="L4" s="18"/>
      <c r="M4" s="33"/>
      <c r="N4" s="31"/>
      <c r="U4" s="32" t="s">
        <v>21</v>
      </c>
      <c r="V4" s="32" t="s">
        <v>22</v>
      </c>
      <c r="W4" s="32" t="s">
        <v>23</v>
      </c>
      <c r="X4" s="32" t="s">
        <v>24</v>
      </c>
    </row>
    <row r="5" spans="1:24" ht="16.5" x14ac:dyDescent="0.2">
      <c r="A5" s="35">
        <v>43299</v>
      </c>
      <c r="B5" s="12">
        <f t="shared" ca="1" si="0"/>
        <v>105</v>
      </c>
      <c r="C5" s="4">
        <f t="shared" ca="1" si="1"/>
        <v>0.28767123287671231</v>
      </c>
      <c r="D5" s="36">
        <v>26.15</v>
      </c>
      <c r="E5" s="36">
        <v>25.65</v>
      </c>
      <c r="F5" s="5">
        <f t="shared" ca="1" si="3"/>
        <v>0.24541669046370496</v>
      </c>
      <c r="G5" s="8">
        <f>+VLOOKUP(A5,$A$19:$E$33,1,TRUE)</f>
        <v>43291</v>
      </c>
      <c r="H5" s="20">
        <f>+VLOOKUP($A5,$A$19:$E$33,2,TRUE)</f>
        <v>0.23749999999999999</v>
      </c>
      <c r="I5" s="21">
        <f t="shared" si="4"/>
        <v>0.25900000000000001</v>
      </c>
      <c r="J5" s="21">
        <f ca="1">+(VLOOKUP(A5,$A$19:$E$33,5,TRUE)*(1+H5*(A5-G5)/365)-1)/C5</f>
        <v>0.25824770669880931</v>
      </c>
      <c r="K5" s="2">
        <f t="shared" ca="1" si="2"/>
        <v>5.6594521101639904E-7</v>
      </c>
      <c r="L5" s="18"/>
      <c r="M5" s="33"/>
      <c r="N5" s="31"/>
      <c r="U5" s="34">
        <v>43180</v>
      </c>
      <c r="V5" s="32">
        <v>2</v>
      </c>
      <c r="W5" s="32">
        <v>26.8</v>
      </c>
      <c r="X5" s="32">
        <v>26.5</v>
      </c>
    </row>
    <row r="6" spans="1:24" ht="16.5" x14ac:dyDescent="0.2">
      <c r="A6" s="35">
        <v>43327</v>
      </c>
      <c r="B6" s="12">
        <f t="shared" ca="1" si="0"/>
        <v>133</v>
      </c>
      <c r="C6" s="4">
        <f t="shared" ca="1" si="1"/>
        <v>0.36438356164383562</v>
      </c>
      <c r="D6" s="36">
        <v>26.25</v>
      </c>
      <c r="E6" s="36">
        <v>25.75</v>
      </c>
      <c r="F6" s="5">
        <f ca="1">+((1+I6*C6)/(1+I5*C5)-1)/(C6-C5)</f>
        <v>0.22335827840742728</v>
      </c>
      <c r="G6" s="8">
        <f>+VLOOKUP(A6,$A$19:$E$33,1,TRUE)</f>
        <v>43319</v>
      </c>
      <c r="H6" s="20">
        <f>+VLOOKUP($A6,$A$19:$E$33,2,TRUE)</f>
        <v>0.22999999999999998</v>
      </c>
      <c r="I6" s="21">
        <v>0.255</v>
      </c>
      <c r="J6" s="21">
        <f ca="1">+(VLOOKUP(A6,$A$19:$E$33,5,TRUE)*(1+H6*(A6-G6)/365)-1)/C6</f>
        <v>0.25649228209434066</v>
      </c>
      <c r="K6" s="2">
        <f t="shared" ca="1" si="2"/>
        <v>2.2269058490897399E-6</v>
      </c>
      <c r="M6" s="33"/>
      <c r="N6" s="31"/>
      <c r="U6" s="34">
        <v>43208</v>
      </c>
      <c r="V6" s="32">
        <v>30</v>
      </c>
      <c r="W6" s="32">
        <v>26.55</v>
      </c>
      <c r="X6" s="32">
        <v>26.45</v>
      </c>
    </row>
    <row r="7" spans="1:24" ht="16.5" x14ac:dyDescent="0.2">
      <c r="A7" s="35">
        <v>43362</v>
      </c>
      <c r="B7" s="12">
        <f t="shared" ca="1" si="0"/>
        <v>168</v>
      </c>
      <c r="C7" s="4">
        <f t="shared" ca="1" si="1"/>
        <v>0.46027397260273972</v>
      </c>
      <c r="D7" s="37">
        <v>26.25</v>
      </c>
      <c r="E7" s="37">
        <v>25.75</v>
      </c>
      <c r="F7" s="5">
        <f t="shared" ca="1" si="3"/>
        <v>0.23771229459909768</v>
      </c>
      <c r="G7" s="8">
        <f>+VLOOKUP(A7,$A$19:$E$33,1,TRUE)</f>
        <v>43354</v>
      </c>
      <c r="H7" s="20">
        <f>+VLOOKUP($A7,$A$19:$E$33,2,TRUE)</f>
        <v>0.22999999999999998</v>
      </c>
      <c r="I7" s="21">
        <v>0.25600000000000001</v>
      </c>
      <c r="J7" s="21">
        <f ca="1">+(VLOOKUP(A7,$A$19:$E$33,5,TRUE)*(1+H7*(A7-G7)/365)-1)/C7</f>
        <v>0.25572875842347698</v>
      </c>
      <c r="K7" s="2">
        <f t="shared" ca="1" si="2"/>
        <v>7.3571992834698284E-8</v>
      </c>
      <c r="M7" s="33"/>
      <c r="N7" s="31"/>
      <c r="U7" s="34">
        <v>43236</v>
      </c>
      <c r="V7" s="32">
        <v>58</v>
      </c>
      <c r="W7" s="32">
        <v>26.35</v>
      </c>
      <c r="X7" s="32">
        <v>26.25</v>
      </c>
    </row>
    <row r="8" spans="1:24" ht="16.5" x14ac:dyDescent="0.2">
      <c r="A8" s="35"/>
      <c r="B8" s="12"/>
      <c r="C8" s="4"/>
      <c r="D8" s="37"/>
      <c r="E8" s="37"/>
      <c r="F8" s="5"/>
      <c r="G8" s="8"/>
      <c r="H8" s="20"/>
      <c r="I8" s="21"/>
      <c r="J8" s="21"/>
      <c r="K8" s="2"/>
      <c r="M8" s="33"/>
      <c r="N8" s="31"/>
      <c r="U8" s="34">
        <v>43272</v>
      </c>
      <c r="V8" s="32">
        <v>94</v>
      </c>
      <c r="W8" s="32">
        <v>26.1</v>
      </c>
      <c r="X8" s="32">
        <v>25.5</v>
      </c>
    </row>
    <row r="9" spans="1:24" ht="16.5" x14ac:dyDescent="0.2">
      <c r="U9" s="34">
        <v>43299</v>
      </c>
      <c r="V9" s="32">
        <v>121</v>
      </c>
      <c r="W9" s="32">
        <v>26</v>
      </c>
      <c r="X9" s="32">
        <v>25.7</v>
      </c>
    </row>
    <row r="10" spans="1:24" ht="16.5" x14ac:dyDescent="0.2">
      <c r="B10" s="7"/>
      <c r="U10" s="34">
        <v>43327</v>
      </c>
      <c r="V10" s="32">
        <v>149</v>
      </c>
      <c r="W10" s="32">
        <v>26.1</v>
      </c>
      <c r="X10" s="32">
        <v>25.4</v>
      </c>
    </row>
    <row r="11" spans="1:24" ht="15" x14ac:dyDescent="0.25">
      <c r="A11" s="3" t="s">
        <v>25</v>
      </c>
      <c r="B11" s="39">
        <f ca="1">+TODAY()</f>
        <v>43194</v>
      </c>
    </row>
    <row r="12" spans="1:24" ht="15" x14ac:dyDescent="0.25">
      <c r="A12" s="22" t="s">
        <v>0</v>
      </c>
      <c r="B12" s="15">
        <f ca="1">+SUM(K2:K8)</f>
        <v>8.9854100653285776E-6</v>
      </c>
    </row>
    <row r="13" spans="1:24" ht="15" x14ac:dyDescent="0.25">
      <c r="A13" s="30" t="s">
        <v>19</v>
      </c>
      <c r="B13" s="2" t="s">
        <v>20</v>
      </c>
    </row>
    <row r="14" spans="1:24" x14ac:dyDescent="0.2">
      <c r="A14" s="6"/>
    </row>
    <row r="15" spans="1:24" x14ac:dyDescent="0.2">
      <c r="A15" s="6"/>
      <c r="G15" s="16"/>
    </row>
    <row r="16" spans="1:24" x14ac:dyDescent="0.2">
      <c r="A16" s="9"/>
    </row>
    <row r="17" spans="1:14" x14ac:dyDescent="0.2">
      <c r="A17" s="42" t="s">
        <v>26</v>
      </c>
      <c r="B17" s="42"/>
      <c r="C17" s="42"/>
      <c r="D17" s="42"/>
      <c r="E17" s="42"/>
      <c r="F17" s="42"/>
      <c r="G17" s="42"/>
    </row>
    <row r="18" spans="1:14" ht="15" x14ac:dyDescent="0.25">
      <c r="A18" s="25" t="s">
        <v>2</v>
      </c>
      <c r="B18" s="26" t="s">
        <v>1</v>
      </c>
      <c r="C18" s="26" t="s">
        <v>14</v>
      </c>
      <c r="D18" s="26" t="s">
        <v>15</v>
      </c>
      <c r="E18" s="26" t="s">
        <v>16</v>
      </c>
      <c r="F18" s="27" t="s">
        <v>17</v>
      </c>
      <c r="G18" s="28" t="s">
        <v>18</v>
      </c>
      <c r="H18" s="13"/>
      <c r="I18" s="13"/>
      <c r="J18" s="13"/>
      <c r="K18" s="10"/>
      <c r="L18" s="10"/>
      <c r="M18" s="10"/>
      <c r="N18" s="10"/>
    </row>
    <row r="19" spans="1:14" s="18" customFormat="1" x14ac:dyDescent="0.2">
      <c r="A19" s="38">
        <f ca="1">+B11</f>
        <v>43194</v>
      </c>
      <c r="B19" s="23">
        <v>0.27250000000000002</v>
      </c>
      <c r="C19" s="24"/>
      <c r="D19" s="24"/>
      <c r="E19" s="24"/>
      <c r="F19" s="24"/>
      <c r="G19" s="29"/>
      <c r="H19" s="17"/>
      <c r="I19" s="17"/>
      <c r="J19" s="17"/>
    </row>
    <row r="20" spans="1:14" x14ac:dyDescent="0.2">
      <c r="A20" s="8">
        <v>43200</v>
      </c>
      <c r="B20" s="21">
        <f>+B19-G20*0.25%</f>
        <v>0.26250000000000001</v>
      </c>
      <c r="C20" s="2">
        <f t="shared" ref="C20:C33" ca="1" si="5">+(A20-$A$19)/365</f>
        <v>1.643835616438356E-2</v>
      </c>
      <c r="D20" s="11">
        <f ca="1">+(A20-A19)/365</f>
        <v>1.643835616438356E-2</v>
      </c>
      <c r="E20" s="2">
        <f ca="1">1+D20*B19</f>
        <v>1.0044794520547946</v>
      </c>
      <c r="F20" s="5">
        <f t="shared" ref="F20:F33" ca="1" si="6">+(E20-1)/C20</f>
        <v>0.27250000000000535</v>
      </c>
      <c r="G20" s="19">
        <v>4</v>
      </c>
      <c r="H20" s="17"/>
      <c r="I20" s="17"/>
      <c r="J20" s="17"/>
    </row>
    <row r="21" spans="1:14" x14ac:dyDescent="0.2">
      <c r="A21" s="8">
        <v>43214</v>
      </c>
      <c r="B21" s="21">
        <f t="shared" ref="B21:B33" si="7">+B20-G21*0.25%</f>
        <v>0.25750000000000001</v>
      </c>
      <c r="C21" s="2">
        <f t="shared" ca="1" si="5"/>
        <v>5.4794520547945202E-2</v>
      </c>
      <c r="D21" s="11">
        <f t="shared" ref="D21:D33" si="8">+(A21-A20)/365</f>
        <v>3.8356164383561646E-2</v>
      </c>
      <c r="E21" s="2">
        <f t="shared" ref="E21:E33" ca="1" si="9">+E20*(1+B20*D21)</f>
        <v>1.0145930465378121</v>
      </c>
      <c r="F21" s="5">
        <f t="shared" ca="1" si="6"/>
        <v>0.26632309931507131</v>
      </c>
      <c r="G21" s="19">
        <v>2</v>
      </c>
      <c r="H21" s="17"/>
      <c r="I21" s="17"/>
      <c r="J21" s="17"/>
    </row>
    <row r="22" spans="1:14" x14ac:dyDescent="0.2">
      <c r="A22" s="8">
        <v>43228</v>
      </c>
      <c r="B22" s="21">
        <f t="shared" si="7"/>
        <v>0.2525</v>
      </c>
      <c r="C22" s="2">
        <f t="shared" ca="1" si="5"/>
        <v>9.3150684931506855E-2</v>
      </c>
      <c r="D22" s="11">
        <f t="shared" si="8"/>
        <v>3.8356164383561646E-2</v>
      </c>
      <c r="E22" s="2">
        <f t="shared" ca="1" si="9"/>
        <v>1.0246138901892334</v>
      </c>
      <c r="F22" s="5">
        <f t="shared" ca="1" si="6"/>
        <v>0.26423735056088832</v>
      </c>
      <c r="G22" s="19">
        <v>2</v>
      </c>
      <c r="H22" s="17"/>
      <c r="I22" s="17"/>
      <c r="J22" s="17"/>
    </row>
    <row r="23" spans="1:14" x14ac:dyDescent="0.2">
      <c r="A23" s="8">
        <v>43242</v>
      </c>
      <c r="B23" s="21">
        <f t="shared" si="7"/>
        <v>0.245</v>
      </c>
      <c r="C23" s="2">
        <f t="shared" ca="1" si="5"/>
        <v>0.13150684931506848</v>
      </c>
      <c r="D23" s="11">
        <f t="shared" si="8"/>
        <v>3.8356164383561646E-2</v>
      </c>
      <c r="E23" s="2">
        <f t="shared" ca="1" si="9"/>
        <v>1.0345372055366826</v>
      </c>
      <c r="F23" s="5">
        <f t="shared" ca="1" si="6"/>
        <v>0.26262666710185734</v>
      </c>
      <c r="G23" s="19">
        <v>3</v>
      </c>
      <c r="H23" s="17"/>
      <c r="I23" s="17"/>
      <c r="J23" s="17"/>
    </row>
    <row r="24" spans="1:14" x14ac:dyDescent="0.2">
      <c r="A24" s="8">
        <v>43263</v>
      </c>
      <c r="B24" s="21">
        <f t="shared" si="7"/>
        <v>0.24249999999999999</v>
      </c>
      <c r="C24" s="2">
        <f t="shared" ca="1" si="5"/>
        <v>0.18904109589041096</v>
      </c>
      <c r="D24" s="11">
        <f t="shared" si="8"/>
        <v>5.7534246575342465E-2</v>
      </c>
      <c r="E24" s="2">
        <f t="shared" ca="1" si="9"/>
        <v>1.0491199286119874</v>
      </c>
      <c r="F24" s="5">
        <f t="shared" ca="1" si="6"/>
        <v>0.25983730352717993</v>
      </c>
      <c r="G24" s="19">
        <v>1</v>
      </c>
      <c r="H24" s="17"/>
      <c r="I24" s="17"/>
      <c r="J24" s="17"/>
    </row>
    <row r="25" spans="1:14" x14ac:dyDescent="0.2">
      <c r="A25" s="8">
        <v>43277</v>
      </c>
      <c r="B25" s="21">
        <f t="shared" si="7"/>
        <v>0.24249999999999999</v>
      </c>
      <c r="C25" s="2">
        <f t="shared" ca="1" si="5"/>
        <v>0.22739726027397261</v>
      </c>
      <c r="D25" s="11">
        <f t="shared" si="8"/>
        <v>3.8356164383561646E-2</v>
      </c>
      <c r="E25" s="2">
        <f t="shared" ca="1" si="9"/>
        <v>1.058878181098666</v>
      </c>
      <c r="F25" s="5">
        <f t="shared" ca="1" si="6"/>
        <v>0.25892212169895312</v>
      </c>
      <c r="G25" s="19">
        <v>0</v>
      </c>
      <c r="H25" s="17"/>
      <c r="I25" s="17"/>
      <c r="J25" s="17"/>
    </row>
    <row r="26" spans="1:14" x14ac:dyDescent="0.2">
      <c r="A26" s="8">
        <v>43291</v>
      </c>
      <c r="B26" s="21">
        <f t="shared" si="7"/>
        <v>0.23749999999999999</v>
      </c>
      <c r="C26" s="2">
        <f t="shared" ca="1" si="5"/>
        <v>0.26575342465753427</v>
      </c>
      <c r="D26" s="11">
        <f t="shared" si="8"/>
        <v>3.8356164383561646E-2</v>
      </c>
      <c r="E26" s="2">
        <f t="shared" ca="1" si="9"/>
        <v>1.0687271987009401</v>
      </c>
      <c r="F26" s="5">
        <f t="shared" ca="1" si="6"/>
        <v>0.25861265490559943</v>
      </c>
      <c r="G26" s="19">
        <v>2</v>
      </c>
      <c r="H26" s="17"/>
      <c r="I26" s="17"/>
      <c r="J26" s="17"/>
    </row>
    <row r="27" spans="1:14" x14ac:dyDescent="0.2">
      <c r="A27" s="8">
        <v>43305</v>
      </c>
      <c r="B27" s="21">
        <f t="shared" si="7"/>
        <v>0.22999999999999998</v>
      </c>
      <c r="C27" s="2">
        <f t="shared" ca="1" si="5"/>
        <v>0.30410958904109592</v>
      </c>
      <c r="D27" s="11">
        <f t="shared" si="8"/>
        <v>3.8356164383561646E-2</v>
      </c>
      <c r="E27" s="2">
        <f t="shared" ca="1" si="9"/>
        <v>1.0784628642781473</v>
      </c>
      <c r="F27" s="5">
        <f t="shared" ca="1" si="6"/>
        <v>0.25800851767138527</v>
      </c>
      <c r="G27" s="19">
        <v>3</v>
      </c>
      <c r="H27" s="17"/>
      <c r="I27" s="17"/>
      <c r="J27" s="17"/>
    </row>
    <row r="28" spans="1:14" x14ac:dyDescent="0.2">
      <c r="A28" s="8">
        <v>43319</v>
      </c>
      <c r="B28" s="21">
        <f t="shared" si="7"/>
        <v>0.22999999999999998</v>
      </c>
      <c r="C28" s="2">
        <f t="shared" ca="1" si="5"/>
        <v>0.34246575342465752</v>
      </c>
      <c r="D28" s="11">
        <f t="shared" si="8"/>
        <v>3.8356164383561646E-2</v>
      </c>
      <c r="E28" s="2">
        <f t="shared" ca="1" si="9"/>
        <v>1.0879769750260257</v>
      </c>
      <c r="F28" s="5">
        <f t="shared" ca="1" si="6"/>
        <v>0.25689276707599518</v>
      </c>
      <c r="G28" s="19"/>
      <c r="H28" s="17"/>
      <c r="I28" s="17"/>
      <c r="J28" s="17"/>
    </row>
    <row r="29" spans="1:14" x14ac:dyDescent="0.2">
      <c r="A29" s="8">
        <v>43333</v>
      </c>
      <c r="B29" s="21">
        <f t="shared" si="7"/>
        <v>0.22999999999999998</v>
      </c>
      <c r="C29" s="2">
        <f t="shared" ca="1" si="5"/>
        <v>0.38082191780821917</v>
      </c>
      <c r="D29" s="11">
        <f t="shared" si="8"/>
        <v>3.8356164383561646E-2</v>
      </c>
      <c r="E29" s="2">
        <f t="shared" ca="1" si="9"/>
        <v>1.0975750184769402</v>
      </c>
      <c r="F29" s="5">
        <f t="shared" ca="1" si="6"/>
        <v>0.25622217082074217</v>
      </c>
      <c r="G29" s="19"/>
      <c r="H29" s="17"/>
      <c r="I29" s="17"/>
      <c r="J29" s="17"/>
    </row>
    <row r="30" spans="1:14" x14ac:dyDescent="0.2">
      <c r="A30" s="8">
        <v>43354</v>
      </c>
      <c r="B30" s="21">
        <f t="shared" si="7"/>
        <v>0.22999999999999998</v>
      </c>
      <c r="C30" s="2">
        <f t="shared" ca="1" si="5"/>
        <v>0.43835616438356162</v>
      </c>
      <c r="D30" s="11">
        <f t="shared" si="8"/>
        <v>5.7534246575342465E-2</v>
      </c>
      <c r="E30" s="2">
        <f t="shared" ca="1" si="9"/>
        <v>1.1120990933789776</v>
      </c>
      <c r="F30" s="5">
        <f t="shared" ca="1" si="6"/>
        <v>0.25572605677079269</v>
      </c>
      <c r="G30" s="19"/>
      <c r="H30" s="17"/>
      <c r="I30" s="17"/>
      <c r="J30" s="17"/>
    </row>
    <row r="31" spans="1:14" x14ac:dyDescent="0.2">
      <c r="A31" s="8">
        <v>43368</v>
      </c>
      <c r="B31" s="21">
        <f t="shared" si="7"/>
        <v>0.22999999999999998</v>
      </c>
      <c r="C31" s="2">
        <f t="shared" ca="1" si="5"/>
        <v>0.47671232876712327</v>
      </c>
      <c r="D31" s="11">
        <f t="shared" si="8"/>
        <v>3.8356164383561646E-2</v>
      </c>
      <c r="E31" s="2">
        <f t="shared" ca="1" si="9"/>
        <v>1.1219099401753621</v>
      </c>
      <c r="F31" s="5">
        <f t="shared" ca="1" si="6"/>
        <v>0.25573062163222499</v>
      </c>
      <c r="G31" s="19"/>
      <c r="H31" s="17"/>
      <c r="I31" s="17"/>
      <c r="J31" s="17"/>
    </row>
    <row r="32" spans="1:14" x14ac:dyDescent="0.2">
      <c r="A32" s="8">
        <v>43382</v>
      </c>
      <c r="B32" s="21">
        <f t="shared" si="7"/>
        <v>0.22999999999999998</v>
      </c>
      <c r="C32" s="2">
        <f t="shared" ca="1" si="5"/>
        <v>0.51506849315068493</v>
      </c>
      <c r="D32" s="11">
        <f t="shared" si="8"/>
        <v>3.8356164383561646E-2</v>
      </c>
      <c r="E32" s="2">
        <f t="shared" ca="1" si="9"/>
        <v>1.1318073374558131</v>
      </c>
      <c r="F32" s="5">
        <f t="shared" ca="1" si="6"/>
        <v>0.2559025434647435</v>
      </c>
      <c r="G32" s="19"/>
      <c r="H32" s="17"/>
      <c r="I32" s="17"/>
      <c r="J32" s="17"/>
    </row>
    <row r="33" spans="1:10" x14ac:dyDescent="0.2">
      <c r="A33" s="8">
        <v>43396</v>
      </c>
      <c r="B33" s="21">
        <f t="shared" si="7"/>
        <v>0.22999999999999998</v>
      </c>
      <c r="C33" s="2">
        <f t="shared" ca="1" si="5"/>
        <v>0.55342465753424652</v>
      </c>
      <c r="D33" s="11">
        <f t="shared" si="8"/>
        <v>3.8356164383561646E-2</v>
      </c>
      <c r="E33" s="2">
        <f t="shared" ca="1" si="9"/>
        <v>1.1417920487615876</v>
      </c>
      <c r="F33" s="5">
        <f t="shared" ca="1" si="6"/>
        <v>0.25620840494049241</v>
      </c>
      <c r="G33" s="19"/>
      <c r="H33" s="17"/>
      <c r="I33" s="17"/>
      <c r="J33" s="17"/>
    </row>
    <row r="34" spans="1:10" x14ac:dyDescent="0.2">
      <c r="A34" s="6"/>
    </row>
    <row r="35" spans="1:10" x14ac:dyDescent="0.2">
      <c r="A35" s="6"/>
    </row>
    <row r="36" spans="1:10" x14ac:dyDescent="0.2">
      <c r="A36" s="6"/>
    </row>
    <row r="37" spans="1:10" x14ac:dyDescent="0.2">
      <c r="A37" s="6"/>
    </row>
    <row r="38" spans="1:10" x14ac:dyDescent="0.2">
      <c r="A38" s="6"/>
    </row>
    <row r="39" spans="1:10" x14ac:dyDescent="0.2">
      <c r="A39" s="6"/>
    </row>
    <row r="40" spans="1:10" x14ac:dyDescent="0.2">
      <c r="A40" s="6"/>
    </row>
    <row r="41" spans="1:10" x14ac:dyDescent="0.2">
      <c r="A41" s="6"/>
    </row>
    <row r="42" spans="1:10" x14ac:dyDescent="0.2">
      <c r="A42" s="6"/>
    </row>
    <row r="43" spans="1:10" x14ac:dyDescent="0.2">
      <c r="A43" s="6"/>
    </row>
    <row r="44" spans="1:10" x14ac:dyDescent="0.2">
      <c r="A44" s="6"/>
    </row>
    <row r="45" spans="1:10" x14ac:dyDescent="0.2">
      <c r="A45" s="6"/>
    </row>
    <row r="46" spans="1:10" x14ac:dyDescent="0.2">
      <c r="A46" s="6"/>
    </row>
    <row r="47" spans="1:10" x14ac:dyDescent="0.2">
      <c r="A47" s="6"/>
    </row>
    <row r="48" spans="1:10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</sheetData>
  <mergeCells count="1">
    <mergeCell ref="A17:G17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96B1-8E62-4D92-A5BA-6002A1492669}">
  <dimension ref="A1:B276"/>
  <sheetViews>
    <sheetView workbookViewId="0">
      <selection activeCell="A6" sqref="A6"/>
    </sheetView>
  </sheetViews>
  <sheetFormatPr baseColWidth="10" defaultRowHeight="14.25" x14ac:dyDescent="0.2"/>
  <cols>
    <col min="2" max="2" width="12" bestFit="1" customWidth="1"/>
  </cols>
  <sheetData>
    <row r="1" spans="1:2" x14ac:dyDescent="0.2">
      <c r="A1" t="s">
        <v>2</v>
      </c>
    </row>
    <row r="2" spans="1:2" x14ac:dyDescent="0.2">
      <c r="A2" s="9">
        <v>43125</v>
      </c>
      <c r="B2" s="14" t="e">
        <f ca="1">+VLOOKUP(A2,analisis!$A$19:$B$33,2,TRUE)</f>
        <v>#N/A</v>
      </c>
    </row>
    <row r="3" spans="1:2" x14ac:dyDescent="0.2">
      <c r="A3" s="9">
        <f>+A2+1</f>
        <v>43126</v>
      </c>
      <c r="B3" s="14" t="e">
        <f ca="1">+VLOOKUP(A3,analisis!$A$19:$B$33,2,TRUE)</f>
        <v>#N/A</v>
      </c>
    </row>
    <row r="4" spans="1:2" x14ac:dyDescent="0.2">
      <c r="A4" s="9">
        <f t="shared" ref="A4:A67" si="0">+A3+1</f>
        <v>43127</v>
      </c>
      <c r="B4" s="14" t="e">
        <f ca="1">+VLOOKUP(A4,analisis!$A$19:$B$33,2,TRUE)</f>
        <v>#N/A</v>
      </c>
    </row>
    <row r="5" spans="1:2" x14ac:dyDescent="0.2">
      <c r="A5" s="9">
        <f t="shared" si="0"/>
        <v>43128</v>
      </c>
      <c r="B5" s="14" t="e">
        <f ca="1">+VLOOKUP(A5,analisis!$A$19:$B$33,2,TRUE)</f>
        <v>#N/A</v>
      </c>
    </row>
    <row r="6" spans="1:2" x14ac:dyDescent="0.2">
      <c r="A6" s="9">
        <f t="shared" si="0"/>
        <v>43129</v>
      </c>
      <c r="B6" s="14" t="e">
        <f ca="1">+VLOOKUP(A6,analisis!$A$19:$B$33,2,TRUE)</f>
        <v>#N/A</v>
      </c>
    </row>
    <row r="7" spans="1:2" x14ac:dyDescent="0.2">
      <c r="A7" s="9">
        <f t="shared" si="0"/>
        <v>43130</v>
      </c>
      <c r="B7" s="14" t="e">
        <f ca="1">+VLOOKUP(A7,analisis!$A$19:$B$33,2,TRUE)</f>
        <v>#N/A</v>
      </c>
    </row>
    <row r="8" spans="1:2" x14ac:dyDescent="0.2">
      <c r="A8" s="9">
        <f t="shared" si="0"/>
        <v>43131</v>
      </c>
      <c r="B8" s="14" t="e">
        <f ca="1">+VLOOKUP(A8,analisis!$A$19:$B$33,2,TRUE)</f>
        <v>#N/A</v>
      </c>
    </row>
    <row r="9" spans="1:2" x14ac:dyDescent="0.2">
      <c r="A9" s="9">
        <f t="shared" si="0"/>
        <v>43132</v>
      </c>
      <c r="B9" s="14" t="e">
        <f ca="1">+VLOOKUP(A9,analisis!$A$19:$B$33,2,TRUE)</f>
        <v>#N/A</v>
      </c>
    </row>
    <row r="10" spans="1:2" x14ac:dyDescent="0.2">
      <c r="A10" s="9">
        <f t="shared" si="0"/>
        <v>43133</v>
      </c>
      <c r="B10" s="14" t="e">
        <f ca="1">+VLOOKUP(A10,analisis!$A$19:$B$33,2,TRUE)</f>
        <v>#N/A</v>
      </c>
    </row>
    <row r="11" spans="1:2" x14ac:dyDescent="0.2">
      <c r="A11" s="9">
        <f t="shared" si="0"/>
        <v>43134</v>
      </c>
      <c r="B11" s="14" t="e">
        <f ca="1">+VLOOKUP(A11,analisis!$A$19:$B$33,2,TRUE)</f>
        <v>#N/A</v>
      </c>
    </row>
    <row r="12" spans="1:2" x14ac:dyDescent="0.2">
      <c r="A12" s="9">
        <f t="shared" si="0"/>
        <v>43135</v>
      </c>
      <c r="B12" s="14" t="e">
        <f ca="1">+VLOOKUP(A12,analisis!$A$19:$B$33,2,TRUE)</f>
        <v>#N/A</v>
      </c>
    </row>
    <row r="13" spans="1:2" x14ac:dyDescent="0.2">
      <c r="A13" s="9">
        <f t="shared" si="0"/>
        <v>43136</v>
      </c>
      <c r="B13" s="14" t="e">
        <f ca="1">+VLOOKUP(A13,analisis!$A$19:$B$33,2,TRUE)</f>
        <v>#N/A</v>
      </c>
    </row>
    <row r="14" spans="1:2" x14ac:dyDescent="0.2">
      <c r="A14" s="9">
        <f t="shared" si="0"/>
        <v>43137</v>
      </c>
      <c r="B14" s="14" t="e">
        <f ca="1">+VLOOKUP(A14,analisis!$A$19:$B$33,2,TRUE)</f>
        <v>#N/A</v>
      </c>
    </row>
    <row r="15" spans="1:2" x14ac:dyDescent="0.2">
      <c r="A15" s="9">
        <f t="shared" si="0"/>
        <v>43138</v>
      </c>
      <c r="B15" s="14" t="e">
        <f ca="1">+VLOOKUP(A15,analisis!$A$19:$B$33,2,TRUE)</f>
        <v>#N/A</v>
      </c>
    </row>
    <row r="16" spans="1:2" x14ac:dyDescent="0.2">
      <c r="A16" s="9">
        <f t="shared" si="0"/>
        <v>43139</v>
      </c>
      <c r="B16" s="14" t="e">
        <f ca="1">+VLOOKUP(A16,analisis!$A$19:$B$33,2,TRUE)</f>
        <v>#N/A</v>
      </c>
    </row>
    <row r="17" spans="1:2" x14ac:dyDescent="0.2">
      <c r="A17" s="9">
        <f t="shared" si="0"/>
        <v>43140</v>
      </c>
      <c r="B17" s="14" t="e">
        <f ca="1">+VLOOKUP(A17,analisis!$A$19:$B$33,2,TRUE)</f>
        <v>#N/A</v>
      </c>
    </row>
    <row r="18" spans="1:2" x14ac:dyDescent="0.2">
      <c r="A18" s="9">
        <f t="shared" si="0"/>
        <v>43141</v>
      </c>
      <c r="B18" s="14" t="e">
        <f ca="1">+VLOOKUP(A18,analisis!$A$19:$B$33,2,TRUE)</f>
        <v>#N/A</v>
      </c>
    </row>
    <row r="19" spans="1:2" x14ac:dyDescent="0.2">
      <c r="A19" s="9">
        <f t="shared" si="0"/>
        <v>43142</v>
      </c>
      <c r="B19" s="14" t="e">
        <f ca="1">+VLOOKUP(A19,analisis!$A$19:$B$33,2,TRUE)</f>
        <v>#N/A</v>
      </c>
    </row>
    <row r="20" spans="1:2" x14ac:dyDescent="0.2">
      <c r="A20" s="9">
        <f t="shared" si="0"/>
        <v>43143</v>
      </c>
      <c r="B20" s="14" t="e">
        <f ca="1">+VLOOKUP(A20,analisis!$A$19:$B$33,2,TRUE)</f>
        <v>#N/A</v>
      </c>
    </row>
    <row r="21" spans="1:2" x14ac:dyDescent="0.2">
      <c r="A21" s="9">
        <f t="shared" si="0"/>
        <v>43144</v>
      </c>
      <c r="B21" s="14" t="e">
        <f ca="1">+VLOOKUP(A21,analisis!$A$19:$B$33,2,TRUE)</f>
        <v>#N/A</v>
      </c>
    </row>
    <row r="22" spans="1:2" x14ac:dyDescent="0.2">
      <c r="A22" s="9">
        <f t="shared" si="0"/>
        <v>43145</v>
      </c>
      <c r="B22" s="14" t="e">
        <f ca="1">+VLOOKUP(A22,analisis!$A$19:$B$33,2,TRUE)</f>
        <v>#N/A</v>
      </c>
    </row>
    <row r="23" spans="1:2" x14ac:dyDescent="0.2">
      <c r="A23" s="9">
        <f t="shared" si="0"/>
        <v>43146</v>
      </c>
      <c r="B23" s="14" t="e">
        <f ca="1">+VLOOKUP(A23,analisis!$A$19:$B$33,2,TRUE)</f>
        <v>#N/A</v>
      </c>
    </row>
    <row r="24" spans="1:2" x14ac:dyDescent="0.2">
      <c r="A24" s="9">
        <f t="shared" si="0"/>
        <v>43147</v>
      </c>
      <c r="B24" s="14" t="e">
        <f ca="1">+VLOOKUP(A24,analisis!$A$19:$B$33,2,TRUE)</f>
        <v>#N/A</v>
      </c>
    </row>
    <row r="25" spans="1:2" x14ac:dyDescent="0.2">
      <c r="A25" s="9">
        <f t="shared" si="0"/>
        <v>43148</v>
      </c>
      <c r="B25" s="14" t="e">
        <f ca="1">+VLOOKUP(A25,analisis!$A$19:$B$33,2,TRUE)</f>
        <v>#N/A</v>
      </c>
    </row>
    <row r="26" spans="1:2" x14ac:dyDescent="0.2">
      <c r="A26" s="9">
        <f t="shared" si="0"/>
        <v>43149</v>
      </c>
      <c r="B26" s="14" t="e">
        <f ca="1">+VLOOKUP(A26,analisis!$A$19:$B$33,2,TRUE)</f>
        <v>#N/A</v>
      </c>
    </row>
    <row r="27" spans="1:2" x14ac:dyDescent="0.2">
      <c r="A27" s="9">
        <f t="shared" si="0"/>
        <v>43150</v>
      </c>
      <c r="B27" s="14" t="e">
        <f ca="1">+VLOOKUP(A27,analisis!$A$19:$B$33,2,TRUE)</f>
        <v>#N/A</v>
      </c>
    </row>
    <row r="28" spans="1:2" x14ac:dyDescent="0.2">
      <c r="A28" s="9">
        <f t="shared" si="0"/>
        <v>43151</v>
      </c>
      <c r="B28" s="14" t="e">
        <f ca="1">+VLOOKUP(A28,analisis!$A$19:$B$33,2,TRUE)</f>
        <v>#N/A</v>
      </c>
    </row>
    <row r="29" spans="1:2" x14ac:dyDescent="0.2">
      <c r="A29" s="9">
        <f t="shared" si="0"/>
        <v>43152</v>
      </c>
      <c r="B29" s="14" t="e">
        <f ca="1">+VLOOKUP(A29,analisis!$A$19:$B$33,2,TRUE)</f>
        <v>#N/A</v>
      </c>
    </row>
    <row r="30" spans="1:2" x14ac:dyDescent="0.2">
      <c r="A30" s="9">
        <f t="shared" si="0"/>
        <v>43153</v>
      </c>
      <c r="B30" s="14" t="e">
        <f ca="1">+VLOOKUP(A30,analisis!$A$19:$B$33,2,TRUE)</f>
        <v>#N/A</v>
      </c>
    </row>
    <row r="31" spans="1:2" x14ac:dyDescent="0.2">
      <c r="A31" s="9">
        <f t="shared" si="0"/>
        <v>43154</v>
      </c>
      <c r="B31" s="14" t="e">
        <f ca="1">+VLOOKUP(A31,analisis!$A$19:$B$33,2,TRUE)</f>
        <v>#N/A</v>
      </c>
    </row>
    <row r="32" spans="1:2" x14ac:dyDescent="0.2">
      <c r="A32" s="9">
        <f t="shared" si="0"/>
        <v>43155</v>
      </c>
      <c r="B32" s="14" t="e">
        <f ca="1">+VLOOKUP(A32,analisis!$A$19:$B$33,2,TRUE)</f>
        <v>#N/A</v>
      </c>
    </row>
    <row r="33" spans="1:2" x14ac:dyDescent="0.2">
      <c r="A33" s="9">
        <f t="shared" si="0"/>
        <v>43156</v>
      </c>
      <c r="B33" s="14" t="e">
        <f ca="1">+VLOOKUP(A33,analisis!$A$19:$B$33,2,TRUE)</f>
        <v>#N/A</v>
      </c>
    </row>
    <row r="34" spans="1:2" x14ac:dyDescent="0.2">
      <c r="A34" s="9">
        <f t="shared" si="0"/>
        <v>43157</v>
      </c>
      <c r="B34" s="14" t="e">
        <f ca="1">+VLOOKUP(A34,analisis!$A$19:$B$33,2,TRUE)</f>
        <v>#N/A</v>
      </c>
    </row>
    <row r="35" spans="1:2" x14ac:dyDescent="0.2">
      <c r="A35" s="9">
        <f t="shared" si="0"/>
        <v>43158</v>
      </c>
      <c r="B35" s="14" t="e">
        <f ca="1">+VLOOKUP(A35,analisis!$A$19:$B$33,2,TRUE)</f>
        <v>#N/A</v>
      </c>
    </row>
    <row r="36" spans="1:2" x14ac:dyDescent="0.2">
      <c r="A36" s="9">
        <f t="shared" si="0"/>
        <v>43159</v>
      </c>
      <c r="B36" s="14" t="e">
        <f ca="1">+VLOOKUP(A36,analisis!$A$19:$B$33,2,TRUE)</f>
        <v>#N/A</v>
      </c>
    </row>
    <row r="37" spans="1:2" x14ac:dyDescent="0.2">
      <c r="A37" s="9">
        <f t="shared" si="0"/>
        <v>43160</v>
      </c>
      <c r="B37" s="14" t="e">
        <f ca="1">+VLOOKUP(A37,analisis!$A$19:$B$33,2,TRUE)</f>
        <v>#N/A</v>
      </c>
    </row>
    <row r="38" spans="1:2" x14ac:dyDescent="0.2">
      <c r="A38" s="9">
        <f t="shared" si="0"/>
        <v>43161</v>
      </c>
      <c r="B38" s="14" t="e">
        <f ca="1">+VLOOKUP(A38,analisis!$A$19:$B$33,2,TRUE)</f>
        <v>#N/A</v>
      </c>
    </row>
    <row r="39" spans="1:2" x14ac:dyDescent="0.2">
      <c r="A39" s="9">
        <f t="shared" si="0"/>
        <v>43162</v>
      </c>
      <c r="B39" s="14" t="e">
        <f ca="1">+VLOOKUP(A39,analisis!$A$19:$B$33,2,TRUE)</f>
        <v>#N/A</v>
      </c>
    </row>
    <row r="40" spans="1:2" x14ac:dyDescent="0.2">
      <c r="A40" s="9">
        <f t="shared" si="0"/>
        <v>43163</v>
      </c>
      <c r="B40" s="14" t="e">
        <f ca="1">+VLOOKUP(A40,analisis!$A$19:$B$33,2,TRUE)</f>
        <v>#N/A</v>
      </c>
    </row>
    <row r="41" spans="1:2" x14ac:dyDescent="0.2">
      <c r="A41" s="9">
        <f t="shared" si="0"/>
        <v>43164</v>
      </c>
      <c r="B41" s="14" t="e">
        <f ca="1">+VLOOKUP(A41,analisis!$A$19:$B$33,2,TRUE)</f>
        <v>#N/A</v>
      </c>
    </row>
    <row r="42" spans="1:2" x14ac:dyDescent="0.2">
      <c r="A42" s="9">
        <f t="shared" si="0"/>
        <v>43165</v>
      </c>
      <c r="B42" s="14" t="e">
        <f ca="1">+VLOOKUP(A42,analisis!$A$19:$B$33,2,TRUE)</f>
        <v>#N/A</v>
      </c>
    </row>
    <row r="43" spans="1:2" x14ac:dyDescent="0.2">
      <c r="A43" s="9">
        <f t="shared" si="0"/>
        <v>43166</v>
      </c>
      <c r="B43" s="14" t="e">
        <f ca="1">+VLOOKUP(A43,analisis!$A$19:$B$33,2,TRUE)</f>
        <v>#N/A</v>
      </c>
    </row>
    <row r="44" spans="1:2" x14ac:dyDescent="0.2">
      <c r="A44" s="9">
        <f t="shared" si="0"/>
        <v>43167</v>
      </c>
      <c r="B44" s="14" t="e">
        <f ca="1">+VLOOKUP(A44,analisis!$A$19:$B$33,2,TRUE)</f>
        <v>#N/A</v>
      </c>
    </row>
    <row r="45" spans="1:2" x14ac:dyDescent="0.2">
      <c r="A45" s="9">
        <f t="shared" si="0"/>
        <v>43168</v>
      </c>
      <c r="B45" s="14" t="e">
        <f ca="1">+VLOOKUP(A45,analisis!$A$19:$B$33,2,TRUE)</f>
        <v>#N/A</v>
      </c>
    </row>
    <row r="46" spans="1:2" x14ac:dyDescent="0.2">
      <c r="A46" s="9">
        <f t="shared" si="0"/>
        <v>43169</v>
      </c>
      <c r="B46" s="14" t="e">
        <f ca="1">+VLOOKUP(A46,analisis!$A$19:$B$33,2,TRUE)</f>
        <v>#N/A</v>
      </c>
    </row>
    <row r="47" spans="1:2" x14ac:dyDescent="0.2">
      <c r="A47" s="9">
        <f t="shared" si="0"/>
        <v>43170</v>
      </c>
      <c r="B47" s="14" t="e">
        <f ca="1">+VLOOKUP(A47,analisis!$A$19:$B$33,2,TRUE)</f>
        <v>#N/A</v>
      </c>
    </row>
    <row r="48" spans="1:2" x14ac:dyDescent="0.2">
      <c r="A48" s="9">
        <f t="shared" si="0"/>
        <v>43171</v>
      </c>
      <c r="B48" s="14" t="e">
        <f ca="1">+VLOOKUP(A48,analisis!$A$19:$B$33,2,TRUE)</f>
        <v>#N/A</v>
      </c>
    </row>
    <row r="49" spans="1:2" x14ac:dyDescent="0.2">
      <c r="A49" s="9">
        <f t="shared" si="0"/>
        <v>43172</v>
      </c>
      <c r="B49" s="14" t="e">
        <f ca="1">+VLOOKUP(A49,analisis!$A$19:$B$33,2,TRUE)</f>
        <v>#N/A</v>
      </c>
    </row>
    <row r="50" spans="1:2" x14ac:dyDescent="0.2">
      <c r="A50" s="9">
        <f t="shared" si="0"/>
        <v>43173</v>
      </c>
      <c r="B50" s="14" t="e">
        <f ca="1">+VLOOKUP(A50,analisis!$A$19:$B$33,2,TRUE)</f>
        <v>#N/A</v>
      </c>
    </row>
    <row r="51" spans="1:2" x14ac:dyDescent="0.2">
      <c r="A51" s="9">
        <f t="shared" si="0"/>
        <v>43174</v>
      </c>
      <c r="B51" s="14" t="e">
        <f ca="1">+VLOOKUP(A51,analisis!$A$19:$B$33,2,TRUE)</f>
        <v>#N/A</v>
      </c>
    </row>
    <row r="52" spans="1:2" x14ac:dyDescent="0.2">
      <c r="A52" s="9">
        <f t="shared" si="0"/>
        <v>43175</v>
      </c>
      <c r="B52" s="14" t="e">
        <f ca="1">+VLOOKUP(A52,analisis!$A$19:$B$33,2,TRUE)</f>
        <v>#N/A</v>
      </c>
    </row>
    <row r="53" spans="1:2" x14ac:dyDescent="0.2">
      <c r="A53" s="9">
        <f t="shared" si="0"/>
        <v>43176</v>
      </c>
      <c r="B53" s="14" t="e">
        <f ca="1">+VLOOKUP(A53,analisis!$A$19:$B$33,2,TRUE)</f>
        <v>#N/A</v>
      </c>
    </row>
    <row r="54" spans="1:2" x14ac:dyDescent="0.2">
      <c r="A54" s="9">
        <f t="shared" si="0"/>
        <v>43177</v>
      </c>
      <c r="B54" s="14" t="e">
        <f ca="1">+VLOOKUP(A54,analisis!$A$19:$B$33,2,TRUE)</f>
        <v>#N/A</v>
      </c>
    </row>
    <row r="55" spans="1:2" x14ac:dyDescent="0.2">
      <c r="A55" s="9">
        <f t="shared" si="0"/>
        <v>43178</v>
      </c>
      <c r="B55" s="14" t="e">
        <f ca="1">+VLOOKUP(A55,analisis!$A$19:$B$33,2,TRUE)</f>
        <v>#N/A</v>
      </c>
    </row>
    <row r="56" spans="1:2" x14ac:dyDescent="0.2">
      <c r="A56" s="9">
        <f t="shared" si="0"/>
        <v>43179</v>
      </c>
      <c r="B56" s="14" t="e">
        <f ca="1">+VLOOKUP(A56,analisis!$A$19:$B$33,2,TRUE)</f>
        <v>#N/A</v>
      </c>
    </row>
    <row r="57" spans="1:2" x14ac:dyDescent="0.2">
      <c r="A57" s="9">
        <f t="shared" si="0"/>
        <v>43180</v>
      </c>
      <c r="B57" s="14" t="e">
        <f ca="1">+VLOOKUP(A57,analisis!$A$19:$B$33,2,TRUE)</f>
        <v>#N/A</v>
      </c>
    </row>
    <row r="58" spans="1:2" x14ac:dyDescent="0.2">
      <c r="A58" s="9">
        <f t="shared" si="0"/>
        <v>43181</v>
      </c>
      <c r="B58" s="14" t="e">
        <f ca="1">+VLOOKUP(A58,analisis!$A$19:$B$33,2,TRUE)</f>
        <v>#N/A</v>
      </c>
    </row>
    <row r="59" spans="1:2" x14ac:dyDescent="0.2">
      <c r="A59" s="9">
        <f t="shared" si="0"/>
        <v>43182</v>
      </c>
      <c r="B59" s="14" t="e">
        <f ca="1">+VLOOKUP(A59,analisis!$A$19:$B$33,2,TRUE)</f>
        <v>#N/A</v>
      </c>
    </row>
    <row r="60" spans="1:2" x14ac:dyDescent="0.2">
      <c r="A60" s="9">
        <f t="shared" si="0"/>
        <v>43183</v>
      </c>
      <c r="B60" s="14" t="e">
        <f ca="1">+VLOOKUP(A60,analisis!$A$19:$B$33,2,TRUE)</f>
        <v>#N/A</v>
      </c>
    </row>
    <row r="61" spans="1:2" x14ac:dyDescent="0.2">
      <c r="A61" s="9">
        <f t="shared" si="0"/>
        <v>43184</v>
      </c>
      <c r="B61" s="14" t="e">
        <f ca="1">+VLOOKUP(A61,analisis!$A$19:$B$33,2,TRUE)</f>
        <v>#N/A</v>
      </c>
    </row>
    <row r="62" spans="1:2" x14ac:dyDescent="0.2">
      <c r="A62" s="9">
        <f t="shared" si="0"/>
        <v>43185</v>
      </c>
      <c r="B62" s="14" t="e">
        <f ca="1">+VLOOKUP(A62,analisis!$A$19:$B$33,2,TRUE)</f>
        <v>#N/A</v>
      </c>
    </row>
    <row r="63" spans="1:2" x14ac:dyDescent="0.2">
      <c r="A63" s="9">
        <f t="shared" si="0"/>
        <v>43186</v>
      </c>
      <c r="B63" s="14" t="e">
        <f ca="1">+VLOOKUP(A63,analisis!$A$19:$B$33,2,TRUE)</f>
        <v>#N/A</v>
      </c>
    </row>
    <row r="64" spans="1:2" x14ac:dyDescent="0.2">
      <c r="A64" s="9">
        <f t="shared" si="0"/>
        <v>43187</v>
      </c>
      <c r="B64" s="14" t="e">
        <f ca="1">+VLOOKUP(A64,analisis!$A$19:$B$33,2,TRUE)</f>
        <v>#N/A</v>
      </c>
    </row>
    <row r="65" spans="1:2" x14ac:dyDescent="0.2">
      <c r="A65" s="9">
        <f t="shared" si="0"/>
        <v>43188</v>
      </c>
      <c r="B65" s="14" t="e">
        <f ca="1">+VLOOKUP(A65,analisis!$A$19:$B$33,2,TRUE)</f>
        <v>#N/A</v>
      </c>
    </row>
    <row r="66" spans="1:2" x14ac:dyDescent="0.2">
      <c r="A66" s="9">
        <f t="shared" si="0"/>
        <v>43189</v>
      </c>
      <c r="B66" s="14" t="e">
        <f ca="1">+VLOOKUP(A66,analisis!$A$19:$B$33,2,TRUE)</f>
        <v>#N/A</v>
      </c>
    </row>
    <row r="67" spans="1:2" x14ac:dyDescent="0.2">
      <c r="A67" s="9">
        <f t="shared" si="0"/>
        <v>43190</v>
      </c>
      <c r="B67" s="14" t="e">
        <f ca="1">+VLOOKUP(A67,analisis!$A$19:$B$33,2,TRUE)</f>
        <v>#N/A</v>
      </c>
    </row>
    <row r="68" spans="1:2" x14ac:dyDescent="0.2">
      <c r="A68" s="9">
        <f t="shared" ref="A68:A131" si="1">+A67+1</f>
        <v>43191</v>
      </c>
      <c r="B68" s="14" t="e">
        <f ca="1">+VLOOKUP(A68,analisis!$A$19:$B$33,2,TRUE)</f>
        <v>#N/A</v>
      </c>
    </row>
    <row r="69" spans="1:2" x14ac:dyDescent="0.2">
      <c r="A69" s="9">
        <f t="shared" si="1"/>
        <v>43192</v>
      </c>
      <c r="B69" s="14" t="e">
        <f ca="1">+VLOOKUP(A69,analisis!$A$19:$B$33,2,TRUE)</f>
        <v>#N/A</v>
      </c>
    </row>
    <row r="70" spans="1:2" x14ac:dyDescent="0.2">
      <c r="A70" s="9">
        <f t="shared" si="1"/>
        <v>43193</v>
      </c>
      <c r="B70" s="14" t="e">
        <f ca="1">+VLOOKUP(A70,analisis!$A$19:$B$33,2,TRUE)</f>
        <v>#N/A</v>
      </c>
    </row>
    <row r="71" spans="1:2" x14ac:dyDescent="0.2">
      <c r="A71" s="9">
        <f t="shared" si="1"/>
        <v>43194</v>
      </c>
      <c r="B71" s="14">
        <f ca="1">+VLOOKUP(A71,analisis!$A$19:$B$33,2,TRUE)</f>
        <v>0.27250000000000002</v>
      </c>
    </row>
    <row r="72" spans="1:2" x14ac:dyDescent="0.2">
      <c r="A72" s="9">
        <f t="shared" si="1"/>
        <v>43195</v>
      </c>
      <c r="B72" s="14">
        <f ca="1">+VLOOKUP(A72,analisis!$A$19:$B$33,2,TRUE)</f>
        <v>0.27250000000000002</v>
      </c>
    </row>
    <row r="73" spans="1:2" x14ac:dyDescent="0.2">
      <c r="A73" s="9">
        <f t="shared" si="1"/>
        <v>43196</v>
      </c>
      <c r="B73" s="14">
        <f ca="1">+VLOOKUP(A73,analisis!$A$19:$B$33,2,TRUE)</f>
        <v>0.27250000000000002</v>
      </c>
    </row>
    <row r="74" spans="1:2" x14ac:dyDescent="0.2">
      <c r="A74" s="9">
        <f t="shared" si="1"/>
        <v>43197</v>
      </c>
      <c r="B74" s="14">
        <f ca="1">+VLOOKUP(A74,analisis!$A$19:$B$33,2,TRUE)</f>
        <v>0.27250000000000002</v>
      </c>
    </row>
    <row r="75" spans="1:2" x14ac:dyDescent="0.2">
      <c r="A75" s="9">
        <f t="shared" si="1"/>
        <v>43198</v>
      </c>
      <c r="B75" s="14">
        <f ca="1">+VLOOKUP(A75,analisis!$A$19:$B$33,2,TRUE)</f>
        <v>0.27250000000000002</v>
      </c>
    </row>
    <row r="76" spans="1:2" x14ac:dyDescent="0.2">
      <c r="A76" s="9">
        <f t="shared" si="1"/>
        <v>43199</v>
      </c>
      <c r="B76" s="14">
        <f ca="1">+VLOOKUP(A76,analisis!$A$19:$B$33,2,TRUE)</f>
        <v>0.27250000000000002</v>
      </c>
    </row>
    <row r="77" spans="1:2" x14ac:dyDescent="0.2">
      <c r="A77" s="9">
        <f t="shared" si="1"/>
        <v>43200</v>
      </c>
      <c r="B77" s="14">
        <f>+VLOOKUP(A77,analisis!$A$19:$B$33,2,TRUE)</f>
        <v>0.26250000000000001</v>
      </c>
    </row>
    <row r="78" spans="1:2" x14ac:dyDescent="0.2">
      <c r="A78" s="9">
        <f t="shared" si="1"/>
        <v>43201</v>
      </c>
      <c r="B78" s="14">
        <f>+VLOOKUP(A78,analisis!$A$19:$B$33,2,TRUE)</f>
        <v>0.26250000000000001</v>
      </c>
    </row>
    <row r="79" spans="1:2" x14ac:dyDescent="0.2">
      <c r="A79" s="9">
        <f t="shared" si="1"/>
        <v>43202</v>
      </c>
      <c r="B79" s="14">
        <f>+VLOOKUP(A79,analisis!$A$19:$B$33,2,TRUE)</f>
        <v>0.26250000000000001</v>
      </c>
    </row>
    <row r="80" spans="1:2" x14ac:dyDescent="0.2">
      <c r="A80" s="9">
        <f t="shared" si="1"/>
        <v>43203</v>
      </c>
      <c r="B80" s="14">
        <f>+VLOOKUP(A80,analisis!$A$19:$B$33,2,TRUE)</f>
        <v>0.26250000000000001</v>
      </c>
    </row>
    <row r="81" spans="1:2" x14ac:dyDescent="0.2">
      <c r="A81" s="9">
        <f t="shared" si="1"/>
        <v>43204</v>
      </c>
      <c r="B81" s="14">
        <f>+VLOOKUP(A81,analisis!$A$19:$B$33,2,TRUE)</f>
        <v>0.26250000000000001</v>
      </c>
    </row>
    <row r="82" spans="1:2" x14ac:dyDescent="0.2">
      <c r="A82" s="9">
        <f t="shared" si="1"/>
        <v>43205</v>
      </c>
      <c r="B82" s="14">
        <f>+VLOOKUP(A82,analisis!$A$19:$B$33,2,TRUE)</f>
        <v>0.26250000000000001</v>
      </c>
    </row>
    <row r="83" spans="1:2" x14ac:dyDescent="0.2">
      <c r="A83" s="9">
        <f t="shared" si="1"/>
        <v>43206</v>
      </c>
      <c r="B83" s="14">
        <f>+VLOOKUP(A83,analisis!$A$19:$B$33,2,TRUE)</f>
        <v>0.26250000000000001</v>
      </c>
    </row>
    <row r="84" spans="1:2" x14ac:dyDescent="0.2">
      <c r="A84" s="9">
        <f t="shared" si="1"/>
        <v>43207</v>
      </c>
      <c r="B84" s="14">
        <f>+VLOOKUP(A84,analisis!$A$19:$B$33,2,TRUE)</f>
        <v>0.26250000000000001</v>
      </c>
    </row>
    <row r="85" spans="1:2" x14ac:dyDescent="0.2">
      <c r="A85" s="9">
        <f t="shared" si="1"/>
        <v>43208</v>
      </c>
      <c r="B85" s="14">
        <f>+VLOOKUP(A85,analisis!$A$19:$B$33,2,TRUE)</f>
        <v>0.26250000000000001</v>
      </c>
    </row>
    <row r="86" spans="1:2" x14ac:dyDescent="0.2">
      <c r="A86" s="9">
        <f t="shared" si="1"/>
        <v>43209</v>
      </c>
      <c r="B86" s="14">
        <f>+VLOOKUP(A86,analisis!$A$19:$B$33,2,TRUE)</f>
        <v>0.26250000000000001</v>
      </c>
    </row>
    <row r="87" spans="1:2" x14ac:dyDescent="0.2">
      <c r="A87" s="9">
        <f t="shared" si="1"/>
        <v>43210</v>
      </c>
      <c r="B87" s="14">
        <f>+VLOOKUP(A87,analisis!$A$19:$B$33,2,TRUE)</f>
        <v>0.26250000000000001</v>
      </c>
    </row>
    <row r="88" spans="1:2" x14ac:dyDescent="0.2">
      <c r="A88" s="9">
        <f t="shared" si="1"/>
        <v>43211</v>
      </c>
      <c r="B88" s="14">
        <f>+VLOOKUP(A88,analisis!$A$19:$B$33,2,TRUE)</f>
        <v>0.26250000000000001</v>
      </c>
    </row>
    <row r="89" spans="1:2" x14ac:dyDescent="0.2">
      <c r="A89" s="9">
        <f t="shared" si="1"/>
        <v>43212</v>
      </c>
      <c r="B89" s="14">
        <f>+VLOOKUP(A89,analisis!$A$19:$B$33,2,TRUE)</f>
        <v>0.26250000000000001</v>
      </c>
    </row>
    <row r="90" spans="1:2" x14ac:dyDescent="0.2">
      <c r="A90" s="9">
        <f t="shared" si="1"/>
        <v>43213</v>
      </c>
      <c r="B90" s="14">
        <f>+VLOOKUP(A90,analisis!$A$19:$B$33,2,TRUE)</f>
        <v>0.26250000000000001</v>
      </c>
    </row>
    <row r="91" spans="1:2" x14ac:dyDescent="0.2">
      <c r="A91" s="9">
        <f t="shared" si="1"/>
        <v>43214</v>
      </c>
      <c r="B91" s="14">
        <f>+VLOOKUP(A91,analisis!$A$19:$B$33,2,TRUE)</f>
        <v>0.25750000000000001</v>
      </c>
    </row>
    <row r="92" spans="1:2" x14ac:dyDescent="0.2">
      <c r="A92" s="9">
        <f t="shared" si="1"/>
        <v>43215</v>
      </c>
      <c r="B92" s="14">
        <f>+VLOOKUP(A92,analisis!$A$19:$B$33,2,TRUE)</f>
        <v>0.25750000000000001</v>
      </c>
    </row>
    <row r="93" spans="1:2" x14ac:dyDescent="0.2">
      <c r="A93" s="9">
        <f t="shared" si="1"/>
        <v>43216</v>
      </c>
      <c r="B93" s="14">
        <f>+VLOOKUP(A93,analisis!$A$19:$B$33,2,TRUE)</f>
        <v>0.25750000000000001</v>
      </c>
    </row>
    <row r="94" spans="1:2" x14ac:dyDescent="0.2">
      <c r="A94" s="9">
        <f t="shared" si="1"/>
        <v>43217</v>
      </c>
      <c r="B94" s="14">
        <f>+VLOOKUP(A94,analisis!$A$19:$B$33,2,TRUE)</f>
        <v>0.25750000000000001</v>
      </c>
    </row>
    <row r="95" spans="1:2" x14ac:dyDescent="0.2">
      <c r="A95" s="9">
        <f t="shared" si="1"/>
        <v>43218</v>
      </c>
      <c r="B95" s="14">
        <f>+VLOOKUP(A95,analisis!$A$19:$B$33,2,TRUE)</f>
        <v>0.25750000000000001</v>
      </c>
    </row>
    <row r="96" spans="1:2" x14ac:dyDescent="0.2">
      <c r="A96" s="9">
        <f t="shared" si="1"/>
        <v>43219</v>
      </c>
      <c r="B96" s="14">
        <f>+VLOOKUP(A96,analisis!$A$19:$B$33,2,TRUE)</f>
        <v>0.25750000000000001</v>
      </c>
    </row>
    <row r="97" spans="1:2" x14ac:dyDescent="0.2">
      <c r="A97" s="9">
        <f t="shared" si="1"/>
        <v>43220</v>
      </c>
      <c r="B97" s="14">
        <f>+VLOOKUP(A97,analisis!$A$19:$B$33,2,TRUE)</f>
        <v>0.25750000000000001</v>
      </c>
    </row>
    <row r="98" spans="1:2" x14ac:dyDescent="0.2">
      <c r="A98" s="9">
        <f t="shared" si="1"/>
        <v>43221</v>
      </c>
      <c r="B98" s="14">
        <f>+VLOOKUP(A98,analisis!$A$19:$B$33,2,TRUE)</f>
        <v>0.25750000000000001</v>
      </c>
    </row>
    <row r="99" spans="1:2" x14ac:dyDescent="0.2">
      <c r="A99" s="9">
        <f t="shared" si="1"/>
        <v>43222</v>
      </c>
      <c r="B99" s="14">
        <f>+VLOOKUP(A99,analisis!$A$19:$B$33,2,TRUE)</f>
        <v>0.25750000000000001</v>
      </c>
    </row>
    <row r="100" spans="1:2" x14ac:dyDescent="0.2">
      <c r="A100" s="9">
        <f t="shared" si="1"/>
        <v>43223</v>
      </c>
      <c r="B100" s="14">
        <f>+VLOOKUP(A100,analisis!$A$19:$B$33,2,TRUE)</f>
        <v>0.25750000000000001</v>
      </c>
    </row>
    <row r="101" spans="1:2" x14ac:dyDescent="0.2">
      <c r="A101" s="9">
        <f t="shared" si="1"/>
        <v>43224</v>
      </c>
      <c r="B101" s="14">
        <f>+VLOOKUP(A101,analisis!$A$19:$B$33,2,TRUE)</f>
        <v>0.25750000000000001</v>
      </c>
    </row>
    <row r="102" spans="1:2" x14ac:dyDescent="0.2">
      <c r="A102" s="9">
        <f t="shared" si="1"/>
        <v>43225</v>
      </c>
      <c r="B102" s="14">
        <f>+VLOOKUP(A102,analisis!$A$19:$B$33,2,TRUE)</f>
        <v>0.25750000000000001</v>
      </c>
    </row>
    <row r="103" spans="1:2" x14ac:dyDescent="0.2">
      <c r="A103" s="9">
        <f t="shared" si="1"/>
        <v>43226</v>
      </c>
      <c r="B103" s="14">
        <f>+VLOOKUP(A103,analisis!$A$19:$B$33,2,TRUE)</f>
        <v>0.25750000000000001</v>
      </c>
    </row>
    <row r="104" spans="1:2" x14ac:dyDescent="0.2">
      <c r="A104" s="9">
        <f t="shared" si="1"/>
        <v>43227</v>
      </c>
      <c r="B104" s="14">
        <f>+VLOOKUP(A104,analisis!$A$19:$B$33,2,TRUE)</f>
        <v>0.25750000000000001</v>
      </c>
    </row>
    <row r="105" spans="1:2" x14ac:dyDescent="0.2">
      <c r="A105" s="9">
        <f t="shared" si="1"/>
        <v>43228</v>
      </c>
      <c r="B105" s="14">
        <f>+VLOOKUP(A105,analisis!$A$19:$B$33,2,TRUE)</f>
        <v>0.2525</v>
      </c>
    </row>
    <row r="106" spans="1:2" x14ac:dyDescent="0.2">
      <c r="A106" s="9">
        <f t="shared" si="1"/>
        <v>43229</v>
      </c>
      <c r="B106" s="14">
        <f>+VLOOKUP(A106,analisis!$A$19:$B$33,2,TRUE)</f>
        <v>0.2525</v>
      </c>
    </row>
    <row r="107" spans="1:2" x14ac:dyDescent="0.2">
      <c r="A107" s="9">
        <f t="shared" si="1"/>
        <v>43230</v>
      </c>
      <c r="B107" s="14">
        <f>+VLOOKUP(A107,analisis!$A$19:$B$33,2,TRUE)</f>
        <v>0.2525</v>
      </c>
    </row>
    <row r="108" spans="1:2" x14ac:dyDescent="0.2">
      <c r="A108" s="9">
        <f t="shared" si="1"/>
        <v>43231</v>
      </c>
      <c r="B108" s="14">
        <f>+VLOOKUP(A108,analisis!$A$19:$B$33,2,TRUE)</f>
        <v>0.2525</v>
      </c>
    </row>
    <row r="109" spans="1:2" x14ac:dyDescent="0.2">
      <c r="A109" s="9">
        <f t="shared" si="1"/>
        <v>43232</v>
      </c>
      <c r="B109" s="14">
        <f>+VLOOKUP(A109,analisis!$A$19:$B$33,2,TRUE)</f>
        <v>0.2525</v>
      </c>
    </row>
    <row r="110" spans="1:2" x14ac:dyDescent="0.2">
      <c r="A110" s="9">
        <f t="shared" si="1"/>
        <v>43233</v>
      </c>
      <c r="B110" s="14">
        <f>+VLOOKUP(A110,analisis!$A$19:$B$33,2,TRUE)</f>
        <v>0.2525</v>
      </c>
    </row>
    <row r="111" spans="1:2" x14ac:dyDescent="0.2">
      <c r="A111" s="9">
        <f t="shared" si="1"/>
        <v>43234</v>
      </c>
      <c r="B111" s="14">
        <f>+VLOOKUP(A111,analisis!$A$19:$B$33,2,TRUE)</f>
        <v>0.2525</v>
      </c>
    </row>
    <row r="112" spans="1:2" x14ac:dyDescent="0.2">
      <c r="A112" s="9">
        <f t="shared" si="1"/>
        <v>43235</v>
      </c>
      <c r="B112" s="14">
        <f>+VLOOKUP(A112,analisis!$A$19:$B$33,2,TRUE)</f>
        <v>0.2525</v>
      </c>
    </row>
    <row r="113" spans="1:2" x14ac:dyDescent="0.2">
      <c r="A113" s="9">
        <f t="shared" si="1"/>
        <v>43236</v>
      </c>
      <c r="B113" s="14">
        <f>+VLOOKUP(A113,analisis!$A$19:$B$33,2,TRUE)</f>
        <v>0.2525</v>
      </c>
    </row>
    <row r="114" spans="1:2" x14ac:dyDescent="0.2">
      <c r="A114" s="9">
        <f t="shared" si="1"/>
        <v>43237</v>
      </c>
      <c r="B114" s="14">
        <f>+VLOOKUP(A114,analisis!$A$19:$B$33,2,TRUE)</f>
        <v>0.2525</v>
      </c>
    </row>
    <row r="115" spans="1:2" x14ac:dyDescent="0.2">
      <c r="A115" s="9">
        <f t="shared" si="1"/>
        <v>43238</v>
      </c>
      <c r="B115" s="14">
        <f>+VLOOKUP(A115,analisis!$A$19:$B$33,2,TRUE)</f>
        <v>0.2525</v>
      </c>
    </row>
    <row r="116" spans="1:2" x14ac:dyDescent="0.2">
      <c r="A116" s="9">
        <f t="shared" si="1"/>
        <v>43239</v>
      </c>
      <c r="B116" s="14">
        <f>+VLOOKUP(A116,analisis!$A$19:$B$33,2,TRUE)</f>
        <v>0.2525</v>
      </c>
    </row>
    <row r="117" spans="1:2" x14ac:dyDescent="0.2">
      <c r="A117" s="9">
        <f t="shared" si="1"/>
        <v>43240</v>
      </c>
      <c r="B117" s="14">
        <f>+VLOOKUP(A117,analisis!$A$19:$B$33,2,TRUE)</f>
        <v>0.2525</v>
      </c>
    </row>
    <row r="118" spans="1:2" x14ac:dyDescent="0.2">
      <c r="A118" s="9">
        <f t="shared" si="1"/>
        <v>43241</v>
      </c>
      <c r="B118" s="14">
        <f>+VLOOKUP(A118,analisis!$A$19:$B$33,2,TRUE)</f>
        <v>0.2525</v>
      </c>
    </row>
    <row r="119" spans="1:2" x14ac:dyDescent="0.2">
      <c r="A119" s="9">
        <f t="shared" si="1"/>
        <v>43242</v>
      </c>
      <c r="B119" s="14">
        <f>+VLOOKUP(A119,analisis!$A$19:$B$33,2,TRUE)</f>
        <v>0.245</v>
      </c>
    </row>
    <row r="120" spans="1:2" x14ac:dyDescent="0.2">
      <c r="A120" s="9">
        <f t="shared" si="1"/>
        <v>43243</v>
      </c>
      <c r="B120" s="14">
        <f>+VLOOKUP(A120,analisis!$A$19:$B$33,2,TRUE)</f>
        <v>0.245</v>
      </c>
    </row>
    <row r="121" spans="1:2" x14ac:dyDescent="0.2">
      <c r="A121" s="9">
        <f t="shared" si="1"/>
        <v>43244</v>
      </c>
      <c r="B121" s="14">
        <f>+VLOOKUP(A121,analisis!$A$19:$B$33,2,TRUE)</f>
        <v>0.245</v>
      </c>
    </row>
    <row r="122" spans="1:2" x14ac:dyDescent="0.2">
      <c r="A122" s="9">
        <f t="shared" si="1"/>
        <v>43245</v>
      </c>
      <c r="B122" s="14">
        <f>+VLOOKUP(A122,analisis!$A$19:$B$33,2,TRUE)</f>
        <v>0.245</v>
      </c>
    </row>
    <row r="123" spans="1:2" x14ac:dyDescent="0.2">
      <c r="A123" s="9">
        <f t="shared" si="1"/>
        <v>43246</v>
      </c>
      <c r="B123" s="14">
        <f>+VLOOKUP(A123,analisis!$A$19:$B$33,2,TRUE)</f>
        <v>0.245</v>
      </c>
    </row>
    <row r="124" spans="1:2" x14ac:dyDescent="0.2">
      <c r="A124" s="9">
        <f t="shared" si="1"/>
        <v>43247</v>
      </c>
      <c r="B124" s="14">
        <f>+VLOOKUP(A124,analisis!$A$19:$B$33,2,TRUE)</f>
        <v>0.245</v>
      </c>
    </row>
    <row r="125" spans="1:2" x14ac:dyDescent="0.2">
      <c r="A125" s="9">
        <f t="shared" si="1"/>
        <v>43248</v>
      </c>
      <c r="B125" s="14">
        <f>+VLOOKUP(A125,analisis!$A$19:$B$33,2,TRUE)</f>
        <v>0.245</v>
      </c>
    </row>
    <row r="126" spans="1:2" x14ac:dyDescent="0.2">
      <c r="A126" s="9">
        <f t="shared" si="1"/>
        <v>43249</v>
      </c>
      <c r="B126" s="14">
        <f>+VLOOKUP(A126,analisis!$A$19:$B$33,2,TRUE)</f>
        <v>0.245</v>
      </c>
    </row>
    <row r="127" spans="1:2" x14ac:dyDescent="0.2">
      <c r="A127" s="9">
        <f t="shared" si="1"/>
        <v>43250</v>
      </c>
      <c r="B127" s="14">
        <f>+VLOOKUP(A127,analisis!$A$19:$B$33,2,TRUE)</f>
        <v>0.245</v>
      </c>
    </row>
    <row r="128" spans="1:2" x14ac:dyDescent="0.2">
      <c r="A128" s="9">
        <f t="shared" si="1"/>
        <v>43251</v>
      </c>
      <c r="B128" s="14">
        <f>+VLOOKUP(A128,analisis!$A$19:$B$33,2,TRUE)</f>
        <v>0.245</v>
      </c>
    </row>
    <row r="129" spans="1:2" x14ac:dyDescent="0.2">
      <c r="A129" s="9">
        <f t="shared" si="1"/>
        <v>43252</v>
      </c>
      <c r="B129" s="14">
        <f>+VLOOKUP(A129,analisis!$A$19:$B$33,2,TRUE)</f>
        <v>0.245</v>
      </c>
    </row>
    <row r="130" spans="1:2" x14ac:dyDescent="0.2">
      <c r="A130" s="9">
        <f t="shared" si="1"/>
        <v>43253</v>
      </c>
      <c r="B130" s="14">
        <f>+VLOOKUP(A130,analisis!$A$19:$B$33,2,TRUE)</f>
        <v>0.245</v>
      </c>
    </row>
    <row r="131" spans="1:2" x14ac:dyDescent="0.2">
      <c r="A131" s="9">
        <f t="shared" si="1"/>
        <v>43254</v>
      </c>
      <c r="B131" s="14">
        <f>+VLOOKUP(A131,analisis!$A$19:$B$33,2,TRUE)</f>
        <v>0.245</v>
      </c>
    </row>
    <row r="132" spans="1:2" x14ac:dyDescent="0.2">
      <c r="A132" s="9">
        <f t="shared" ref="A132:A195" si="2">+A131+1</f>
        <v>43255</v>
      </c>
      <c r="B132" s="14">
        <f>+VLOOKUP(A132,analisis!$A$19:$B$33,2,TRUE)</f>
        <v>0.245</v>
      </c>
    </row>
    <row r="133" spans="1:2" x14ac:dyDescent="0.2">
      <c r="A133" s="9">
        <f t="shared" si="2"/>
        <v>43256</v>
      </c>
      <c r="B133" s="14">
        <f>+VLOOKUP(A133,analisis!$A$19:$B$33,2,TRUE)</f>
        <v>0.245</v>
      </c>
    </row>
    <row r="134" spans="1:2" x14ac:dyDescent="0.2">
      <c r="A134" s="9">
        <f t="shared" si="2"/>
        <v>43257</v>
      </c>
      <c r="B134" s="14">
        <f>+VLOOKUP(A134,analisis!$A$19:$B$33,2,TRUE)</f>
        <v>0.245</v>
      </c>
    </row>
    <row r="135" spans="1:2" x14ac:dyDescent="0.2">
      <c r="A135" s="9">
        <f t="shared" si="2"/>
        <v>43258</v>
      </c>
      <c r="B135" s="14">
        <f>+VLOOKUP(A135,analisis!$A$19:$B$33,2,TRUE)</f>
        <v>0.245</v>
      </c>
    </row>
    <row r="136" spans="1:2" x14ac:dyDescent="0.2">
      <c r="A136" s="9">
        <f t="shared" si="2"/>
        <v>43259</v>
      </c>
      <c r="B136" s="14">
        <f>+VLOOKUP(A136,analisis!$A$19:$B$33,2,TRUE)</f>
        <v>0.245</v>
      </c>
    </row>
    <row r="137" spans="1:2" x14ac:dyDescent="0.2">
      <c r="A137" s="9">
        <f t="shared" si="2"/>
        <v>43260</v>
      </c>
      <c r="B137" s="14">
        <f>+VLOOKUP(A137,analisis!$A$19:$B$33,2,TRUE)</f>
        <v>0.245</v>
      </c>
    </row>
    <row r="138" spans="1:2" x14ac:dyDescent="0.2">
      <c r="A138" s="9">
        <f t="shared" si="2"/>
        <v>43261</v>
      </c>
      <c r="B138" s="14">
        <f>+VLOOKUP(A138,analisis!$A$19:$B$33,2,TRUE)</f>
        <v>0.245</v>
      </c>
    </row>
    <row r="139" spans="1:2" x14ac:dyDescent="0.2">
      <c r="A139" s="9">
        <f t="shared" si="2"/>
        <v>43262</v>
      </c>
      <c r="B139" s="14">
        <f>+VLOOKUP(A139,analisis!$A$19:$B$33,2,TRUE)</f>
        <v>0.245</v>
      </c>
    </row>
    <row r="140" spans="1:2" x14ac:dyDescent="0.2">
      <c r="A140" s="9">
        <f t="shared" si="2"/>
        <v>43263</v>
      </c>
      <c r="B140" s="14">
        <f>+VLOOKUP(A140,analisis!$A$19:$B$33,2,TRUE)</f>
        <v>0.24249999999999999</v>
      </c>
    </row>
    <row r="141" spans="1:2" x14ac:dyDescent="0.2">
      <c r="A141" s="9">
        <f t="shared" si="2"/>
        <v>43264</v>
      </c>
      <c r="B141" s="14">
        <f>+VLOOKUP(A141,analisis!$A$19:$B$33,2,TRUE)</f>
        <v>0.24249999999999999</v>
      </c>
    </row>
    <row r="142" spans="1:2" x14ac:dyDescent="0.2">
      <c r="A142" s="9">
        <f t="shared" si="2"/>
        <v>43265</v>
      </c>
      <c r="B142" s="14">
        <f>+VLOOKUP(A142,analisis!$A$19:$B$33,2,TRUE)</f>
        <v>0.24249999999999999</v>
      </c>
    </row>
    <row r="143" spans="1:2" x14ac:dyDescent="0.2">
      <c r="A143" s="9">
        <f t="shared" si="2"/>
        <v>43266</v>
      </c>
      <c r="B143" s="14">
        <f>+VLOOKUP(A143,analisis!$A$19:$B$33,2,TRUE)</f>
        <v>0.24249999999999999</v>
      </c>
    </row>
    <row r="144" spans="1:2" x14ac:dyDescent="0.2">
      <c r="A144" s="9">
        <f t="shared" si="2"/>
        <v>43267</v>
      </c>
      <c r="B144" s="14">
        <f>+VLOOKUP(A144,analisis!$A$19:$B$33,2,TRUE)</f>
        <v>0.24249999999999999</v>
      </c>
    </row>
    <row r="145" spans="1:2" x14ac:dyDescent="0.2">
      <c r="A145" s="9">
        <f t="shared" si="2"/>
        <v>43268</v>
      </c>
      <c r="B145" s="14">
        <f>+VLOOKUP(A145,analisis!$A$19:$B$33,2,TRUE)</f>
        <v>0.24249999999999999</v>
      </c>
    </row>
    <row r="146" spans="1:2" x14ac:dyDescent="0.2">
      <c r="A146" s="9">
        <f t="shared" si="2"/>
        <v>43269</v>
      </c>
      <c r="B146" s="14">
        <f>+VLOOKUP(A146,analisis!$A$19:$B$33,2,TRUE)</f>
        <v>0.24249999999999999</v>
      </c>
    </row>
    <row r="147" spans="1:2" x14ac:dyDescent="0.2">
      <c r="A147" s="9">
        <f t="shared" si="2"/>
        <v>43270</v>
      </c>
      <c r="B147" s="14">
        <f>+VLOOKUP(A147,analisis!$A$19:$B$33,2,TRUE)</f>
        <v>0.24249999999999999</v>
      </c>
    </row>
    <row r="148" spans="1:2" x14ac:dyDescent="0.2">
      <c r="A148" s="9">
        <f t="shared" si="2"/>
        <v>43271</v>
      </c>
      <c r="B148" s="14">
        <f>+VLOOKUP(A148,analisis!$A$19:$B$33,2,TRUE)</f>
        <v>0.24249999999999999</v>
      </c>
    </row>
    <row r="149" spans="1:2" x14ac:dyDescent="0.2">
      <c r="A149" s="9">
        <f t="shared" si="2"/>
        <v>43272</v>
      </c>
      <c r="B149" s="14">
        <f>+VLOOKUP(A149,analisis!$A$19:$B$33,2,TRUE)</f>
        <v>0.24249999999999999</v>
      </c>
    </row>
    <row r="150" spans="1:2" x14ac:dyDescent="0.2">
      <c r="A150" s="9">
        <f t="shared" si="2"/>
        <v>43273</v>
      </c>
      <c r="B150" s="14">
        <f>+VLOOKUP(A150,analisis!$A$19:$B$33,2,TRUE)</f>
        <v>0.24249999999999999</v>
      </c>
    </row>
    <row r="151" spans="1:2" x14ac:dyDescent="0.2">
      <c r="A151" s="9">
        <f t="shared" si="2"/>
        <v>43274</v>
      </c>
      <c r="B151" s="14">
        <f>+VLOOKUP(A151,analisis!$A$19:$B$33,2,TRUE)</f>
        <v>0.24249999999999999</v>
      </c>
    </row>
    <row r="152" spans="1:2" x14ac:dyDescent="0.2">
      <c r="A152" s="9">
        <f t="shared" si="2"/>
        <v>43275</v>
      </c>
      <c r="B152" s="14">
        <f>+VLOOKUP(A152,analisis!$A$19:$B$33,2,TRUE)</f>
        <v>0.24249999999999999</v>
      </c>
    </row>
    <row r="153" spans="1:2" x14ac:dyDescent="0.2">
      <c r="A153" s="9">
        <f t="shared" si="2"/>
        <v>43276</v>
      </c>
      <c r="B153" s="14">
        <f>+VLOOKUP(A153,analisis!$A$19:$B$33,2,TRUE)</f>
        <v>0.24249999999999999</v>
      </c>
    </row>
    <row r="154" spans="1:2" x14ac:dyDescent="0.2">
      <c r="A154" s="9">
        <f t="shared" si="2"/>
        <v>43277</v>
      </c>
      <c r="B154" s="14">
        <f>+VLOOKUP(A154,analisis!$A$19:$B$33,2,TRUE)</f>
        <v>0.24249999999999999</v>
      </c>
    </row>
    <row r="155" spans="1:2" x14ac:dyDescent="0.2">
      <c r="A155" s="9">
        <f t="shared" si="2"/>
        <v>43278</v>
      </c>
      <c r="B155" s="14">
        <f>+VLOOKUP(A155,analisis!$A$19:$B$33,2,TRUE)</f>
        <v>0.24249999999999999</v>
      </c>
    </row>
    <row r="156" spans="1:2" x14ac:dyDescent="0.2">
      <c r="A156" s="9">
        <f t="shared" si="2"/>
        <v>43279</v>
      </c>
      <c r="B156" s="14">
        <f>+VLOOKUP(A156,analisis!$A$19:$B$33,2,TRUE)</f>
        <v>0.24249999999999999</v>
      </c>
    </row>
    <row r="157" spans="1:2" x14ac:dyDescent="0.2">
      <c r="A157" s="9">
        <f t="shared" si="2"/>
        <v>43280</v>
      </c>
      <c r="B157" s="14">
        <f>+VLOOKUP(A157,analisis!$A$19:$B$33,2,TRUE)</f>
        <v>0.24249999999999999</v>
      </c>
    </row>
    <row r="158" spans="1:2" x14ac:dyDescent="0.2">
      <c r="A158" s="9">
        <f t="shared" si="2"/>
        <v>43281</v>
      </c>
      <c r="B158" s="14">
        <f>+VLOOKUP(A158,analisis!$A$19:$B$33,2,TRUE)</f>
        <v>0.24249999999999999</v>
      </c>
    </row>
    <row r="159" spans="1:2" x14ac:dyDescent="0.2">
      <c r="A159" s="9">
        <f t="shared" si="2"/>
        <v>43282</v>
      </c>
      <c r="B159" s="14">
        <f>+VLOOKUP(A159,analisis!$A$19:$B$33,2,TRUE)</f>
        <v>0.24249999999999999</v>
      </c>
    </row>
    <row r="160" spans="1:2" x14ac:dyDescent="0.2">
      <c r="A160" s="9">
        <f t="shared" si="2"/>
        <v>43283</v>
      </c>
      <c r="B160" s="14">
        <f>+VLOOKUP(A160,analisis!$A$19:$B$33,2,TRUE)</f>
        <v>0.24249999999999999</v>
      </c>
    </row>
    <row r="161" spans="1:2" x14ac:dyDescent="0.2">
      <c r="A161" s="9">
        <f t="shared" si="2"/>
        <v>43284</v>
      </c>
      <c r="B161" s="14">
        <f>+VLOOKUP(A161,analisis!$A$19:$B$33,2,TRUE)</f>
        <v>0.24249999999999999</v>
      </c>
    </row>
    <row r="162" spans="1:2" x14ac:dyDescent="0.2">
      <c r="A162" s="9">
        <f t="shared" si="2"/>
        <v>43285</v>
      </c>
      <c r="B162" s="14">
        <f>+VLOOKUP(A162,analisis!$A$19:$B$33,2,TRUE)</f>
        <v>0.24249999999999999</v>
      </c>
    </row>
    <row r="163" spans="1:2" x14ac:dyDescent="0.2">
      <c r="A163" s="9">
        <f t="shared" si="2"/>
        <v>43286</v>
      </c>
      <c r="B163" s="14">
        <f>+VLOOKUP(A163,analisis!$A$19:$B$33,2,TRUE)</f>
        <v>0.24249999999999999</v>
      </c>
    </row>
    <row r="164" spans="1:2" x14ac:dyDescent="0.2">
      <c r="A164" s="9">
        <f t="shared" si="2"/>
        <v>43287</v>
      </c>
      <c r="B164" s="14">
        <f>+VLOOKUP(A164,analisis!$A$19:$B$33,2,TRUE)</f>
        <v>0.24249999999999999</v>
      </c>
    </row>
    <row r="165" spans="1:2" x14ac:dyDescent="0.2">
      <c r="A165" s="9">
        <f t="shared" si="2"/>
        <v>43288</v>
      </c>
      <c r="B165" s="14">
        <f>+VLOOKUP(A165,analisis!$A$19:$B$33,2,TRUE)</f>
        <v>0.24249999999999999</v>
      </c>
    </row>
    <row r="166" spans="1:2" x14ac:dyDescent="0.2">
      <c r="A166" s="9">
        <f t="shared" si="2"/>
        <v>43289</v>
      </c>
      <c r="B166" s="14">
        <f>+VLOOKUP(A166,analisis!$A$19:$B$33,2,TRUE)</f>
        <v>0.24249999999999999</v>
      </c>
    </row>
    <row r="167" spans="1:2" x14ac:dyDescent="0.2">
      <c r="A167" s="9">
        <f t="shared" si="2"/>
        <v>43290</v>
      </c>
      <c r="B167" s="14">
        <f>+VLOOKUP(A167,analisis!$A$19:$B$33,2,TRUE)</f>
        <v>0.24249999999999999</v>
      </c>
    </row>
    <row r="168" spans="1:2" x14ac:dyDescent="0.2">
      <c r="A168" s="9">
        <f t="shared" si="2"/>
        <v>43291</v>
      </c>
      <c r="B168" s="14">
        <f>+VLOOKUP(A168,analisis!$A$19:$B$33,2,TRUE)</f>
        <v>0.23749999999999999</v>
      </c>
    </row>
    <row r="169" spans="1:2" x14ac:dyDescent="0.2">
      <c r="A169" s="9">
        <f t="shared" si="2"/>
        <v>43292</v>
      </c>
      <c r="B169" s="14">
        <f>+VLOOKUP(A169,analisis!$A$19:$B$33,2,TRUE)</f>
        <v>0.23749999999999999</v>
      </c>
    </row>
    <row r="170" spans="1:2" x14ac:dyDescent="0.2">
      <c r="A170" s="9">
        <f t="shared" si="2"/>
        <v>43293</v>
      </c>
      <c r="B170" s="14">
        <f>+VLOOKUP(A170,analisis!$A$19:$B$33,2,TRUE)</f>
        <v>0.23749999999999999</v>
      </c>
    </row>
    <row r="171" spans="1:2" x14ac:dyDescent="0.2">
      <c r="A171" s="9">
        <f t="shared" si="2"/>
        <v>43294</v>
      </c>
      <c r="B171" s="14">
        <f>+VLOOKUP(A171,analisis!$A$19:$B$33,2,TRUE)</f>
        <v>0.23749999999999999</v>
      </c>
    </row>
    <row r="172" spans="1:2" x14ac:dyDescent="0.2">
      <c r="A172" s="9">
        <f t="shared" si="2"/>
        <v>43295</v>
      </c>
      <c r="B172" s="14">
        <f>+VLOOKUP(A172,analisis!$A$19:$B$33,2,TRUE)</f>
        <v>0.23749999999999999</v>
      </c>
    </row>
    <row r="173" spans="1:2" x14ac:dyDescent="0.2">
      <c r="A173" s="9">
        <f t="shared" si="2"/>
        <v>43296</v>
      </c>
      <c r="B173" s="14">
        <f>+VLOOKUP(A173,analisis!$A$19:$B$33,2,TRUE)</f>
        <v>0.23749999999999999</v>
      </c>
    </row>
    <row r="174" spans="1:2" x14ac:dyDescent="0.2">
      <c r="A174" s="9">
        <f t="shared" si="2"/>
        <v>43297</v>
      </c>
      <c r="B174" s="14">
        <f>+VLOOKUP(A174,analisis!$A$19:$B$33,2,TRUE)</f>
        <v>0.23749999999999999</v>
      </c>
    </row>
    <row r="175" spans="1:2" x14ac:dyDescent="0.2">
      <c r="A175" s="9">
        <f t="shared" si="2"/>
        <v>43298</v>
      </c>
      <c r="B175" s="14">
        <f>+VLOOKUP(A175,analisis!$A$19:$B$33,2,TRUE)</f>
        <v>0.23749999999999999</v>
      </c>
    </row>
    <row r="176" spans="1:2" x14ac:dyDescent="0.2">
      <c r="A176" s="9">
        <f t="shared" si="2"/>
        <v>43299</v>
      </c>
      <c r="B176" s="14">
        <f>+VLOOKUP(A176,analisis!$A$19:$B$33,2,TRUE)</f>
        <v>0.23749999999999999</v>
      </c>
    </row>
    <row r="177" spans="1:2" x14ac:dyDescent="0.2">
      <c r="A177" s="9">
        <f t="shared" si="2"/>
        <v>43300</v>
      </c>
      <c r="B177" s="14">
        <f>+VLOOKUP(A177,analisis!$A$19:$B$33,2,TRUE)</f>
        <v>0.23749999999999999</v>
      </c>
    </row>
    <row r="178" spans="1:2" x14ac:dyDescent="0.2">
      <c r="A178" s="9">
        <f t="shared" si="2"/>
        <v>43301</v>
      </c>
      <c r="B178" s="14">
        <f>+VLOOKUP(A178,analisis!$A$19:$B$33,2,TRUE)</f>
        <v>0.23749999999999999</v>
      </c>
    </row>
    <row r="179" spans="1:2" x14ac:dyDescent="0.2">
      <c r="A179" s="9">
        <f t="shared" si="2"/>
        <v>43302</v>
      </c>
      <c r="B179" s="14">
        <f>+VLOOKUP(A179,analisis!$A$19:$B$33,2,TRUE)</f>
        <v>0.23749999999999999</v>
      </c>
    </row>
    <row r="180" spans="1:2" x14ac:dyDescent="0.2">
      <c r="A180" s="9">
        <f t="shared" si="2"/>
        <v>43303</v>
      </c>
      <c r="B180" s="14">
        <f>+VLOOKUP(A180,analisis!$A$19:$B$33,2,TRUE)</f>
        <v>0.23749999999999999</v>
      </c>
    </row>
    <row r="181" spans="1:2" x14ac:dyDescent="0.2">
      <c r="A181" s="9">
        <f t="shared" si="2"/>
        <v>43304</v>
      </c>
      <c r="B181" s="14">
        <f>+VLOOKUP(A181,analisis!$A$19:$B$33,2,TRUE)</f>
        <v>0.23749999999999999</v>
      </c>
    </row>
    <row r="182" spans="1:2" x14ac:dyDescent="0.2">
      <c r="A182" s="9">
        <f t="shared" si="2"/>
        <v>43305</v>
      </c>
      <c r="B182" s="14">
        <f>+VLOOKUP(A182,analisis!$A$19:$B$33,2,TRUE)</f>
        <v>0.22999999999999998</v>
      </c>
    </row>
    <row r="183" spans="1:2" x14ac:dyDescent="0.2">
      <c r="A183" s="9">
        <f t="shared" si="2"/>
        <v>43306</v>
      </c>
      <c r="B183" s="14">
        <f>+VLOOKUP(A183,analisis!$A$19:$B$33,2,TRUE)</f>
        <v>0.22999999999999998</v>
      </c>
    </row>
    <row r="184" spans="1:2" x14ac:dyDescent="0.2">
      <c r="A184" s="9">
        <f t="shared" si="2"/>
        <v>43307</v>
      </c>
      <c r="B184" s="14">
        <f>+VLOOKUP(A184,analisis!$A$19:$B$33,2,TRUE)</f>
        <v>0.22999999999999998</v>
      </c>
    </row>
    <row r="185" spans="1:2" x14ac:dyDescent="0.2">
      <c r="A185" s="9">
        <f t="shared" si="2"/>
        <v>43308</v>
      </c>
      <c r="B185" s="14">
        <f>+VLOOKUP(A185,analisis!$A$19:$B$33,2,TRUE)</f>
        <v>0.22999999999999998</v>
      </c>
    </row>
    <row r="186" spans="1:2" x14ac:dyDescent="0.2">
      <c r="A186" s="9">
        <f t="shared" si="2"/>
        <v>43309</v>
      </c>
      <c r="B186" s="14">
        <f>+VLOOKUP(A186,analisis!$A$19:$B$33,2,TRUE)</f>
        <v>0.22999999999999998</v>
      </c>
    </row>
    <row r="187" spans="1:2" x14ac:dyDescent="0.2">
      <c r="A187" s="9">
        <f t="shared" si="2"/>
        <v>43310</v>
      </c>
      <c r="B187" s="14">
        <f>+VLOOKUP(A187,analisis!$A$19:$B$33,2,TRUE)</f>
        <v>0.22999999999999998</v>
      </c>
    </row>
    <row r="188" spans="1:2" x14ac:dyDescent="0.2">
      <c r="A188" s="9">
        <f t="shared" si="2"/>
        <v>43311</v>
      </c>
      <c r="B188" s="14">
        <f>+VLOOKUP(A188,analisis!$A$19:$B$33,2,TRUE)</f>
        <v>0.22999999999999998</v>
      </c>
    </row>
    <row r="189" spans="1:2" x14ac:dyDescent="0.2">
      <c r="A189" s="9">
        <f t="shared" si="2"/>
        <v>43312</v>
      </c>
      <c r="B189" s="14">
        <f>+VLOOKUP(A189,analisis!$A$19:$B$33,2,TRUE)</f>
        <v>0.22999999999999998</v>
      </c>
    </row>
    <row r="190" spans="1:2" x14ac:dyDescent="0.2">
      <c r="A190" s="9">
        <f t="shared" si="2"/>
        <v>43313</v>
      </c>
      <c r="B190" s="14">
        <f>+VLOOKUP(A190,analisis!$A$19:$B$33,2,TRUE)</f>
        <v>0.22999999999999998</v>
      </c>
    </row>
    <row r="191" spans="1:2" x14ac:dyDescent="0.2">
      <c r="A191" s="9">
        <f t="shared" si="2"/>
        <v>43314</v>
      </c>
      <c r="B191" s="14">
        <f>+VLOOKUP(A191,analisis!$A$19:$B$33,2,TRUE)</f>
        <v>0.22999999999999998</v>
      </c>
    </row>
    <row r="192" spans="1:2" x14ac:dyDescent="0.2">
      <c r="A192" s="9">
        <f t="shared" si="2"/>
        <v>43315</v>
      </c>
      <c r="B192" s="14">
        <f>+VLOOKUP(A192,analisis!$A$19:$B$33,2,TRUE)</f>
        <v>0.22999999999999998</v>
      </c>
    </row>
    <row r="193" spans="1:2" x14ac:dyDescent="0.2">
      <c r="A193" s="9">
        <f t="shared" si="2"/>
        <v>43316</v>
      </c>
      <c r="B193" s="14">
        <f>+VLOOKUP(A193,analisis!$A$19:$B$33,2,TRUE)</f>
        <v>0.22999999999999998</v>
      </c>
    </row>
    <row r="194" spans="1:2" x14ac:dyDescent="0.2">
      <c r="A194" s="9">
        <f t="shared" si="2"/>
        <v>43317</v>
      </c>
      <c r="B194" s="14">
        <f>+VLOOKUP(A194,analisis!$A$19:$B$33,2,TRUE)</f>
        <v>0.22999999999999998</v>
      </c>
    </row>
    <row r="195" spans="1:2" x14ac:dyDescent="0.2">
      <c r="A195" s="9">
        <f t="shared" si="2"/>
        <v>43318</v>
      </c>
      <c r="B195" s="14">
        <f>+VLOOKUP(A195,analisis!$A$19:$B$33,2,TRUE)</f>
        <v>0.22999999999999998</v>
      </c>
    </row>
    <row r="196" spans="1:2" x14ac:dyDescent="0.2">
      <c r="A196" s="9">
        <f t="shared" ref="A196:A259" si="3">+A195+1</f>
        <v>43319</v>
      </c>
      <c r="B196" s="14">
        <f>+VLOOKUP(A196,analisis!$A$19:$B$33,2,TRUE)</f>
        <v>0.22999999999999998</v>
      </c>
    </row>
    <row r="197" spans="1:2" x14ac:dyDescent="0.2">
      <c r="A197" s="9">
        <f t="shared" si="3"/>
        <v>43320</v>
      </c>
      <c r="B197" s="14">
        <f>+VLOOKUP(A197,analisis!$A$19:$B$33,2,TRUE)</f>
        <v>0.22999999999999998</v>
      </c>
    </row>
    <row r="198" spans="1:2" x14ac:dyDescent="0.2">
      <c r="A198" s="9">
        <f t="shared" si="3"/>
        <v>43321</v>
      </c>
      <c r="B198" s="14">
        <f>+VLOOKUP(A198,analisis!$A$19:$B$33,2,TRUE)</f>
        <v>0.22999999999999998</v>
      </c>
    </row>
    <row r="199" spans="1:2" x14ac:dyDescent="0.2">
      <c r="A199" s="9">
        <f t="shared" si="3"/>
        <v>43322</v>
      </c>
      <c r="B199" s="14">
        <f>+VLOOKUP(A199,analisis!$A$19:$B$33,2,TRUE)</f>
        <v>0.22999999999999998</v>
      </c>
    </row>
    <row r="200" spans="1:2" x14ac:dyDescent="0.2">
      <c r="A200" s="9">
        <f t="shared" si="3"/>
        <v>43323</v>
      </c>
      <c r="B200" s="14">
        <f>+VLOOKUP(A200,analisis!$A$19:$B$33,2,TRUE)</f>
        <v>0.22999999999999998</v>
      </c>
    </row>
    <row r="201" spans="1:2" x14ac:dyDescent="0.2">
      <c r="A201" s="9">
        <f t="shared" si="3"/>
        <v>43324</v>
      </c>
      <c r="B201" s="14">
        <f>+VLOOKUP(A201,analisis!$A$19:$B$33,2,TRUE)</f>
        <v>0.22999999999999998</v>
      </c>
    </row>
    <row r="202" spans="1:2" x14ac:dyDescent="0.2">
      <c r="A202" s="9">
        <f t="shared" si="3"/>
        <v>43325</v>
      </c>
      <c r="B202" s="14">
        <f>+VLOOKUP(A202,analisis!$A$19:$B$33,2,TRUE)</f>
        <v>0.22999999999999998</v>
      </c>
    </row>
    <row r="203" spans="1:2" x14ac:dyDescent="0.2">
      <c r="A203" s="9">
        <f t="shared" si="3"/>
        <v>43326</v>
      </c>
      <c r="B203" s="14">
        <f>+VLOOKUP(A203,analisis!$A$19:$B$33,2,TRUE)</f>
        <v>0.22999999999999998</v>
      </c>
    </row>
    <row r="204" spans="1:2" x14ac:dyDescent="0.2">
      <c r="A204" s="9">
        <f t="shared" si="3"/>
        <v>43327</v>
      </c>
      <c r="B204" s="14">
        <f>+VLOOKUP(A204,analisis!$A$19:$B$33,2,TRUE)</f>
        <v>0.22999999999999998</v>
      </c>
    </row>
    <row r="205" spans="1:2" x14ac:dyDescent="0.2">
      <c r="A205" s="9">
        <f t="shared" si="3"/>
        <v>43328</v>
      </c>
      <c r="B205" s="14">
        <f>+VLOOKUP(A205,analisis!$A$19:$B$33,2,TRUE)</f>
        <v>0.22999999999999998</v>
      </c>
    </row>
    <row r="206" spans="1:2" x14ac:dyDescent="0.2">
      <c r="A206" s="9">
        <f t="shared" si="3"/>
        <v>43329</v>
      </c>
      <c r="B206" s="14">
        <f>+VLOOKUP(A206,analisis!$A$19:$B$33,2,TRUE)</f>
        <v>0.22999999999999998</v>
      </c>
    </row>
    <row r="207" spans="1:2" x14ac:dyDescent="0.2">
      <c r="A207" s="9">
        <f t="shared" si="3"/>
        <v>43330</v>
      </c>
      <c r="B207" s="14">
        <f>+VLOOKUP(A207,analisis!$A$19:$B$33,2,TRUE)</f>
        <v>0.22999999999999998</v>
      </c>
    </row>
    <row r="208" spans="1:2" x14ac:dyDescent="0.2">
      <c r="A208" s="9">
        <f t="shared" si="3"/>
        <v>43331</v>
      </c>
      <c r="B208" s="14">
        <f>+VLOOKUP(A208,analisis!$A$19:$B$33,2,TRUE)</f>
        <v>0.22999999999999998</v>
      </c>
    </row>
    <row r="209" spans="1:2" x14ac:dyDescent="0.2">
      <c r="A209" s="9">
        <f t="shared" si="3"/>
        <v>43332</v>
      </c>
      <c r="B209" s="14">
        <f>+VLOOKUP(A209,analisis!$A$19:$B$33,2,TRUE)</f>
        <v>0.22999999999999998</v>
      </c>
    </row>
    <row r="210" spans="1:2" x14ac:dyDescent="0.2">
      <c r="A210" s="9">
        <f t="shared" si="3"/>
        <v>43333</v>
      </c>
      <c r="B210" s="14">
        <f>+VLOOKUP(A210,analisis!$A$19:$B$33,2,TRUE)</f>
        <v>0.22999999999999998</v>
      </c>
    </row>
    <row r="211" spans="1:2" x14ac:dyDescent="0.2">
      <c r="A211" s="9">
        <f t="shared" si="3"/>
        <v>43334</v>
      </c>
      <c r="B211" s="14">
        <f>+VLOOKUP(A211,analisis!$A$19:$B$33,2,TRUE)</f>
        <v>0.22999999999999998</v>
      </c>
    </row>
    <row r="212" spans="1:2" x14ac:dyDescent="0.2">
      <c r="A212" s="9">
        <f t="shared" si="3"/>
        <v>43335</v>
      </c>
      <c r="B212" s="14">
        <f>+VLOOKUP(A212,analisis!$A$19:$B$33,2,TRUE)</f>
        <v>0.22999999999999998</v>
      </c>
    </row>
    <row r="213" spans="1:2" x14ac:dyDescent="0.2">
      <c r="A213" s="9">
        <f t="shared" si="3"/>
        <v>43336</v>
      </c>
      <c r="B213" s="14">
        <f>+VLOOKUP(A213,analisis!$A$19:$B$33,2,TRUE)</f>
        <v>0.22999999999999998</v>
      </c>
    </row>
    <row r="214" spans="1:2" x14ac:dyDescent="0.2">
      <c r="A214" s="9">
        <f t="shared" si="3"/>
        <v>43337</v>
      </c>
      <c r="B214" s="14">
        <f>+VLOOKUP(A214,analisis!$A$19:$B$33,2,TRUE)</f>
        <v>0.22999999999999998</v>
      </c>
    </row>
    <row r="215" spans="1:2" x14ac:dyDescent="0.2">
      <c r="A215" s="9">
        <f t="shared" si="3"/>
        <v>43338</v>
      </c>
      <c r="B215" s="14">
        <f>+VLOOKUP(A215,analisis!$A$19:$B$33,2,TRUE)</f>
        <v>0.22999999999999998</v>
      </c>
    </row>
    <row r="216" spans="1:2" x14ac:dyDescent="0.2">
      <c r="A216" s="9">
        <f t="shared" si="3"/>
        <v>43339</v>
      </c>
      <c r="B216" s="14">
        <f>+VLOOKUP(A216,analisis!$A$19:$B$33,2,TRUE)</f>
        <v>0.22999999999999998</v>
      </c>
    </row>
    <row r="217" spans="1:2" x14ac:dyDescent="0.2">
      <c r="A217" s="9">
        <f t="shared" si="3"/>
        <v>43340</v>
      </c>
      <c r="B217" s="14">
        <f>+VLOOKUP(A217,analisis!$A$19:$B$33,2,TRUE)</f>
        <v>0.22999999999999998</v>
      </c>
    </row>
    <row r="218" spans="1:2" x14ac:dyDescent="0.2">
      <c r="A218" s="9">
        <f t="shared" si="3"/>
        <v>43341</v>
      </c>
      <c r="B218" s="14">
        <f>+VLOOKUP(A218,analisis!$A$19:$B$33,2,TRUE)</f>
        <v>0.22999999999999998</v>
      </c>
    </row>
    <row r="219" spans="1:2" x14ac:dyDescent="0.2">
      <c r="A219" s="9">
        <f t="shared" si="3"/>
        <v>43342</v>
      </c>
      <c r="B219" s="14">
        <f>+VLOOKUP(A219,analisis!$A$19:$B$33,2,TRUE)</f>
        <v>0.22999999999999998</v>
      </c>
    </row>
    <row r="220" spans="1:2" x14ac:dyDescent="0.2">
      <c r="A220" s="9">
        <f t="shared" si="3"/>
        <v>43343</v>
      </c>
      <c r="B220" s="14">
        <f>+VLOOKUP(A220,analisis!$A$19:$B$33,2,TRUE)</f>
        <v>0.22999999999999998</v>
      </c>
    </row>
    <row r="221" spans="1:2" x14ac:dyDescent="0.2">
      <c r="A221" s="9">
        <f t="shared" si="3"/>
        <v>43344</v>
      </c>
      <c r="B221" s="14">
        <f>+VLOOKUP(A221,analisis!$A$19:$B$33,2,TRUE)</f>
        <v>0.22999999999999998</v>
      </c>
    </row>
    <row r="222" spans="1:2" x14ac:dyDescent="0.2">
      <c r="A222" s="9">
        <f t="shared" si="3"/>
        <v>43345</v>
      </c>
      <c r="B222" s="14">
        <f>+VLOOKUP(A222,analisis!$A$19:$B$33,2,TRUE)</f>
        <v>0.22999999999999998</v>
      </c>
    </row>
    <row r="223" spans="1:2" x14ac:dyDescent="0.2">
      <c r="A223" s="9">
        <f t="shared" si="3"/>
        <v>43346</v>
      </c>
      <c r="B223" s="14">
        <f>+VLOOKUP(A223,analisis!$A$19:$B$33,2,TRUE)</f>
        <v>0.22999999999999998</v>
      </c>
    </row>
    <row r="224" spans="1:2" x14ac:dyDescent="0.2">
      <c r="A224" s="9">
        <f t="shared" si="3"/>
        <v>43347</v>
      </c>
      <c r="B224" s="14">
        <f>+VLOOKUP(A224,analisis!$A$19:$B$33,2,TRUE)</f>
        <v>0.22999999999999998</v>
      </c>
    </row>
    <row r="225" spans="1:2" x14ac:dyDescent="0.2">
      <c r="A225" s="9">
        <f t="shared" si="3"/>
        <v>43348</v>
      </c>
      <c r="B225" s="14">
        <f>+VLOOKUP(A225,analisis!$A$19:$B$33,2,TRUE)</f>
        <v>0.22999999999999998</v>
      </c>
    </row>
    <row r="226" spans="1:2" x14ac:dyDescent="0.2">
      <c r="A226" s="9">
        <f t="shared" si="3"/>
        <v>43349</v>
      </c>
      <c r="B226" s="14">
        <f>+VLOOKUP(A226,analisis!$A$19:$B$33,2,TRUE)</f>
        <v>0.22999999999999998</v>
      </c>
    </row>
    <row r="227" spans="1:2" x14ac:dyDescent="0.2">
      <c r="A227" s="9">
        <f t="shared" si="3"/>
        <v>43350</v>
      </c>
      <c r="B227" s="14">
        <f>+VLOOKUP(A227,analisis!$A$19:$B$33,2,TRUE)</f>
        <v>0.22999999999999998</v>
      </c>
    </row>
    <row r="228" spans="1:2" x14ac:dyDescent="0.2">
      <c r="A228" s="9">
        <f t="shared" si="3"/>
        <v>43351</v>
      </c>
      <c r="B228" s="14">
        <f>+VLOOKUP(A228,analisis!$A$19:$B$33,2,TRUE)</f>
        <v>0.22999999999999998</v>
      </c>
    </row>
    <row r="229" spans="1:2" x14ac:dyDescent="0.2">
      <c r="A229" s="9">
        <f t="shared" si="3"/>
        <v>43352</v>
      </c>
      <c r="B229" s="14">
        <f>+VLOOKUP(A229,analisis!$A$19:$B$33,2,TRUE)</f>
        <v>0.22999999999999998</v>
      </c>
    </row>
    <row r="230" spans="1:2" x14ac:dyDescent="0.2">
      <c r="A230" s="9">
        <f t="shared" si="3"/>
        <v>43353</v>
      </c>
      <c r="B230" s="14">
        <f>+VLOOKUP(A230,analisis!$A$19:$B$33,2,TRUE)</f>
        <v>0.22999999999999998</v>
      </c>
    </row>
    <row r="231" spans="1:2" x14ac:dyDescent="0.2">
      <c r="A231" s="9">
        <f t="shared" si="3"/>
        <v>43354</v>
      </c>
      <c r="B231" s="14">
        <f>+VLOOKUP(A231,analisis!$A$19:$B$33,2,TRUE)</f>
        <v>0.22999999999999998</v>
      </c>
    </row>
    <row r="232" spans="1:2" x14ac:dyDescent="0.2">
      <c r="A232" s="9">
        <f t="shared" si="3"/>
        <v>43355</v>
      </c>
      <c r="B232" s="14">
        <f>+VLOOKUP(A232,analisis!$A$19:$B$33,2,TRUE)</f>
        <v>0.22999999999999998</v>
      </c>
    </row>
    <row r="233" spans="1:2" x14ac:dyDescent="0.2">
      <c r="A233" s="9">
        <f t="shared" si="3"/>
        <v>43356</v>
      </c>
      <c r="B233" s="14">
        <f>+VLOOKUP(A233,analisis!$A$19:$B$33,2,TRUE)</f>
        <v>0.22999999999999998</v>
      </c>
    </row>
    <row r="234" spans="1:2" x14ac:dyDescent="0.2">
      <c r="A234" s="9">
        <f t="shared" si="3"/>
        <v>43357</v>
      </c>
      <c r="B234" s="14">
        <f>+VLOOKUP(A234,analisis!$A$19:$B$33,2,TRUE)</f>
        <v>0.22999999999999998</v>
      </c>
    </row>
    <row r="235" spans="1:2" x14ac:dyDescent="0.2">
      <c r="A235" s="9">
        <f t="shared" si="3"/>
        <v>43358</v>
      </c>
      <c r="B235" s="14">
        <f>+VLOOKUP(A235,analisis!$A$19:$B$33,2,TRUE)</f>
        <v>0.22999999999999998</v>
      </c>
    </row>
    <row r="236" spans="1:2" x14ac:dyDescent="0.2">
      <c r="A236" s="9">
        <f t="shared" si="3"/>
        <v>43359</v>
      </c>
      <c r="B236" s="14">
        <f>+VLOOKUP(A236,analisis!$A$19:$B$33,2,TRUE)</f>
        <v>0.22999999999999998</v>
      </c>
    </row>
    <row r="237" spans="1:2" x14ac:dyDescent="0.2">
      <c r="A237" s="9">
        <f t="shared" si="3"/>
        <v>43360</v>
      </c>
      <c r="B237" s="14">
        <f>+VLOOKUP(A237,analisis!$A$19:$B$33,2,TRUE)</f>
        <v>0.22999999999999998</v>
      </c>
    </row>
    <row r="238" spans="1:2" x14ac:dyDescent="0.2">
      <c r="A238" s="9">
        <f t="shared" si="3"/>
        <v>43361</v>
      </c>
      <c r="B238" s="14">
        <f>+VLOOKUP(A238,analisis!$A$19:$B$33,2,TRUE)</f>
        <v>0.22999999999999998</v>
      </c>
    </row>
    <row r="239" spans="1:2" x14ac:dyDescent="0.2">
      <c r="A239" s="9">
        <f t="shared" si="3"/>
        <v>43362</v>
      </c>
      <c r="B239" s="14">
        <f>+VLOOKUP(A239,analisis!$A$19:$B$33,2,TRUE)</f>
        <v>0.22999999999999998</v>
      </c>
    </row>
    <row r="240" spans="1:2" x14ac:dyDescent="0.2">
      <c r="A240" s="9">
        <f t="shared" si="3"/>
        <v>43363</v>
      </c>
      <c r="B240" s="14">
        <f>+VLOOKUP(A240,analisis!$A$19:$B$33,2,TRUE)</f>
        <v>0.22999999999999998</v>
      </c>
    </row>
    <row r="241" spans="1:2" x14ac:dyDescent="0.2">
      <c r="A241" s="9">
        <f t="shared" si="3"/>
        <v>43364</v>
      </c>
      <c r="B241" s="14">
        <f>+VLOOKUP(A241,analisis!$A$19:$B$33,2,TRUE)</f>
        <v>0.22999999999999998</v>
      </c>
    </row>
    <row r="242" spans="1:2" x14ac:dyDescent="0.2">
      <c r="A242" s="9">
        <f t="shared" si="3"/>
        <v>43365</v>
      </c>
      <c r="B242" s="14">
        <f>+VLOOKUP(A242,analisis!$A$19:$B$33,2,TRUE)</f>
        <v>0.22999999999999998</v>
      </c>
    </row>
    <row r="243" spans="1:2" x14ac:dyDescent="0.2">
      <c r="A243" s="9">
        <f t="shared" si="3"/>
        <v>43366</v>
      </c>
      <c r="B243" s="14">
        <f>+VLOOKUP(A243,analisis!$A$19:$B$33,2,TRUE)</f>
        <v>0.22999999999999998</v>
      </c>
    </row>
    <row r="244" spans="1:2" x14ac:dyDescent="0.2">
      <c r="A244" s="9">
        <f t="shared" si="3"/>
        <v>43367</v>
      </c>
      <c r="B244" s="14">
        <f>+VLOOKUP(A244,analisis!$A$19:$B$33,2,TRUE)</f>
        <v>0.22999999999999998</v>
      </c>
    </row>
    <row r="245" spans="1:2" x14ac:dyDescent="0.2">
      <c r="A245" s="9">
        <f t="shared" si="3"/>
        <v>43368</v>
      </c>
      <c r="B245" s="14">
        <f>+VLOOKUP(A245,analisis!$A$19:$B$33,2,TRUE)</f>
        <v>0.22999999999999998</v>
      </c>
    </row>
    <row r="246" spans="1:2" x14ac:dyDescent="0.2">
      <c r="A246" s="9">
        <f t="shared" si="3"/>
        <v>43369</v>
      </c>
      <c r="B246" s="14">
        <f>+VLOOKUP(A246,analisis!$A$19:$B$33,2,TRUE)</f>
        <v>0.22999999999999998</v>
      </c>
    </row>
    <row r="247" spans="1:2" x14ac:dyDescent="0.2">
      <c r="A247" s="9">
        <f t="shared" si="3"/>
        <v>43370</v>
      </c>
      <c r="B247" s="14">
        <f>+VLOOKUP(A247,analisis!$A$19:$B$33,2,TRUE)</f>
        <v>0.22999999999999998</v>
      </c>
    </row>
    <row r="248" spans="1:2" x14ac:dyDescent="0.2">
      <c r="A248" s="9">
        <f t="shared" si="3"/>
        <v>43371</v>
      </c>
      <c r="B248" s="14">
        <f>+VLOOKUP(A248,analisis!$A$19:$B$33,2,TRUE)</f>
        <v>0.22999999999999998</v>
      </c>
    </row>
    <row r="249" spans="1:2" x14ac:dyDescent="0.2">
      <c r="A249" s="9">
        <f t="shared" si="3"/>
        <v>43372</v>
      </c>
      <c r="B249" s="14">
        <f>+VLOOKUP(A249,analisis!$A$19:$B$33,2,TRUE)</f>
        <v>0.22999999999999998</v>
      </c>
    </row>
    <row r="250" spans="1:2" x14ac:dyDescent="0.2">
      <c r="A250" s="9">
        <f t="shared" si="3"/>
        <v>43373</v>
      </c>
      <c r="B250" s="14">
        <f>+VLOOKUP(A250,analisis!$A$19:$B$33,2,TRUE)</f>
        <v>0.22999999999999998</v>
      </c>
    </row>
    <row r="251" spans="1:2" x14ac:dyDescent="0.2">
      <c r="A251" s="9">
        <f t="shared" si="3"/>
        <v>43374</v>
      </c>
      <c r="B251" s="14">
        <f>+VLOOKUP(A251,analisis!$A$19:$B$33,2,TRUE)</f>
        <v>0.22999999999999998</v>
      </c>
    </row>
    <row r="252" spans="1:2" x14ac:dyDescent="0.2">
      <c r="A252" s="9">
        <f t="shared" si="3"/>
        <v>43375</v>
      </c>
      <c r="B252" s="14">
        <f>+VLOOKUP(A252,analisis!$A$19:$B$33,2,TRUE)</f>
        <v>0.22999999999999998</v>
      </c>
    </row>
    <row r="253" spans="1:2" x14ac:dyDescent="0.2">
      <c r="A253" s="9">
        <f t="shared" si="3"/>
        <v>43376</v>
      </c>
      <c r="B253" s="14">
        <f>+VLOOKUP(A253,analisis!$A$19:$B$33,2,TRUE)</f>
        <v>0.22999999999999998</v>
      </c>
    </row>
    <row r="254" spans="1:2" x14ac:dyDescent="0.2">
      <c r="A254" s="9">
        <f t="shared" si="3"/>
        <v>43377</v>
      </c>
      <c r="B254" s="14">
        <f>+VLOOKUP(A254,analisis!$A$19:$B$33,2,TRUE)</f>
        <v>0.22999999999999998</v>
      </c>
    </row>
    <row r="255" spans="1:2" x14ac:dyDescent="0.2">
      <c r="A255" s="9">
        <f t="shared" si="3"/>
        <v>43378</v>
      </c>
      <c r="B255" s="14">
        <f>+VLOOKUP(A255,analisis!$A$19:$B$33,2,TRUE)</f>
        <v>0.22999999999999998</v>
      </c>
    </row>
    <row r="256" spans="1:2" x14ac:dyDescent="0.2">
      <c r="A256" s="9">
        <f t="shared" si="3"/>
        <v>43379</v>
      </c>
      <c r="B256" s="14">
        <f>+VLOOKUP(A256,analisis!$A$19:$B$33,2,TRUE)</f>
        <v>0.22999999999999998</v>
      </c>
    </row>
    <row r="257" spans="1:2" x14ac:dyDescent="0.2">
      <c r="A257" s="9">
        <f t="shared" si="3"/>
        <v>43380</v>
      </c>
      <c r="B257" s="14">
        <f>+VLOOKUP(A257,analisis!$A$19:$B$33,2,TRUE)</f>
        <v>0.22999999999999998</v>
      </c>
    </row>
    <row r="258" spans="1:2" x14ac:dyDescent="0.2">
      <c r="A258" s="9">
        <f t="shared" si="3"/>
        <v>43381</v>
      </c>
      <c r="B258" s="14">
        <f>+VLOOKUP(A258,analisis!$A$19:$B$33,2,TRUE)</f>
        <v>0.22999999999999998</v>
      </c>
    </row>
    <row r="259" spans="1:2" x14ac:dyDescent="0.2">
      <c r="A259" s="9">
        <f t="shared" si="3"/>
        <v>43382</v>
      </c>
      <c r="B259" s="14">
        <f>+VLOOKUP(A259,analisis!$A$19:$B$33,2,TRUE)</f>
        <v>0.22999999999999998</v>
      </c>
    </row>
    <row r="260" spans="1:2" x14ac:dyDescent="0.2">
      <c r="A260" s="9">
        <f t="shared" ref="A260:A276" si="4">+A259+1</f>
        <v>43383</v>
      </c>
      <c r="B260" s="14">
        <f>+VLOOKUP(A260,analisis!$A$19:$B$33,2,TRUE)</f>
        <v>0.22999999999999998</v>
      </c>
    </row>
    <row r="261" spans="1:2" x14ac:dyDescent="0.2">
      <c r="A261" s="9">
        <f t="shared" si="4"/>
        <v>43384</v>
      </c>
      <c r="B261" s="14">
        <f>+VLOOKUP(A261,analisis!$A$19:$B$33,2,TRUE)</f>
        <v>0.22999999999999998</v>
      </c>
    </row>
    <row r="262" spans="1:2" x14ac:dyDescent="0.2">
      <c r="A262" s="9">
        <f t="shared" si="4"/>
        <v>43385</v>
      </c>
      <c r="B262" s="14">
        <f>+VLOOKUP(A262,analisis!$A$19:$B$33,2,TRUE)</f>
        <v>0.22999999999999998</v>
      </c>
    </row>
    <row r="263" spans="1:2" x14ac:dyDescent="0.2">
      <c r="A263" s="9">
        <f t="shared" si="4"/>
        <v>43386</v>
      </c>
      <c r="B263" s="14">
        <f>+VLOOKUP(A263,analisis!$A$19:$B$33,2,TRUE)</f>
        <v>0.22999999999999998</v>
      </c>
    </row>
    <row r="264" spans="1:2" x14ac:dyDescent="0.2">
      <c r="A264" s="9">
        <f t="shared" si="4"/>
        <v>43387</v>
      </c>
      <c r="B264" s="14">
        <f>+VLOOKUP(A264,analisis!$A$19:$B$33,2,TRUE)</f>
        <v>0.22999999999999998</v>
      </c>
    </row>
    <row r="265" spans="1:2" x14ac:dyDescent="0.2">
      <c r="A265" s="9">
        <f t="shared" si="4"/>
        <v>43388</v>
      </c>
      <c r="B265" s="14">
        <f>+VLOOKUP(A265,analisis!$A$19:$B$33,2,TRUE)</f>
        <v>0.22999999999999998</v>
      </c>
    </row>
    <row r="266" spans="1:2" x14ac:dyDescent="0.2">
      <c r="A266" s="9">
        <f t="shared" si="4"/>
        <v>43389</v>
      </c>
      <c r="B266" s="14">
        <f>+VLOOKUP(A266,analisis!$A$19:$B$33,2,TRUE)</f>
        <v>0.22999999999999998</v>
      </c>
    </row>
    <row r="267" spans="1:2" x14ac:dyDescent="0.2">
      <c r="A267" s="9">
        <f t="shared" si="4"/>
        <v>43390</v>
      </c>
      <c r="B267" s="14">
        <f>+VLOOKUP(A267,analisis!$A$19:$B$33,2,TRUE)</f>
        <v>0.22999999999999998</v>
      </c>
    </row>
    <row r="268" spans="1:2" x14ac:dyDescent="0.2">
      <c r="A268" s="9">
        <f t="shared" si="4"/>
        <v>43391</v>
      </c>
      <c r="B268" s="14">
        <f>+VLOOKUP(A268,analisis!$A$19:$B$33,2,TRUE)</f>
        <v>0.22999999999999998</v>
      </c>
    </row>
    <row r="269" spans="1:2" x14ac:dyDescent="0.2">
      <c r="A269" s="9">
        <f t="shared" si="4"/>
        <v>43392</v>
      </c>
      <c r="B269" s="14">
        <f>+VLOOKUP(A269,analisis!$A$19:$B$33,2,TRUE)</f>
        <v>0.22999999999999998</v>
      </c>
    </row>
    <row r="270" spans="1:2" x14ac:dyDescent="0.2">
      <c r="A270" s="9">
        <f t="shared" si="4"/>
        <v>43393</v>
      </c>
      <c r="B270" s="14">
        <f>+VLOOKUP(A270,analisis!$A$19:$B$33,2,TRUE)</f>
        <v>0.22999999999999998</v>
      </c>
    </row>
    <row r="271" spans="1:2" x14ac:dyDescent="0.2">
      <c r="A271" s="9">
        <f t="shared" si="4"/>
        <v>43394</v>
      </c>
      <c r="B271" s="14">
        <f>+VLOOKUP(A271,analisis!$A$19:$B$33,2,TRUE)</f>
        <v>0.22999999999999998</v>
      </c>
    </row>
    <row r="272" spans="1:2" x14ac:dyDescent="0.2">
      <c r="A272" s="9">
        <f t="shared" si="4"/>
        <v>43395</v>
      </c>
      <c r="B272" s="14">
        <f>+VLOOKUP(A272,analisis!$A$19:$B$33,2,TRUE)</f>
        <v>0.22999999999999998</v>
      </c>
    </row>
    <row r="273" spans="1:2" x14ac:dyDescent="0.2">
      <c r="A273" s="9">
        <f t="shared" si="4"/>
        <v>43396</v>
      </c>
      <c r="B273" s="14">
        <f>+VLOOKUP(A273,analisis!$A$19:$B$33,2,TRUE)</f>
        <v>0.22999999999999998</v>
      </c>
    </row>
    <row r="274" spans="1:2" x14ac:dyDescent="0.2">
      <c r="A274" s="9">
        <f t="shared" si="4"/>
        <v>43397</v>
      </c>
      <c r="B274" s="14">
        <f>+VLOOKUP(A274,analisis!$A$19:$B$33,2,TRUE)</f>
        <v>0.22999999999999998</v>
      </c>
    </row>
    <row r="275" spans="1:2" x14ac:dyDescent="0.2">
      <c r="A275" s="9">
        <f t="shared" si="4"/>
        <v>43398</v>
      </c>
      <c r="B275" s="14">
        <f>+VLOOKUP(A275,analisis!$A$19:$B$33,2,TRUE)</f>
        <v>0.22999999999999998</v>
      </c>
    </row>
    <row r="276" spans="1:2" x14ac:dyDescent="0.2">
      <c r="A276" s="9">
        <f t="shared" si="4"/>
        <v>43399</v>
      </c>
      <c r="B276" s="14">
        <f>+VLOOKUP(A276,analisis!$A$19:$B$33,2,TRUE)</f>
        <v>0.22999999999999998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26EE-6F76-4A65-BDB9-81BE1A7F118F}">
  <dimension ref="A1"/>
  <sheetViews>
    <sheetView workbookViewId="0">
      <selection activeCell="D29" sqref="D29"/>
    </sheetView>
  </sheetViews>
  <sheetFormatPr baseColWidth="10" defaultRowHeight="14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cp:lastPrinted>2018-03-20T20:52:40Z</cp:lastPrinted>
  <dcterms:created xsi:type="dcterms:W3CDTF">2018-01-24T15:21:08Z</dcterms:created>
  <dcterms:modified xsi:type="dcterms:W3CDTF">2018-04-04T15:56:25Z</dcterms:modified>
</cp:coreProperties>
</file>