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Argentina Liquidez\"/>
    </mc:Choice>
  </mc:AlternateContent>
  <xr:revisionPtr revIDLastSave="0" documentId="13_ncr:1_{F67C67E3-F0FC-417C-8A96-C6BC6649733F}" xr6:coauthVersionLast="34" xr6:coauthVersionMax="34" xr10:uidLastSave="{00000000-0000-0000-0000-000000000000}"/>
  <bookViews>
    <workbookView xWindow="120" yWindow="150" windowWidth="23715" windowHeight="9525" xr2:uid="{00000000-000D-0000-FFFF-FFFF00000000}"/>
  </bookViews>
  <sheets>
    <sheet name="Hoja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L16" i="1" l="1"/>
  <c r="L15" i="1" s="1"/>
  <c r="I15" i="1"/>
  <c r="L9" i="1"/>
  <c r="I8" i="1"/>
  <c r="I7" i="1" s="1"/>
  <c r="I9" i="1" s="1"/>
  <c r="F14" i="1"/>
  <c r="F16" i="1" s="1"/>
  <c r="F7" i="1"/>
  <c r="F9" i="1" s="1"/>
  <c r="L8" i="1" l="1"/>
  <c r="L7" i="1" s="1"/>
  <c r="L14" i="1"/>
  <c r="I14" i="1"/>
  <c r="I16" i="1" s="1"/>
  <c r="F15" i="1"/>
  <c r="F8" i="1"/>
</calcChain>
</file>

<file path=xl/sharedStrings.xml><?xml version="1.0" encoding="utf-8"?>
<sst xmlns="http://schemas.openxmlformats.org/spreadsheetml/2006/main" count="41" uniqueCount="17">
  <si>
    <t>LETE 30/11/2018</t>
  </si>
  <si>
    <t>LIQUIDACIÓN</t>
  </si>
  <si>
    <t>VENCIMIENTO</t>
  </si>
  <si>
    <t>TASA</t>
  </si>
  <si>
    <t>PRECIO</t>
  </si>
  <si>
    <t>MONTO FINAL</t>
  </si>
  <si>
    <t>TNA MINISTERIO DE FINANZAS</t>
  </si>
  <si>
    <t>TNA LEBAC</t>
  </si>
  <si>
    <t>PRECIO CADA 1.000</t>
  </si>
  <si>
    <t>REF</t>
  </si>
  <si>
    <t>TNA 360/103</t>
  </si>
  <si>
    <t>TNA 365/105</t>
  </si>
  <si>
    <t>TNA 360/222</t>
  </si>
  <si>
    <t>TNA 365/224</t>
  </si>
  <si>
    <t>LETE 29/03/2018</t>
  </si>
  <si>
    <t>365 se transan en verdad, esta tasa me va a dar la trader</t>
  </si>
  <si>
    <t>360 lo calcula bbg, esta tasa me sal en 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</si>
</sst>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" fontId="0" fillId="0" borderId="0" xfId="0" quotePrefix="1" applyNumberForma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165" fontId="0" fillId="0" borderId="2" xfId="0" quotePrefix="1" applyNumberFormat="1" applyBorder="1" applyAlignment="1">
      <alignment horizontal="center"/>
    </xf>
    <xf numFmtId="0" fontId="1" fillId="2" borderId="3" xfId="0" applyFont="1" applyFill="1" applyBorder="1"/>
    <xf numFmtId="14" fontId="0" fillId="0" borderId="0" xfId="0" applyNumberFormat="1" applyBorder="1"/>
    <xf numFmtId="0" fontId="0" fillId="0" borderId="0" xfId="0" applyBorder="1"/>
    <xf numFmtId="4" fontId="0" fillId="0" borderId="0" xfId="0" applyNumberFormat="1" applyBorder="1"/>
    <xf numFmtId="10" fontId="0" fillId="0" borderId="0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0" xfId="0" applyNumberFormat="1" applyBorder="1"/>
    <xf numFmtId="0" fontId="0" fillId="0" borderId="6" xfId="0" applyBorder="1"/>
    <xf numFmtId="4" fontId="0" fillId="0" borderId="6" xfId="0" applyNumberFormat="1" applyBorder="1"/>
    <xf numFmtId="10" fontId="0" fillId="0" borderId="6" xfId="0" applyNumberFormat="1" applyBorder="1"/>
    <xf numFmtId="4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4" fontId="0" fillId="0" borderId="3" xfId="0" applyNumberFormat="1" applyBorder="1"/>
    <xf numFmtId="14" fontId="0" fillId="0" borderId="4" xfId="0" applyNumberFormat="1" applyBorder="1"/>
    <xf numFmtId="0" fontId="0" fillId="4" borderId="5" xfId="0" applyFill="1" applyBorder="1"/>
    <xf numFmtId="0" fontId="0" fillId="4" borderId="6" xfId="0" applyFill="1" applyBorder="1"/>
    <xf numFmtId="10" fontId="0" fillId="4" borderId="5" xfId="0" applyNumberFormat="1" applyFill="1" applyBorder="1"/>
    <xf numFmtId="0" fontId="0" fillId="4" borderId="7" xfId="0" applyFill="1" applyBorder="1"/>
    <xf numFmtId="0" fontId="0" fillId="5" borderId="3" xfId="0" applyFill="1" applyBorder="1"/>
    <xf numFmtId="4" fontId="0" fillId="5" borderId="4" xfId="0" applyNumberFormat="1" applyFill="1" applyBorder="1" applyAlignment="1">
      <alignment horizontal="center"/>
    </xf>
    <xf numFmtId="4" fontId="0" fillId="5" borderId="3" xfId="0" applyNumberFormat="1" applyFill="1" applyBorder="1"/>
    <xf numFmtId="10" fontId="0" fillId="5" borderId="4" xfId="0" applyNumberFormat="1" applyFill="1" applyBorder="1" applyAlignment="1">
      <alignment horizontal="center"/>
    </xf>
    <xf numFmtId="4" fontId="0" fillId="5" borderId="5" xfId="0" applyNumberFormat="1" applyFill="1" applyBorder="1"/>
    <xf numFmtId="10" fontId="0" fillId="5" borderId="7" xfId="0" applyNumberFormat="1" applyFill="1" applyBorder="1" applyAlignment="1">
      <alignment horizontal="center"/>
    </xf>
    <xf numFmtId="0" fontId="0" fillId="5" borderId="5" xfId="0" applyFill="1" applyBorder="1"/>
    <xf numFmtId="4" fontId="0" fillId="5" borderId="7" xfId="0" applyNumberFormat="1" applyFill="1" applyBorder="1" applyAlignment="1">
      <alignment horizontal="center"/>
    </xf>
    <xf numFmtId="4" fontId="0" fillId="0" borderId="4" xfId="0" applyNumberFormat="1" applyBorder="1" applyAlignment="1" applyProtection="1">
      <alignment horizontal="center"/>
      <protection locked="0"/>
    </xf>
    <xf numFmtId="10" fontId="0" fillId="0" borderId="4" xfId="0" applyNumberFormat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"/>
  <sheetViews>
    <sheetView showGridLines="0" tabSelected="1" zoomScale="85" zoomScaleNormal="85" workbookViewId="0">
      <selection activeCell="P8" sqref="P8"/>
    </sheetView>
  </sheetViews>
  <sheetFormatPr baseColWidth="10" defaultRowHeight="15" x14ac:dyDescent="0.25"/>
  <cols>
    <col min="2" max="2" width="15.28515625" bestFit="1" customWidth="1"/>
    <col min="4" max="4" width="0.7109375" customWidth="1"/>
    <col min="5" max="5" width="28.42578125" bestFit="1" customWidth="1"/>
    <col min="7" max="7" width="0.7109375" customWidth="1"/>
    <col min="8" max="8" width="28.42578125" bestFit="1" customWidth="1"/>
    <col min="10" max="10" width="0.7109375" customWidth="1"/>
    <col min="11" max="11" width="28.42578125" bestFit="1" customWidth="1"/>
  </cols>
  <sheetData>
    <row r="2" spans="2:13" ht="15.75" thickBot="1" x14ac:dyDescent="0.3">
      <c r="C2" s="1"/>
      <c r="D2" s="2"/>
    </row>
    <row r="3" spans="2:13" ht="15.75" thickBot="1" x14ac:dyDescent="0.3">
      <c r="B3" s="5" t="s">
        <v>9</v>
      </c>
      <c r="C3" s="6">
        <v>29.414999999999999</v>
      </c>
      <c r="D3" s="3"/>
    </row>
    <row r="4" spans="2:13" ht="15.75" thickBot="1" x14ac:dyDescent="0.3">
      <c r="C4" s="3"/>
      <c r="D4" s="3"/>
      <c r="E4" s="4"/>
      <c r="F4" s="3"/>
      <c r="G4" s="3"/>
    </row>
    <row r="5" spans="2:13" ht="15.75" thickBot="1" x14ac:dyDescent="0.3">
      <c r="B5" s="39" t="s">
        <v>0</v>
      </c>
      <c r="C5" s="40"/>
      <c r="D5" s="17"/>
      <c r="E5" s="37" t="s">
        <v>4</v>
      </c>
      <c r="F5" s="38"/>
      <c r="G5" s="18"/>
      <c r="H5" s="37" t="s">
        <v>7</v>
      </c>
      <c r="I5" s="38"/>
      <c r="J5" s="19"/>
      <c r="K5" s="37" t="s">
        <v>6</v>
      </c>
      <c r="L5" s="38"/>
    </row>
    <row r="6" spans="2:13" x14ac:dyDescent="0.25">
      <c r="B6" s="7" t="s">
        <v>1</v>
      </c>
      <c r="C6" s="22">
        <f ca="1">+TODAY()</f>
        <v>43343</v>
      </c>
      <c r="D6" s="9"/>
      <c r="E6" s="20" t="s">
        <v>8</v>
      </c>
      <c r="F6" s="35">
        <v>1000</v>
      </c>
      <c r="G6" s="9"/>
      <c r="H6" s="21" t="s">
        <v>11</v>
      </c>
      <c r="I6" s="36">
        <v>0.55244700000000002</v>
      </c>
      <c r="J6" s="9"/>
      <c r="K6" s="21" t="s">
        <v>10</v>
      </c>
      <c r="L6" s="36">
        <v>0.55244700000000002</v>
      </c>
      <c r="M6" t="s">
        <v>16</v>
      </c>
    </row>
    <row r="7" spans="2:13" x14ac:dyDescent="0.25">
      <c r="B7" s="7" t="s">
        <v>2</v>
      </c>
      <c r="C7" s="22">
        <v>43434</v>
      </c>
      <c r="D7" s="10"/>
      <c r="E7" s="27" t="s">
        <v>5</v>
      </c>
      <c r="F7" s="28">
        <f ca="1">1000*((1+$C$8)^(((DAYS360($C$6,$C$7)/360)*12)))</f>
        <v>1092.7270000000001</v>
      </c>
      <c r="G7" s="9"/>
      <c r="H7" s="27" t="s">
        <v>8</v>
      </c>
      <c r="I7" s="28">
        <f ca="1">+I8/((1+I6*(C7-C6)/365))</f>
        <v>960.4420832146393</v>
      </c>
      <c r="J7" s="9"/>
      <c r="K7" s="29" t="s">
        <v>11</v>
      </c>
      <c r="L7" s="30">
        <f ca="1">+(L9/L8-1)*365/(C7-C6)</f>
        <v>0.5539647115384615</v>
      </c>
      <c r="M7" t="s">
        <v>15</v>
      </c>
    </row>
    <row r="8" spans="2:13" x14ac:dyDescent="0.25">
      <c r="B8" s="7" t="s">
        <v>3</v>
      </c>
      <c r="C8" s="12">
        <v>0.03</v>
      </c>
      <c r="D8" s="10"/>
      <c r="E8" s="29" t="s">
        <v>10</v>
      </c>
      <c r="F8" s="30">
        <f ca="1">+(F7/F6-1)*360/(DAYS360(C6,C7))</f>
        <v>0.37090800000000002</v>
      </c>
      <c r="G8" s="13"/>
      <c r="H8" s="27" t="s">
        <v>5</v>
      </c>
      <c r="I8" s="28">
        <f ca="1">1000*((1+$C$8)^(((DAYS360($C$6,$C$7)/360)*12)))</f>
        <v>1092.7270000000001</v>
      </c>
      <c r="J8" s="9"/>
      <c r="K8" s="27" t="s">
        <v>8</v>
      </c>
      <c r="L8" s="28">
        <f ca="1">+L9/(1+L6*(DAYS360(C6,C7)/360))</f>
        <v>960.12276474608063</v>
      </c>
    </row>
    <row r="9" spans="2:13" ht="15.75" thickBot="1" x14ac:dyDescent="0.3">
      <c r="B9" s="25"/>
      <c r="C9" s="26"/>
      <c r="D9" s="15"/>
      <c r="E9" s="31" t="s">
        <v>11</v>
      </c>
      <c r="F9" s="32">
        <f ca="1">+(F7/F6-1)*365/(C7-C6)</f>
        <v>0.37192697802197799</v>
      </c>
      <c r="G9" s="16"/>
      <c r="H9" s="31" t="s">
        <v>10</v>
      </c>
      <c r="I9" s="32">
        <f ca="1">+(I8/I7-1)*360/(DAYS360(C6,C7))</f>
        <v>0.5509334465753426</v>
      </c>
      <c r="J9" s="14"/>
      <c r="K9" s="33" t="s">
        <v>5</v>
      </c>
      <c r="L9" s="34">
        <f ca="1">1000*((1+$C$8)^(((DAYS360($C$6,$C$7)/360)*12)))</f>
        <v>1092.7270000000001</v>
      </c>
    </row>
    <row r="10" spans="2:13" x14ac:dyDescent="0.25">
      <c r="B10" s="2"/>
      <c r="D10" s="3"/>
      <c r="E10" s="3"/>
      <c r="F10" s="2"/>
      <c r="G10" s="2"/>
    </row>
    <row r="11" spans="2:13" ht="15.75" thickBot="1" x14ac:dyDescent="0.3">
      <c r="B11" s="2"/>
      <c r="D11" s="3"/>
      <c r="E11" s="3"/>
      <c r="F11" s="2"/>
      <c r="G11" s="2"/>
    </row>
    <row r="12" spans="2:13" ht="15.75" thickBot="1" x14ac:dyDescent="0.3">
      <c r="B12" s="39" t="s">
        <v>14</v>
      </c>
      <c r="C12" s="41"/>
      <c r="D12" s="17"/>
      <c r="E12" s="37" t="s">
        <v>4</v>
      </c>
      <c r="F12" s="38"/>
      <c r="G12" s="18"/>
      <c r="H12" s="37" t="s">
        <v>7</v>
      </c>
      <c r="I12" s="38"/>
      <c r="J12" s="19"/>
      <c r="K12" s="37" t="s">
        <v>6</v>
      </c>
      <c r="L12" s="38"/>
    </row>
    <row r="13" spans="2:13" x14ac:dyDescent="0.25">
      <c r="B13" s="7" t="s">
        <v>1</v>
      </c>
      <c r="C13" s="8">
        <v>43329</v>
      </c>
      <c r="D13" s="9"/>
      <c r="E13" s="20" t="s">
        <v>8</v>
      </c>
      <c r="F13" s="35">
        <v>1000</v>
      </c>
      <c r="G13" s="10"/>
      <c r="H13" s="21" t="s">
        <v>13</v>
      </c>
      <c r="I13" s="36">
        <v>0.37665446298675631</v>
      </c>
      <c r="J13" s="9"/>
      <c r="K13" s="21" t="s">
        <v>12</v>
      </c>
      <c r="L13" s="36">
        <v>0.37484161292425067</v>
      </c>
    </row>
    <row r="14" spans="2:13" x14ac:dyDescent="0.25">
      <c r="B14" s="7" t="s">
        <v>2</v>
      </c>
      <c r="C14" s="8">
        <v>43553</v>
      </c>
      <c r="D14" s="9"/>
      <c r="E14" s="27" t="s">
        <v>5</v>
      </c>
      <c r="F14" s="28">
        <f>1000*((1+$C$15)^(((DAYS360($C$13,$C$14)/360)*12)))</f>
        <v>1231.1523279699545</v>
      </c>
      <c r="G14" s="10"/>
      <c r="H14" s="27" t="s">
        <v>8</v>
      </c>
      <c r="I14" s="28">
        <f>+I15/(1+I13*(C14-C13)/365)</f>
        <v>1000</v>
      </c>
      <c r="J14" s="9"/>
      <c r="K14" s="29" t="s">
        <v>13</v>
      </c>
      <c r="L14" s="30">
        <f>+(L16/L15-1)*365/(C14-C13)</f>
        <v>0.37665446298675631</v>
      </c>
    </row>
    <row r="15" spans="2:13" x14ac:dyDescent="0.25">
      <c r="B15" s="7" t="s">
        <v>3</v>
      </c>
      <c r="C15" s="11">
        <v>2.8500000000000001E-2</v>
      </c>
      <c r="D15" s="9"/>
      <c r="E15" s="29" t="s">
        <v>12</v>
      </c>
      <c r="F15" s="30">
        <f>+(F14/F13-1)*360/(DAYS360(C13,C14))</f>
        <v>0.37484161292425067</v>
      </c>
      <c r="G15" s="13"/>
      <c r="H15" s="27" t="s">
        <v>5</v>
      </c>
      <c r="I15" s="28">
        <f>1000*((1+$C$15)^(((DAYS360($C$13,$C$14)/360)*12)))</f>
        <v>1231.1523279699545</v>
      </c>
      <c r="J15" s="9"/>
      <c r="K15" s="27" t="s">
        <v>8</v>
      </c>
      <c r="L15" s="28">
        <f>+L16/(1+L13*(DAYS360(C13,C14)/360))</f>
        <v>1000</v>
      </c>
    </row>
    <row r="16" spans="2:13" ht="15.75" thickBot="1" x14ac:dyDescent="0.3">
      <c r="B16" s="23"/>
      <c r="C16" s="24"/>
      <c r="D16" s="15"/>
      <c r="E16" s="31" t="s">
        <v>13</v>
      </c>
      <c r="F16" s="32">
        <f>+(F14/F13-1)*365/(C14-C13)</f>
        <v>0.37665446298675631</v>
      </c>
      <c r="G16" s="16"/>
      <c r="H16" s="31" t="s">
        <v>12</v>
      </c>
      <c r="I16" s="32">
        <f>+(I15/I14-1)*360/(DAYS360(C13,C14))</f>
        <v>0.37484161292425067</v>
      </c>
      <c r="J16" s="14"/>
      <c r="K16" s="33" t="s">
        <v>5</v>
      </c>
      <c r="L16" s="34">
        <f>1000*((1+$C$15)^(((DAYS360($C$13,$C$14)/360)*12)))</f>
        <v>1231.1523279699545</v>
      </c>
    </row>
  </sheetData>
  <sheetProtection selectLockedCells="1"/>
  <mergeCells count="8">
    <mergeCell ref="K5:L5"/>
    <mergeCell ref="K12:L12"/>
    <mergeCell ref="B5:C5"/>
    <mergeCell ref="B12:C12"/>
    <mergeCell ref="E5:F5"/>
    <mergeCell ref="E12:F12"/>
    <mergeCell ref="H5:I5"/>
    <mergeCell ref="H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BSCH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HAURIGOT,AGUSTIN</dc:creator>
  <cp:lastModifiedBy>Diego Posch Ponce</cp:lastModifiedBy>
  <dcterms:created xsi:type="dcterms:W3CDTF">2018-08-14T17:58:29Z</dcterms:created>
  <dcterms:modified xsi:type="dcterms:W3CDTF">2018-08-31T20:59:47Z</dcterms:modified>
</cp:coreProperties>
</file>