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Impuestos\"/>
    </mc:Choice>
  </mc:AlternateContent>
  <xr:revisionPtr revIDLastSave="0" documentId="8_{B0F0D3EB-1FF9-4A70-B096-32B4539784AC}" xr6:coauthVersionLast="28" xr6:coauthVersionMax="28" xr10:uidLastSave="{00000000-0000-0000-0000-000000000000}"/>
  <bookViews>
    <workbookView xWindow="0" yWindow="0" windowWidth="28800" windowHeight="12210" xr2:uid="{EF2A476B-33E3-4489-8A02-73C9AC7808C0}"/>
  </bookViews>
  <sheets>
    <sheet name="24052018" sheetId="7" r:id="rId1"/>
    <sheet name="18052018" sheetId="5" r:id="rId2"/>
    <sheet name="22052018" sheetId="4" r:id="rId3"/>
    <sheet name="23052018" sheetId="6" r:id="rId4"/>
  </sheets>
  <externalReferences>
    <externalReference r:id="rId5"/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7" l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O19" i="7" s="1"/>
  <c r="F25" i="7" s="1"/>
  <c r="G11" i="7"/>
  <c r="L19" i="6" l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G11" i="6"/>
  <c r="L19" i="5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O12" i="4"/>
  <c r="O13" i="4"/>
  <c r="O14" i="4"/>
  <c r="O15" i="4"/>
  <c r="O16" i="4"/>
  <c r="O17" i="4"/>
  <c r="O18" i="4"/>
  <c r="L19" i="4"/>
  <c r="N18" i="4"/>
  <c r="N17" i="4"/>
  <c r="N16" i="4"/>
  <c r="N15" i="4"/>
  <c r="N14" i="4"/>
  <c r="N13" i="4"/>
  <c r="N12" i="4"/>
  <c r="N11" i="4"/>
  <c r="O11" i="4" s="1"/>
  <c r="G11" i="4"/>
  <c r="O19" i="6" l="1"/>
  <c r="F25" i="6" s="1"/>
  <c r="O19" i="5"/>
  <c r="F25" i="5" s="1"/>
  <c r="O19" i="4"/>
  <c r="F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J10" authorId="0" shapeId="0" xr:uid="{0C945B58-F7CA-4720-B8A9-FBB2CD5695F4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N10" authorId="0" shapeId="0" xr:uid="{5BE918C4-8F78-46F6-85ED-3F8F80E2E43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J10" authorId="0" shapeId="0" xr:uid="{064AC996-4E75-4B53-9089-32EC80239E0E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N10" authorId="0" shapeId="0" xr:uid="{67D98A84-4C35-43B2-8BCE-9C93A61A4B25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J10" authorId="0" shapeId="0" xr:uid="{60DEE0AA-E9FD-4D2E-8495-7F3B48963900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N10" authorId="0" shapeId="0" xr:uid="{7E5445DD-0DDF-485A-93D3-F794ACA24460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J10" authorId="0" shapeId="0" xr:uid="{6EF47D2F-9CFC-4CC8-B2AE-28679E8AA550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N10" authorId="0" shapeId="0" xr:uid="{96CE911A-2891-461A-BFD0-2C08FD34EEA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<sst xmlns="http://schemas.openxmlformats.org/spreadsheetml/2006/main" count="74" uniqueCount="19">
  <si>
    <t>Impuesto correcto</t>
  </si>
  <si>
    <t>Nominales dia anterior</t>
  </si>
  <si>
    <t>Cartera Vigente</t>
  </si>
  <si>
    <t>Operaciones Lebacs</t>
  </si>
  <si>
    <t>Trade n°</t>
  </si>
  <si>
    <t>Op</t>
  </si>
  <si>
    <t>Lebac</t>
  </si>
  <si>
    <t>PX trade</t>
  </si>
  <si>
    <t>PX valorizacion</t>
  </si>
  <si>
    <t>C</t>
  </si>
  <si>
    <t>Totales dia</t>
  </si>
  <si>
    <t>PX fin</t>
  </si>
  <si>
    <t>PX inicio</t>
  </si>
  <si>
    <t>LEBAC 21-06-2018</t>
  </si>
  <si>
    <t>Fecha</t>
  </si>
  <si>
    <t>Nominales [ARS]</t>
  </si>
  <si>
    <t>Impuesto trade</t>
  </si>
  <si>
    <t>Impuesto a proveer [ARS]</t>
  </si>
  <si>
    <t xml:space="preserve">Impuesto a proveer [ARS]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</si>
</sst>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  <numFmt numFmtId="166" formatCode="0.0000"/>
    <numFmt numFmtId="167" formatCode="_-&quot;$&quot;\ * #,##0.00_-;\-&quot;$&quot;\ * #,##0.00_-;_-&quot;$&quot;\ * &quot;-&quot;??_-;_-@_-"/>
    <numFmt numFmtId="168" formatCode="_-&quot;$&quot;\ * #,##0_-;\-&quot;$&quot;\ * #,##0_-;_-&quot;$&quot;\ * &quot;-&quot;??_-;_-@_-"/>
    <numFmt numFmtId="169" formatCode="0.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168" fontId="0" fillId="2" borderId="0" xfId="1" applyNumberFormat="1" applyFont="1" applyFill="1"/>
    <xf numFmtId="166" fontId="0" fillId="2" borderId="0" xfId="0" applyNumberFormat="1" applyFill="1"/>
    <xf numFmtId="166" fontId="0" fillId="0" borderId="0" xfId="0" applyNumberFormat="1" applyFill="1"/>
    <xf numFmtId="168" fontId="0" fillId="0" borderId="0" xfId="1" applyNumberFormat="1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8" fontId="0" fillId="0" borderId="5" xfId="1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2" applyNumberFormat="1" applyFont="1"/>
    <xf numFmtId="166" fontId="0" fillId="0" borderId="0" xfId="0" applyNumberFormat="1"/>
    <xf numFmtId="168" fontId="0" fillId="0" borderId="0" xfId="0" applyNumberFormat="1"/>
    <xf numFmtId="167" fontId="0" fillId="0" borderId="0" xfId="1" applyNumberFormat="1" applyFont="1"/>
    <xf numFmtId="0" fontId="0" fillId="4" borderId="0" xfId="0" applyFill="1"/>
    <xf numFmtId="44" fontId="0" fillId="4" borderId="0" xfId="0" applyNumberFormat="1" applyFill="1"/>
    <xf numFmtId="164" fontId="0" fillId="0" borderId="0" xfId="0" applyNumberFormat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tes%20&amp;%20FX/DPP/Fondo%20Argentina/Retornos/201805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rentabilidad"/>
      <sheetName val="lista Lebac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ED22-46A7-4E94-A035-0FED358C8EFE}">
  <sheetPr codeName="Hoja4"/>
  <dimension ref="B6:O27"/>
  <sheetViews>
    <sheetView tabSelected="1" workbookViewId="0">
      <selection activeCell="F25" sqref="F25"/>
    </sheetView>
  </sheetViews>
  <sheetFormatPr baseColWidth="10" defaultRowHeight="14.25" x14ac:dyDescent="0.2"/>
  <cols>
    <col min="3" max="3" width="16.75" bestFit="1" customWidth="1"/>
    <col min="4" max="4" width="21.5" customWidth="1"/>
    <col min="5" max="5" width="22" bestFit="1" customWidth="1"/>
    <col min="6" max="6" width="12.125" bestFit="1" customWidth="1"/>
    <col min="7" max="7" width="17.25" customWidth="1"/>
    <col min="11" max="11" width="16.75" bestFit="1" customWidth="1"/>
    <col min="12" max="12" width="14.75" bestFit="1" customWidth="1"/>
    <col min="14" max="14" width="14.25" customWidth="1"/>
    <col min="15" max="15" width="13.625" bestFit="1" customWidth="1"/>
  </cols>
  <sheetData>
    <row r="6" spans="2:15" x14ac:dyDescent="0.2">
      <c r="F6" s="5"/>
    </row>
    <row r="9" spans="2:15" ht="15" x14ac:dyDescent="0.25">
      <c r="B9" s="32" t="s">
        <v>2</v>
      </c>
      <c r="C9" s="32"/>
      <c r="D9" s="32"/>
      <c r="E9" s="32"/>
      <c r="F9" s="32"/>
      <c r="G9" s="32"/>
      <c r="I9" s="32" t="s">
        <v>3</v>
      </c>
      <c r="J9" s="32"/>
      <c r="K9" s="32"/>
      <c r="L9" s="32"/>
      <c r="M9" s="32"/>
      <c r="N9" s="32"/>
      <c r="O9" s="32"/>
    </row>
    <row r="10" spans="2:15" ht="15" x14ac:dyDescent="0.25">
      <c r="B10" s="24" t="s">
        <v>14</v>
      </c>
      <c r="C10" s="24" t="s">
        <v>6</v>
      </c>
      <c r="D10" s="24" t="s">
        <v>1</v>
      </c>
      <c r="E10" s="24" t="s">
        <v>12</v>
      </c>
      <c r="F10" s="24" t="s">
        <v>11</v>
      </c>
      <c r="G10" s="24" t="s">
        <v>0</v>
      </c>
      <c r="I10" s="7" t="s">
        <v>4</v>
      </c>
      <c r="J10" s="8" t="s">
        <v>5</v>
      </c>
      <c r="K10" s="7" t="s">
        <v>6</v>
      </c>
      <c r="L10" s="7" t="s">
        <v>15</v>
      </c>
      <c r="M10" s="7" t="s">
        <v>7</v>
      </c>
      <c r="N10" s="7" t="s">
        <v>8</v>
      </c>
      <c r="O10" s="7" t="s">
        <v>16</v>
      </c>
    </row>
    <row r="11" spans="2:15" x14ac:dyDescent="0.2">
      <c r="B11" s="21">
        <v>43243</v>
      </c>
      <c r="C11" s="6" t="s">
        <v>13</v>
      </c>
      <c r="D11" s="22">
        <v>1877714533</v>
      </c>
      <c r="E11" s="6">
        <v>97.024900000000002</v>
      </c>
      <c r="F11" s="6">
        <v>97.456000000000003</v>
      </c>
      <c r="G11" s="31">
        <f>+(F11-E11)/100*D11*5%</f>
        <v>404741.36758815066</v>
      </c>
      <c r="I11" s="6">
        <v>1</v>
      </c>
      <c r="J11" s="9"/>
      <c r="K11" s="10"/>
      <c r="L11" s="11"/>
      <c r="M11" s="12"/>
      <c r="N11" s="13" t="str">
        <f>+IF(K11="","",IF(J11="C",F11,E11))</f>
        <v/>
      </c>
      <c r="O11" s="28">
        <f>+IFERROR(L11*(N11-M11)/100*5%,)</f>
        <v>0</v>
      </c>
    </row>
    <row r="12" spans="2:15" x14ac:dyDescent="0.2">
      <c r="B12" s="1"/>
      <c r="C12" s="1"/>
      <c r="D12" s="3"/>
      <c r="G12" s="4"/>
      <c r="I12" s="6">
        <v>2</v>
      </c>
      <c r="J12" s="15"/>
      <c r="K12" s="10"/>
      <c r="L12" s="11"/>
      <c r="M12" s="10"/>
      <c r="N12" s="13" t="str">
        <f t="shared" ref="N12:N18" si="0">+IF(K12="","",IF(J12="C",VLOOKUP(K12,$I$8:$L$16,4,FALSE),VLOOKUP(K12,$I$8:$L$16,3,FALSE)))</f>
        <v/>
      </c>
      <c r="O12" s="14">
        <f t="shared" ref="O12:O18" si="1">+IFERROR(L12*(N12-M12)/100*5%,)</f>
        <v>0</v>
      </c>
    </row>
    <row r="13" spans="2:15" x14ac:dyDescent="0.2">
      <c r="I13" s="6">
        <v>3</v>
      </c>
      <c r="J13" s="15"/>
      <c r="K13" s="10"/>
      <c r="L13" s="11"/>
      <c r="M13" s="10"/>
      <c r="N13" s="13" t="str">
        <f t="shared" si="0"/>
        <v/>
      </c>
      <c r="O13" s="14">
        <f t="shared" si="1"/>
        <v>0</v>
      </c>
    </row>
    <row r="14" spans="2:15" x14ac:dyDescent="0.2">
      <c r="I14" s="6">
        <v>4</v>
      </c>
      <c r="J14" s="15"/>
      <c r="K14" s="10"/>
      <c r="L14" s="10"/>
      <c r="M14" s="10"/>
      <c r="N14" s="13" t="str">
        <f t="shared" si="0"/>
        <v/>
      </c>
      <c r="O14" s="14">
        <f t="shared" si="1"/>
        <v>0</v>
      </c>
    </row>
    <row r="15" spans="2:15" x14ac:dyDescent="0.2">
      <c r="I15" s="6">
        <v>5</v>
      </c>
      <c r="J15" s="15"/>
      <c r="K15" s="10"/>
      <c r="L15" s="10"/>
      <c r="M15" s="10"/>
      <c r="N15" s="13" t="str">
        <f t="shared" si="0"/>
        <v/>
      </c>
      <c r="O15" s="14">
        <f t="shared" si="1"/>
        <v>0</v>
      </c>
    </row>
    <row r="16" spans="2:15" x14ac:dyDescent="0.2">
      <c r="E16" s="25"/>
      <c r="I16" s="6">
        <v>6</v>
      </c>
      <c r="J16" s="15"/>
      <c r="K16" s="10"/>
      <c r="L16" s="10"/>
      <c r="M16" s="10"/>
      <c r="N16" s="13" t="str">
        <f t="shared" si="0"/>
        <v/>
      </c>
      <c r="O16" s="14">
        <f t="shared" si="1"/>
        <v>0</v>
      </c>
    </row>
    <row r="17" spans="5:15" x14ac:dyDescent="0.2">
      <c r="I17" s="6">
        <v>7</v>
      </c>
      <c r="J17" s="15"/>
      <c r="K17" s="10"/>
      <c r="L17" s="10"/>
      <c r="M17" s="10"/>
      <c r="N17" s="13" t="str">
        <f t="shared" si="0"/>
        <v/>
      </c>
      <c r="O17" s="14">
        <f t="shared" si="1"/>
        <v>0</v>
      </c>
    </row>
    <row r="18" spans="5:15" x14ac:dyDescent="0.2">
      <c r="I18" s="6">
        <v>8</v>
      </c>
      <c r="J18" s="16"/>
      <c r="K18" s="10"/>
      <c r="L18" s="10"/>
      <c r="M18" s="10"/>
      <c r="N18" s="13" t="str">
        <f t="shared" si="0"/>
        <v/>
      </c>
      <c r="O18" s="14">
        <f t="shared" si="1"/>
        <v>0</v>
      </c>
    </row>
    <row r="19" spans="5:15" x14ac:dyDescent="0.2">
      <c r="I19" s="17" t="s">
        <v>10</v>
      </c>
      <c r="J19" s="17"/>
      <c r="K19" s="18"/>
      <c r="L19" s="19">
        <f>+SUM(L11:L18)</f>
        <v>0</v>
      </c>
      <c r="M19" s="20"/>
      <c r="N19" s="17"/>
      <c r="O19" s="19">
        <f>+SUM(O11:O18)</f>
        <v>0</v>
      </c>
    </row>
    <row r="22" spans="5:15" x14ac:dyDescent="0.2">
      <c r="N22" s="26"/>
    </row>
    <row r="23" spans="5:15" x14ac:dyDescent="0.2">
      <c r="N23" s="4"/>
    </row>
    <row r="25" spans="5:15" x14ac:dyDescent="0.2">
      <c r="E25" s="29" t="s">
        <v>17</v>
      </c>
      <c r="F25" s="30">
        <f>+G11+O19</f>
        <v>404741.36758815066</v>
      </c>
      <c r="L25" s="2"/>
      <c r="M25" s="2"/>
      <c r="N25" s="3"/>
    </row>
    <row r="27" spans="5:15" x14ac:dyDescent="0.2">
      <c r="M27" s="26"/>
    </row>
  </sheetData>
  <mergeCells count="2">
    <mergeCell ref="B9:G9"/>
    <mergeCell ref="I9:O9"/>
  </mergeCells>
  <conditionalFormatting sqref="O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0F5957-42DB-48F4-BD78-754D2C0A4661}">
          <x14:formula1>
            <xm:f>'[20180515 aux.xlsx]lista Lebacs'!#REF!</xm:f>
          </x14:formula1>
          <xm:sqref>K11:K12 C11</xm:sqref>
        </x14:dataValidation>
        <x14:dataValidation type="list" allowBlank="1" showInputMessage="1" showErrorMessage="1" xr:uid="{C2CC5A9F-75D0-4BF6-A70A-F82E0EC54F33}">
          <x14:formula1>
            <xm:f>'[20180523.xlsx]lista Lebacs'!#REF!</xm:f>
          </x14:formula1>
          <xm:sqref>K13:K18 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87A3-6CBB-4C85-A5DC-8E6EF3A304A7}">
  <sheetPr codeName="Hoja1"/>
  <dimension ref="B6:O27"/>
  <sheetViews>
    <sheetView workbookViewId="0">
      <selection activeCell="G22" sqref="G22"/>
    </sheetView>
  </sheetViews>
  <sheetFormatPr baseColWidth="10" defaultRowHeight="14.25" x14ac:dyDescent="0.2"/>
  <cols>
    <col min="3" max="3" width="16.75" bestFit="1" customWidth="1"/>
    <col min="4" max="4" width="21.5" customWidth="1"/>
    <col min="5" max="5" width="22.5" bestFit="1" customWidth="1"/>
    <col min="6" max="6" width="12.125" bestFit="1" customWidth="1"/>
    <col min="7" max="7" width="17.25" customWidth="1"/>
    <col min="11" max="11" width="16.75" bestFit="1" customWidth="1"/>
    <col min="12" max="12" width="14.75" bestFit="1" customWidth="1"/>
    <col min="14" max="14" width="14.25" customWidth="1"/>
    <col min="15" max="15" width="13.625" bestFit="1" customWidth="1"/>
  </cols>
  <sheetData>
    <row r="6" spans="2:15" x14ac:dyDescent="0.2">
      <c r="F6" s="5"/>
    </row>
    <row r="9" spans="2:15" ht="15" x14ac:dyDescent="0.25">
      <c r="B9" s="32" t="s">
        <v>2</v>
      </c>
      <c r="C9" s="32"/>
      <c r="D9" s="32"/>
      <c r="E9" s="32"/>
      <c r="F9" s="32"/>
      <c r="G9" s="32"/>
      <c r="I9" s="32" t="s">
        <v>3</v>
      </c>
      <c r="J9" s="32"/>
      <c r="K9" s="32"/>
      <c r="L9" s="32"/>
      <c r="M9" s="32"/>
      <c r="N9" s="32"/>
      <c r="O9" s="32"/>
    </row>
    <row r="10" spans="2:15" ht="15" x14ac:dyDescent="0.25">
      <c r="B10" s="24" t="s">
        <v>14</v>
      </c>
      <c r="C10" s="24" t="s">
        <v>6</v>
      </c>
      <c r="D10" s="24" t="s">
        <v>1</v>
      </c>
      <c r="E10" s="24" t="s">
        <v>12</v>
      </c>
      <c r="F10" s="24" t="s">
        <v>11</v>
      </c>
      <c r="G10" s="24" t="s">
        <v>0</v>
      </c>
      <c r="I10" s="7" t="s">
        <v>4</v>
      </c>
      <c r="J10" s="8" t="s">
        <v>5</v>
      </c>
      <c r="K10" s="7" t="s">
        <v>6</v>
      </c>
      <c r="L10" s="7" t="s">
        <v>15</v>
      </c>
      <c r="M10" s="7" t="s">
        <v>7</v>
      </c>
      <c r="N10" s="7" t="s">
        <v>8</v>
      </c>
      <c r="O10" s="7" t="s">
        <v>16</v>
      </c>
    </row>
    <row r="11" spans="2:15" x14ac:dyDescent="0.2">
      <c r="B11" s="21">
        <v>43238</v>
      </c>
      <c r="C11" s="6" t="s">
        <v>13</v>
      </c>
      <c r="D11" s="22">
        <v>1875814633</v>
      </c>
      <c r="E11" s="6">
        <v>96.234999999999999</v>
      </c>
      <c r="F11" s="6">
        <v>96.793899999999994</v>
      </c>
      <c r="G11" s="23">
        <v>524196.39919184457</v>
      </c>
      <c r="I11" s="6">
        <v>1</v>
      </c>
      <c r="J11" s="9"/>
      <c r="K11" s="10"/>
      <c r="L11" s="11"/>
      <c r="M11" s="12"/>
      <c r="N11" s="13" t="str">
        <f>+IF(K11="","",IF(J11="C",F11,E11))</f>
        <v/>
      </c>
      <c r="O11" s="28">
        <f>+IFERROR(L11*(N11-M11)/100*5%,)</f>
        <v>0</v>
      </c>
    </row>
    <row r="12" spans="2:15" x14ac:dyDescent="0.2">
      <c r="B12" s="1"/>
      <c r="C12" s="1"/>
      <c r="D12" s="3"/>
      <c r="G12" s="4"/>
      <c r="I12" s="6">
        <v>2</v>
      </c>
      <c r="J12" s="15"/>
      <c r="K12" s="10"/>
      <c r="L12" s="11"/>
      <c r="M12" s="10"/>
      <c r="N12" s="13" t="str">
        <f t="shared" ref="N12:N18" si="0">+IF(K12="","",IF(J12="C",VLOOKUP(K12,$I$8:$L$16,4,FALSE),VLOOKUP(K12,$I$8:$L$16,3,FALSE)))</f>
        <v/>
      </c>
      <c r="O12" s="14">
        <f t="shared" ref="O12:O18" si="1">+IFERROR(L12*(N12-M12)/100*5%,)</f>
        <v>0</v>
      </c>
    </row>
    <row r="13" spans="2:15" x14ac:dyDescent="0.2">
      <c r="I13" s="6">
        <v>3</v>
      </c>
      <c r="J13" s="15"/>
      <c r="K13" s="10"/>
      <c r="L13" s="11"/>
      <c r="M13" s="10"/>
      <c r="N13" s="13" t="str">
        <f t="shared" si="0"/>
        <v/>
      </c>
      <c r="O13" s="14">
        <f t="shared" si="1"/>
        <v>0</v>
      </c>
    </row>
    <row r="14" spans="2:15" x14ac:dyDescent="0.2">
      <c r="I14" s="6">
        <v>4</v>
      </c>
      <c r="J14" s="15"/>
      <c r="K14" s="10"/>
      <c r="L14" s="10"/>
      <c r="M14" s="10"/>
      <c r="N14" s="13" t="str">
        <f t="shared" si="0"/>
        <v/>
      </c>
      <c r="O14" s="14">
        <f t="shared" si="1"/>
        <v>0</v>
      </c>
    </row>
    <row r="15" spans="2:15" x14ac:dyDescent="0.2">
      <c r="I15" s="6">
        <v>5</v>
      </c>
      <c r="J15" s="15"/>
      <c r="K15" s="10"/>
      <c r="L15" s="10"/>
      <c r="M15" s="10"/>
      <c r="N15" s="13" t="str">
        <f t="shared" si="0"/>
        <v/>
      </c>
      <c r="O15" s="14">
        <f t="shared" si="1"/>
        <v>0</v>
      </c>
    </row>
    <row r="16" spans="2:15" x14ac:dyDescent="0.2">
      <c r="E16" s="25"/>
      <c r="I16" s="6">
        <v>6</v>
      </c>
      <c r="J16" s="15"/>
      <c r="K16" s="10"/>
      <c r="L16" s="10"/>
      <c r="M16" s="10"/>
      <c r="N16" s="13" t="str">
        <f t="shared" si="0"/>
        <v/>
      </c>
      <c r="O16" s="14">
        <f t="shared" si="1"/>
        <v>0</v>
      </c>
    </row>
    <row r="17" spans="5:15" x14ac:dyDescent="0.2">
      <c r="I17" s="6">
        <v>7</v>
      </c>
      <c r="J17" s="15"/>
      <c r="K17" s="10"/>
      <c r="L17" s="10"/>
      <c r="M17" s="10"/>
      <c r="N17" s="13" t="str">
        <f t="shared" si="0"/>
        <v/>
      </c>
      <c r="O17" s="14">
        <f t="shared" si="1"/>
        <v>0</v>
      </c>
    </row>
    <row r="18" spans="5:15" x14ac:dyDescent="0.2">
      <c r="I18" s="6">
        <v>8</v>
      </c>
      <c r="J18" s="16"/>
      <c r="K18" s="10"/>
      <c r="L18" s="10"/>
      <c r="M18" s="10"/>
      <c r="N18" s="13" t="str">
        <f t="shared" si="0"/>
        <v/>
      </c>
      <c r="O18" s="14">
        <f t="shared" si="1"/>
        <v>0</v>
      </c>
    </row>
    <row r="19" spans="5:15" x14ac:dyDescent="0.2">
      <c r="I19" s="17" t="s">
        <v>10</v>
      </c>
      <c r="J19" s="17"/>
      <c r="K19" s="18"/>
      <c r="L19" s="19">
        <f>+SUM(L11:L18)</f>
        <v>0</v>
      </c>
      <c r="M19" s="20"/>
      <c r="N19" s="17"/>
      <c r="O19" s="19">
        <f>+SUM(O11:O18)</f>
        <v>0</v>
      </c>
    </row>
    <row r="22" spans="5:15" x14ac:dyDescent="0.2">
      <c r="N22" s="26"/>
    </row>
    <row r="23" spans="5:15" x14ac:dyDescent="0.2">
      <c r="N23" s="4"/>
    </row>
    <row r="25" spans="5:15" x14ac:dyDescent="0.2">
      <c r="E25" s="29" t="s">
        <v>18</v>
      </c>
      <c r="F25" s="30">
        <f>+G11+O19</f>
        <v>524196.39919184457</v>
      </c>
      <c r="L25" s="2"/>
      <c r="M25" s="2"/>
      <c r="N25" s="3"/>
    </row>
    <row r="27" spans="5:15" x14ac:dyDescent="0.2">
      <c r="M27" s="26"/>
    </row>
  </sheetData>
  <mergeCells count="2">
    <mergeCell ref="B9:G9"/>
    <mergeCell ref="I9:O9"/>
  </mergeCells>
  <conditionalFormatting sqref="O19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96F6A3-50A7-40E8-9110-FA89ACAB278B}">
          <x14:formula1>
            <xm:f>'[20180523.xlsx]lista Lebacs'!#REF!</xm:f>
          </x14:formula1>
          <xm:sqref>K13:K18 C11</xm:sqref>
        </x14:dataValidation>
        <x14:dataValidation type="list" allowBlank="1" showInputMessage="1" showErrorMessage="1" xr:uid="{B121293F-E1BE-41B0-843F-5E774671F872}">
          <x14:formula1>
            <xm:f>'[20180515 aux.xlsx]lista Lebacs'!#REF!</xm:f>
          </x14:formula1>
          <xm:sqref>K11:K12 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F940-F725-4D96-8BD7-0488DEC08878}">
  <sheetPr codeName="Hoja2"/>
  <dimension ref="B6:O27"/>
  <sheetViews>
    <sheetView workbookViewId="0">
      <selection activeCell="G18" sqref="G18"/>
    </sheetView>
  </sheetViews>
  <sheetFormatPr baseColWidth="10" defaultRowHeight="14.25" x14ac:dyDescent="0.2"/>
  <cols>
    <col min="3" max="3" width="16.75" bestFit="1" customWidth="1"/>
    <col min="4" max="4" width="21.5" customWidth="1"/>
    <col min="5" max="5" width="22.5" bestFit="1" customWidth="1"/>
    <col min="6" max="6" width="12.125" bestFit="1" customWidth="1"/>
    <col min="7" max="7" width="17.25" customWidth="1"/>
    <col min="11" max="11" width="16.75" bestFit="1" customWidth="1"/>
    <col min="12" max="12" width="14.75" bestFit="1" customWidth="1"/>
    <col min="14" max="14" width="14.25" customWidth="1"/>
    <col min="15" max="15" width="13.625" bestFit="1" customWidth="1"/>
  </cols>
  <sheetData>
    <row r="6" spans="2:15" x14ac:dyDescent="0.2">
      <c r="F6" s="5"/>
    </row>
    <row r="9" spans="2:15" ht="15" x14ac:dyDescent="0.25">
      <c r="B9" s="32" t="s">
        <v>2</v>
      </c>
      <c r="C9" s="32"/>
      <c r="D9" s="32"/>
      <c r="E9" s="32"/>
      <c r="F9" s="32"/>
      <c r="G9" s="32"/>
      <c r="I9" s="32" t="s">
        <v>3</v>
      </c>
      <c r="J9" s="32"/>
      <c r="K9" s="32"/>
      <c r="L9" s="32"/>
      <c r="M9" s="32"/>
      <c r="N9" s="32"/>
      <c r="O9" s="32"/>
    </row>
    <row r="10" spans="2:15" ht="15" x14ac:dyDescent="0.25">
      <c r="B10" s="24" t="s">
        <v>14</v>
      </c>
      <c r="C10" s="24" t="s">
        <v>6</v>
      </c>
      <c r="D10" s="24" t="s">
        <v>1</v>
      </c>
      <c r="E10" s="24" t="s">
        <v>12</v>
      </c>
      <c r="F10" s="24" t="s">
        <v>11</v>
      </c>
      <c r="G10" s="24" t="s">
        <v>0</v>
      </c>
      <c r="I10" s="7" t="s">
        <v>4</v>
      </c>
      <c r="J10" s="8" t="s">
        <v>5</v>
      </c>
      <c r="K10" s="7" t="s">
        <v>6</v>
      </c>
      <c r="L10" s="7" t="s">
        <v>15</v>
      </c>
      <c r="M10" s="7" t="s">
        <v>7</v>
      </c>
      <c r="N10" s="7" t="s">
        <v>8</v>
      </c>
      <c r="O10" s="7" t="s">
        <v>16</v>
      </c>
    </row>
    <row r="11" spans="2:15" x14ac:dyDescent="0.2">
      <c r="B11" s="21">
        <v>43242</v>
      </c>
      <c r="C11" s="6" t="s">
        <v>13</v>
      </c>
      <c r="D11" s="22">
        <v>1875814633</v>
      </c>
      <c r="E11" s="6">
        <v>96.793899999999994</v>
      </c>
      <c r="F11" s="6">
        <v>96.932699999999997</v>
      </c>
      <c r="G11" s="23">
        <f>+(F11-E11)/100*D11*5%</f>
        <v>130181.53553020317</v>
      </c>
      <c r="I11" s="6">
        <v>1</v>
      </c>
      <c r="J11" s="9" t="s">
        <v>9</v>
      </c>
      <c r="K11" s="10" t="s">
        <v>13</v>
      </c>
      <c r="L11" s="11">
        <v>1899900</v>
      </c>
      <c r="M11" s="12">
        <v>96.932699999999997</v>
      </c>
      <c r="N11" s="13">
        <f>+IF(K11="","",IF(J11="C",F11,E11))</f>
        <v>96.932699999999997</v>
      </c>
      <c r="O11" s="28">
        <f>+IFERROR(L11*(N11-M11)/100*5%,)</f>
        <v>0</v>
      </c>
    </row>
    <row r="12" spans="2:15" x14ac:dyDescent="0.2">
      <c r="B12" s="1"/>
      <c r="C12" s="1"/>
      <c r="D12" s="3"/>
      <c r="G12" s="4"/>
      <c r="I12" s="6">
        <v>2</v>
      </c>
      <c r="J12" s="15"/>
      <c r="K12" s="10"/>
      <c r="L12" s="11"/>
      <c r="M12" s="10"/>
      <c r="N12" s="13" t="str">
        <f t="shared" ref="N12:N18" si="0">+IF(K12="","",IF(J12="C",VLOOKUP(K12,$I$8:$L$16,4,FALSE),VLOOKUP(K12,$I$8:$L$16,3,FALSE)))</f>
        <v/>
      </c>
      <c r="O12" s="14">
        <f t="shared" ref="O12:O18" si="1">+IFERROR(L12*(N12-M12)/100*5%,)</f>
        <v>0</v>
      </c>
    </row>
    <row r="13" spans="2:15" x14ac:dyDescent="0.2">
      <c r="I13" s="6">
        <v>3</v>
      </c>
      <c r="J13" s="15"/>
      <c r="K13" s="10"/>
      <c r="L13" s="11"/>
      <c r="M13" s="10"/>
      <c r="N13" s="13" t="str">
        <f t="shared" si="0"/>
        <v/>
      </c>
      <c r="O13" s="14">
        <f t="shared" si="1"/>
        <v>0</v>
      </c>
    </row>
    <row r="14" spans="2:15" x14ac:dyDescent="0.2">
      <c r="I14" s="6">
        <v>4</v>
      </c>
      <c r="J14" s="15"/>
      <c r="K14" s="10"/>
      <c r="L14" s="10"/>
      <c r="M14" s="10"/>
      <c r="N14" s="13" t="str">
        <f t="shared" si="0"/>
        <v/>
      </c>
      <c r="O14" s="14">
        <f t="shared" si="1"/>
        <v>0</v>
      </c>
    </row>
    <row r="15" spans="2:15" x14ac:dyDescent="0.2">
      <c r="I15" s="6">
        <v>5</v>
      </c>
      <c r="J15" s="15"/>
      <c r="K15" s="10"/>
      <c r="L15" s="10"/>
      <c r="M15" s="10"/>
      <c r="N15" s="13" t="str">
        <f t="shared" si="0"/>
        <v/>
      </c>
      <c r="O15" s="14">
        <f t="shared" si="1"/>
        <v>0</v>
      </c>
    </row>
    <row r="16" spans="2:15" x14ac:dyDescent="0.2">
      <c r="E16" s="25"/>
      <c r="I16" s="6">
        <v>6</v>
      </c>
      <c r="J16" s="15"/>
      <c r="K16" s="10"/>
      <c r="L16" s="10"/>
      <c r="M16" s="10"/>
      <c r="N16" s="13" t="str">
        <f t="shared" si="0"/>
        <v/>
      </c>
      <c r="O16" s="14">
        <f t="shared" si="1"/>
        <v>0</v>
      </c>
    </row>
    <row r="17" spans="3:15" x14ac:dyDescent="0.2">
      <c r="I17" s="6">
        <v>7</v>
      </c>
      <c r="J17" s="15"/>
      <c r="K17" s="10"/>
      <c r="L17" s="10"/>
      <c r="M17" s="10"/>
      <c r="N17" s="13" t="str">
        <f t="shared" si="0"/>
        <v/>
      </c>
      <c r="O17" s="14">
        <f t="shared" si="1"/>
        <v>0</v>
      </c>
    </row>
    <row r="18" spans="3:15" x14ac:dyDescent="0.2">
      <c r="I18" s="6">
        <v>8</v>
      </c>
      <c r="J18" s="16"/>
      <c r="K18" s="10"/>
      <c r="L18" s="10"/>
      <c r="M18" s="10"/>
      <c r="N18" s="13" t="str">
        <f t="shared" si="0"/>
        <v/>
      </c>
      <c r="O18" s="14">
        <f t="shared" si="1"/>
        <v>0</v>
      </c>
    </row>
    <row r="19" spans="3:15" x14ac:dyDescent="0.2">
      <c r="I19" s="17" t="s">
        <v>10</v>
      </c>
      <c r="J19" s="17"/>
      <c r="K19" s="18"/>
      <c r="L19" s="19">
        <f>+SUM(L11:L18)</f>
        <v>1899900</v>
      </c>
      <c r="M19" s="20"/>
      <c r="N19" s="17"/>
      <c r="O19" s="19">
        <f>+SUM(O11:O18)</f>
        <v>0</v>
      </c>
    </row>
    <row r="22" spans="3:15" x14ac:dyDescent="0.2">
      <c r="N22" s="26"/>
    </row>
    <row r="23" spans="3:15" x14ac:dyDescent="0.2">
      <c r="N23" s="4"/>
    </row>
    <row r="24" spans="3:15" x14ac:dyDescent="0.2">
      <c r="C24" s="27"/>
    </row>
    <row r="25" spans="3:15" x14ac:dyDescent="0.2">
      <c r="E25" s="29" t="s">
        <v>18</v>
      </c>
      <c r="F25" s="30">
        <f>+G11+O19</f>
        <v>130181.53553020317</v>
      </c>
      <c r="L25" s="2"/>
      <c r="M25" s="2"/>
      <c r="N25" s="3"/>
    </row>
    <row r="27" spans="3:15" x14ac:dyDescent="0.2">
      <c r="M27" s="26"/>
    </row>
  </sheetData>
  <mergeCells count="2">
    <mergeCell ref="B9:G9"/>
    <mergeCell ref="I9:O9"/>
  </mergeCells>
  <conditionalFormatting sqref="O1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91A610B-F741-4782-8295-63D6CE68DCD0}">
          <x14:formula1>
            <xm:f>'[20180515 aux.xlsx]lista Lebacs'!#REF!</xm:f>
          </x14:formula1>
          <xm:sqref>K11:K12 C11</xm:sqref>
        </x14:dataValidation>
        <x14:dataValidation type="list" allowBlank="1" showInputMessage="1" showErrorMessage="1" xr:uid="{BBD5A9A5-7CEE-4C61-81B8-2E29BD7F14AD}">
          <x14:formula1>
            <xm:f>'[20180523.xlsx]lista Lebacs'!#REF!</xm:f>
          </x14:formula1>
          <xm:sqref>K13:K18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838-4362-4A0B-BE44-9B3D72D9779D}">
  <sheetPr codeName="Hoja3"/>
  <dimension ref="B6:O27"/>
  <sheetViews>
    <sheetView workbookViewId="0">
      <selection activeCell="F19" sqref="F19"/>
    </sheetView>
  </sheetViews>
  <sheetFormatPr baseColWidth="10" defaultRowHeight="14.25" x14ac:dyDescent="0.2"/>
  <cols>
    <col min="3" max="3" width="16.75" bestFit="1" customWidth="1"/>
    <col min="4" max="4" width="21.5" customWidth="1"/>
    <col min="5" max="5" width="22" bestFit="1" customWidth="1"/>
    <col min="6" max="6" width="12.125" bestFit="1" customWidth="1"/>
    <col min="7" max="7" width="17.25" customWidth="1"/>
    <col min="11" max="11" width="16.75" bestFit="1" customWidth="1"/>
    <col min="12" max="12" width="14.75" bestFit="1" customWidth="1"/>
    <col min="14" max="14" width="14.25" customWidth="1"/>
    <col min="15" max="15" width="13.625" bestFit="1" customWidth="1"/>
  </cols>
  <sheetData>
    <row r="6" spans="2:15" x14ac:dyDescent="0.2">
      <c r="F6" s="5"/>
    </row>
    <row r="9" spans="2:15" ht="15" x14ac:dyDescent="0.25">
      <c r="B9" s="32" t="s">
        <v>2</v>
      </c>
      <c r="C9" s="32"/>
      <c r="D9" s="32"/>
      <c r="E9" s="32"/>
      <c r="F9" s="32"/>
      <c r="G9" s="32"/>
      <c r="I9" s="32" t="s">
        <v>3</v>
      </c>
      <c r="J9" s="32"/>
      <c r="K9" s="32"/>
      <c r="L9" s="32"/>
      <c r="M9" s="32"/>
      <c r="N9" s="32"/>
      <c r="O9" s="32"/>
    </row>
    <row r="10" spans="2:15" ht="15" x14ac:dyDescent="0.25">
      <c r="B10" s="24" t="s">
        <v>14</v>
      </c>
      <c r="C10" s="24" t="s">
        <v>6</v>
      </c>
      <c r="D10" s="24" t="s">
        <v>1</v>
      </c>
      <c r="E10" s="24" t="s">
        <v>12</v>
      </c>
      <c r="F10" s="24" t="s">
        <v>11</v>
      </c>
      <c r="G10" s="24" t="s">
        <v>0</v>
      </c>
      <c r="I10" s="7" t="s">
        <v>4</v>
      </c>
      <c r="J10" s="8" t="s">
        <v>5</v>
      </c>
      <c r="K10" s="7" t="s">
        <v>6</v>
      </c>
      <c r="L10" s="7" t="s">
        <v>15</v>
      </c>
      <c r="M10" s="7" t="s">
        <v>7</v>
      </c>
      <c r="N10" s="7" t="s">
        <v>8</v>
      </c>
      <c r="O10" s="7" t="s">
        <v>16</v>
      </c>
    </row>
    <row r="11" spans="2:15" x14ac:dyDescent="0.2">
      <c r="B11" s="21">
        <v>43243</v>
      </c>
      <c r="C11" s="6" t="s">
        <v>13</v>
      </c>
      <c r="D11" s="22">
        <v>1877714533</v>
      </c>
      <c r="E11" s="6">
        <v>96.932699999999997</v>
      </c>
      <c r="F11" s="6">
        <v>97.024900000000002</v>
      </c>
      <c r="G11" s="31">
        <f>+(F11-E11)/100*D11*5%</f>
        <v>86562.639971305063</v>
      </c>
      <c r="I11" s="6">
        <v>1</v>
      </c>
      <c r="J11" s="9"/>
      <c r="K11" s="10"/>
      <c r="L11" s="11"/>
      <c r="M11" s="12"/>
      <c r="N11" s="13" t="str">
        <f>+IF(K11="","",IF(J11="C",F11,E11))</f>
        <v/>
      </c>
      <c r="O11" s="28">
        <f>+IFERROR(L11*(N11-M11)/100*5%,)</f>
        <v>0</v>
      </c>
    </row>
    <row r="12" spans="2:15" x14ac:dyDescent="0.2">
      <c r="B12" s="1"/>
      <c r="C12" s="1"/>
      <c r="D12" s="3"/>
      <c r="G12" s="4"/>
      <c r="I12" s="6">
        <v>2</v>
      </c>
      <c r="J12" s="15"/>
      <c r="K12" s="10"/>
      <c r="L12" s="11"/>
      <c r="M12" s="10"/>
      <c r="N12" s="13" t="str">
        <f t="shared" ref="N12:N18" si="0">+IF(K12="","",IF(J12="C",VLOOKUP(K12,$I$8:$L$16,4,FALSE),VLOOKUP(K12,$I$8:$L$16,3,FALSE)))</f>
        <v/>
      </c>
      <c r="O12" s="14">
        <f t="shared" ref="O12:O18" si="1">+IFERROR(L12*(N12-M12)/100*5%,)</f>
        <v>0</v>
      </c>
    </row>
    <row r="13" spans="2:15" x14ac:dyDescent="0.2">
      <c r="I13" s="6">
        <v>3</v>
      </c>
      <c r="J13" s="15"/>
      <c r="K13" s="10"/>
      <c r="L13" s="11"/>
      <c r="M13" s="10"/>
      <c r="N13" s="13" t="str">
        <f t="shared" si="0"/>
        <v/>
      </c>
      <c r="O13" s="14">
        <f t="shared" si="1"/>
        <v>0</v>
      </c>
    </row>
    <row r="14" spans="2:15" x14ac:dyDescent="0.2">
      <c r="I14" s="6">
        <v>4</v>
      </c>
      <c r="J14" s="15"/>
      <c r="K14" s="10"/>
      <c r="L14" s="10"/>
      <c r="M14" s="10"/>
      <c r="N14" s="13" t="str">
        <f t="shared" si="0"/>
        <v/>
      </c>
      <c r="O14" s="14">
        <f t="shared" si="1"/>
        <v>0</v>
      </c>
    </row>
    <row r="15" spans="2:15" x14ac:dyDescent="0.2">
      <c r="I15" s="6">
        <v>5</v>
      </c>
      <c r="J15" s="15"/>
      <c r="K15" s="10"/>
      <c r="L15" s="10"/>
      <c r="M15" s="10"/>
      <c r="N15" s="13" t="str">
        <f t="shared" si="0"/>
        <v/>
      </c>
      <c r="O15" s="14">
        <f t="shared" si="1"/>
        <v>0</v>
      </c>
    </row>
    <row r="16" spans="2:15" x14ac:dyDescent="0.2">
      <c r="E16" s="25"/>
      <c r="I16" s="6">
        <v>6</v>
      </c>
      <c r="J16" s="15"/>
      <c r="K16" s="10"/>
      <c r="L16" s="10"/>
      <c r="M16" s="10"/>
      <c r="N16" s="13" t="str">
        <f t="shared" si="0"/>
        <v/>
      </c>
      <c r="O16" s="14">
        <f t="shared" si="1"/>
        <v>0</v>
      </c>
    </row>
    <row r="17" spans="5:15" x14ac:dyDescent="0.2">
      <c r="I17" s="6">
        <v>7</v>
      </c>
      <c r="J17" s="15"/>
      <c r="K17" s="10"/>
      <c r="L17" s="10"/>
      <c r="M17" s="10"/>
      <c r="N17" s="13" t="str">
        <f t="shared" si="0"/>
        <v/>
      </c>
      <c r="O17" s="14">
        <f t="shared" si="1"/>
        <v>0</v>
      </c>
    </row>
    <row r="18" spans="5:15" x14ac:dyDescent="0.2">
      <c r="I18" s="6">
        <v>8</v>
      </c>
      <c r="J18" s="16"/>
      <c r="K18" s="10"/>
      <c r="L18" s="10"/>
      <c r="M18" s="10"/>
      <c r="N18" s="13" t="str">
        <f t="shared" si="0"/>
        <v/>
      </c>
      <c r="O18" s="14">
        <f t="shared" si="1"/>
        <v>0</v>
      </c>
    </row>
    <row r="19" spans="5:15" x14ac:dyDescent="0.2">
      <c r="I19" s="17" t="s">
        <v>10</v>
      </c>
      <c r="J19" s="17"/>
      <c r="K19" s="18"/>
      <c r="L19" s="19">
        <f>+SUM(L11:L18)</f>
        <v>0</v>
      </c>
      <c r="M19" s="20"/>
      <c r="N19" s="17"/>
      <c r="O19" s="19">
        <f>+SUM(O11:O18)</f>
        <v>0</v>
      </c>
    </row>
    <row r="22" spans="5:15" x14ac:dyDescent="0.2">
      <c r="N22" s="26"/>
    </row>
    <row r="23" spans="5:15" x14ac:dyDescent="0.2">
      <c r="N23" s="4"/>
    </row>
    <row r="25" spans="5:15" x14ac:dyDescent="0.2">
      <c r="E25" s="29" t="s">
        <v>17</v>
      </c>
      <c r="F25" s="30">
        <f>+G11+O19</f>
        <v>86562.639971305063</v>
      </c>
      <c r="L25" s="2"/>
      <c r="M25" s="2"/>
      <c r="N25" s="3"/>
    </row>
    <row r="27" spans="5:15" x14ac:dyDescent="0.2">
      <c r="M27" s="26"/>
    </row>
  </sheetData>
  <mergeCells count="2">
    <mergeCell ref="B9:G9"/>
    <mergeCell ref="I9:O9"/>
  </mergeCells>
  <conditionalFormatting sqref="O1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678658-9AEC-4980-82B3-5E89A515FEE1}">
          <x14:formula1>
            <xm:f>'[20180523.xlsx]lista Lebacs'!#REF!</xm:f>
          </x14:formula1>
          <xm:sqref>K13:K18 C11</xm:sqref>
        </x14:dataValidation>
        <x14:dataValidation type="list" allowBlank="1" showInputMessage="1" showErrorMessage="1" xr:uid="{4A4BAA98-1479-4357-A718-D0A27186CB1B}">
          <x14:formula1>
            <xm:f>'[20180515 aux.xlsx]lista Lebacs'!#REF!</xm:f>
          </x14:formula1>
          <xm:sqref>K11:K12 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24052018</vt:lpstr>
      <vt:lpstr>18052018</vt:lpstr>
      <vt:lpstr>22052018</vt:lpstr>
      <vt:lpstr>23052018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2018-05-23T21:33:50Z</dcterms:created>
  <dcterms:modified xsi:type="dcterms:W3CDTF">2018-05-24T23:28:21Z</dcterms:modified>
</cp:coreProperties>
</file>