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E16" i="4"/>
  <c r="F8" i="4"/>
  <c r="G8" i="4"/>
  <c r="H8" i="4" s="1"/>
  <c r="M25" i="4"/>
  <c r="L17" i="4"/>
  <c r="O9" i="4"/>
  <c r="O8" i="4"/>
  <c r="M27" i="4" s="1"/>
  <c r="M28" i="4" s="1"/>
  <c r="M29" i="4" s="1"/>
  <c r="P8" i="4"/>
  <c r="P9" i="4"/>
  <c r="F9" i="4"/>
  <c r="G9" i="4"/>
  <c r="H9" i="4" s="1"/>
  <c r="G11" i="4"/>
  <c r="H11" i="4" s="1"/>
  <c r="G12" i="4"/>
  <c r="H12" i="4" s="1"/>
  <c r="G13" i="4"/>
  <c r="H13" i="4"/>
  <c r="G14" i="4"/>
  <c r="H14" i="4" s="1"/>
  <c r="G15" i="4"/>
  <c r="H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N26" i="4" s="1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H16" i="4" l="1"/>
  <c r="G16" i="4"/>
  <c r="I21" i="4"/>
  <c r="I29" i="4" s="1"/>
  <c r="H29" i="4"/>
  <c r="O20" i="4"/>
  <c r="N27" i="4"/>
  <c r="M30" i="4" l="1"/>
  <c r="M31" i="4" s="1"/>
  <c r="O21" i="4"/>
  <c r="O22" i="4" s="1"/>
  <c r="M33" i="4" s="1"/>
  <c r="M32" i="4" l="1"/>
  <c r="N36" i="4" l="1"/>
  <c r="M34" i="4"/>
  <c r="M36" i="4" s="1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<sst xmlns="http://schemas.openxmlformats.org/spreadsheetml/2006/main" count="91" uniqueCount="75">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</sst>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N35" sqref="N35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64518093.599200003</v>
      </c>
      <c r="M8" s="56">
        <v>98.900800000000004</v>
      </c>
      <c r="N8" s="56">
        <v>98.973699999999994</v>
      </c>
      <c r="O8" s="4">
        <f t="shared" ref="O8:O16" si="2">+IF(AND(L8&gt;0,M8&gt;0,N8&gt;0),N8/M8-1,"")</f>
        <v>7.3710222768652578E-4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6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19.690000000000001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9">
        <f>+SUM(L8:L9)</f>
        <v>64518093.599200003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1"/>
      <c r="K19" s="77" t="s">
        <v>42</v>
      </c>
      <c r="L19" s="77"/>
      <c r="N19" s="75" t="s">
        <v>70</v>
      </c>
      <c r="O19" s="75"/>
      <c r="P19" s="49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60"/>
      <c r="K20" s="7" t="s">
        <v>1</v>
      </c>
      <c r="L20" s="50">
        <v>19.690000000000001</v>
      </c>
      <c r="M20" s="49"/>
      <c r="N20" s="62" t="s">
        <v>65</v>
      </c>
      <c r="O20" s="3">
        <f>+L17*L21*M27*5%</f>
        <v>46447.176776224398</v>
      </c>
      <c r="P20" s="49"/>
    </row>
    <row r="21" spans="2:17" ht="15" x14ac:dyDescent="0.25">
      <c r="B21" s="1">
        <v>1</v>
      </c>
      <c r="C21" s="1" t="s">
        <v>74</v>
      </c>
      <c r="D21" s="7"/>
      <c r="E21" s="21"/>
      <c r="F21" s="56"/>
      <c r="G21" s="57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50">
        <v>19.5335</v>
      </c>
      <c r="N21" s="63" t="s">
        <v>66</v>
      </c>
      <c r="O21" s="64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2" t="s">
        <v>67</v>
      </c>
      <c r="O22" s="49">
        <f>+SUM(O20:O21)</f>
        <v>46447.176776224398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1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64518093.599200003</v>
      </c>
      <c r="N25" s="76"/>
      <c r="O25" s="49"/>
      <c r="P25" s="49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-7.9481970543423541E-3</v>
      </c>
      <c r="N26" s="19">
        <f>+M26*M25</f>
        <v>-512802.52149694576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7.3710222768652578E-4</v>
      </c>
      <c r="N27" s="69">
        <f>+M27*L17</f>
        <v>47556.4305180581</v>
      </c>
      <c r="P27" s="49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70">
        <f>+(1+M26)*(1+M27)-1</f>
        <v>-7.2169534604106245E-3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64052469.52034016</v>
      </c>
      <c r="N29" s="76"/>
      <c r="O29" s="49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9"/>
    </row>
    <row r="32" spans="2:17" ht="15" x14ac:dyDescent="0.25">
      <c r="E32" s="51"/>
      <c r="L32" s="16" t="s">
        <v>69</v>
      </c>
      <c r="M32" s="76">
        <f>+M25+N26+N27+M30</f>
        <v>64052847.50822112</v>
      </c>
      <c r="N32" s="76"/>
      <c r="P32" s="30"/>
    </row>
    <row r="33" spans="4:17" ht="15" x14ac:dyDescent="0.25">
      <c r="E33" s="3"/>
      <c r="F33" s="59"/>
      <c r="G33" s="58"/>
      <c r="L33" s="47" t="s">
        <v>63</v>
      </c>
      <c r="M33" s="76">
        <f>+O22/L20</f>
        <v>2358.9221318549717</v>
      </c>
      <c r="N33" s="76"/>
      <c r="P33" s="31"/>
    </row>
    <row r="34" spans="4:17" ht="15" x14ac:dyDescent="0.25">
      <c r="D34" s="3"/>
      <c r="E34" s="49"/>
      <c r="L34" s="47" t="s">
        <v>64</v>
      </c>
      <c r="M34" s="76">
        <f>+M32-M33</f>
        <v>64050488.586089268</v>
      </c>
      <c r="N34" s="76"/>
    </row>
    <row r="35" spans="4:17" ht="15" x14ac:dyDescent="0.25">
      <c r="E35" s="49"/>
      <c r="G35" s="49"/>
      <c r="L35" s="72" t="s">
        <v>72</v>
      </c>
      <c r="M35" s="73">
        <f>+M32/M25-1</f>
        <v>-7.2110948266557173E-3</v>
      </c>
      <c r="N35" s="74">
        <f>+M32-M25</f>
        <v>-465246.09097888321</v>
      </c>
    </row>
    <row r="36" spans="4:17" ht="15" x14ac:dyDescent="0.25">
      <c r="E36" s="49"/>
      <c r="G36" s="49"/>
      <c r="L36" s="29" t="s">
        <v>71</v>
      </c>
      <c r="M36" s="27">
        <f>+M34/M25-1</f>
        <v>-7.247657006352326E-3</v>
      </c>
      <c r="N36" s="28">
        <f>+M32-M25</f>
        <v>-465246.09097888321</v>
      </c>
    </row>
    <row r="37" spans="4:17" x14ac:dyDescent="0.2">
      <c r="M37" s="67"/>
    </row>
    <row r="38" spans="4:17" x14ac:dyDescent="0.2">
      <c r="M38" s="71"/>
    </row>
    <row r="39" spans="4:17" ht="15" x14ac:dyDescent="0.25">
      <c r="E39" s="65"/>
      <c r="M39" s="34"/>
      <c r="O39" s="52"/>
      <c r="P39" s="52"/>
      <c r="Q39" s="53"/>
    </row>
    <row r="40" spans="4:17" ht="15" x14ac:dyDescent="0.25">
      <c r="E40" s="66"/>
      <c r="M40" s="33"/>
      <c r="O40" s="52"/>
      <c r="P40" s="52"/>
      <c r="Q40" s="53"/>
    </row>
    <row r="41" spans="4:17" x14ac:dyDescent="0.2">
      <c r="M41" s="68"/>
      <c r="O41" s="52"/>
      <c r="P41" s="52"/>
      <c r="Q41" s="52"/>
    </row>
    <row r="42" spans="4:17" ht="15" x14ac:dyDescent="0.25">
      <c r="O42" s="52"/>
      <c r="P42" s="52"/>
      <c r="Q42" s="53"/>
    </row>
    <row r="43" spans="4:17" ht="15" x14ac:dyDescent="0.25">
      <c r="Q43" s="53"/>
    </row>
    <row r="45" spans="4:17" x14ac:dyDescent="0.2">
      <c r="Q45" s="52"/>
    </row>
    <row r="46" spans="4:17" x14ac:dyDescent="0.2">
      <c r="Q46" s="34"/>
    </row>
    <row r="50" spans="16:22" x14ac:dyDescent="0.2">
      <c r="P50" s="52"/>
      <c r="Q50" s="4"/>
      <c r="R50" s="52"/>
      <c r="T50" s="52"/>
      <c r="U50" s="55"/>
      <c r="V50" s="34"/>
    </row>
    <row r="51" spans="16:22" x14ac:dyDescent="0.2">
      <c r="P51" s="52"/>
      <c r="Q51" s="4"/>
      <c r="R51" s="52"/>
      <c r="T51" s="52"/>
      <c r="U51" s="55"/>
      <c r="V51" s="34"/>
    </row>
    <row r="52" spans="16:22" x14ac:dyDescent="0.2">
      <c r="P52" s="52"/>
      <c r="Q52" s="4"/>
      <c r="R52" s="52"/>
      <c r="U52" s="55"/>
    </row>
    <row r="53" spans="16:22" x14ac:dyDescent="0.2">
      <c r="P53" s="52"/>
      <c r="Q53" s="4"/>
      <c r="R53" s="52"/>
      <c r="T53" s="52"/>
      <c r="U53" s="55"/>
      <c r="V53" s="34"/>
    </row>
    <row r="54" spans="16:22" ht="15" x14ac:dyDescent="0.25">
      <c r="P54" s="53"/>
    </row>
    <row r="58" spans="16:22" x14ac:dyDescent="0.2">
      <c r="P58" s="54"/>
    </row>
    <row r="59" spans="16:22" x14ac:dyDescent="0.2">
      <c r="P59" s="54"/>
    </row>
    <row r="60" spans="16:22" x14ac:dyDescent="0.2">
      <c r="P60" s="54"/>
    </row>
    <row r="61" spans="16:22" x14ac:dyDescent="0.2">
      <c r="P61" s="54"/>
    </row>
    <row r="62" spans="16:22" x14ac:dyDescent="0.2">
      <c r="P62" s="54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9" t="s">
        <v>60</v>
      </c>
      <c r="O20" s="80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2018-02-07T12:27:27Z</dcterms:modified>
</cp:coreProperties>
</file>