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E+\"/>
    </mc:Choice>
  </mc:AlternateContent>
  <bookViews>
    <workbookView xWindow="0" yWindow="0" windowWidth="28800" windowHeight="12210" activeTab="1" xr2:uid="{D2313588-7A1C-4667-B5AE-717EC651967E}"/>
  </bookViews>
  <sheets>
    <sheet name="2017-12-18" sheetId="3" r:id="rId1"/>
    <sheet name="2017-12-19" sheetId="1" r:id="rId2"/>
    <sheet name="Hoja2" sheetId="2" r:id="rId3"/>
    <sheet name="1812M" sheetId="4" r:id="rId4"/>
    <sheet name="1912M" sheetId="5" r:id="rId5"/>
  </sheets>
  <definedNames>
    <definedName name="_xlnm._FilterDatabase" localSheetId="1" hidden="1">'2017-12-19'!$A$1:$N$259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R18" i="1"/>
  <c r="R16" i="1"/>
  <c r="R15" i="1"/>
  <c r="R11" i="1"/>
  <c r="R17" i="1"/>
  <c r="R3" i="1"/>
  <c r="R4" i="1" s="1"/>
  <c r="R2" i="1"/>
  <c r="R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8" i="1"/>
  <c r="N219" i="1"/>
  <c r="N220" i="1"/>
  <c r="N221" i="1"/>
  <c r="N222" i="1"/>
  <c r="N223" i="1"/>
  <c r="N224" i="1"/>
  <c r="N225" i="1"/>
  <c r="N227" i="1"/>
  <c r="N228" i="1"/>
  <c r="N229" i="1"/>
  <c r="N230" i="1"/>
  <c r="N231" i="1"/>
  <c r="N232" i="1"/>
  <c r="N233" i="1"/>
  <c r="N234" i="1"/>
  <c r="N235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R9" i="1"/>
  <c r="M4" i="1"/>
  <c r="M22" i="1"/>
  <c r="M45" i="1"/>
  <c r="M68" i="1"/>
  <c r="M86" i="1"/>
  <c r="M109" i="1"/>
  <c r="M132" i="1"/>
  <c r="M150" i="1"/>
  <c r="M174" i="1"/>
  <c r="M197" i="1"/>
  <c r="M243" i="1"/>
  <c r="J3" i="1"/>
  <c r="J4" i="1"/>
  <c r="J5" i="1"/>
  <c r="M5" i="1" s="1"/>
  <c r="J6" i="1"/>
  <c r="M6" i="1" s="1"/>
  <c r="J7" i="1"/>
  <c r="M7" i="1" s="1"/>
  <c r="J8" i="1"/>
  <c r="M8" i="1" s="1"/>
  <c r="J9" i="1"/>
  <c r="M9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J23" i="1"/>
  <c r="M23" i="1" s="1"/>
  <c r="J24" i="1"/>
  <c r="M24" i="1" s="1"/>
  <c r="J25" i="1"/>
  <c r="M25" i="1" s="1"/>
  <c r="J26" i="1"/>
  <c r="M26" i="1" s="1"/>
  <c r="J27" i="1"/>
  <c r="M27" i="1" s="1"/>
  <c r="J28" i="1"/>
  <c r="M28" i="1" s="1"/>
  <c r="J29" i="1"/>
  <c r="M29" i="1" s="1"/>
  <c r="J30" i="1"/>
  <c r="M30" i="1" s="1"/>
  <c r="J31" i="1"/>
  <c r="M31" i="1" s="1"/>
  <c r="J32" i="1"/>
  <c r="M32" i="1" s="1"/>
  <c r="J33" i="1"/>
  <c r="M33" i="1" s="1"/>
  <c r="J34" i="1"/>
  <c r="M34" i="1" s="1"/>
  <c r="J35" i="1"/>
  <c r="M35" i="1" s="1"/>
  <c r="J36" i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J42" i="1"/>
  <c r="M42" i="1" s="1"/>
  <c r="J43" i="1"/>
  <c r="M43" i="1" s="1"/>
  <c r="J44" i="1"/>
  <c r="M44" i="1" s="1"/>
  <c r="J45" i="1"/>
  <c r="J46" i="1"/>
  <c r="M46" i="1" s="1"/>
  <c r="J47" i="1"/>
  <c r="M47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54" i="1"/>
  <c r="M54" i="1" s="1"/>
  <c r="J55" i="1"/>
  <c r="M55" i="1" s="1"/>
  <c r="J56" i="1"/>
  <c r="M56" i="1" s="1"/>
  <c r="J57" i="1"/>
  <c r="M57" i="1" s="1"/>
  <c r="J58" i="1"/>
  <c r="M58" i="1" s="1"/>
  <c r="J59" i="1"/>
  <c r="M59" i="1" s="1"/>
  <c r="J60" i="1"/>
  <c r="M60" i="1" s="1"/>
  <c r="J61" i="1"/>
  <c r="M61" i="1" s="1"/>
  <c r="J62" i="1"/>
  <c r="M62" i="1" s="1"/>
  <c r="J63" i="1"/>
  <c r="M63" i="1" s="1"/>
  <c r="J64" i="1"/>
  <c r="M64" i="1" s="1"/>
  <c r="J65" i="1"/>
  <c r="M65" i="1" s="1"/>
  <c r="J66" i="1"/>
  <c r="M66" i="1" s="1"/>
  <c r="J67" i="1"/>
  <c r="M67" i="1" s="1"/>
  <c r="J68" i="1"/>
  <c r="J69" i="1"/>
  <c r="M69" i="1" s="1"/>
  <c r="J70" i="1"/>
  <c r="M70" i="1" s="1"/>
  <c r="J71" i="1"/>
  <c r="M71" i="1" s="1"/>
  <c r="J72" i="1"/>
  <c r="M72" i="1" s="1"/>
  <c r="J73" i="1"/>
  <c r="M73" i="1" s="1"/>
  <c r="J74" i="1"/>
  <c r="M74" i="1" s="1"/>
  <c r="J75" i="1"/>
  <c r="M75" i="1" s="1"/>
  <c r="J76" i="1"/>
  <c r="M76" i="1" s="1"/>
  <c r="J77" i="1"/>
  <c r="M77" i="1" s="1"/>
  <c r="J78" i="1"/>
  <c r="M78" i="1" s="1"/>
  <c r="J79" i="1"/>
  <c r="M79" i="1" s="1"/>
  <c r="J80" i="1"/>
  <c r="M80" i="1" s="1"/>
  <c r="J81" i="1"/>
  <c r="M81" i="1" s="1"/>
  <c r="J82" i="1"/>
  <c r="M82" i="1" s="1"/>
  <c r="J83" i="1"/>
  <c r="M83" i="1" s="1"/>
  <c r="J84" i="1"/>
  <c r="M84" i="1" s="1"/>
  <c r="J85" i="1"/>
  <c r="M85" i="1" s="1"/>
  <c r="J86" i="1"/>
  <c r="J87" i="1"/>
  <c r="M87" i="1" s="1"/>
  <c r="J88" i="1"/>
  <c r="M88" i="1" s="1"/>
  <c r="J89" i="1"/>
  <c r="M89" i="1" s="1"/>
  <c r="J90" i="1"/>
  <c r="M90" i="1" s="1"/>
  <c r="J91" i="1"/>
  <c r="M91" i="1" s="1"/>
  <c r="J92" i="1"/>
  <c r="M92" i="1" s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3" i="1"/>
  <c r="M103" i="1" s="1"/>
  <c r="J104" i="1"/>
  <c r="M104" i="1" s="1"/>
  <c r="J105" i="1"/>
  <c r="M105" i="1" s="1"/>
  <c r="J106" i="1"/>
  <c r="M106" i="1" s="1"/>
  <c r="J107" i="1"/>
  <c r="M107" i="1" s="1"/>
  <c r="J108" i="1"/>
  <c r="M108" i="1" s="1"/>
  <c r="J109" i="1"/>
  <c r="J110" i="1"/>
  <c r="M110" i="1" s="1"/>
  <c r="J111" i="1"/>
  <c r="M111" i="1" s="1"/>
  <c r="J112" i="1"/>
  <c r="M112" i="1" s="1"/>
  <c r="J113" i="1"/>
  <c r="M113" i="1" s="1"/>
  <c r="J114" i="1"/>
  <c r="M114" i="1" s="1"/>
  <c r="J115" i="1"/>
  <c r="M115" i="1" s="1"/>
  <c r="J116" i="1"/>
  <c r="M116" i="1" s="1"/>
  <c r="J117" i="1"/>
  <c r="M117" i="1" s="1"/>
  <c r="J118" i="1"/>
  <c r="M118" i="1" s="1"/>
  <c r="J119" i="1"/>
  <c r="M119" i="1" s="1"/>
  <c r="J120" i="1"/>
  <c r="M120" i="1" s="1"/>
  <c r="J121" i="1"/>
  <c r="M121" i="1" s="1"/>
  <c r="J122" i="1"/>
  <c r="M122" i="1" s="1"/>
  <c r="J123" i="1"/>
  <c r="M123" i="1" s="1"/>
  <c r="J124" i="1"/>
  <c r="M124" i="1" s="1"/>
  <c r="J125" i="1"/>
  <c r="M125" i="1" s="1"/>
  <c r="J126" i="1"/>
  <c r="M126" i="1" s="1"/>
  <c r="J127" i="1"/>
  <c r="M127" i="1" s="1"/>
  <c r="J128" i="1"/>
  <c r="M128" i="1" s="1"/>
  <c r="J129" i="1"/>
  <c r="M129" i="1" s="1"/>
  <c r="J130" i="1"/>
  <c r="M130" i="1" s="1"/>
  <c r="J131" i="1"/>
  <c r="M131" i="1" s="1"/>
  <c r="J132" i="1"/>
  <c r="J133" i="1"/>
  <c r="M133" i="1" s="1"/>
  <c r="J134" i="1"/>
  <c r="M134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147" i="1"/>
  <c r="M147" i="1" s="1"/>
  <c r="J148" i="1"/>
  <c r="M148" i="1" s="1"/>
  <c r="J149" i="1"/>
  <c r="M149" i="1" s="1"/>
  <c r="J150" i="1"/>
  <c r="J151" i="1"/>
  <c r="M151" i="1" s="1"/>
  <c r="J152" i="1"/>
  <c r="M152" i="1" s="1"/>
  <c r="J153" i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6" i="1"/>
  <c r="M166" i="1" s="1"/>
  <c r="J167" i="1"/>
  <c r="M167" i="1" s="1"/>
  <c r="J168" i="1"/>
  <c r="M168" i="1" s="1"/>
  <c r="J169" i="1"/>
  <c r="M169" i="1" s="1"/>
  <c r="J170" i="1"/>
  <c r="M170" i="1" s="1"/>
  <c r="J171" i="1"/>
  <c r="M171" i="1" s="1"/>
  <c r="J172" i="1"/>
  <c r="M172" i="1" s="1"/>
  <c r="J173" i="1"/>
  <c r="M173" i="1" s="1"/>
  <c r="J174" i="1"/>
  <c r="J175" i="1"/>
  <c r="M175" i="1" s="1"/>
  <c r="J176" i="1"/>
  <c r="M176" i="1" s="1"/>
  <c r="J177" i="1"/>
  <c r="M177" i="1" s="1"/>
  <c r="J178" i="1"/>
  <c r="M178" i="1" s="1"/>
  <c r="J179" i="1"/>
  <c r="M179" i="1" s="1"/>
  <c r="J180" i="1"/>
  <c r="M180" i="1" s="1"/>
  <c r="J181" i="1"/>
  <c r="M181" i="1" s="1"/>
  <c r="J182" i="1"/>
  <c r="M182" i="1" s="1"/>
  <c r="J183" i="1"/>
  <c r="M183" i="1" s="1"/>
  <c r="J184" i="1"/>
  <c r="M184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1" i="1"/>
  <c r="M191" i="1" s="1"/>
  <c r="J192" i="1"/>
  <c r="M192" i="1" s="1"/>
  <c r="J193" i="1"/>
  <c r="M193" i="1" s="1"/>
  <c r="J194" i="1"/>
  <c r="M194" i="1" s="1"/>
  <c r="J195" i="1"/>
  <c r="M195" i="1" s="1"/>
  <c r="J196" i="1"/>
  <c r="M196" i="1" s="1"/>
  <c r="J197" i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J204" i="1"/>
  <c r="M204" i="1" s="1"/>
  <c r="J205" i="1"/>
  <c r="M205" i="1" s="1"/>
  <c r="J206" i="1"/>
  <c r="M206" i="1" s="1"/>
  <c r="J207" i="1"/>
  <c r="M207" i="1" s="1"/>
  <c r="J208" i="1"/>
  <c r="M208" i="1" s="1"/>
  <c r="J209" i="1"/>
  <c r="M209" i="1" s="1"/>
  <c r="J210" i="1"/>
  <c r="M210" i="1" s="1"/>
  <c r="J211" i="1"/>
  <c r="M211" i="1" s="1"/>
  <c r="J212" i="1"/>
  <c r="M212" i="1" s="1"/>
  <c r="J213" i="1"/>
  <c r="M213" i="1" s="1"/>
  <c r="J214" i="1"/>
  <c r="M214" i="1" s="1"/>
  <c r="J215" i="1"/>
  <c r="M215" i="1" s="1"/>
  <c r="J216" i="1"/>
  <c r="M216" i="1" s="1"/>
  <c r="J217" i="1"/>
  <c r="J218" i="1"/>
  <c r="M218" i="1" s="1"/>
  <c r="J219" i="1"/>
  <c r="M219" i="1" s="1"/>
  <c r="J220" i="1"/>
  <c r="M220" i="1" s="1"/>
  <c r="J221" i="1"/>
  <c r="M221" i="1" s="1"/>
  <c r="J222" i="1"/>
  <c r="M222" i="1" s="1"/>
  <c r="J223" i="1"/>
  <c r="M223" i="1" s="1"/>
  <c r="J224" i="1"/>
  <c r="M224" i="1" s="1"/>
  <c r="J225" i="1"/>
  <c r="M225" i="1" s="1"/>
  <c r="J226" i="1"/>
  <c r="J227" i="1"/>
  <c r="M227" i="1" s="1"/>
  <c r="J228" i="1"/>
  <c r="M228" i="1" s="1"/>
  <c r="J229" i="1"/>
  <c r="M229" i="1" s="1"/>
  <c r="J230" i="1"/>
  <c r="M230" i="1" s="1"/>
  <c r="J231" i="1"/>
  <c r="M231" i="1" s="1"/>
  <c r="J232" i="1"/>
  <c r="M232" i="1" s="1"/>
  <c r="J233" i="1"/>
  <c r="M233" i="1" s="1"/>
  <c r="J234" i="1"/>
  <c r="M234" i="1" s="1"/>
  <c r="J235" i="1"/>
  <c r="M235" i="1" s="1"/>
  <c r="J236" i="1"/>
  <c r="J237" i="1"/>
  <c r="M237" i="1" s="1"/>
  <c r="J238" i="1"/>
  <c r="M238" i="1" s="1"/>
  <c r="J239" i="1"/>
  <c r="M239" i="1" s="1"/>
  <c r="J240" i="1"/>
  <c r="M240" i="1" s="1"/>
  <c r="J241" i="1"/>
  <c r="M241" i="1" s="1"/>
  <c r="J242" i="1"/>
  <c r="M242" i="1" s="1"/>
  <c r="J243" i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5" i="1"/>
  <c r="M255" i="1" s="1"/>
  <c r="J256" i="1"/>
  <c r="M256" i="1" s="1"/>
  <c r="J257" i="1"/>
  <c r="M257" i="1" s="1"/>
  <c r="J258" i="1"/>
  <c r="M258" i="1" s="1"/>
  <c r="J2" i="1"/>
  <c r="F3" i="1"/>
  <c r="M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" i="1"/>
  <c r="M2" i="1" s="1"/>
  <c r="N2" i="1" s="1"/>
  <c r="L17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3" i="2"/>
  <c r="D12" i="2"/>
  <c r="D20" i="2"/>
  <c r="D28" i="2"/>
  <c r="D36" i="2"/>
  <c r="D44" i="2"/>
  <c r="D52" i="2"/>
  <c r="D60" i="2"/>
  <c r="D68" i="2"/>
  <c r="D3" i="2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3" i="2"/>
  <c r="M236" i="1" l="1"/>
  <c r="N236" i="1" s="1"/>
  <c r="M203" i="1"/>
  <c r="N203" i="1" s="1"/>
  <c r="M226" i="1"/>
  <c r="N226" i="1" s="1"/>
  <c r="M217" i="1"/>
  <c r="N217" i="1" s="1"/>
  <c r="M153" i="1"/>
  <c r="N153" i="1" s="1"/>
  <c r="O259" i="1"/>
  <c r="N259" i="1"/>
  <c r="R6" i="1" s="1"/>
</calcChain>
</file>

<file path=xl/sharedStrings.xml><?xml version="1.0" encoding="utf-8"?>
<sst xmlns="http://schemas.openxmlformats.org/spreadsheetml/2006/main" count="4241" uniqueCount="712">
  <si>
    <t>Fecha</t>
  </si>
  <si>
    <t>Fondo</t>
  </si>
  <si>
    <t>Instrumento</t>
  </si>
  <si>
    <t>Emisor</t>
  </si>
  <si>
    <t>Valor_Presente</t>
  </si>
  <si>
    <t>Nominal</t>
  </si>
  <si>
    <t>porc</t>
  </si>
  <si>
    <t>Tasa</t>
  </si>
  <si>
    <t>Vencimiento</t>
  </si>
  <si>
    <t>Dias_venc</t>
  </si>
  <si>
    <t>Duracion</t>
  </si>
  <si>
    <t>precio</t>
  </si>
  <si>
    <t>Moneda</t>
  </si>
  <si>
    <t>Tipo_Instrumento</t>
  </si>
  <si>
    <t>Sector</t>
  </si>
  <si>
    <t>Riesgo</t>
  </si>
  <si>
    <t>Nombre_Emisor</t>
  </si>
  <si>
    <t>Nombre_Instrumento</t>
  </si>
  <si>
    <t>Retorno</t>
  </si>
  <si>
    <t>Spread (bps)</t>
  </si>
  <si>
    <t>2017-12-19</t>
  </si>
  <si>
    <t>IMT E-PLUS</t>
  </si>
  <si>
    <t>CFIPGMISTR</t>
  </si>
  <si>
    <t>FIP GM</t>
  </si>
  <si>
    <t>$</t>
  </si>
  <si>
    <t>Cuota de Fondo</t>
  </si>
  <si>
    <t>Financieras</t>
  </si>
  <si>
    <t>BBB</t>
  </si>
  <si>
    <t>Caja de Compensación Gabriela Mistral</t>
  </si>
  <si>
    <t>Cuotas de Fondo Caja Gabriela Mistral</t>
  </si>
  <si>
    <t>CFIPLAPOL1</t>
  </si>
  <si>
    <t>FIP LP 01</t>
  </si>
  <si>
    <t>C</t>
  </si>
  <si>
    <t>La Polar S.A.</t>
  </si>
  <si>
    <t>Cuotas de Fondo La Polar</t>
  </si>
  <si>
    <t>CFIAMERIS</t>
  </si>
  <si>
    <t>FIP AMERIS</t>
  </si>
  <si>
    <t>BB</t>
  </si>
  <si>
    <t>Contempora</t>
  </si>
  <si>
    <t>Cuotas de FIP Ameris</t>
  </si>
  <si>
    <t>PAGARE NR</t>
  </si>
  <si>
    <t>FAESCOND</t>
  </si>
  <si>
    <t>Factura</t>
  </si>
  <si>
    <t>AA+</t>
  </si>
  <si>
    <t>Minera Escondida</t>
  </si>
  <si>
    <t>Factura Minera Escondida</t>
  </si>
  <si>
    <t>ITAU</t>
  </si>
  <si>
    <t>Deposito</t>
  </si>
  <si>
    <t>N-1+</t>
  </si>
  <si>
    <t>Itau/Corpbanca</t>
  </si>
  <si>
    <t>FSMXPOR</t>
  </si>
  <si>
    <t>Industriales</t>
  </si>
  <si>
    <t>BBB-</t>
  </si>
  <si>
    <t>Multiexport</t>
  </si>
  <si>
    <t>Factura Multiexport</t>
  </si>
  <si>
    <t>METRO</t>
  </si>
  <si>
    <t>Transporte</t>
  </si>
  <si>
    <t>Emp. de Transporte de Pasajeros Metro S.A.</t>
  </si>
  <si>
    <t>Factura Metro</t>
  </si>
  <si>
    <t>BSECK10108</t>
  </si>
  <si>
    <t>BBSECURITY</t>
  </si>
  <si>
    <t>UF</t>
  </si>
  <si>
    <t>Bono Corporativo</t>
  </si>
  <si>
    <t>AA-</t>
  </si>
  <si>
    <t>Banco Security</t>
  </si>
  <si>
    <t>Bono Banco Security</t>
  </si>
  <si>
    <t>SANTANDER</t>
  </si>
  <si>
    <t>Banco Santander</t>
  </si>
  <si>
    <t>Deposito Banco Santander</t>
  </si>
  <si>
    <t>CHILE</t>
  </si>
  <si>
    <t>Banco de Chile</t>
  </si>
  <si>
    <t>Deposito Banco Chile</t>
  </si>
  <si>
    <t>BCI</t>
  </si>
  <si>
    <t>Deposito Banco BCI</t>
  </si>
  <si>
    <t>INTERNACIO</t>
  </si>
  <si>
    <t>N-1</t>
  </si>
  <si>
    <t>Banco Internacional</t>
  </si>
  <si>
    <t>Deposito Banco Internacio</t>
  </si>
  <si>
    <t>ESTADO</t>
  </si>
  <si>
    <t>Banco Estado</t>
  </si>
  <si>
    <t>Deposito Banco Estado</t>
  </si>
  <si>
    <t>ITAUCORP</t>
  </si>
  <si>
    <t>Deposito Banco Itaucorp</t>
  </si>
  <si>
    <t>RIPLEY</t>
  </si>
  <si>
    <t>Banco Ripley</t>
  </si>
  <si>
    <t>Deposito Banco Ripley</t>
  </si>
  <si>
    <t>SCOTIABANK</t>
  </si>
  <si>
    <t>Scotiabank</t>
  </si>
  <si>
    <t>Deposito Banco Scotiabank</t>
  </si>
  <si>
    <t>BHER-C0413</t>
  </si>
  <si>
    <t>LOS HEROES</t>
  </si>
  <si>
    <t>A-</t>
  </si>
  <si>
    <t>Caja Los Héroes</t>
  </si>
  <si>
    <t>Bono Los Heroes C.C.A.F.</t>
  </si>
  <si>
    <t>BBNS-P0413</t>
  </si>
  <si>
    <t>BBSCOTIABA</t>
  </si>
  <si>
    <t>AAA</t>
  </si>
  <si>
    <t>Bono Scotiabank</t>
  </si>
  <si>
    <t>BBBVJ40413</t>
  </si>
  <si>
    <t>BBBVA</t>
  </si>
  <si>
    <t>AA</t>
  </si>
  <si>
    <t>Banco BBVA</t>
  </si>
  <si>
    <t>Bono Banco BBVA</t>
  </si>
  <si>
    <t>BBBVM21011</t>
  </si>
  <si>
    <t>BCNO-L1114</t>
  </si>
  <si>
    <t>BBCONSORC</t>
  </si>
  <si>
    <t>Banco Consorcio</t>
  </si>
  <si>
    <t>Bono Banco Consorcio</t>
  </si>
  <si>
    <t>BHER-E0813</t>
  </si>
  <si>
    <t>FNSBLE</t>
  </si>
  <si>
    <t>Alimentos</t>
  </si>
  <si>
    <t>Servicios Agroindustriales Subsole</t>
  </si>
  <si>
    <t>Factura Servicios Agroindustriales Subsole</t>
  </si>
  <si>
    <t>BCNO-C0613</t>
  </si>
  <si>
    <t>BCAJ-I0315</t>
  </si>
  <si>
    <t>LOS ANDES</t>
  </si>
  <si>
    <t>Caja Los Andes</t>
  </si>
  <si>
    <t>Bono Caja Los Andes</t>
  </si>
  <si>
    <t>BSKSA-B</t>
  </si>
  <si>
    <t>SK</t>
  </si>
  <si>
    <t>A+</t>
  </si>
  <si>
    <t>Sigdo Koppers S.A.</t>
  </si>
  <si>
    <t>Bono Sk</t>
  </si>
  <si>
    <t>BSTDE20111</t>
  </si>
  <si>
    <t>BBSANT-CHI</t>
  </si>
  <si>
    <t>Bono Banco Santander</t>
  </si>
  <si>
    <t>BBCIAB0708</t>
  </si>
  <si>
    <t>BBCREDITO</t>
  </si>
  <si>
    <t>Bono BCI</t>
  </si>
  <si>
    <t>BCTOR-F</t>
  </si>
  <si>
    <t>CONCHATORO</t>
  </si>
  <si>
    <t>Consumo</t>
  </si>
  <si>
    <t>Concha y Toro</t>
  </si>
  <si>
    <t>Bono Concha Y Toro</t>
  </si>
  <si>
    <t>BCHIUN1011</t>
  </si>
  <si>
    <t>BBCHILE</t>
  </si>
  <si>
    <t>Bono Banco Chile</t>
  </si>
  <si>
    <t>BAGUA-R</t>
  </si>
  <si>
    <t>AGUAS</t>
  </si>
  <si>
    <t>Servicios Basicos</t>
  </si>
  <si>
    <t>Aguas Andina S.A.</t>
  </si>
  <si>
    <t>Bono Aguas Andinas</t>
  </si>
  <si>
    <t>BSCCH-B</t>
  </si>
  <si>
    <t>SCCH</t>
  </si>
  <si>
    <t>Santander Consumer Finance</t>
  </si>
  <si>
    <t>Bono Banco Santander Consumer Finance</t>
  </si>
  <si>
    <t>BEMCA-N</t>
  </si>
  <si>
    <t>EM.CAROZZI</t>
  </si>
  <si>
    <t>A</t>
  </si>
  <si>
    <t>Empresas Carozzi S.A.</t>
  </si>
  <si>
    <t>Bono Carozzi</t>
  </si>
  <si>
    <t>BBCIS-P26A</t>
  </si>
  <si>
    <t>BCI SECURI</t>
  </si>
  <si>
    <t>BCI Securitizadora</t>
  </si>
  <si>
    <t>BHER-G0914</t>
  </si>
  <si>
    <t>BCAJ-J1215</t>
  </si>
  <si>
    <t>BQUIN-G</t>
  </si>
  <si>
    <t>QUINENCO</t>
  </si>
  <si>
    <t>Diversificados</t>
  </si>
  <si>
    <t>Quiñenco S.A.</t>
  </si>
  <si>
    <t>Bono Quinenco</t>
  </si>
  <si>
    <t>BTANN-P</t>
  </si>
  <si>
    <t>TANNER SF</t>
  </si>
  <si>
    <t>Tanner</t>
  </si>
  <si>
    <t>Bono SF Tanner S.A.</t>
  </si>
  <si>
    <t>BCAJ-O0816</t>
  </si>
  <si>
    <t>BCTCH-Q</t>
  </si>
  <si>
    <t>TELEFONOS</t>
  </si>
  <si>
    <t>Comunicaciones</t>
  </si>
  <si>
    <t>CTC S.A.</t>
  </si>
  <si>
    <t>Bono Ctc</t>
  </si>
  <si>
    <t>BBANM-I</t>
  </si>
  <si>
    <t>BANMEDICA</t>
  </si>
  <si>
    <t>Salud</t>
  </si>
  <si>
    <t>Banmedica</t>
  </si>
  <si>
    <t>Bono Banmedica</t>
  </si>
  <si>
    <t>BRPL-A0414</t>
  </si>
  <si>
    <t>BBRIPLEY</t>
  </si>
  <si>
    <t>Bono Bancario Ripley</t>
  </si>
  <si>
    <t>BCNO-H0414</t>
  </si>
  <si>
    <t>BBCIS-P30A</t>
  </si>
  <si>
    <t>BSALF-M</t>
  </si>
  <si>
    <t>SALFACORP</t>
  </si>
  <si>
    <t>Salfa Corp.</t>
  </si>
  <si>
    <t>Bono Salfacorp</t>
  </si>
  <si>
    <t>UEDWA60899</t>
  </si>
  <si>
    <t>BBEDWARDS</t>
  </si>
  <si>
    <t>Banco Edwards Citi</t>
  </si>
  <si>
    <t>Bono Banco Edwards</t>
  </si>
  <si>
    <t>BPLZA-M</t>
  </si>
  <si>
    <t>PLAZA S.A.</t>
  </si>
  <si>
    <t>Plaza S.A.</t>
  </si>
  <si>
    <t>Bono Plaza S.A.</t>
  </si>
  <si>
    <t>BSTDSE0614</t>
  </si>
  <si>
    <t>BFORU-AT</t>
  </si>
  <si>
    <t>LEAS FORUM</t>
  </si>
  <si>
    <t>Forum Servicios Financieros S.A.</t>
  </si>
  <si>
    <t>Bono Forum Servicios Financieros</t>
  </si>
  <si>
    <t>BCAJ-Q0117</t>
  </si>
  <si>
    <t>BTANN-S</t>
  </si>
  <si>
    <t>BCSMU-P</t>
  </si>
  <si>
    <t>SMU</t>
  </si>
  <si>
    <t>BB-</t>
  </si>
  <si>
    <t>SMU S.A.</t>
  </si>
  <si>
    <t>Bono SMU S.A.</t>
  </si>
  <si>
    <t>BFLIN-I</t>
  </si>
  <si>
    <t>FACTORLINE</t>
  </si>
  <si>
    <t>Factorline S.A.</t>
  </si>
  <si>
    <t>Bono Factorline</t>
  </si>
  <si>
    <t>BSOND-E</t>
  </si>
  <si>
    <t>SONDA</t>
  </si>
  <si>
    <t>Tecnologia</t>
  </si>
  <si>
    <t>Sonda S.A.</t>
  </si>
  <si>
    <t>Bono Sonda</t>
  </si>
  <si>
    <t>BBBVM31113</t>
  </si>
  <si>
    <t>BCOSJ-A</t>
  </si>
  <si>
    <t>TECNOCONTR</t>
  </si>
  <si>
    <t>Construccion</t>
  </si>
  <si>
    <t>San José Tecnocontrol</t>
  </si>
  <si>
    <t>Bono Constructora San Jose</t>
  </si>
  <si>
    <t>UCHIC20100</t>
  </si>
  <si>
    <t>Bono Subordinado Banco Chile</t>
  </si>
  <si>
    <t>BSTDP40315</t>
  </si>
  <si>
    <t>BSONA-C</t>
  </si>
  <si>
    <t>SONACOL</t>
  </si>
  <si>
    <t>Energia</t>
  </si>
  <si>
    <t>Soc. Nac. Oleoductos</t>
  </si>
  <si>
    <t>Bono Sociedad Nacional De Oleoductos</t>
  </si>
  <si>
    <t>BRPL-K0315</t>
  </si>
  <si>
    <t>BPARC-L</t>
  </si>
  <si>
    <t>P.ARAUCO</t>
  </si>
  <si>
    <t>Parque Arauco S.A.</t>
  </si>
  <si>
    <t>Bono Parque Arauco</t>
  </si>
  <si>
    <t>BFORU-AX</t>
  </si>
  <si>
    <t>BCNO-O1114</t>
  </si>
  <si>
    <t>BBIC480510</t>
  </si>
  <si>
    <t>BBICE</t>
  </si>
  <si>
    <t>BICE</t>
  </si>
  <si>
    <t>Bono Bancario Bice 48</t>
  </si>
  <si>
    <t>LATAIR0920</t>
  </si>
  <si>
    <t>LATAM AIR</t>
  </si>
  <si>
    <t>LATAM</t>
  </si>
  <si>
    <t>Bono LATAM Airlines</t>
  </si>
  <si>
    <t>BFAL-A0510</t>
  </si>
  <si>
    <t>BBFALABELL</t>
  </si>
  <si>
    <t>Banco Falabella</t>
  </si>
  <si>
    <t>Bono Banco Falabella</t>
  </si>
  <si>
    <t>BFAL-F0615</t>
  </si>
  <si>
    <t>BSECZ10715</t>
  </si>
  <si>
    <t>BSECB40615</t>
  </si>
  <si>
    <t>BCORAI0710</t>
  </si>
  <si>
    <t>BBCORPBANC</t>
  </si>
  <si>
    <t>Bono Corpbanca</t>
  </si>
  <si>
    <t>BTANN-U</t>
  </si>
  <si>
    <t>BCORBW0914</t>
  </si>
  <si>
    <t>SANT0920</t>
  </si>
  <si>
    <t>SANT-CHILE</t>
  </si>
  <si>
    <t>BFORU-AZ</t>
  </si>
  <si>
    <t>BTANN-X</t>
  </si>
  <si>
    <t>Bono Tanner</t>
  </si>
  <si>
    <t>BCNO-U0915</t>
  </si>
  <si>
    <t>BSTDP80315</t>
  </si>
  <si>
    <t>BHER-M0117</t>
  </si>
  <si>
    <t>Bono Caja Los Heroes</t>
  </si>
  <si>
    <t>BBIC640116</t>
  </si>
  <si>
    <t>Bono Banco Bice</t>
  </si>
  <si>
    <t>BCAJ-L1215</t>
  </si>
  <si>
    <t>BUDC-A</t>
  </si>
  <si>
    <t>UDECONCE</t>
  </si>
  <si>
    <t>Educación</t>
  </si>
  <si>
    <t>Universidad de Concepción</t>
  </si>
  <si>
    <t>Bono Universidad De Concepcion</t>
  </si>
  <si>
    <t>BSTDR40915</t>
  </si>
  <si>
    <t>BTP0450321</t>
  </si>
  <si>
    <t>BTP</t>
  </si>
  <si>
    <t>Bono de Gobierno</t>
  </si>
  <si>
    <t>Gobierno</t>
  </si>
  <si>
    <t>Gobierno de Chile</t>
  </si>
  <si>
    <t>Bono Tesorería en CLP</t>
  </si>
  <si>
    <t>BENGE-B</t>
  </si>
  <si>
    <t>ENLASA</t>
  </si>
  <si>
    <t>ENLASA S.A.</t>
  </si>
  <si>
    <t>Bono Enlasa Generacion</t>
  </si>
  <si>
    <t>BCHIS-P18A</t>
  </si>
  <si>
    <t>BANCHILSEC</t>
  </si>
  <si>
    <t>Banchile Securitizadora</t>
  </si>
  <si>
    <t>Bono Banchile Securitizadora</t>
  </si>
  <si>
    <t>BCSMU-G</t>
  </si>
  <si>
    <t>BCSMU-K</t>
  </si>
  <si>
    <t>BTU0150321</t>
  </si>
  <si>
    <t>BTU</t>
  </si>
  <si>
    <t>Bono Tesorería en UF</t>
  </si>
  <si>
    <t>BCAPS-G</t>
  </si>
  <si>
    <t>CAP</t>
  </si>
  <si>
    <t>Bono CAP</t>
  </si>
  <si>
    <t>UEST-A0799</t>
  </si>
  <si>
    <t>BBESTADO</t>
  </si>
  <si>
    <t>Bono Banco Estado</t>
  </si>
  <si>
    <t>BENJO-C</t>
  </si>
  <si>
    <t>ENJOY</t>
  </si>
  <si>
    <t>Entretenimiento</t>
  </si>
  <si>
    <t>Enjoy</t>
  </si>
  <si>
    <t>Bono Enjoy</t>
  </si>
  <si>
    <t>BFALA-O</t>
  </si>
  <si>
    <t>FALAB.SACI</t>
  </si>
  <si>
    <t>FALABELLA SACI</t>
  </si>
  <si>
    <t>Bono Falabella</t>
  </si>
  <si>
    <t>UBCIF10599</t>
  </si>
  <si>
    <t>Bono Subordinado Bci</t>
  </si>
  <si>
    <t>BBBVJ71215</t>
  </si>
  <si>
    <t>BTANN-Z</t>
  </si>
  <si>
    <t>BCAPS-H</t>
  </si>
  <si>
    <t>BCORBX0914</t>
  </si>
  <si>
    <t>BINDE-A</t>
  </si>
  <si>
    <t>CFIRENTAS</t>
  </si>
  <si>
    <t>Fondo de Inversion Independencia Rentas Inmobiliarias</t>
  </si>
  <si>
    <t>Bono Fondo de Inversion Independencia Rentas Inmobiliarias</t>
  </si>
  <si>
    <t>BTMOV-K</t>
  </si>
  <si>
    <t>MOVISTAR</t>
  </si>
  <si>
    <t>Movistar</t>
  </si>
  <si>
    <t>Bono Movistar</t>
  </si>
  <si>
    <t>BSECB50816</t>
  </si>
  <si>
    <t>BITA-K0911</t>
  </si>
  <si>
    <t>BBITAU</t>
  </si>
  <si>
    <t>Bono Banco Itaucorp</t>
  </si>
  <si>
    <t>BFORU-BA</t>
  </si>
  <si>
    <t>BNAVI-A</t>
  </si>
  <si>
    <t>NAVIERA</t>
  </si>
  <si>
    <t>BBB+</t>
  </si>
  <si>
    <t>Empresas Navieras S.A.</t>
  </si>
  <si>
    <t>Bono Naviera</t>
  </si>
  <si>
    <t>BMELI-A</t>
  </si>
  <si>
    <t>MELIPILLA</t>
  </si>
  <si>
    <t>Consecionaria</t>
  </si>
  <si>
    <t>Soc. Concesionaria Melipilla S.A.</t>
  </si>
  <si>
    <t>Bono Autopista Melipilla</t>
  </si>
  <si>
    <t>BFALA-Q</t>
  </si>
  <si>
    <t>ENJOY0522</t>
  </si>
  <si>
    <t>BCAJ-V0917</t>
  </si>
  <si>
    <t>BANOR-B2</t>
  </si>
  <si>
    <t>AUTONORTE</t>
  </si>
  <si>
    <t>Concesionaria</t>
  </si>
  <si>
    <t>Soc. Conc. Costanera Norte S.A.</t>
  </si>
  <si>
    <t>Autopista Norte</t>
  </si>
  <si>
    <t>BRPLC-D</t>
  </si>
  <si>
    <t>RIPLEYCORP</t>
  </si>
  <si>
    <t>Ripley Chile S.A.</t>
  </si>
  <si>
    <t>Bono Ripley</t>
  </si>
  <si>
    <t>BSECZ20816</t>
  </si>
  <si>
    <t>BSTDE60412</t>
  </si>
  <si>
    <t>BBANM-Q</t>
  </si>
  <si>
    <t>BGASC-F2</t>
  </si>
  <si>
    <t>GASCO</t>
  </si>
  <si>
    <t>Gasco</t>
  </si>
  <si>
    <t>Bono GASCO</t>
  </si>
  <si>
    <t>BFORU-BF</t>
  </si>
  <si>
    <t>BLATM-A</t>
  </si>
  <si>
    <t>LTM</t>
  </si>
  <si>
    <t>BMASI-E</t>
  </si>
  <si>
    <t>MASISA</t>
  </si>
  <si>
    <t>Materiales Basicos</t>
  </si>
  <si>
    <t>Masisa</t>
  </si>
  <si>
    <t>Bono Masisa</t>
  </si>
  <si>
    <t>BECOP-H</t>
  </si>
  <si>
    <t>COPEC</t>
  </si>
  <si>
    <t>Empresas Copec S.A.</t>
  </si>
  <si>
    <t>Bono Empresas Copec</t>
  </si>
  <si>
    <t>BINT-G0617</t>
  </si>
  <si>
    <t>BBINTERNAC</t>
  </si>
  <si>
    <t>Bono Banco Internacional</t>
  </si>
  <si>
    <t>UCHID10402</t>
  </si>
  <si>
    <t>BITAAF0614</t>
  </si>
  <si>
    <t>BCFSA-C</t>
  </si>
  <si>
    <t>CONSOR FIN</t>
  </si>
  <si>
    <t>Consorcio Financiera</t>
  </si>
  <si>
    <t>Bono Consorcio Financiero</t>
  </si>
  <si>
    <t>BREDS-E</t>
  </si>
  <si>
    <t>RED SALUD</t>
  </si>
  <si>
    <t>Red Salud</t>
  </si>
  <si>
    <t>Bono Red Salud</t>
  </si>
  <si>
    <t>BBCIF20812</t>
  </si>
  <si>
    <t>BJUMB-B2</t>
  </si>
  <si>
    <t>JUMBO</t>
  </si>
  <si>
    <t>Retail</t>
  </si>
  <si>
    <t>Cencosud S.A.</t>
  </si>
  <si>
    <t>Bono Jumbo</t>
  </si>
  <si>
    <t>BFSEC-E</t>
  </si>
  <si>
    <t>FACSECU</t>
  </si>
  <si>
    <t>Factoring Security S.A.</t>
  </si>
  <si>
    <t>Bono Factoring Security</t>
  </si>
  <si>
    <t>UEST-C0405</t>
  </si>
  <si>
    <t>Bono Subordinado Banco Estado</t>
  </si>
  <si>
    <t>BCHIUS0212</t>
  </si>
  <si>
    <t>BHITS-C</t>
  </si>
  <si>
    <t>HITES</t>
  </si>
  <si>
    <t>Bono Hites</t>
  </si>
  <si>
    <t>BANSM-A</t>
  </si>
  <si>
    <t>AGUAS NSUR</t>
  </si>
  <si>
    <t>Utilities</t>
  </si>
  <si>
    <t>Aguas Nuevo Sur</t>
  </si>
  <si>
    <t>Bono Aguas Nuevo Sur</t>
  </si>
  <si>
    <t>BACEN-A1</t>
  </si>
  <si>
    <t>AUTOCENTRA</t>
  </si>
  <si>
    <t>Soc. Conc. Autopista Central S.A.</t>
  </si>
  <si>
    <t>Bono Autopista Central</t>
  </si>
  <si>
    <t>BESVA-D1</t>
  </si>
  <si>
    <t>ESVAL</t>
  </si>
  <si>
    <t>Bono Esval</t>
  </si>
  <si>
    <t>BESAL-B</t>
  </si>
  <si>
    <t>ESSAL</t>
  </si>
  <si>
    <t>Empresa de Servicios Sanitarios de Los Lagos</t>
  </si>
  <si>
    <t>Bono Essal</t>
  </si>
  <si>
    <t>BCAJ-U0517</t>
  </si>
  <si>
    <t>USECE10506</t>
  </si>
  <si>
    <t>BANUE-A</t>
  </si>
  <si>
    <t>AGUAS NUEV</t>
  </si>
  <si>
    <t>Bono Aguas Nuevas</t>
  </si>
  <si>
    <t>LBTYA 0124</t>
  </si>
  <si>
    <t>VTR FIN</t>
  </si>
  <si>
    <t>BB+</t>
  </si>
  <si>
    <t>VTR</t>
  </si>
  <si>
    <t>Bono VTR USD</t>
  </si>
  <si>
    <t>BBANM-D</t>
  </si>
  <si>
    <t>Bonos Banmedica</t>
  </si>
  <si>
    <t>UFAL-A0607</t>
  </si>
  <si>
    <t>Bono Subordinado Banco Falabella</t>
  </si>
  <si>
    <t>BTMOV-F</t>
  </si>
  <si>
    <t>MBONO 1224</t>
  </si>
  <si>
    <t>MBONO</t>
  </si>
  <si>
    <t>MX</t>
  </si>
  <si>
    <t>Gobierno de Mexico</t>
  </si>
  <si>
    <t>Bono Gobierno De Mexico</t>
  </si>
  <si>
    <t>GEOPAR0924</t>
  </si>
  <si>
    <t>GEOPARK</t>
  </si>
  <si>
    <t>GeoPark</t>
  </si>
  <si>
    <t>Bono GeoPark</t>
  </si>
  <si>
    <t>BCHIUU0212</t>
  </si>
  <si>
    <t>BCENC-J</t>
  </si>
  <si>
    <t>CENCOSUD</t>
  </si>
  <si>
    <t>Bono Cencosud S.A.</t>
  </si>
  <si>
    <t>BBIC590314</t>
  </si>
  <si>
    <t>BAMAI-A1</t>
  </si>
  <si>
    <t>AUTOMAIPO</t>
  </si>
  <si>
    <t>Ruta del Maipo Soc. Conc.</t>
  </si>
  <si>
    <t>Bono Autopista del Maipo</t>
  </si>
  <si>
    <t>BIELC-D</t>
  </si>
  <si>
    <t>ELECDELSUR</t>
  </si>
  <si>
    <t>Distribuidora de Electrividad del Sur</t>
  </si>
  <si>
    <t>Bono Distribuidora Del Sur</t>
  </si>
  <si>
    <t>UDES-F1004</t>
  </si>
  <si>
    <t>BBDESARROL</t>
  </si>
  <si>
    <t>Bono Subordinado Banco Desarrollo</t>
  </si>
  <si>
    <t>BMASI-L</t>
  </si>
  <si>
    <t>BAVNO-A1</t>
  </si>
  <si>
    <t>AUTOVESNOR</t>
  </si>
  <si>
    <t>Soc. Conc. Vespucio Norte Express S.A.</t>
  </si>
  <si>
    <t>Bono Vespucio Norte Express</t>
  </si>
  <si>
    <t>BSOQU-H</t>
  </si>
  <si>
    <t>SOQUIMICH</t>
  </si>
  <si>
    <t>SQM S.A.</t>
  </si>
  <si>
    <t>Bono SQM</t>
  </si>
  <si>
    <t>BARAU-F</t>
  </si>
  <si>
    <t>ARAUCO</t>
  </si>
  <si>
    <t>Celulosa Arauco y Constitución</t>
  </si>
  <si>
    <t>Bono Celulosa Arauco</t>
  </si>
  <si>
    <t>BITAAG0614</t>
  </si>
  <si>
    <t>ENTEL3024</t>
  </si>
  <si>
    <t>ENTEL</t>
  </si>
  <si>
    <t>Telecomunicaciones</t>
  </si>
  <si>
    <t>Bono Entel</t>
  </si>
  <si>
    <t>BENDE-M</t>
  </si>
  <si>
    <t>ENDESA</t>
  </si>
  <si>
    <t>ENDESA S.A.</t>
  </si>
  <si>
    <t>Bono Endesa</t>
  </si>
  <si>
    <t>BSKSA-C</t>
  </si>
  <si>
    <t>BBNS-X0814</t>
  </si>
  <si>
    <t>BEMCA-J</t>
  </si>
  <si>
    <t>BPLZA-C</t>
  </si>
  <si>
    <t>BRPLY-E</t>
  </si>
  <si>
    <t>RIPLEY S.A</t>
  </si>
  <si>
    <t>BECOP-G</t>
  </si>
  <si>
    <t>Bono Copec</t>
  </si>
  <si>
    <t>BBCIJ21014</t>
  </si>
  <si>
    <t>UBCIS11205</t>
  </si>
  <si>
    <t>UBCIS21205</t>
  </si>
  <si>
    <t>BSTDR61215</t>
  </si>
  <si>
    <t>BRITA-F</t>
  </si>
  <si>
    <t>SANTA RITA</t>
  </si>
  <si>
    <t>Santa Rita S.A.</t>
  </si>
  <si>
    <t>Bono Santa Rita</t>
  </si>
  <si>
    <t>BESTO30315</t>
  </si>
  <si>
    <t>BSECK60315</t>
  </si>
  <si>
    <t>BBBVK80714</t>
  </si>
  <si>
    <t>BSOND-C</t>
  </si>
  <si>
    <t>BBNSAB0515</t>
  </si>
  <si>
    <t>BCORAN0710</t>
  </si>
  <si>
    <t>UITA-C0408</t>
  </si>
  <si>
    <t>Bono Subordinado Banco Itau</t>
  </si>
  <si>
    <t>BESTO50615</t>
  </si>
  <si>
    <t>UINT-C0310</t>
  </si>
  <si>
    <t>USECJ11206</t>
  </si>
  <si>
    <t>Bono Subordinado Banco Security</t>
  </si>
  <si>
    <t>BTP0450326</t>
  </si>
  <si>
    <t>BMGAS-D2</t>
  </si>
  <si>
    <t>METROGAS</t>
  </si>
  <si>
    <t>Metrogas</t>
  </si>
  <si>
    <t>Bono Metrogas</t>
  </si>
  <si>
    <t>BENAE-A</t>
  </si>
  <si>
    <t>ENAEX</t>
  </si>
  <si>
    <t>Bono Enaex S.A.</t>
  </si>
  <si>
    <t>BCGVI-B</t>
  </si>
  <si>
    <t>CG VIDA</t>
  </si>
  <si>
    <t>Corpgroup Vida Chile</t>
  </si>
  <si>
    <t>Bono Corpgroup Vida Chile</t>
  </si>
  <si>
    <t>BSECK70915</t>
  </si>
  <si>
    <t>BBNSAD1015</t>
  </si>
  <si>
    <t>BCOO-C0713</t>
  </si>
  <si>
    <t>COOPEUCH</t>
  </si>
  <si>
    <t>Bono Coopeuch</t>
  </si>
  <si>
    <t>BEKOP-C</t>
  </si>
  <si>
    <t>KOPOLAR</t>
  </si>
  <si>
    <t>Embotelladoras Coca-Cola Polar S.A.</t>
  </si>
  <si>
    <t>Bono Kopolar</t>
  </si>
  <si>
    <t>USTD-M0301</t>
  </si>
  <si>
    <t>BCGEI-I</t>
  </si>
  <si>
    <t>ELECTRICID</t>
  </si>
  <si>
    <t>Cía. General de Electricidad S.A.</t>
  </si>
  <si>
    <t>Bono Cge</t>
  </si>
  <si>
    <t>UINT-D0111</t>
  </si>
  <si>
    <t>BCHIAY0213</t>
  </si>
  <si>
    <t>BCORAO0710</t>
  </si>
  <si>
    <t>BAYS3-A</t>
  </si>
  <si>
    <t>AYSTRES</t>
  </si>
  <si>
    <t>INVERSIONES AYS TRES</t>
  </si>
  <si>
    <t>Bono Inversiones Ays Tres</t>
  </si>
  <si>
    <t>MBONO 0529</t>
  </si>
  <si>
    <t>CMPCCI0427</t>
  </si>
  <si>
    <t>CMPC</t>
  </si>
  <si>
    <t>Empresas CMPC S.A.</t>
  </si>
  <si>
    <t>Bono CMPC</t>
  </si>
  <si>
    <t>BTU0150326</t>
  </si>
  <si>
    <t>UBICS30207</t>
  </si>
  <si>
    <t>Bono Subordinado BCI</t>
  </si>
  <si>
    <t>BLATM-B</t>
  </si>
  <si>
    <t>BQUIN-F</t>
  </si>
  <si>
    <t>BAGRS-D</t>
  </si>
  <si>
    <t>AGROSUPER</t>
  </si>
  <si>
    <t>Agrosuper</t>
  </si>
  <si>
    <t>Bono Agrosuper S.A.</t>
  </si>
  <si>
    <t>BSAAM-C</t>
  </si>
  <si>
    <t>SM SAAM</t>
  </si>
  <si>
    <t>Sociedad Matriz SAAM S.A.</t>
  </si>
  <si>
    <t>Bono SM SAAM</t>
  </si>
  <si>
    <t>BARAU-S</t>
  </si>
  <si>
    <t>BGASC-H</t>
  </si>
  <si>
    <t>BARAU-P</t>
  </si>
  <si>
    <t>BGASC-D</t>
  </si>
  <si>
    <t>BSKSA-E</t>
  </si>
  <si>
    <t>BNTRA-D</t>
  </si>
  <si>
    <t>NTRANSELEC</t>
  </si>
  <si>
    <t>Transelec S.A.</t>
  </si>
  <si>
    <t>Serie Transelec S.A.</t>
  </si>
  <si>
    <t>MBONO05/31</t>
  </si>
  <si>
    <t>BMOLY-C</t>
  </si>
  <si>
    <t>MOLYMET</t>
  </si>
  <si>
    <t>Bono Molymet</t>
  </si>
  <si>
    <t>BCENC-F</t>
  </si>
  <si>
    <t>BCOOD20514</t>
  </si>
  <si>
    <t>BCENC-O</t>
  </si>
  <si>
    <t>GNLQCI0729</t>
  </si>
  <si>
    <t>GNLQUINTER</t>
  </si>
  <si>
    <t>GNL Quintero S.A.</t>
  </si>
  <si>
    <t>Bono GNL Quintero S.A.</t>
  </si>
  <si>
    <t>BCFSA-B</t>
  </si>
  <si>
    <t>Bono Consorcio</t>
  </si>
  <si>
    <t>BRENT-C</t>
  </si>
  <si>
    <t>RENTAS</t>
  </si>
  <si>
    <t>Sociedad de Rentas Comerciales S.A.</t>
  </si>
  <si>
    <t>Bono Sociedad de Rentas Comerciales</t>
  </si>
  <si>
    <t>BLCON-B</t>
  </si>
  <si>
    <t>LAS CONDES</t>
  </si>
  <si>
    <t>Bono Clinica Las Condes</t>
  </si>
  <si>
    <t>MBONO 1136</t>
  </si>
  <si>
    <t>BCMPC-F</t>
  </si>
  <si>
    <t>Bono Empresas CMPC S.A.</t>
  </si>
  <si>
    <t>BQUIN-C</t>
  </si>
  <si>
    <t>UBBV-G0506</t>
  </si>
  <si>
    <t>BSECU-L3</t>
  </si>
  <si>
    <t>SECHOLDING</t>
  </si>
  <si>
    <t>Security Holdings S.A.</t>
  </si>
  <si>
    <t>Bono Holding Security</t>
  </si>
  <si>
    <t>BNTRA-H</t>
  </si>
  <si>
    <t>Bono Transelec S.A.</t>
  </si>
  <si>
    <t>BBANM-J</t>
  </si>
  <si>
    <t>UCNO-A1011</t>
  </si>
  <si>
    <t>Bono Subordinado Banco Consorcio</t>
  </si>
  <si>
    <t>BCTOR-K</t>
  </si>
  <si>
    <t>UCORBF0710</t>
  </si>
  <si>
    <t>Bono Subordinado Corpbanca</t>
  </si>
  <si>
    <t>MBONO 1142</t>
  </si>
  <si>
    <t>BEMCA-P</t>
  </si>
  <si>
    <t>BWATT-L</t>
  </si>
  <si>
    <t>WATTS</t>
  </si>
  <si>
    <t>Watts</t>
  </si>
  <si>
    <t>Bono Watts S.A.</t>
  </si>
  <si>
    <t>USECJ20312</t>
  </si>
  <si>
    <t>BTP0500335</t>
  </si>
  <si>
    <t>UCOR-V0808</t>
  </si>
  <si>
    <t>UBBVH90607</t>
  </si>
  <si>
    <t>BSOQU-O</t>
  </si>
  <si>
    <t>BSWTR-E</t>
  </si>
  <si>
    <t>SOUTHWATER</t>
  </si>
  <si>
    <t>Inversiones Southwater Ltda</t>
  </si>
  <si>
    <t>Bono Inversiones Southwater</t>
  </si>
  <si>
    <t>BCOOE20315</t>
  </si>
  <si>
    <t>BRPLC-F</t>
  </si>
  <si>
    <t>BCELE-A</t>
  </si>
  <si>
    <t>CELEO</t>
  </si>
  <si>
    <t>Celeo Redes Chile</t>
  </si>
  <si>
    <t>Bono Celeo Chile</t>
  </si>
  <si>
    <t>USECJ31013</t>
  </si>
  <si>
    <t>UCORBI0710</t>
  </si>
  <si>
    <t>BSWTR-I</t>
  </si>
  <si>
    <t>UCORBJ0710</t>
  </si>
  <si>
    <t>BTP0600143</t>
  </si>
  <si>
    <t>BFAL-E0615</t>
  </si>
  <si>
    <t>BTU0200335</t>
  </si>
  <si>
    <t>UCNO-G0414</t>
  </si>
  <si>
    <t>BSECU-M</t>
  </si>
  <si>
    <t>UCNO-K1114</t>
  </si>
  <si>
    <t>BTU0300144</t>
  </si>
  <si>
    <t>Nemo</t>
  </si>
  <si>
    <t>BCCA-E0115</t>
  </si>
  <si>
    <t>ARAUCANA</t>
  </si>
  <si>
    <t>B</t>
  </si>
  <si>
    <t>Caja La Araucana</t>
  </si>
  <si>
    <t>Bono La Araucana C.C.A.F.</t>
  </si>
  <si>
    <t>BCCAR-B</t>
  </si>
  <si>
    <t>Bono Caja De Compensacion La Araucana</t>
  </si>
  <si>
    <t xml:space="preserve">UF        </t>
  </si>
  <si>
    <t xml:space="preserve">AYSTRES   </t>
  </si>
  <si>
    <t xml:space="preserve">BANMEDICA </t>
  </si>
  <si>
    <t xml:space="preserve">$         </t>
  </si>
  <si>
    <t xml:space="preserve">BBCONSORC </t>
  </si>
  <si>
    <t xml:space="preserve">BBCREDITO </t>
  </si>
  <si>
    <t xml:space="preserve">BBRIPLEY  </t>
  </si>
  <si>
    <t xml:space="preserve">BTP       </t>
  </si>
  <si>
    <t xml:space="preserve">BTU       </t>
  </si>
  <si>
    <t xml:space="preserve">CAP       </t>
  </si>
  <si>
    <t xml:space="preserve">CELEO     </t>
  </si>
  <si>
    <t xml:space="preserve">CENCOSUD  </t>
  </si>
  <si>
    <t xml:space="preserve">CG VIDA   </t>
  </si>
  <si>
    <t xml:space="preserve">CHILE     </t>
  </si>
  <si>
    <t xml:space="preserve">COOPEUCH  </t>
  </si>
  <si>
    <t>DEUDA CORP</t>
  </si>
  <si>
    <t xml:space="preserve">ITAUCORP  </t>
  </si>
  <si>
    <t xml:space="preserve">LOS ANDES </t>
  </si>
  <si>
    <t xml:space="preserve">LTM       </t>
  </si>
  <si>
    <t xml:space="preserve">MBONO     </t>
  </si>
  <si>
    <t xml:space="preserve">QUINENCO  </t>
  </si>
  <si>
    <t xml:space="preserve">SANTANDER </t>
  </si>
  <si>
    <t xml:space="preserve">SM SAAM   </t>
  </si>
  <si>
    <t xml:space="preserve">SONDA     </t>
  </si>
  <si>
    <t xml:space="preserve">SOQUIMICH </t>
  </si>
  <si>
    <t>SPREADCORP</t>
  </si>
  <si>
    <t>codigo_fdo</t>
  </si>
  <si>
    <t>codigo_emi</t>
  </si>
  <si>
    <t>codigo_ins</t>
  </si>
  <si>
    <t>monto</t>
  </si>
  <si>
    <t>tipo</t>
  </si>
  <si>
    <t>moneda</t>
  </si>
  <si>
    <t>sector</t>
  </si>
  <si>
    <t>weight</t>
  </si>
  <si>
    <t>nominal</t>
  </si>
  <si>
    <t>cantidad</t>
  </si>
  <si>
    <t>preci</t>
  </si>
  <si>
    <t>precio_dirty</t>
  </si>
  <si>
    <t>duration</t>
  </si>
  <si>
    <t>tasa</t>
  </si>
  <si>
    <t>PAGARENR</t>
  </si>
  <si>
    <t>CFI9251IM</t>
  </si>
  <si>
    <t>MBONO0529</t>
  </si>
  <si>
    <t>MBONO1136</t>
  </si>
  <si>
    <t>MBONO1142</t>
  </si>
  <si>
    <t>MBONO1224</t>
  </si>
  <si>
    <t>CFI7275IM</t>
  </si>
  <si>
    <t>VPTE 18/12</t>
  </si>
  <si>
    <t>VPTE 19/12</t>
  </si>
  <si>
    <t>Valor_Presente 19</t>
  </si>
  <si>
    <t>Valor_Presente 18</t>
  </si>
  <si>
    <t>retorno</t>
  </si>
  <si>
    <t>Tasa 19</t>
  </si>
  <si>
    <t>Tasa 18</t>
  </si>
  <si>
    <t>retorno * weight</t>
  </si>
  <si>
    <t>devengo</t>
  </si>
  <si>
    <t>devengo pacto</t>
  </si>
  <si>
    <t>Forward</t>
  </si>
  <si>
    <t>ajuste tasas +FX</t>
  </si>
  <si>
    <t>Rentabilidad diego</t>
  </si>
  <si>
    <t>retorno FX Mbonos</t>
  </si>
  <si>
    <t>retorno CLP</t>
  </si>
  <si>
    <t>retorno MXN</t>
  </si>
  <si>
    <t>CLP 19/12</t>
  </si>
  <si>
    <t>CLP 18/12</t>
  </si>
  <si>
    <t>MXN 19/12</t>
  </si>
  <si>
    <t>MXN 18/12</t>
  </si>
  <si>
    <t>devengo intereses diego</t>
  </si>
  <si>
    <t>devengo intereses BackOffice</t>
  </si>
  <si>
    <t>Forward USD</t>
  </si>
  <si>
    <t>Forward CLP</t>
  </si>
  <si>
    <t>AUM CLP</t>
  </si>
  <si>
    <t>P&amp;L del dia CLP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</si>
</sst>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0.0"/>
    <numFmt numFmtId="166" formatCode="_-&quot;$&quot;* #,##0_-;\-&quot;$&quot;* #,##0_-;_-&quot;$&quot;* &quot;-&quot;??_-;_-@_-"/>
    <numFmt numFmtId="168" formatCode="0.000%"/>
    <numFmt numFmtId="169" formatCode="0.0000%"/>
    <numFmt numFmtId="176" formatCode="0.000000000000000000%"/>
    <numFmt numFmtId="177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4" fontId="2" fillId="0" borderId="0" xfId="0" applyNumberFormat="1" applyFont="1"/>
    <xf numFmtId="0" fontId="2" fillId="0" borderId="0" xfId="0" applyFont="1"/>
    <xf numFmtId="166" fontId="2" fillId="0" borderId="0" xfId="1" applyNumberFormat="1" applyFont="1"/>
    <xf numFmtId="10" fontId="0" fillId="0" borderId="0" xfId="2" applyNumberFormat="1" applyFont="1"/>
    <xf numFmtId="168" fontId="0" fillId="0" borderId="0" xfId="2" applyNumberFormat="1" applyFont="1"/>
    <xf numFmtId="169" fontId="0" fillId="0" borderId="0" xfId="2" applyNumberFormat="1" applyFont="1"/>
    <xf numFmtId="0" fontId="0" fillId="3" borderId="0" xfId="0" applyFill="1"/>
    <xf numFmtId="0" fontId="0" fillId="0" borderId="1" xfId="0" applyBorder="1"/>
    <xf numFmtId="1" fontId="0" fillId="0" borderId="1" xfId="0" applyNumberFormat="1" applyBorder="1"/>
    <xf numFmtId="166" fontId="0" fillId="0" borderId="1" xfId="1" applyNumberFormat="1" applyFont="1" applyBorder="1"/>
    <xf numFmtId="10" fontId="0" fillId="0" borderId="0" xfId="0" applyNumberFormat="1"/>
    <xf numFmtId="176" fontId="0" fillId="0" borderId="0" xfId="0" applyNumberFormat="1"/>
    <xf numFmtId="169" fontId="0" fillId="0" borderId="0" xfId="0" applyNumberFormat="1"/>
    <xf numFmtId="177" fontId="0" fillId="0" borderId="0" xfId="2" applyNumberFormat="1" applyFont="1"/>
    <xf numFmtId="168" fontId="0" fillId="0" borderId="0" xfId="0" applyNumberFormat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80C11-6FAD-4807-A705-E9FF62EE29EB}">
  <sheetPr codeName="Hoja3"/>
  <dimension ref="A1:U259"/>
  <sheetViews>
    <sheetView workbookViewId="0">
      <selection activeCell="H1" sqref="H1:H1048576"/>
    </sheetView>
  </sheetViews>
  <sheetFormatPr baseColWidth="10" defaultRowHeight="15" x14ac:dyDescent="0.25"/>
  <cols>
    <col min="5" max="5" width="16.28515625" bestFit="1" customWidth="1"/>
    <col min="6" max="6" width="17.85546875" bestFit="1" customWidth="1"/>
    <col min="9" max="9" width="12.42578125" bestFit="1" customWidth="1"/>
    <col min="14" max="14" width="17.140625" bestFit="1" customWidth="1"/>
    <col min="15" max="15" width="19.140625" bestFit="1" customWidth="1"/>
    <col min="16" max="16" width="6.85546875" bestFit="1" customWidth="1"/>
    <col min="17" max="17" width="51.140625" bestFit="1" customWidth="1"/>
    <col min="18" max="18" width="56.28515625" bestFit="1" customWidth="1"/>
    <col min="19" max="19" width="2" bestFit="1" customWidth="1"/>
    <col min="20" max="20" width="8.1406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>
        <v>0</v>
      </c>
      <c r="T1" s="1" t="s">
        <v>18</v>
      </c>
      <c r="U1" s="1" t="s">
        <v>19</v>
      </c>
    </row>
    <row r="2" spans="1:21" x14ac:dyDescent="0.25">
      <c r="A2" s="2">
        <v>43087</v>
      </c>
      <c r="B2" t="s">
        <v>21</v>
      </c>
      <c r="C2" t="s">
        <v>22</v>
      </c>
      <c r="D2" t="s">
        <v>23</v>
      </c>
      <c r="E2">
        <v>29159162.532400001</v>
      </c>
      <c r="F2" s="5">
        <v>28950717.6548086</v>
      </c>
      <c r="G2">
        <v>7.0699999999999995E-4</v>
      </c>
      <c r="H2">
        <v>0</v>
      </c>
      <c r="J2">
        <v>-43087</v>
      </c>
      <c r="K2">
        <v>0</v>
      </c>
      <c r="L2">
        <v>1.0072000000000001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</row>
    <row r="3" spans="1:21" x14ac:dyDescent="0.25">
      <c r="A3" s="2">
        <v>43087</v>
      </c>
      <c r="B3" t="s">
        <v>21</v>
      </c>
      <c r="C3" t="s">
        <v>30</v>
      </c>
      <c r="D3" t="s">
        <v>31</v>
      </c>
      <c r="E3">
        <v>22020906.689100001</v>
      </c>
      <c r="F3" s="5">
        <v>22001105.693995401</v>
      </c>
      <c r="G3">
        <v>5.3399999999999997E-4</v>
      </c>
      <c r="H3">
        <v>0</v>
      </c>
      <c r="J3">
        <v>-43087</v>
      </c>
      <c r="K3">
        <v>0</v>
      </c>
      <c r="L3">
        <v>1.0008999999999999</v>
      </c>
      <c r="M3" t="s">
        <v>24</v>
      </c>
      <c r="N3" t="s">
        <v>25</v>
      </c>
      <c r="O3" t="s">
        <v>26</v>
      </c>
      <c r="P3" t="s">
        <v>32</v>
      </c>
      <c r="Q3" t="s">
        <v>33</v>
      </c>
      <c r="R3" t="s">
        <v>34</v>
      </c>
    </row>
    <row r="4" spans="1:21" x14ac:dyDescent="0.25">
      <c r="A4" s="2">
        <v>43087</v>
      </c>
      <c r="B4" t="s">
        <v>21</v>
      </c>
      <c r="C4" t="s">
        <v>35</v>
      </c>
      <c r="D4" t="s">
        <v>36</v>
      </c>
      <c r="E4">
        <v>46337404.236599997</v>
      </c>
      <c r="F4" s="5">
        <v>45680.500361444603</v>
      </c>
      <c r="G4">
        <v>1.124E-3</v>
      </c>
      <c r="H4">
        <v>0</v>
      </c>
      <c r="I4" s="2">
        <v>44485</v>
      </c>
      <c r="J4">
        <v>1396</v>
      </c>
      <c r="K4">
        <v>0</v>
      </c>
      <c r="L4">
        <v>1014.3804</v>
      </c>
      <c r="M4" t="s">
        <v>24</v>
      </c>
      <c r="N4" t="s">
        <v>25</v>
      </c>
      <c r="O4" t="s">
        <v>26</v>
      </c>
      <c r="P4" t="s">
        <v>37</v>
      </c>
      <c r="Q4" t="s">
        <v>38</v>
      </c>
      <c r="R4" t="s">
        <v>39</v>
      </c>
    </row>
    <row r="5" spans="1:21" x14ac:dyDescent="0.25">
      <c r="A5" s="2">
        <v>43087</v>
      </c>
      <c r="B5" t="s">
        <v>21</v>
      </c>
      <c r="C5" t="s">
        <v>40</v>
      </c>
      <c r="D5" t="s">
        <v>41</v>
      </c>
      <c r="E5">
        <v>296621.29070000001</v>
      </c>
      <c r="F5" s="5">
        <v>296843.17205381498</v>
      </c>
      <c r="G5">
        <v>6.9999999999999999E-6</v>
      </c>
      <c r="H5">
        <v>6.7320000000000002</v>
      </c>
      <c r="I5" s="2">
        <v>43091</v>
      </c>
      <c r="J5">
        <v>2</v>
      </c>
      <c r="K5">
        <v>0.01</v>
      </c>
      <c r="L5">
        <v>99.925252999999998</v>
      </c>
      <c r="M5" t="s">
        <v>24</v>
      </c>
      <c r="N5" t="s">
        <v>42</v>
      </c>
      <c r="O5" t="s">
        <v>26</v>
      </c>
      <c r="P5" t="s">
        <v>43</v>
      </c>
      <c r="Q5" t="s">
        <v>44</v>
      </c>
      <c r="R5" t="s">
        <v>45</v>
      </c>
    </row>
    <row r="6" spans="1:21" x14ac:dyDescent="0.25">
      <c r="A6" s="2">
        <v>43087</v>
      </c>
      <c r="B6" t="s">
        <v>21</v>
      </c>
      <c r="C6" t="s">
        <v>40</v>
      </c>
      <c r="D6" t="s">
        <v>50</v>
      </c>
      <c r="E6">
        <v>960795.0503</v>
      </c>
      <c r="F6" s="5">
        <v>962311.19079932803</v>
      </c>
      <c r="G6">
        <v>2.3E-5</v>
      </c>
      <c r="H6">
        <v>6.3120000000000003</v>
      </c>
      <c r="I6" s="2">
        <v>43096</v>
      </c>
      <c r="J6">
        <v>7</v>
      </c>
      <c r="K6">
        <v>0.02</v>
      </c>
      <c r="L6">
        <v>99.842448000000005</v>
      </c>
      <c r="M6" t="s">
        <v>24</v>
      </c>
      <c r="N6" t="s">
        <v>42</v>
      </c>
      <c r="O6" t="s">
        <v>51</v>
      </c>
      <c r="P6" t="s">
        <v>52</v>
      </c>
      <c r="Q6" t="s">
        <v>53</v>
      </c>
      <c r="R6" t="s">
        <v>54</v>
      </c>
    </row>
    <row r="7" spans="1:21" x14ac:dyDescent="0.25">
      <c r="A7" s="2">
        <v>43087</v>
      </c>
      <c r="B7" t="s">
        <v>21</v>
      </c>
      <c r="C7" t="s">
        <v>40</v>
      </c>
      <c r="D7" t="s">
        <v>55</v>
      </c>
      <c r="E7">
        <v>21172.073199999999</v>
      </c>
      <c r="F7" s="5">
        <v>21203.1962636356</v>
      </c>
      <c r="G7">
        <v>9.9999999999999995E-7</v>
      </c>
      <c r="H7">
        <v>5.2919999999999998</v>
      </c>
      <c r="I7" s="2">
        <v>43097</v>
      </c>
      <c r="J7">
        <v>8</v>
      </c>
      <c r="K7">
        <v>0.03</v>
      </c>
      <c r="L7">
        <v>99.853215000000006</v>
      </c>
      <c r="M7" t="s">
        <v>24</v>
      </c>
      <c r="N7" t="s">
        <v>42</v>
      </c>
      <c r="O7" t="s">
        <v>56</v>
      </c>
      <c r="P7" t="s">
        <v>48</v>
      </c>
      <c r="Q7" t="s">
        <v>57</v>
      </c>
      <c r="R7" t="s">
        <v>58</v>
      </c>
    </row>
    <row r="8" spans="1:21" x14ac:dyDescent="0.25">
      <c r="A8" s="2">
        <v>43087</v>
      </c>
      <c r="B8" t="s">
        <v>21</v>
      </c>
      <c r="C8" t="s">
        <v>40</v>
      </c>
      <c r="D8" t="s">
        <v>41</v>
      </c>
      <c r="E8">
        <v>1076864.2509999999</v>
      </c>
      <c r="F8" s="5">
        <v>1079079.35269884</v>
      </c>
      <c r="G8">
        <v>2.5999999999999998E-5</v>
      </c>
      <c r="H8">
        <v>6.7320000000000002</v>
      </c>
      <c r="I8" s="2">
        <v>43098</v>
      </c>
      <c r="J8">
        <v>9</v>
      </c>
      <c r="K8">
        <v>0.03</v>
      </c>
      <c r="L8">
        <v>99.794723000000005</v>
      </c>
      <c r="M8" t="s">
        <v>24</v>
      </c>
      <c r="N8" t="s">
        <v>42</v>
      </c>
      <c r="O8" t="s">
        <v>26</v>
      </c>
      <c r="P8" t="s">
        <v>43</v>
      </c>
      <c r="Q8" t="s">
        <v>44</v>
      </c>
      <c r="R8" t="s">
        <v>45</v>
      </c>
    </row>
    <row r="9" spans="1:21" x14ac:dyDescent="0.25">
      <c r="A9" s="2">
        <v>43087</v>
      </c>
      <c r="B9" t="s">
        <v>21</v>
      </c>
      <c r="C9" t="s">
        <v>59</v>
      </c>
      <c r="D9" t="s">
        <v>60</v>
      </c>
      <c r="E9">
        <v>3507.1662999999999</v>
      </c>
      <c r="F9" s="5">
        <v>3458.8991841449301</v>
      </c>
      <c r="G9">
        <v>0</v>
      </c>
      <c r="H9">
        <v>2.71</v>
      </c>
      <c r="I9" s="2">
        <v>43101</v>
      </c>
      <c r="J9">
        <v>12</v>
      </c>
      <c r="K9">
        <v>0.04</v>
      </c>
      <c r="L9">
        <v>100</v>
      </c>
      <c r="M9" t="s">
        <v>61</v>
      </c>
      <c r="N9" t="s">
        <v>62</v>
      </c>
      <c r="O9" t="s">
        <v>26</v>
      </c>
      <c r="P9" t="s">
        <v>63</v>
      </c>
      <c r="Q9" t="s">
        <v>64</v>
      </c>
      <c r="R9" t="s">
        <v>65</v>
      </c>
    </row>
    <row r="10" spans="1:21" x14ac:dyDescent="0.25">
      <c r="A10" s="2">
        <v>43087</v>
      </c>
      <c r="B10" t="s">
        <v>21</v>
      </c>
      <c r="C10" t="s">
        <v>40</v>
      </c>
      <c r="D10" t="s">
        <v>66</v>
      </c>
      <c r="E10">
        <v>12903.864100000001</v>
      </c>
      <c r="F10" s="5">
        <v>12918.058361346901</v>
      </c>
      <c r="G10">
        <v>0</v>
      </c>
      <c r="H10">
        <v>2.64</v>
      </c>
      <c r="I10" s="2">
        <v>43102</v>
      </c>
      <c r="J10">
        <v>13</v>
      </c>
      <c r="K10">
        <v>0.04</v>
      </c>
      <c r="L10">
        <v>99.890120999999994</v>
      </c>
      <c r="M10" t="s">
        <v>24</v>
      </c>
      <c r="N10" t="s">
        <v>47</v>
      </c>
      <c r="O10" t="s">
        <v>26</v>
      </c>
      <c r="P10" t="s">
        <v>48</v>
      </c>
      <c r="Q10" t="s">
        <v>67</v>
      </c>
      <c r="R10" t="s">
        <v>68</v>
      </c>
    </row>
    <row r="11" spans="1:21" x14ac:dyDescent="0.25">
      <c r="A11" s="2">
        <v>43087</v>
      </c>
      <c r="B11" t="s">
        <v>21</v>
      </c>
      <c r="C11" t="s">
        <v>40</v>
      </c>
      <c r="D11" t="s">
        <v>69</v>
      </c>
      <c r="E11">
        <v>199765608</v>
      </c>
      <c r="F11" s="5">
        <v>200000000</v>
      </c>
      <c r="G11">
        <v>4.8440000000000002E-3</v>
      </c>
      <c r="H11">
        <v>2.64</v>
      </c>
      <c r="I11" s="2">
        <v>43103</v>
      </c>
      <c r="J11">
        <v>14</v>
      </c>
      <c r="K11">
        <v>0.04</v>
      </c>
      <c r="L11">
        <v>99.882803999999993</v>
      </c>
      <c r="M11" t="s">
        <v>24</v>
      </c>
      <c r="N11" t="s">
        <v>47</v>
      </c>
      <c r="O11" t="s">
        <v>26</v>
      </c>
      <c r="P11" t="s">
        <v>48</v>
      </c>
      <c r="Q11" t="s">
        <v>70</v>
      </c>
      <c r="R11" t="s">
        <v>71</v>
      </c>
    </row>
    <row r="12" spans="1:21" x14ac:dyDescent="0.25">
      <c r="A12" s="2">
        <v>43087</v>
      </c>
      <c r="B12" t="s">
        <v>21</v>
      </c>
      <c r="C12" t="s">
        <v>40</v>
      </c>
      <c r="D12" t="s">
        <v>66</v>
      </c>
      <c r="E12">
        <v>31769763</v>
      </c>
      <c r="F12" s="5">
        <v>31809369</v>
      </c>
      <c r="G12">
        <v>7.6999999999999996E-4</v>
      </c>
      <c r="H12">
        <v>2.64</v>
      </c>
      <c r="I12" s="2">
        <v>43104</v>
      </c>
      <c r="J12">
        <v>15</v>
      </c>
      <c r="K12">
        <v>0.05</v>
      </c>
      <c r="L12">
        <v>99.875489000000002</v>
      </c>
      <c r="M12" t="s">
        <v>24</v>
      </c>
      <c r="N12" t="s">
        <v>47</v>
      </c>
      <c r="O12" t="s">
        <v>26</v>
      </c>
      <c r="P12" t="s">
        <v>48</v>
      </c>
      <c r="Q12" t="s">
        <v>67</v>
      </c>
      <c r="R12" t="s">
        <v>68</v>
      </c>
    </row>
    <row r="13" spans="1:21" x14ac:dyDescent="0.25">
      <c r="A13" s="2">
        <v>43087</v>
      </c>
      <c r="B13" t="s">
        <v>21</v>
      </c>
      <c r="C13" t="s">
        <v>40</v>
      </c>
      <c r="D13" t="s">
        <v>72</v>
      </c>
      <c r="E13">
        <v>3223.2001</v>
      </c>
      <c r="F13" s="5">
        <v>3227.6481499154002</v>
      </c>
      <c r="G13">
        <v>0</v>
      </c>
      <c r="H13">
        <v>2.76</v>
      </c>
      <c r="I13" s="2">
        <v>43105</v>
      </c>
      <c r="J13">
        <v>16</v>
      </c>
      <c r="K13">
        <v>0.05</v>
      </c>
      <c r="L13">
        <v>99.862189999999998</v>
      </c>
      <c r="M13" t="s">
        <v>24</v>
      </c>
      <c r="N13" t="s">
        <v>47</v>
      </c>
      <c r="O13" t="s">
        <v>26</v>
      </c>
      <c r="P13" t="s">
        <v>48</v>
      </c>
      <c r="Q13" t="s">
        <v>72</v>
      </c>
      <c r="R13" t="s">
        <v>73</v>
      </c>
    </row>
    <row r="14" spans="1:21" x14ac:dyDescent="0.25">
      <c r="A14" s="2">
        <v>43087</v>
      </c>
      <c r="B14" t="s">
        <v>21</v>
      </c>
      <c r="C14" t="s">
        <v>40</v>
      </c>
      <c r="D14" t="s">
        <v>72</v>
      </c>
      <c r="E14">
        <v>6450.0880999999999</v>
      </c>
      <c r="F14" s="5">
        <v>6460.4727565135499</v>
      </c>
      <c r="G14">
        <v>0</v>
      </c>
      <c r="H14">
        <v>2.76</v>
      </c>
      <c r="I14" s="2">
        <v>43108</v>
      </c>
      <c r="J14">
        <v>19</v>
      </c>
      <c r="K14">
        <v>0.06</v>
      </c>
      <c r="L14">
        <v>99.839258999999998</v>
      </c>
      <c r="M14" t="s">
        <v>24</v>
      </c>
      <c r="N14" t="s">
        <v>47</v>
      </c>
      <c r="O14" t="s">
        <v>26</v>
      </c>
      <c r="P14" t="s">
        <v>48</v>
      </c>
      <c r="Q14" t="s">
        <v>72</v>
      </c>
      <c r="R14" t="s">
        <v>73</v>
      </c>
    </row>
    <row r="15" spans="1:21" x14ac:dyDescent="0.25">
      <c r="A15" s="2">
        <v>43087</v>
      </c>
      <c r="B15" t="s">
        <v>21</v>
      </c>
      <c r="C15" t="s">
        <v>40</v>
      </c>
      <c r="D15" t="s">
        <v>72</v>
      </c>
      <c r="E15">
        <v>25800.352500000001</v>
      </c>
      <c r="F15" s="5">
        <v>25841.977218384702</v>
      </c>
      <c r="G15">
        <v>9.9999999999999995E-7</v>
      </c>
      <c r="H15">
        <v>2.64</v>
      </c>
      <c r="I15" s="2">
        <v>43109</v>
      </c>
      <c r="J15">
        <v>20</v>
      </c>
      <c r="K15">
        <v>0.06</v>
      </c>
      <c r="L15">
        <v>99.838926000000001</v>
      </c>
      <c r="M15" t="s">
        <v>24</v>
      </c>
      <c r="N15" t="s">
        <v>47</v>
      </c>
      <c r="O15" t="s">
        <v>26</v>
      </c>
      <c r="P15" t="s">
        <v>48</v>
      </c>
      <c r="Q15" t="s">
        <v>72</v>
      </c>
      <c r="R15" t="s">
        <v>73</v>
      </c>
    </row>
    <row r="16" spans="1:21" x14ac:dyDescent="0.25">
      <c r="A16" s="2">
        <v>43087</v>
      </c>
      <c r="B16" t="s">
        <v>21</v>
      </c>
      <c r="C16" t="s">
        <v>40</v>
      </c>
      <c r="D16" t="s">
        <v>69</v>
      </c>
      <c r="E16">
        <v>28348.6721</v>
      </c>
      <c r="F16" s="5">
        <v>28424.741219461899</v>
      </c>
      <c r="G16">
        <v>9.9999999999999995E-7</v>
      </c>
      <c r="H16">
        <v>2.76</v>
      </c>
      <c r="I16" s="2">
        <v>43122</v>
      </c>
      <c r="J16">
        <v>33</v>
      </c>
      <c r="K16">
        <v>0.1</v>
      </c>
      <c r="L16">
        <v>99.732383999999996</v>
      </c>
      <c r="M16" t="s">
        <v>24</v>
      </c>
      <c r="N16" t="s">
        <v>47</v>
      </c>
      <c r="O16" t="s">
        <v>26</v>
      </c>
      <c r="P16" t="s">
        <v>48</v>
      </c>
      <c r="Q16" t="s">
        <v>70</v>
      </c>
      <c r="R16" t="s">
        <v>71</v>
      </c>
    </row>
    <row r="17" spans="1:18" x14ac:dyDescent="0.25">
      <c r="A17" s="2">
        <v>43087</v>
      </c>
      <c r="B17" t="s">
        <v>21</v>
      </c>
      <c r="C17" t="s">
        <v>632</v>
      </c>
      <c r="D17" t="s">
        <v>633</v>
      </c>
      <c r="E17">
        <v>9311329.2119999994</v>
      </c>
      <c r="F17" s="5">
        <v>13290779.6182345</v>
      </c>
      <c r="G17">
        <v>2.2599999999999999E-4</v>
      </c>
      <c r="H17">
        <v>900.78</v>
      </c>
      <c r="I17" s="2">
        <v>43127</v>
      </c>
      <c r="J17">
        <v>38</v>
      </c>
      <c r="K17">
        <v>0.1</v>
      </c>
      <c r="L17">
        <v>79.290000000000006</v>
      </c>
      <c r="M17" t="s">
        <v>24</v>
      </c>
      <c r="N17" t="s">
        <v>62</v>
      </c>
      <c r="O17" t="s">
        <v>26</v>
      </c>
      <c r="P17" t="s">
        <v>634</v>
      </c>
      <c r="Q17" t="s">
        <v>635</v>
      </c>
      <c r="R17" t="s">
        <v>636</v>
      </c>
    </row>
    <row r="18" spans="1:18" x14ac:dyDescent="0.25">
      <c r="A18" s="2">
        <v>43087</v>
      </c>
      <c r="B18" t="s">
        <v>21</v>
      </c>
      <c r="C18" t="s">
        <v>637</v>
      </c>
      <c r="D18" t="s">
        <v>633</v>
      </c>
      <c r="E18">
        <v>1605623.9431</v>
      </c>
      <c r="F18" s="5">
        <v>2291680.08513459</v>
      </c>
      <c r="G18">
        <v>3.8999999999999999E-5</v>
      </c>
      <c r="H18">
        <v>900.77</v>
      </c>
      <c r="I18" s="2">
        <v>43127</v>
      </c>
      <c r="J18">
        <v>38</v>
      </c>
      <c r="K18">
        <v>0.1</v>
      </c>
      <c r="L18">
        <v>79.28</v>
      </c>
      <c r="M18" t="s">
        <v>24</v>
      </c>
      <c r="N18" t="s">
        <v>62</v>
      </c>
      <c r="O18" t="s">
        <v>26</v>
      </c>
      <c r="P18" t="s">
        <v>634</v>
      </c>
      <c r="Q18" t="s">
        <v>635</v>
      </c>
      <c r="R18" t="s">
        <v>638</v>
      </c>
    </row>
    <row r="19" spans="1:18" x14ac:dyDescent="0.25">
      <c r="A19" s="2">
        <v>43087</v>
      </c>
      <c r="B19" t="s">
        <v>21</v>
      </c>
      <c r="C19" t="s">
        <v>40</v>
      </c>
      <c r="D19" t="s">
        <v>72</v>
      </c>
      <c r="E19">
        <v>641.68970000000002</v>
      </c>
      <c r="F19" s="5">
        <v>643.75599160625904</v>
      </c>
      <c r="G19">
        <v>0</v>
      </c>
      <c r="H19">
        <v>2.76</v>
      </c>
      <c r="I19" s="2">
        <v>43129</v>
      </c>
      <c r="J19">
        <v>40</v>
      </c>
      <c r="K19">
        <v>0.12</v>
      </c>
      <c r="L19">
        <v>99.679029999999997</v>
      </c>
      <c r="M19" t="s">
        <v>24</v>
      </c>
      <c r="N19" t="s">
        <v>47</v>
      </c>
      <c r="O19" t="s">
        <v>26</v>
      </c>
      <c r="P19" t="s">
        <v>48</v>
      </c>
      <c r="Q19" t="s">
        <v>72</v>
      </c>
      <c r="R19" t="s">
        <v>73</v>
      </c>
    </row>
    <row r="20" spans="1:18" x14ac:dyDescent="0.25">
      <c r="A20" s="2">
        <v>43087</v>
      </c>
      <c r="B20" t="s">
        <v>21</v>
      </c>
      <c r="C20" t="s">
        <v>40</v>
      </c>
      <c r="D20" t="s">
        <v>72</v>
      </c>
      <c r="E20">
        <v>12874.361199999999</v>
      </c>
      <c r="F20" s="5">
        <v>12920.7088976798</v>
      </c>
      <c r="G20">
        <v>0</v>
      </c>
      <c r="H20">
        <v>2.88</v>
      </c>
      <c r="I20" s="2">
        <v>43132</v>
      </c>
      <c r="J20">
        <v>43</v>
      </c>
      <c r="K20">
        <v>0.12</v>
      </c>
      <c r="L20">
        <v>99.641290999999995</v>
      </c>
      <c r="M20" t="s">
        <v>24</v>
      </c>
      <c r="N20" t="s">
        <v>47</v>
      </c>
      <c r="O20" t="s">
        <v>26</v>
      </c>
      <c r="P20" t="s">
        <v>48</v>
      </c>
      <c r="Q20" t="s">
        <v>72</v>
      </c>
      <c r="R20" t="s">
        <v>73</v>
      </c>
    </row>
    <row r="21" spans="1:18" x14ac:dyDescent="0.25">
      <c r="A21" s="2">
        <v>43087</v>
      </c>
      <c r="B21" t="s">
        <v>21</v>
      </c>
      <c r="C21" t="s">
        <v>40</v>
      </c>
      <c r="D21" t="s">
        <v>74</v>
      </c>
      <c r="E21">
        <v>5181737</v>
      </c>
      <c r="F21" s="5">
        <v>5201600</v>
      </c>
      <c r="G21">
        <v>1.25E-4</v>
      </c>
      <c r="H21">
        <v>3</v>
      </c>
      <c r="I21" s="2">
        <v>43133</v>
      </c>
      <c r="J21">
        <v>44</v>
      </c>
      <c r="K21">
        <v>0.13</v>
      </c>
      <c r="L21">
        <v>99.618136000000007</v>
      </c>
      <c r="M21" t="s">
        <v>24</v>
      </c>
      <c r="N21" t="s">
        <v>47</v>
      </c>
      <c r="O21" t="s">
        <v>26</v>
      </c>
      <c r="P21" t="s">
        <v>75</v>
      </c>
      <c r="Q21" t="s">
        <v>76</v>
      </c>
      <c r="R21" t="s">
        <v>77</v>
      </c>
    </row>
    <row r="22" spans="1:18" x14ac:dyDescent="0.25">
      <c r="A22" s="2">
        <v>43087</v>
      </c>
      <c r="B22" t="s">
        <v>21</v>
      </c>
      <c r="C22" t="s">
        <v>40</v>
      </c>
      <c r="D22" t="s">
        <v>72</v>
      </c>
      <c r="E22">
        <v>6848082.8415000001</v>
      </c>
      <c r="F22" s="5">
        <v>6874927.3704393497</v>
      </c>
      <c r="G22">
        <v>1.66E-4</v>
      </c>
      <c r="H22">
        <v>2.88</v>
      </c>
      <c r="I22" s="2">
        <v>43136</v>
      </c>
      <c r="J22">
        <v>47</v>
      </c>
      <c r="K22">
        <v>0.13</v>
      </c>
      <c r="L22">
        <v>99.609530000000007</v>
      </c>
      <c r="M22" t="s">
        <v>24</v>
      </c>
      <c r="N22" t="s">
        <v>47</v>
      </c>
      <c r="O22" t="s">
        <v>26</v>
      </c>
      <c r="P22" t="s">
        <v>48</v>
      </c>
      <c r="Q22" t="s">
        <v>72</v>
      </c>
      <c r="R22" t="s">
        <v>73</v>
      </c>
    </row>
    <row r="23" spans="1:18" x14ac:dyDescent="0.25">
      <c r="A23" s="2">
        <v>43087</v>
      </c>
      <c r="B23" t="s">
        <v>21</v>
      </c>
      <c r="C23" t="s">
        <v>40</v>
      </c>
      <c r="D23" t="s">
        <v>72</v>
      </c>
      <c r="E23">
        <v>9137208.7708000001</v>
      </c>
      <c r="F23" s="5">
        <v>9175950.5516400803</v>
      </c>
      <c r="G23">
        <v>2.2100000000000001E-4</v>
      </c>
      <c r="H23">
        <v>2.88</v>
      </c>
      <c r="I23" s="2">
        <v>43140</v>
      </c>
      <c r="J23">
        <v>51</v>
      </c>
      <c r="K23">
        <v>0.15</v>
      </c>
      <c r="L23">
        <v>99.577789999999993</v>
      </c>
      <c r="M23" t="s">
        <v>24</v>
      </c>
      <c r="N23" t="s">
        <v>47</v>
      </c>
      <c r="O23" t="s">
        <v>26</v>
      </c>
      <c r="P23" t="s">
        <v>48</v>
      </c>
      <c r="Q23" t="s">
        <v>72</v>
      </c>
      <c r="R23" t="s">
        <v>73</v>
      </c>
    </row>
    <row r="24" spans="1:18" x14ac:dyDescent="0.25">
      <c r="A24" s="2">
        <v>43087</v>
      </c>
      <c r="B24" t="s">
        <v>21</v>
      </c>
      <c r="C24" t="s">
        <v>40</v>
      </c>
      <c r="D24" t="s">
        <v>78</v>
      </c>
      <c r="E24">
        <v>25719.219300000001</v>
      </c>
      <c r="F24" s="5">
        <v>25842.671579120499</v>
      </c>
      <c r="G24">
        <v>9.9999999999999995E-7</v>
      </c>
      <c r="H24">
        <v>2.88</v>
      </c>
      <c r="I24" s="2">
        <v>43147</v>
      </c>
      <c r="J24">
        <v>58</v>
      </c>
      <c r="K24">
        <v>0.16</v>
      </c>
      <c r="L24">
        <v>99.522293000000005</v>
      </c>
      <c r="M24" t="s">
        <v>24</v>
      </c>
      <c r="N24" t="s">
        <v>47</v>
      </c>
      <c r="O24" t="s">
        <v>26</v>
      </c>
      <c r="P24" t="s">
        <v>48</v>
      </c>
      <c r="Q24" t="s">
        <v>79</v>
      </c>
      <c r="R24" t="s">
        <v>80</v>
      </c>
    </row>
    <row r="25" spans="1:18" x14ac:dyDescent="0.25">
      <c r="A25" s="2">
        <v>43087</v>
      </c>
      <c r="B25" t="s">
        <v>21</v>
      </c>
      <c r="C25" t="s">
        <v>40</v>
      </c>
      <c r="D25" t="s">
        <v>72</v>
      </c>
      <c r="E25">
        <v>6424.2730000000001</v>
      </c>
      <c r="F25" s="5">
        <v>6459.6065550878102</v>
      </c>
      <c r="G25">
        <v>0</v>
      </c>
      <c r="H25">
        <v>3</v>
      </c>
      <c r="I25" s="2">
        <v>43153</v>
      </c>
      <c r="J25">
        <v>64</v>
      </c>
      <c r="K25">
        <v>0.18</v>
      </c>
      <c r="L25">
        <v>99.453007999999997</v>
      </c>
      <c r="M25" t="s">
        <v>24</v>
      </c>
      <c r="N25" t="s">
        <v>47</v>
      </c>
      <c r="O25" t="s">
        <v>26</v>
      </c>
      <c r="P25" t="s">
        <v>48</v>
      </c>
      <c r="Q25" t="s">
        <v>72</v>
      </c>
      <c r="R25" t="s">
        <v>73</v>
      </c>
    </row>
    <row r="26" spans="1:18" x14ac:dyDescent="0.25">
      <c r="A26" s="2">
        <v>43087</v>
      </c>
      <c r="B26" t="s">
        <v>21</v>
      </c>
      <c r="C26" t="s">
        <v>40</v>
      </c>
      <c r="D26" t="s">
        <v>81</v>
      </c>
      <c r="E26">
        <v>4964422</v>
      </c>
      <c r="F26" s="5">
        <v>5000000</v>
      </c>
      <c r="G26">
        <v>1.2E-4</v>
      </c>
      <c r="H26">
        <v>3</v>
      </c>
      <c r="I26" s="2">
        <v>43173</v>
      </c>
      <c r="J26">
        <v>84</v>
      </c>
      <c r="K26">
        <v>0.24</v>
      </c>
      <c r="L26">
        <v>99.288439999999994</v>
      </c>
      <c r="M26" t="s">
        <v>24</v>
      </c>
      <c r="N26" t="s">
        <v>47</v>
      </c>
      <c r="O26" t="s">
        <v>26</v>
      </c>
      <c r="P26" t="s">
        <v>48</v>
      </c>
      <c r="Q26" t="s">
        <v>49</v>
      </c>
      <c r="R26" t="s">
        <v>82</v>
      </c>
    </row>
    <row r="27" spans="1:18" x14ac:dyDescent="0.25">
      <c r="A27" s="2">
        <v>43087</v>
      </c>
      <c r="B27" t="s">
        <v>21</v>
      </c>
      <c r="C27" t="s">
        <v>40</v>
      </c>
      <c r="D27" t="s">
        <v>83</v>
      </c>
      <c r="E27">
        <v>6822289.6858000001</v>
      </c>
      <c r="F27" s="5">
        <v>6876094.8530049697</v>
      </c>
      <c r="G27">
        <v>1.65E-4</v>
      </c>
      <c r="H27">
        <v>3.12</v>
      </c>
      <c r="I27" s="2">
        <v>43178</v>
      </c>
      <c r="J27">
        <v>89</v>
      </c>
      <c r="K27">
        <v>0.25</v>
      </c>
      <c r="L27">
        <v>99.217504000000005</v>
      </c>
      <c r="M27" t="s">
        <v>24</v>
      </c>
      <c r="N27" t="s">
        <v>47</v>
      </c>
      <c r="O27" t="s">
        <v>26</v>
      </c>
      <c r="P27" t="s">
        <v>48</v>
      </c>
      <c r="Q27" t="s">
        <v>84</v>
      </c>
      <c r="R27" t="s">
        <v>85</v>
      </c>
    </row>
    <row r="28" spans="1:18" x14ac:dyDescent="0.25">
      <c r="A28" s="2">
        <v>43087</v>
      </c>
      <c r="B28" t="s">
        <v>21</v>
      </c>
      <c r="C28" t="s">
        <v>40</v>
      </c>
      <c r="D28" t="s">
        <v>86</v>
      </c>
      <c r="E28">
        <v>1815241.4271</v>
      </c>
      <c r="F28" s="5">
        <v>1830520.2019742699</v>
      </c>
      <c r="G28">
        <v>4.3000000000000002E-5</v>
      </c>
      <c r="H28">
        <v>3</v>
      </c>
      <c r="I28" s="2">
        <v>43188</v>
      </c>
      <c r="J28">
        <v>99</v>
      </c>
      <c r="K28">
        <v>0.28000000000000003</v>
      </c>
      <c r="L28">
        <v>99.165342999999993</v>
      </c>
      <c r="M28" t="s">
        <v>24</v>
      </c>
      <c r="N28" t="s">
        <v>47</v>
      </c>
      <c r="O28" t="s">
        <v>26</v>
      </c>
      <c r="P28" t="s">
        <v>48</v>
      </c>
      <c r="Q28" t="s">
        <v>87</v>
      </c>
      <c r="R28" t="s">
        <v>88</v>
      </c>
    </row>
    <row r="29" spans="1:18" x14ac:dyDescent="0.25">
      <c r="A29" s="2">
        <v>43087</v>
      </c>
      <c r="B29" t="s">
        <v>21</v>
      </c>
      <c r="C29" t="s">
        <v>89</v>
      </c>
      <c r="D29" t="s">
        <v>90</v>
      </c>
      <c r="E29">
        <v>1450865.0088</v>
      </c>
      <c r="F29" s="5">
        <v>11448508.433033099</v>
      </c>
      <c r="G29">
        <v>3.4999999999999997E-5</v>
      </c>
      <c r="H29">
        <v>5.54</v>
      </c>
      <c r="I29" s="2">
        <v>43191</v>
      </c>
      <c r="J29">
        <v>102</v>
      </c>
      <c r="K29">
        <v>0.28000000000000003</v>
      </c>
      <c r="L29">
        <v>100.13</v>
      </c>
      <c r="M29" t="s">
        <v>24</v>
      </c>
      <c r="N29" t="s">
        <v>62</v>
      </c>
      <c r="O29" t="s">
        <v>26</v>
      </c>
      <c r="P29" t="s">
        <v>91</v>
      </c>
      <c r="Q29" t="s">
        <v>92</v>
      </c>
      <c r="R29" t="s">
        <v>93</v>
      </c>
    </row>
    <row r="30" spans="1:18" x14ac:dyDescent="0.25">
      <c r="A30" s="2">
        <v>43087</v>
      </c>
      <c r="B30" t="s">
        <v>21</v>
      </c>
      <c r="C30" t="s">
        <v>94</v>
      </c>
      <c r="D30" t="s">
        <v>95</v>
      </c>
      <c r="E30">
        <v>14013.9136</v>
      </c>
      <c r="F30" s="5">
        <v>13842.617416500199</v>
      </c>
      <c r="G30">
        <v>0</v>
      </c>
      <c r="H30">
        <v>1.78</v>
      </c>
      <c r="I30" s="2">
        <v>43191</v>
      </c>
      <c r="J30">
        <v>102</v>
      </c>
      <c r="K30">
        <v>0.28000000000000003</v>
      </c>
      <c r="L30">
        <v>100.49</v>
      </c>
      <c r="M30" t="s">
        <v>61</v>
      </c>
      <c r="N30" t="s">
        <v>62</v>
      </c>
      <c r="O30" t="s">
        <v>26</v>
      </c>
      <c r="P30" t="s">
        <v>96</v>
      </c>
      <c r="Q30" t="s">
        <v>87</v>
      </c>
      <c r="R30" t="s">
        <v>97</v>
      </c>
    </row>
    <row r="31" spans="1:18" x14ac:dyDescent="0.25">
      <c r="A31" s="2">
        <v>43087</v>
      </c>
      <c r="B31" t="s">
        <v>21</v>
      </c>
      <c r="C31" t="s">
        <v>98</v>
      </c>
      <c r="D31" t="s">
        <v>99</v>
      </c>
      <c r="E31">
        <v>8732.8809000000001</v>
      </c>
      <c r="F31" s="5">
        <v>8651.1041593702703</v>
      </c>
      <c r="G31">
        <v>0</v>
      </c>
      <c r="H31">
        <v>1.92</v>
      </c>
      <c r="I31" s="2">
        <v>43191</v>
      </c>
      <c r="J31">
        <v>102</v>
      </c>
      <c r="K31">
        <v>0.28000000000000003</v>
      </c>
      <c r="L31">
        <v>100.3</v>
      </c>
      <c r="M31" t="s">
        <v>61</v>
      </c>
      <c r="N31" t="s">
        <v>62</v>
      </c>
      <c r="O31" t="s">
        <v>26</v>
      </c>
      <c r="P31" t="s">
        <v>100</v>
      </c>
      <c r="Q31" t="s">
        <v>101</v>
      </c>
      <c r="R31" t="s">
        <v>102</v>
      </c>
    </row>
    <row r="32" spans="1:18" x14ac:dyDescent="0.25">
      <c r="A32" s="2">
        <v>43087</v>
      </c>
      <c r="B32" t="s">
        <v>21</v>
      </c>
      <c r="C32" t="s">
        <v>103</v>
      </c>
      <c r="D32" t="s">
        <v>99</v>
      </c>
      <c r="E32">
        <v>6110.8038999999999</v>
      </c>
      <c r="F32" s="5">
        <v>6055.0907080174202</v>
      </c>
      <c r="G32">
        <v>0</v>
      </c>
      <c r="H32">
        <v>1.85</v>
      </c>
      <c r="I32" s="2">
        <v>43199</v>
      </c>
      <c r="J32">
        <v>110</v>
      </c>
      <c r="K32">
        <v>0.3</v>
      </c>
      <c r="L32">
        <v>100.35</v>
      </c>
      <c r="M32" t="s">
        <v>61</v>
      </c>
      <c r="N32" t="s">
        <v>62</v>
      </c>
      <c r="O32" t="s">
        <v>26</v>
      </c>
      <c r="P32" t="s">
        <v>100</v>
      </c>
      <c r="Q32" t="s">
        <v>101</v>
      </c>
      <c r="R32" t="s">
        <v>102</v>
      </c>
    </row>
    <row r="33" spans="1:18" x14ac:dyDescent="0.25">
      <c r="A33" s="2">
        <v>43087</v>
      </c>
      <c r="B33" t="s">
        <v>21</v>
      </c>
      <c r="C33" t="s">
        <v>40</v>
      </c>
      <c r="D33" t="s">
        <v>81</v>
      </c>
      <c r="E33">
        <v>6394.77</v>
      </c>
      <c r="F33" s="5">
        <v>6459.2506153402401</v>
      </c>
      <c r="G33">
        <v>0</v>
      </c>
      <c r="H33">
        <v>3</v>
      </c>
      <c r="I33" s="2">
        <v>43208</v>
      </c>
      <c r="J33">
        <v>119</v>
      </c>
      <c r="K33">
        <v>0.33</v>
      </c>
      <c r="L33">
        <v>99.001733000000002</v>
      </c>
      <c r="M33" t="s">
        <v>24</v>
      </c>
      <c r="N33" t="s">
        <v>47</v>
      </c>
      <c r="O33" t="s">
        <v>26</v>
      </c>
      <c r="P33" t="s">
        <v>48</v>
      </c>
      <c r="Q33" t="s">
        <v>49</v>
      </c>
      <c r="R33" t="s">
        <v>82</v>
      </c>
    </row>
    <row r="34" spans="1:18" x14ac:dyDescent="0.25">
      <c r="A34" s="2">
        <v>43087</v>
      </c>
      <c r="B34" t="s">
        <v>21</v>
      </c>
      <c r="C34" t="s">
        <v>104</v>
      </c>
      <c r="D34" t="s">
        <v>105</v>
      </c>
      <c r="E34">
        <v>17403.067999999999</v>
      </c>
      <c r="F34" s="5">
        <v>17305.895943503299</v>
      </c>
      <c r="G34">
        <v>0</v>
      </c>
      <c r="H34">
        <v>1.44</v>
      </c>
      <c r="I34" s="2">
        <v>43221</v>
      </c>
      <c r="J34">
        <v>132</v>
      </c>
      <c r="K34">
        <v>0.36</v>
      </c>
      <c r="L34">
        <v>100.28</v>
      </c>
      <c r="M34" t="s">
        <v>61</v>
      </c>
      <c r="N34" t="s">
        <v>62</v>
      </c>
      <c r="O34" t="s">
        <v>26</v>
      </c>
      <c r="P34" t="s">
        <v>63</v>
      </c>
      <c r="Q34" t="s">
        <v>106</v>
      </c>
      <c r="R34" t="s">
        <v>107</v>
      </c>
    </row>
    <row r="35" spans="1:18" x14ac:dyDescent="0.25">
      <c r="A35" s="2">
        <v>43087</v>
      </c>
      <c r="B35" t="s">
        <v>21</v>
      </c>
      <c r="C35" t="s">
        <v>108</v>
      </c>
      <c r="D35" t="s">
        <v>90</v>
      </c>
      <c r="E35">
        <v>23478219.9868</v>
      </c>
      <c r="F35" s="5">
        <v>92099015.888069496</v>
      </c>
      <c r="G35">
        <v>5.6899999999999995E-4</v>
      </c>
      <c r="H35">
        <v>2.09</v>
      </c>
      <c r="I35" s="2">
        <v>43313</v>
      </c>
      <c r="J35">
        <v>224</v>
      </c>
      <c r="K35">
        <v>0.37</v>
      </c>
      <c r="L35">
        <v>100.57</v>
      </c>
      <c r="M35" t="s">
        <v>61</v>
      </c>
      <c r="N35" t="s">
        <v>62</v>
      </c>
      <c r="O35" t="s">
        <v>26</v>
      </c>
      <c r="P35" t="s">
        <v>91</v>
      </c>
      <c r="Q35" t="s">
        <v>92</v>
      </c>
      <c r="R35" t="s">
        <v>93</v>
      </c>
    </row>
    <row r="36" spans="1:18" x14ac:dyDescent="0.25">
      <c r="A36" s="2">
        <v>43087</v>
      </c>
      <c r="B36" t="s">
        <v>21</v>
      </c>
      <c r="C36" t="s">
        <v>40</v>
      </c>
      <c r="D36" t="s">
        <v>109</v>
      </c>
      <c r="E36">
        <v>13554303.3267</v>
      </c>
      <c r="F36" s="5">
        <v>13923834.372018799</v>
      </c>
      <c r="G36">
        <v>3.2899999999999997E-4</v>
      </c>
      <c r="H36">
        <v>7.1639999999999997</v>
      </c>
      <c r="I36" s="2">
        <v>43224</v>
      </c>
      <c r="J36">
        <v>135</v>
      </c>
      <c r="K36">
        <v>0.38</v>
      </c>
      <c r="L36">
        <v>97.346053999999995</v>
      </c>
      <c r="M36" t="s">
        <v>24</v>
      </c>
      <c r="N36" t="s">
        <v>42</v>
      </c>
      <c r="O36" t="s">
        <v>110</v>
      </c>
      <c r="P36" t="s">
        <v>37</v>
      </c>
      <c r="Q36" t="s">
        <v>111</v>
      </c>
      <c r="R36" t="s">
        <v>112</v>
      </c>
    </row>
    <row r="37" spans="1:18" x14ac:dyDescent="0.25">
      <c r="A37" s="2">
        <v>43087</v>
      </c>
      <c r="B37" t="s">
        <v>21</v>
      </c>
      <c r="C37" t="s">
        <v>40</v>
      </c>
      <c r="D37" t="s">
        <v>109</v>
      </c>
      <c r="E37">
        <v>1502451.3202</v>
      </c>
      <c r="F37" s="5">
        <v>1544978.72916863</v>
      </c>
      <c r="G37">
        <v>3.6000000000000001E-5</v>
      </c>
      <c r="H37">
        <v>7.1760000000000002</v>
      </c>
      <c r="I37" s="2">
        <v>43229</v>
      </c>
      <c r="J37">
        <v>140</v>
      </c>
      <c r="K37">
        <v>0.39</v>
      </c>
      <c r="L37">
        <v>97.247378999999995</v>
      </c>
      <c r="M37" t="s">
        <v>24</v>
      </c>
      <c r="N37" t="s">
        <v>42</v>
      </c>
      <c r="O37" t="s">
        <v>110</v>
      </c>
      <c r="P37" t="s">
        <v>37</v>
      </c>
      <c r="Q37" t="s">
        <v>111</v>
      </c>
      <c r="R37" t="s">
        <v>112</v>
      </c>
    </row>
    <row r="38" spans="1:18" x14ac:dyDescent="0.25">
      <c r="A38" s="2">
        <v>43087</v>
      </c>
      <c r="B38" t="s">
        <v>21</v>
      </c>
      <c r="C38" t="s">
        <v>114</v>
      </c>
      <c r="D38" t="s">
        <v>115</v>
      </c>
      <c r="E38">
        <v>2633.1406000000002</v>
      </c>
      <c r="F38" s="5">
        <v>6457.6152738651499</v>
      </c>
      <c r="G38">
        <v>0</v>
      </c>
      <c r="H38">
        <v>3.9</v>
      </c>
      <c r="I38" s="2">
        <v>43358</v>
      </c>
      <c r="J38">
        <v>269</v>
      </c>
      <c r="K38">
        <v>0.48</v>
      </c>
      <c r="L38">
        <v>100.61</v>
      </c>
      <c r="M38" t="s">
        <v>24</v>
      </c>
      <c r="N38" t="s">
        <v>62</v>
      </c>
      <c r="O38" t="s">
        <v>26</v>
      </c>
      <c r="P38" t="s">
        <v>63</v>
      </c>
      <c r="Q38" t="s">
        <v>116</v>
      </c>
      <c r="R38" t="s">
        <v>117</v>
      </c>
    </row>
    <row r="39" spans="1:18" x14ac:dyDescent="0.25">
      <c r="A39" s="2">
        <v>43087</v>
      </c>
      <c r="B39" t="s">
        <v>21</v>
      </c>
      <c r="C39" t="s">
        <v>118</v>
      </c>
      <c r="D39" t="s">
        <v>119</v>
      </c>
      <c r="E39">
        <v>124287.6682</v>
      </c>
      <c r="F39" s="5">
        <v>607319.42744413204</v>
      </c>
      <c r="G39">
        <v>3.0000000000000001E-6</v>
      </c>
      <c r="H39">
        <v>2.11</v>
      </c>
      <c r="I39" s="2">
        <v>43358</v>
      </c>
      <c r="J39">
        <v>269</v>
      </c>
      <c r="K39">
        <v>0.48</v>
      </c>
      <c r="L39">
        <v>101.16</v>
      </c>
      <c r="M39" t="s">
        <v>61</v>
      </c>
      <c r="N39" t="s">
        <v>62</v>
      </c>
      <c r="O39" t="s">
        <v>51</v>
      </c>
      <c r="P39" t="s">
        <v>120</v>
      </c>
      <c r="Q39" t="s">
        <v>121</v>
      </c>
      <c r="R39" t="s">
        <v>122</v>
      </c>
    </row>
    <row r="40" spans="1:18" x14ac:dyDescent="0.25">
      <c r="A40" s="2">
        <v>43087</v>
      </c>
      <c r="B40" t="s">
        <v>21</v>
      </c>
      <c r="C40" t="s">
        <v>113</v>
      </c>
      <c r="D40" t="s">
        <v>105</v>
      </c>
      <c r="E40">
        <v>6999.5811000000003</v>
      </c>
      <c r="F40" s="5">
        <v>6922.0420761076803</v>
      </c>
      <c r="G40">
        <v>0</v>
      </c>
      <c r="H40">
        <v>1.44</v>
      </c>
      <c r="I40" s="2">
        <v>43266</v>
      </c>
      <c r="J40">
        <v>177</v>
      </c>
      <c r="K40">
        <v>0.49</v>
      </c>
      <c r="L40">
        <v>101.09</v>
      </c>
      <c r="M40" t="s">
        <v>61</v>
      </c>
      <c r="N40" t="s">
        <v>62</v>
      </c>
      <c r="O40" t="s">
        <v>26</v>
      </c>
      <c r="P40" t="s">
        <v>63</v>
      </c>
      <c r="Q40" t="s">
        <v>106</v>
      </c>
      <c r="R40" t="s">
        <v>107</v>
      </c>
    </row>
    <row r="41" spans="1:18" x14ac:dyDescent="0.25">
      <c r="A41" s="2">
        <v>43087</v>
      </c>
      <c r="B41" t="s">
        <v>21</v>
      </c>
      <c r="C41" t="s">
        <v>123</v>
      </c>
      <c r="D41" t="s">
        <v>124</v>
      </c>
      <c r="E41">
        <v>7095.4656999999997</v>
      </c>
      <c r="F41" s="5">
        <v>6919.46942507317</v>
      </c>
      <c r="G41">
        <v>0</v>
      </c>
      <c r="H41">
        <v>1.79</v>
      </c>
      <c r="I41" s="2">
        <v>43282</v>
      </c>
      <c r="J41">
        <v>193</v>
      </c>
      <c r="K41">
        <v>0.52</v>
      </c>
      <c r="L41">
        <v>100.89</v>
      </c>
      <c r="M41" t="s">
        <v>61</v>
      </c>
      <c r="N41" t="s">
        <v>62</v>
      </c>
      <c r="O41" t="s">
        <v>26</v>
      </c>
      <c r="P41" t="s">
        <v>96</v>
      </c>
      <c r="Q41" t="s">
        <v>67</v>
      </c>
      <c r="R41" t="s">
        <v>125</v>
      </c>
    </row>
    <row r="42" spans="1:18" x14ac:dyDescent="0.25">
      <c r="A42" s="2">
        <v>43087</v>
      </c>
      <c r="B42" t="s">
        <v>21</v>
      </c>
      <c r="C42" t="s">
        <v>126</v>
      </c>
      <c r="D42" t="s">
        <v>127</v>
      </c>
      <c r="E42">
        <v>8581.6780999999992</v>
      </c>
      <c r="F42" s="5">
        <v>8650.0132522448494</v>
      </c>
      <c r="G42">
        <v>0</v>
      </c>
      <c r="H42">
        <v>1.5</v>
      </c>
      <c r="I42" s="2">
        <v>43282</v>
      </c>
      <c r="J42">
        <v>193</v>
      </c>
      <c r="K42">
        <v>0.53</v>
      </c>
      <c r="L42">
        <v>99.21</v>
      </c>
      <c r="M42" t="s">
        <v>61</v>
      </c>
      <c r="N42" t="s">
        <v>62</v>
      </c>
      <c r="O42" t="s">
        <v>26</v>
      </c>
      <c r="P42" t="s">
        <v>43</v>
      </c>
      <c r="Q42" t="s">
        <v>72</v>
      </c>
      <c r="R42" t="s">
        <v>128</v>
      </c>
    </row>
    <row r="43" spans="1:18" x14ac:dyDescent="0.25">
      <c r="A43" s="2">
        <v>43087</v>
      </c>
      <c r="B43" t="s">
        <v>21</v>
      </c>
      <c r="C43" t="s">
        <v>129</v>
      </c>
      <c r="D43" t="s">
        <v>130</v>
      </c>
      <c r="E43">
        <v>4097.2258000000002</v>
      </c>
      <c r="F43" s="5">
        <v>12107.564409913501</v>
      </c>
      <c r="G43">
        <v>0</v>
      </c>
      <c r="H43">
        <v>1.7</v>
      </c>
      <c r="I43" s="2">
        <v>43409</v>
      </c>
      <c r="J43">
        <v>320</v>
      </c>
      <c r="K43">
        <v>0.62</v>
      </c>
      <c r="L43">
        <v>101.11</v>
      </c>
      <c r="M43" t="s">
        <v>61</v>
      </c>
      <c r="N43" t="s">
        <v>62</v>
      </c>
      <c r="O43" t="s">
        <v>131</v>
      </c>
      <c r="P43" t="s">
        <v>63</v>
      </c>
      <c r="Q43" t="s">
        <v>132</v>
      </c>
      <c r="R43" t="s">
        <v>133</v>
      </c>
    </row>
    <row r="44" spans="1:18" x14ac:dyDescent="0.25">
      <c r="A44" s="2">
        <v>43087</v>
      </c>
      <c r="B44" t="s">
        <v>21</v>
      </c>
      <c r="C44" t="s">
        <v>137</v>
      </c>
      <c r="D44" t="s">
        <v>138</v>
      </c>
      <c r="E44">
        <v>4698.3489</v>
      </c>
      <c r="F44" s="5">
        <v>13834.419368613901</v>
      </c>
      <c r="G44">
        <v>0</v>
      </c>
      <c r="H44">
        <v>1.75</v>
      </c>
      <c r="I44" s="2">
        <v>43556</v>
      </c>
      <c r="J44">
        <v>467</v>
      </c>
      <c r="K44">
        <v>0.77</v>
      </c>
      <c r="L44">
        <v>101.18</v>
      </c>
      <c r="M44" t="s">
        <v>61</v>
      </c>
      <c r="N44" t="s">
        <v>62</v>
      </c>
      <c r="O44" t="s">
        <v>139</v>
      </c>
      <c r="P44" t="s">
        <v>43</v>
      </c>
      <c r="Q44" t="s">
        <v>140</v>
      </c>
      <c r="R44" t="s">
        <v>141</v>
      </c>
    </row>
    <row r="45" spans="1:18" x14ac:dyDescent="0.25">
      <c r="A45" s="2">
        <v>43087</v>
      </c>
      <c r="B45" t="s">
        <v>21</v>
      </c>
      <c r="C45" t="s">
        <v>134</v>
      </c>
      <c r="D45" t="s">
        <v>135</v>
      </c>
      <c r="E45">
        <v>7065.9628000000002</v>
      </c>
      <c r="F45" s="5">
        <v>6921.6939660937896</v>
      </c>
      <c r="G45">
        <v>0</v>
      </c>
      <c r="H45">
        <v>1.37</v>
      </c>
      <c r="I45" s="2">
        <v>43374</v>
      </c>
      <c r="J45">
        <v>285</v>
      </c>
      <c r="K45">
        <v>0.78</v>
      </c>
      <c r="L45">
        <v>101.4</v>
      </c>
      <c r="M45" t="s">
        <v>61</v>
      </c>
      <c r="N45" t="s">
        <v>62</v>
      </c>
      <c r="O45" t="s">
        <v>26</v>
      </c>
      <c r="P45" t="s">
        <v>96</v>
      </c>
      <c r="Q45" t="s">
        <v>70</v>
      </c>
      <c r="R45" t="s">
        <v>136</v>
      </c>
    </row>
    <row r="46" spans="1:18" x14ac:dyDescent="0.25">
      <c r="A46" s="2">
        <v>43087</v>
      </c>
      <c r="B46" t="s">
        <v>21</v>
      </c>
      <c r="C46" t="s">
        <v>142</v>
      </c>
      <c r="D46" t="s">
        <v>143</v>
      </c>
      <c r="E46">
        <v>9350396.8182999995</v>
      </c>
      <c r="F46" s="5">
        <v>9187764.0235361103</v>
      </c>
      <c r="G46">
        <v>2.2599999999999999E-4</v>
      </c>
      <c r="H46">
        <v>3.73</v>
      </c>
      <c r="I46" s="2">
        <v>43388</v>
      </c>
      <c r="J46">
        <v>299</v>
      </c>
      <c r="K46">
        <v>0.81</v>
      </c>
      <c r="L46">
        <v>100.91</v>
      </c>
      <c r="M46" t="s">
        <v>24</v>
      </c>
      <c r="N46" t="s">
        <v>62</v>
      </c>
      <c r="O46" t="s">
        <v>26</v>
      </c>
      <c r="P46" t="s">
        <v>96</v>
      </c>
      <c r="Q46" t="s">
        <v>144</v>
      </c>
      <c r="R46" t="s">
        <v>145</v>
      </c>
    </row>
    <row r="47" spans="1:18" x14ac:dyDescent="0.25">
      <c r="A47" s="2">
        <v>43087</v>
      </c>
      <c r="B47" t="s">
        <v>21</v>
      </c>
      <c r="C47" t="s">
        <v>146</v>
      </c>
      <c r="D47" t="s">
        <v>147</v>
      </c>
      <c r="E47">
        <v>1405726.9863</v>
      </c>
      <c r="F47" s="5">
        <v>2739053.1290582302</v>
      </c>
      <c r="G47">
        <v>3.4E-5</v>
      </c>
      <c r="H47">
        <v>3.99</v>
      </c>
      <c r="I47" s="2">
        <v>43600</v>
      </c>
      <c r="J47">
        <v>511</v>
      </c>
      <c r="K47">
        <v>0.89</v>
      </c>
      <c r="L47">
        <v>102.07</v>
      </c>
      <c r="M47" t="s">
        <v>24</v>
      </c>
      <c r="N47" t="s">
        <v>62</v>
      </c>
      <c r="O47" t="s">
        <v>131</v>
      </c>
      <c r="P47" t="s">
        <v>148</v>
      </c>
      <c r="Q47" t="s">
        <v>149</v>
      </c>
      <c r="R47" t="s">
        <v>150</v>
      </c>
    </row>
    <row r="48" spans="1:18" x14ac:dyDescent="0.25">
      <c r="A48" s="2">
        <v>43087</v>
      </c>
      <c r="B48" t="s">
        <v>21</v>
      </c>
      <c r="C48" t="s">
        <v>151</v>
      </c>
      <c r="D48" t="s">
        <v>152</v>
      </c>
      <c r="E48">
        <v>127908175.589</v>
      </c>
      <c r="F48" s="5">
        <v>190751569.50465399</v>
      </c>
      <c r="G48">
        <v>3.101E-3</v>
      </c>
      <c r="H48">
        <v>6.84</v>
      </c>
      <c r="I48" s="2">
        <v>44013</v>
      </c>
      <c r="J48">
        <v>924</v>
      </c>
      <c r="K48">
        <v>0.9</v>
      </c>
      <c r="L48">
        <v>100.14</v>
      </c>
      <c r="M48" t="s">
        <v>24</v>
      </c>
      <c r="N48" t="s">
        <v>62</v>
      </c>
      <c r="O48" t="s">
        <v>26</v>
      </c>
      <c r="P48" t="s">
        <v>100</v>
      </c>
      <c r="Q48" t="s">
        <v>153</v>
      </c>
      <c r="R48" t="s">
        <v>128</v>
      </c>
    </row>
    <row r="49" spans="1:18" x14ac:dyDescent="0.25">
      <c r="A49" s="2">
        <v>43087</v>
      </c>
      <c r="B49" t="s">
        <v>21</v>
      </c>
      <c r="C49" t="s">
        <v>154</v>
      </c>
      <c r="D49" t="s">
        <v>90</v>
      </c>
      <c r="E49">
        <v>1850658.9223</v>
      </c>
      <c r="F49" s="5">
        <v>3671809.4851231999</v>
      </c>
      <c r="G49">
        <v>4.5000000000000003E-5</v>
      </c>
      <c r="H49">
        <v>2.4300000000000002</v>
      </c>
      <c r="I49" s="2">
        <v>43709</v>
      </c>
      <c r="J49">
        <v>620</v>
      </c>
      <c r="K49">
        <v>0.93</v>
      </c>
      <c r="L49">
        <v>100.07</v>
      </c>
      <c r="M49" t="s">
        <v>61</v>
      </c>
      <c r="N49" t="s">
        <v>62</v>
      </c>
      <c r="O49" t="s">
        <v>26</v>
      </c>
      <c r="P49" t="s">
        <v>91</v>
      </c>
      <c r="Q49" t="s">
        <v>92</v>
      </c>
      <c r="R49" t="s">
        <v>93</v>
      </c>
    </row>
    <row r="50" spans="1:18" x14ac:dyDescent="0.25">
      <c r="A50" s="2">
        <v>43087</v>
      </c>
      <c r="B50" t="s">
        <v>21</v>
      </c>
      <c r="C50" t="s">
        <v>155</v>
      </c>
      <c r="D50" t="s">
        <v>115</v>
      </c>
      <c r="E50">
        <v>8634153.7255000006</v>
      </c>
      <c r="F50" s="5">
        <v>14133829.344830001</v>
      </c>
      <c r="G50">
        <v>2.0900000000000001E-4</v>
      </c>
      <c r="H50">
        <v>1.98</v>
      </c>
      <c r="I50" s="2">
        <v>43617</v>
      </c>
      <c r="J50">
        <v>528</v>
      </c>
      <c r="K50">
        <v>0.94</v>
      </c>
      <c r="L50">
        <v>101.63</v>
      </c>
      <c r="M50" t="s">
        <v>61</v>
      </c>
      <c r="N50" t="s">
        <v>62</v>
      </c>
      <c r="O50" t="s">
        <v>26</v>
      </c>
      <c r="P50" t="s">
        <v>63</v>
      </c>
      <c r="Q50" t="s">
        <v>116</v>
      </c>
      <c r="R50" t="s">
        <v>117</v>
      </c>
    </row>
    <row r="51" spans="1:18" x14ac:dyDescent="0.25">
      <c r="A51" s="2">
        <v>43087</v>
      </c>
      <c r="B51" t="s">
        <v>21</v>
      </c>
      <c r="C51" t="s">
        <v>156</v>
      </c>
      <c r="D51" t="s">
        <v>157</v>
      </c>
      <c r="E51">
        <v>8091.1912000000002</v>
      </c>
      <c r="F51" s="5">
        <v>39802.172844430301</v>
      </c>
      <c r="G51">
        <v>0</v>
      </c>
      <c r="H51">
        <v>1.92</v>
      </c>
      <c r="I51" s="2">
        <v>43435</v>
      </c>
      <c r="J51">
        <v>346</v>
      </c>
      <c r="K51">
        <v>0.95</v>
      </c>
      <c r="L51">
        <v>101.47</v>
      </c>
      <c r="M51" t="s">
        <v>61</v>
      </c>
      <c r="N51" t="s">
        <v>62</v>
      </c>
      <c r="O51" t="s">
        <v>158</v>
      </c>
      <c r="P51" t="s">
        <v>100</v>
      </c>
      <c r="Q51" t="s">
        <v>159</v>
      </c>
      <c r="R51" t="s">
        <v>160</v>
      </c>
    </row>
    <row r="52" spans="1:18" x14ac:dyDescent="0.25">
      <c r="A52" s="2">
        <v>43087</v>
      </c>
      <c r="B52" t="s">
        <v>21</v>
      </c>
      <c r="C52" t="s">
        <v>161</v>
      </c>
      <c r="D52" t="s">
        <v>162</v>
      </c>
      <c r="E52">
        <v>12587059.987500001</v>
      </c>
      <c r="F52" s="5">
        <v>12277384.730724299</v>
      </c>
      <c r="G52">
        <v>3.0499999999999999E-4</v>
      </c>
      <c r="H52">
        <v>1.97</v>
      </c>
      <c r="I52" s="2">
        <v>43556</v>
      </c>
      <c r="J52">
        <v>467</v>
      </c>
      <c r="K52">
        <v>1.02</v>
      </c>
      <c r="L52">
        <v>101.73</v>
      </c>
      <c r="M52" t="s">
        <v>61</v>
      </c>
      <c r="N52" t="s">
        <v>62</v>
      </c>
      <c r="O52" t="s">
        <v>26</v>
      </c>
      <c r="P52" t="s">
        <v>120</v>
      </c>
      <c r="Q52" t="s">
        <v>163</v>
      </c>
      <c r="R52" t="s">
        <v>164</v>
      </c>
    </row>
    <row r="53" spans="1:18" x14ac:dyDescent="0.25">
      <c r="A53" s="2">
        <v>43087</v>
      </c>
      <c r="B53" t="s">
        <v>21</v>
      </c>
      <c r="C53" t="s">
        <v>165</v>
      </c>
      <c r="D53" t="s">
        <v>115</v>
      </c>
      <c r="E53">
        <v>478869408.06739998</v>
      </c>
      <c r="F53" s="5">
        <v>463742203.936351</v>
      </c>
      <c r="G53">
        <v>1.1612000000000001E-2</v>
      </c>
      <c r="H53">
        <v>4.34</v>
      </c>
      <c r="I53" s="2">
        <v>43862</v>
      </c>
      <c r="J53">
        <v>773</v>
      </c>
      <c r="K53">
        <v>1.07</v>
      </c>
      <c r="L53">
        <v>101.18</v>
      </c>
      <c r="M53" t="s">
        <v>24</v>
      </c>
      <c r="N53" t="s">
        <v>62</v>
      </c>
      <c r="O53" t="s">
        <v>26</v>
      </c>
      <c r="P53" t="s">
        <v>63</v>
      </c>
      <c r="Q53" t="s">
        <v>116</v>
      </c>
      <c r="R53" t="s">
        <v>117</v>
      </c>
    </row>
    <row r="54" spans="1:18" x14ac:dyDescent="0.25">
      <c r="A54" s="2">
        <v>43087</v>
      </c>
      <c r="B54" t="s">
        <v>21</v>
      </c>
      <c r="C54" t="s">
        <v>166</v>
      </c>
      <c r="D54" t="s">
        <v>167</v>
      </c>
      <c r="E54">
        <v>13420.1662</v>
      </c>
      <c r="F54" s="5">
        <v>12918.961406149299</v>
      </c>
      <c r="G54">
        <v>0</v>
      </c>
      <c r="H54">
        <v>3.71</v>
      </c>
      <c r="I54" s="2">
        <v>43538</v>
      </c>
      <c r="J54">
        <v>449</v>
      </c>
      <c r="K54">
        <v>1.19</v>
      </c>
      <c r="L54">
        <v>102.37</v>
      </c>
      <c r="M54" t="s">
        <v>24</v>
      </c>
      <c r="N54" t="s">
        <v>62</v>
      </c>
      <c r="O54" t="s">
        <v>168</v>
      </c>
      <c r="P54" t="s">
        <v>100</v>
      </c>
      <c r="Q54" t="s">
        <v>169</v>
      </c>
      <c r="R54" t="s">
        <v>170</v>
      </c>
    </row>
    <row r="55" spans="1:18" x14ac:dyDescent="0.25">
      <c r="A55" s="2">
        <v>43087</v>
      </c>
      <c r="B55" t="s">
        <v>21</v>
      </c>
      <c r="C55" t="s">
        <v>171</v>
      </c>
      <c r="D55" t="s">
        <v>172</v>
      </c>
      <c r="E55">
        <v>11088567.553099999</v>
      </c>
      <c r="F55" s="5">
        <v>13763819.3789375</v>
      </c>
      <c r="G55">
        <v>2.6899999999999998E-4</v>
      </c>
      <c r="H55">
        <v>4.1100000000000003</v>
      </c>
      <c r="I55" s="2">
        <v>43931</v>
      </c>
      <c r="J55">
        <v>842</v>
      </c>
      <c r="K55">
        <v>1.24</v>
      </c>
      <c r="L55">
        <v>102.84</v>
      </c>
      <c r="M55" t="s">
        <v>24</v>
      </c>
      <c r="N55" t="s">
        <v>62</v>
      </c>
      <c r="O55" t="s">
        <v>173</v>
      </c>
      <c r="P55" t="s">
        <v>63</v>
      </c>
      <c r="Q55" t="s">
        <v>174</v>
      </c>
      <c r="R55" t="s">
        <v>175</v>
      </c>
    </row>
    <row r="56" spans="1:18" x14ac:dyDescent="0.25">
      <c r="A56" s="2">
        <v>43087</v>
      </c>
      <c r="B56" t="s">
        <v>21</v>
      </c>
      <c r="C56" t="s">
        <v>179</v>
      </c>
      <c r="D56" t="s">
        <v>105</v>
      </c>
      <c r="E56">
        <v>18542.6204</v>
      </c>
      <c r="F56" s="5">
        <v>18169.737329615102</v>
      </c>
      <c r="G56">
        <v>0</v>
      </c>
      <c r="H56">
        <v>1.87</v>
      </c>
      <c r="I56" s="2">
        <v>43556</v>
      </c>
      <c r="J56">
        <v>467</v>
      </c>
      <c r="K56">
        <v>1.26</v>
      </c>
      <c r="L56">
        <v>101.4</v>
      </c>
      <c r="M56" t="s">
        <v>61</v>
      </c>
      <c r="N56" t="s">
        <v>62</v>
      </c>
      <c r="O56" t="s">
        <v>26</v>
      </c>
      <c r="P56" t="s">
        <v>63</v>
      </c>
      <c r="Q56" t="s">
        <v>106</v>
      </c>
      <c r="R56" t="s">
        <v>107</v>
      </c>
    </row>
    <row r="57" spans="1:18" x14ac:dyDescent="0.25">
      <c r="A57" s="2">
        <v>43087</v>
      </c>
      <c r="B57" t="s">
        <v>21</v>
      </c>
      <c r="C57" t="s">
        <v>176</v>
      </c>
      <c r="D57" t="s">
        <v>177</v>
      </c>
      <c r="E57">
        <v>689994319.12129998</v>
      </c>
      <c r="F57" s="5">
        <v>3125239.6362111098</v>
      </c>
      <c r="G57">
        <v>1.6732E-2</v>
      </c>
      <c r="H57">
        <v>1.93</v>
      </c>
      <c r="I57" s="2">
        <v>43556</v>
      </c>
      <c r="J57">
        <v>467</v>
      </c>
      <c r="K57">
        <v>1.26</v>
      </c>
      <c r="L57">
        <v>101.82</v>
      </c>
      <c r="M57" t="s">
        <v>61</v>
      </c>
      <c r="N57" t="s">
        <v>62</v>
      </c>
      <c r="O57" t="s">
        <v>26</v>
      </c>
      <c r="P57" t="s">
        <v>120</v>
      </c>
      <c r="Q57" t="s">
        <v>84</v>
      </c>
      <c r="R57" t="s">
        <v>178</v>
      </c>
    </row>
    <row r="58" spans="1:18" x14ac:dyDescent="0.25">
      <c r="A58" s="2">
        <v>43087</v>
      </c>
      <c r="B58" t="s">
        <v>21</v>
      </c>
      <c r="C58" t="s">
        <v>180</v>
      </c>
      <c r="D58" t="s">
        <v>152</v>
      </c>
      <c r="E58">
        <v>584501074.4598</v>
      </c>
      <c r="F58" s="5">
        <v>576578966.70972204</v>
      </c>
      <c r="G58">
        <v>1.4174000000000001E-2</v>
      </c>
      <c r="H58">
        <v>5.67</v>
      </c>
      <c r="I58" s="2">
        <v>43922</v>
      </c>
      <c r="J58">
        <v>833</v>
      </c>
      <c r="K58">
        <v>1.28</v>
      </c>
      <c r="L58">
        <v>100.16</v>
      </c>
      <c r="M58" t="s">
        <v>24</v>
      </c>
      <c r="N58" t="s">
        <v>62</v>
      </c>
      <c r="O58" t="s">
        <v>26</v>
      </c>
      <c r="P58" t="s">
        <v>100</v>
      </c>
      <c r="Q58" t="s">
        <v>153</v>
      </c>
      <c r="R58" t="s">
        <v>128</v>
      </c>
    </row>
    <row r="59" spans="1:18" x14ac:dyDescent="0.25">
      <c r="A59" s="2">
        <v>43087</v>
      </c>
      <c r="B59" t="s">
        <v>21</v>
      </c>
      <c r="C59" t="s">
        <v>181</v>
      </c>
      <c r="D59" t="s">
        <v>182</v>
      </c>
      <c r="E59">
        <v>90327631.303399995</v>
      </c>
      <c r="F59" s="5">
        <v>87192654.695107698</v>
      </c>
      <c r="G59">
        <v>2.1909999999999998E-3</v>
      </c>
      <c r="H59">
        <v>3.22</v>
      </c>
      <c r="I59" s="2">
        <v>43595</v>
      </c>
      <c r="J59">
        <v>506</v>
      </c>
      <c r="K59">
        <v>1.35</v>
      </c>
      <c r="L59">
        <v>103.02</v>
      </c>
      <c r="M59" t="s">
        <v>61</v>
      </c>
      <c r="N59" t="s">
        <v>62</v>
      </c>
      <c r="O59" t="s">
        <v>51</v>
      </c>
      <c r="P59" t="s">
        <v>27</v>
      </c>
      <c r="Q59" t="s">
        <v>183</v>
      </c>
      <c r="R59" t="s">
        <v>184</v>
      </c>
    </row>
    <row r="60" spans="1:18" x14ac:dyDescent="0.25">
      <c r="A60" s="2">
        <v>43087</v>
      </c>
      <c r="B60" t="s">
        <v>21</v>
      </c>
      <c r="C60" t="s">
        <v>185</v>
      </c>
      <c r="D60" t="s">
        <v>186</v>
      </c>
      <c r="E60">
        <v>2552.0074</v>
      </c>
      <c r="F60" s="5">
        <v>8651.6381959909104</v>
      </c>
      <c r="G60">
        <v>0</v>
      </c>
      <c r="H60">
        <v>1.76</v>
      </c>
      <c r="I60" s="2">
        <v>44044</v>
      </c>
      <c r="J60">
        <v>955</v>
      </c>
      <c r="K60">
        <v>1.36</v>
      </c>
      <c r="L60">
        <v>106.93</v>
      </c>
      <c r="M60" t="s">
        <v>61</v>
      </c>
      <c r="N60" t="s">
        <v>62</v>
      </c>
      <c r="O60" t="s">
        <v>26</v>
      </c>
      <c r="P60" t="s">
        <v>96</v>
      </c>
      <c r="Q60" t="s">
        <v>187</v>
      </c>
      <c r="R60" t="s">
        <v>188</v>
      </c>
    </row>
    <row r="61" spans="1:18" x14ac:dyDescent="0.25">
      <c r="A61" s="2">
        <v>43087</v>
      </c>
      <c r="B61" t="s">
        <v>21</v>
      </c>
      <c r="C61" t="s">
        <v>189</v>
      </c>
      <c r="D61" t="s">
        <v>190</v>
      </c>
      <c r="E61">
        <v>6040.7343000000001</v>
      </c>
      <c r="F61" s="5">
        <v>7783.3959296741696</v>
      </c>
      <c r="G61">
        <v>0</v>
      </c>
      <c r="H61">
        <v>1.81</v>
      </c>
      <c r="I61" s="2">
        <v>44058</v>
      </c>
      <c r="J61">
        <v>969</v>
      </c>
      <c r="K61">
        <v>1.37</v>
      </c>
      <c r="L61">
        <v>102.26</v>
      </c>
      <c r="M61" t="s">
        <v>61</v>
      </c>
      <c r="N61" t="s">
        <v>62</v>
      </c>
      <c r="O61" t="s">
        <v>131</v>
      </c>
      <c r="P61" t="s">
        <v>100</v>
      </c>
      <c r="Q61" t="s">
        <v>191</v>
      </c>
      <c r="R61" t="s">
        <v>192</v>
      </c>
    </row>
    <row r="62" spans="1:18" x14ac:dyDescent="0.25">
      <c r="A62" s="2">
        <v>43087</v>
      </c>
      <c r="B62" t="s">
        <v>21</v>
      </c>
      <c r="C62" t="s">
        <v>193</v>
      </c>
      <c r="D62" t="s">
        <v>124</v>
      </c>
      <c r="E62">
        <v>3979.2139000000002</v>
      </c>
      <c r="F62" s="5">
        <v>3875.0140623605898</v>
      </c>
      <c r="G62">
        <v>0</v>
      </c>
      <c r="H62">
        <v>3.8</v>
      </c>
      <c r="I62" s="2">
        <v>43617</v>
      </c>
      <c r="J62">
        <v>528</v>
      </c>
      <c r="K62">
        <v>1.41</v>
      </c>
      <c r="L62">
        <v>102.43</v>
      </c>
      <c r="M62" t="s">
        <v>24</v>
      </c>
      <c r="N62" t="s">
        <v>62</v>
      </c>
      <c r="O62" t="s">
        <v>26</v>
      </c>
      <c r="P62" t="s">
        <v>96</v>
      </c>
      <c r="Q62" t="s">
        <v>67</v>
      </c>
      <c r="R62" t="s">
        <v>125</v>
      </c>
    </row>
    <row r="63" spans="1:18" x14ac:dyDescent="0.25">
      <c r="A63" s="2">
        <v>43087</v>
      </c>
      <c r="B63" t="s">
        <v>21</v>
      </c>
      <c r="C63" t="s">
        <v>194</v>
      </c>
      <c r="D63" t="s">
        <v>195</v>
      </c>
      <c r="E63">
        <v>28591713.106800001</v>
      </c>
      <c r="F63" s="5">
        <v>27509167.3995931</v>
      </c>
      <c r="G63">
        <v>6.9300000000000004E-4</v>
      </c>
      <c r="H63">
        <v>3.91</v>
      </c>
      <c r="I63" s="2">
        <v>43641</v>
      </c>
      <c r="J63">
        <v>552</v>
      </c>
      <c r="K63">
        <v>1.44</v>
      </c>
      <c r="L63">
        <v>101.52</v>
      </c>
      <c r="M63" t="s">
        <v>24</v>
      </c>
      <c r="N63" t="s">
        <v>62</v>
      </c>
      <c r="O63" t="s">
        <v>26</v>
      </c>
      <c r="P63" t="s">
        <v>100</v>
      </c>
      <c r="Q63" t="s">
        <v>196</v>
      </c>
      <c r="R63" t="s">
        <v>197</v>
      </c>
    </row>
    <row r="64" spans="1:18" x14ac:dyDescent="0.25">
      <c r="A64" s="2">
        <v>43087</v>
      </c>
      <c r="B64" t="s">
        <v>21</v>
      </c>
      <c r="C64" t="s">
        <v>198</v>
      </c>
      <c r="D64" t="s">
        <v>115</v>
      </c>
      <c r="E64">
        <v>35504933.300700001</v>
      </c>
      <c r="F64" s="5">
        <v>34403467.748778999</v>
      </c>
      <c r="G64">
        <v>8.61E-4</v>
      </c>
      <c r="H64">
        <v>4.4800000000000004</v>
      </c>
      <c r="I64" s="2">
        <v>44014</v>
      </c>
      <c r="J64">
        <v>925</v>
      </c>
      <c r="K64">
        <v>1.46</v>
      </c>
      <c r="L64">
        <v>100.85</v>
      </c>
      <c r="M64" t="s">
        <v>24</v>
      </c>
      <c r="N64" t="s">
        <v>62</v>
      </c>
      <c r="O64" t="s">
        <v>26</v>
      </c>
      <c r="P64" t="s">
        <v>63</v>
      </c>
      <c r="Q64" t="s">
        <v>116</v>
      </c>
      <c r="R64" t="s">
        <v>117</v>
      </c>
    </row>
    <row r="65" spans="1:18" x14ac:dyDescent="0.25">
      <c r="A65" s="2">
        <v>43087</v>
      </c>
      <c r="B65" t="s">
        <v>21</v>
      </c>
      <c r="C65" t="s">
        <v>199</v>
      </c>
      <c r="D65" t="s">
        <v>162</v>
      </c>
      <c r="E65">
        <v>34188827.896300003</v>
      </c>
      <c r="F65" s="5">
        <v>33772156.366598397</v>
      </c>
      <c r="G65">
        <v>8.2899999999999998E-4</v>
      </c>
      <c r="H65">
        <v>2.1800000000000002</v>
      </c>
      <c r="I65" s="2">
        <v>43814</v>
      </c>
      <c r="J65">
        <v>725</v>
      </c>
      <c r="K65">
        <v>1.71</v>
      </c>
      <c r="L65">
        <v>101.21</v>
      </c>
      <c r="M65" t="s">
        <v>61</v>
      </c>
      <c r="N65" t="s">
        <v>62</v>
      </c>
      <c r="O65" t="s">
        <v>26</v>
      </c>
      <c r="P65" t="s">
        <v>120</v>
      </c>
      <c r="Q65" t="s">
        <v>163</v>
      </c>
      <c r="R65" t="s">
        <v>164</v>
      </c>
    </row>
    <row r="66" spans="1:18" x14ac:dyDescent="0.25">
      <c r="A66" s="2">
        <v>43087</v>
      </c>
      <c r="B66" t="s">
        <v>21</v>
      </c>
      <c r="C66" t="s">
        <v>200</v>
      </c>
      <c r="D66" t="s">
        <v>201</v>
      </c>
      <c r="E66">
        <v>49626031.589900002</v>
      </c>
      <c r="F66" s="5">
        <v>49122553.751147501</v>
      </c>
      <c r="G66">
        <v>1.2030000000000001E-3</v>
      </c>
      <c r="H66">
        <v>2.8</v>
      </c>
      <c r="I66" s="2">
        <v>43733</v>
      </c>
      <c r="J66">
        <v>644</v>
      </c>
      <c r="K66">
        <v>1.72</v>
      </c>
      <c r="L66">
        <v>100.34</v>
      </c>
      <c r="M66" t="s">
        <v>61</v>
      </c>
      <c r="N66" t="s">
        <v>62</v>
      </c>
      <c r="O66" t="s">
        <v>131</v>
      </c>
      <c r="P66" t="s">
        <v>202</v>
      </c>
      <c r="Q66" t="s">
        <v>203</v>
      </c>
      <c r="R66" t="s">
        <v>204</v>
      </c>
    </row>
    <row r="67" spans="1:18" x14ac:dyDescent="0.25">
      <c r="A67" s="2">
        <v>43087</v>
      </c>
      <c r="B67" t="s">
        <v>21</v>
      </c>
      <c r="C67" t="s">
        <v>205</v>
      </c>
      <c r="D67" t="s">
        <v>206</v>
      </c>
      <c r="E67">
        <v>201307159.86930001</v>
      </c>
      <c r="F67" s="5">
        <v>12906260.2186125</v>
      </c>
      <c r="G67">
        <v>4.8809999999999999E-3</v>
      </c>
      <c r="H67">
        <v>2.38</v>
      </c>
      <c r="I67" s="2">
        <v>44287</v>
      </c>
      <c r="J67">
        <v>1198</v>
      </c>
      <c r="K67">
        <v>1.73</v>
      </c>
      <c r="L67">
        <v>102.4</v>
      </c>
      <c r="M67" t="s">
        <v>61</v>
      </c>
      <c r="N67" t="s">
        <v>62</v>
      </c>
      <c r="O67" t="s">
        <v>26</v>
      </c>
      <c r="P67" t="s">
        <v>120</v>
      </c>
      <c r="Q67" t="s">
        <v>207</v>
      </c>
      <c r="R67" t="s">
        <v>208</v>
      </c>
    </row>
    <row r="68" spans="1:18" x14ac:dyDescent="0.25">
      <c r="A68" s="2">
        <v>43087</v>
      </c>
      <c r="B68" t="s">
        <v>21</v>
      </c>
      <c r="C68" t="s">
        <v>209</v>
      </c>
      <c r="D68" t="s">
        <v>210</v>
      </c>
      <c r="E68">
        <v>5978.0405000000001</v>
      </c>
      <c r="F68" s="5">
        <v>5812.7378723851098</v>
      </c>
      <c r="G68">
        <v>0</v>
      </c>
      <c r="H68">
        <v>4.16</v>
      </c>
      <c r="I68" s="2">
        <v>43770</v>
      </c>
      <c r="J68">
        <v>681</v>
      </c>
      <c r="K68">
        <v>1.79</v>
      </c>
      <c r="L68">
        <v>102.15</v>
      </c>
      <c r="M68" t="s">
        <v>24</v>
      </c>
      <c r="N68" t="s">
        <v>62</v>
      </c>
      <c r="O68" t="s">
        <v>211</v>
      </c>
      <c r="P68" t="s">
        <v>63</v>
      </c>
      <c r="Q68" t="s">
        <v>212</v>
      </c>
      <c r="R68" t="s">
        <v>213</v>
      </c>
    </row>
    <row r="69" spans="1:18" x14ac:dyDescent="0.25">
      <c r="A69" s="2">
        <v>43087</v>
      </c>
      <c r="B69" t="s">
        <v>21</v>
      </c>
      <c r="C69" t="s">
        <v>214</v>
      </c>
      <c r="D69" t="s">
        <v>99</v>
      </c>
      <c r="E69">
        <v>17749.727900000002</v>
      </c>
      <c r="F69" s="5">
        <v>17305.0754137843</v>
      </c>
      <c r="G69">
        <v>0</v>
      </c>
      <c r="H69">
        <v>1.79</v>
      </c>
      <c r="I69" s="2">
        <v>43770</v>
      </c>
      <c r="J69">
        <v>681</v>
      </c>
      <c r="K69">
        <v>1.83</v>
      </c>
      <c r="L69">
        <v>102.18</v>
      </c>
      <c r="M69" t="s">
        <v>61</v>
      </c>
      <c r="N69" t="s">
        <v>62</v>
      </c>
      <c r="O69" t="s">
        <v>26</v>
      </c>
      <c r="P69" t="s">
        <v>100</v>
      </c>
      <c r="Q69" t="s">
        <v>101</v>
      </c>
      <c r="R69" t="s">
        <v>102</v>
      </c>
    </row>
    <row r="70" spans="1:18" x14ac:dyDescent="0.25">
      <c r="A70" s="2">
        <v>43087</v>
      </c>
      <c r="B70" t="s">
        <v>21</v>
      </c>
      <c r="C70" t="s">
        <v>220</v>
      </c>
      <c r="D70" t="s">
        <v>135</v>
      </c>
      <c r="E70">
        <v>22625.094700000001</v>
      </c>
      <c r="F70" s="5">
        <v>51914.297206030402</v>
      </c>
      <c r="G70">
        <v>9.9999999999999995E-7</v>
      </c>
      <c r="H70">
        <v>1.98</v>
      </c>
      <c r="I70" s="2">
        <v>44562</v>
      </c>
      <c r="J70">
        <v>1473</v>
      </c>
      <c r="K70">
        <v>2</v>
      </c>
      <c r="L70">
        <v>108.88</v>
      </c>
      <c r="M70" t="s">
        <v>61</v>
      </c>
      <c r="N70" t="s">
        <v>62</v>
      </c>
      <c r="O70" t="s">
        <v>26</v>
      </c>
      <c r="P70" t="s">
        <v>100</v>
      </c>
      <c r="Q70" t="s">
        <v>70</v>
      </c>
      <c r="R70" t="s">
        <v>221</v>
      </c>
    </row>
    <row r="71" spans="1:18" x14ac:dyDescent="0.25">
      <c r="A71" s="2">
        <v>43087</v>
      </c>
      <c r="B71" t="s">
        <v>21</v>
      </c>
      <c r="C71" t="s">
        <v>215</v>
      </c>
      <c r="D71" t="s">
        <v>216</v>
      </c>
      <c r="E71">
        <v>22758343.8928</v>
      </c>
      <c r="F71" s="5">
        <v>36921175.935611099</v>
      </c>
      <c r="G71">
        <v>5.5199999999999997E-4</v>
      </c>
      <c r="H71">
        <v>1.94</v>
      </c>
      <c r="I71" s="2">
        <v>44377</v>
      </c>
      <c r="J71">
        <v>1288</v>
      </c>
      <c r="K71">
        <v>2.0099999999999998</v>
      </c>
      <c r="L71">
        <v>101.99</v>
      </c>
      <c r="M71" t="s">
        <v>61</v>
      </c>
      <c r="N71" t="s">
        <v>62</v>
      </c>
      <c r="O71" t="s">
        <v>217</v>
      </c>
      <c r="P71" t="s">
        <v>96</v>
      </c>
      <c r="Q71" t="s">
        <v>218</v>
      </c>
      <c r="R71" t="s">
        <v>219</v>
      </c>
    </row>
    <row r="72" spans="1:18" x14ac:dyDescent="0.25">
      <c r="A72" s="2">
        <v>43087</v>
      </c>
      <c r="B72" t="s">
        <v>21</v>
      </c>
      <c r="C72" t="s">
        <v>222</v>
      </c>
      <c r="D72" t="s">
        <v>124</v>
      </c>
      <c r="E72">
        <v>6641.8575000000001</v>
      </c>
      <c r="F72" s="5">
        <v>6459.6106675455503</v>
      </c>
      <c r="G72">
        <v>0</v>
      </c>
      <c r="H72">
        <v>4.17</v>
      </c>
      <c r="I72" s="2">
        <v>43891</v>
      </c>
      <c r="J72">
        <v>802</v>
      </c>
      <c r="K72">
        <v>2.09</v>
      </c>
      <c r="L72">
        <v>101.39</v>
      </c>
      <c r="M72" t="s">
        <v>24</v>
      </c>
      <c r="N72" t="s">
        <v>62</v>
      </c>
      <c r="O72" t="s">
        <v>26</v>
      </c>
      <c r="P72" t="s">
        <v>96</v>
      </c>
      <c r="Q72" t="s">
        <v>67</v>
      </c>
      <c r="R72" t="s">
        <v>125</v>
      </c>
    </row>
    <row r="73" spans="1:18" x14ac:dyDescent="0.25">
      <c r="A73" s="2">
        <v>43087</v>
      </c>
      <c r="B73" t="s">
        <v>21</v>
      </c>
      <c r="C73" t="s">
        <v>223</v>
      </c>
      <c r="D73" t="s">
        <v>224</v>
      </c>
      <c r="E73">
        <v>652.75329999999997</v>
      </c>
      <c r="F73" s="5">
        <v>645.80551000120295</v>
      </c>
      <c r="G73">
        <v>0</v>
      </c>
      <c r="H73">
        <v>4.2699999999999996</v>
      </c>
      <c r="I73" s="2">
        <v>44531</v>
      </c>
      <c r="J73">
        <v>1442</v>
      </c>
      <c r="K73">
        <v>2.09</v>
      </c>
      <c r="L73">
        <v>100.86</v>
      </c>
      <c r="M73" t="s">
        <v>24</v>
      </c>
      <c r="N73" t="s">
        <v>62</v>
      </c>
      <c r="O73" t="s">
        <v>225</v>
      </c>
      <c r="P73" t="s">
        <v>100</v>
      </c>
      <c r="Q73" t="s">
        <v>226</v>
      </c>
      <c r="R73" t="s">
        <v>227</v>
      </c>
    </row>
    <row r="74" spans="1:18" x14ac:dyDescent="0.25">
      <c r="A74" s="2">
        <v>43087</v>
      </c>
      <c r="B74" t="s">
        <v>21</v>
      </c>
      <c r="C74" t="s">
        <v>229</v>
      </c>
      <c r="D74" t="s">
        <v>230</v>
      </c>
      <c r="E74">
        <v>874.02570000000003</v>
      </c>
      <c r="F74" s="5">
        <v>862.30742460288104</v>
      </c>
      <c r="G74">
        <v>0</v>
      </c>
      <c r="H74">
        <v>1.98</v>
      </c>
      <c r="I74" s="2">
        <v>43891</v>
      </c>
      <c r="J74">
        <v>802</v>
      </c>
      <c r="K74">
        <v>2.14</v>
      </c>
      <c r="L74">
        <v>100.68</v>
      </c>
      <c r="M74" t="s">
        <v>61</v>
      </c>
      <c r="N74" t="s">
        <v>62</v>
      </c>
      <c r="O74" t="s">
        <v>131</v>
      </c>
      <c r="P74" t="s">
        <v>63</v>
      </c>
      <c r="Q74" t="s">
        <v>231</v>
      </c>
      <c r="R74" t="s">
        <v>232</v>
      </c>
    </row>
    <row r="75" spans="1:18" x14ac:dyDescent="0.25">
      <c r="A75" s="2">
        <v>43087</v>
      </c>
      <c r="B75" t="s">
        <v>21</v>
      </c>
      <c r="C75" t="s">
        <v>228</v>
      </c>
      <c r="D75" t="s">
        <v>177</v>
      </c>
      <c r="E75">
        <v>17639.091799999998</v>
      </c>
      <c r="F75" s="5">
        <v>17305.041020642901</v>
      </c>
      <c r="G75">
        <v>0</v>
      </c>
      <c r="H75">
        <v>2.0499999999999998</v>
      </c>
      <c r="I75" s="2">
        <v>43891</v>
      </c>
      <c r="J75">
        <v>802</v>
      </c>
      <c r="K75">
        <v>2.14</v>
      </c>
      <c r="L75">
        <v>101.16</v>
      </c>
      <c r="M75" t="s">
        <v>61</v>
      </c>
      <c r="N75" t="s">
        <v>62</v>
      </c>
      <c r="O75" t="s">
        <v>26</v>
      </c>
      <c r="P75" t="s">
        <v>120</v>
      </c>
      <c r="Q75" t="s">
        <v>84</v>
      </c>
      <c r="R75" t="s">
        <v>178</v>
      </c>
    </row>
    <row r="76" spans="1:18" x14ac:dyDescent="0.25">
      <c r="A76" s="2">
        <v>43087</v>
      </c>
      <c r="B76" t="s">
        <v>21</v>
      </c>
      <c r="C76" t="s">
        <v>233</v>
      </c>
      <c r="D76" t="s">
        <v>195</v>
      </c>
      <c r="E76">
        <v>18973768.202500001</v>
      </c>
      <c r="F76" s="5">
        <v>18367187.607311402</v>
      </c>
      <c r="G76">
        <v>4.6000000000000001E-4</v>
      </c>
      <c r="H76">
        <v>4.26</v>
      </c>
      <c r="I76" s="2">
        <v>43922</v>
      </c>
      <c r="J76">
        <v>833</v>
      </c>
      <c r="K76">
        <v>2.16</v>
      </c>
      <c r="L76">
        <v>102.16</v>
      </c>
      <c r="M76" t="s">
        <v>24</v>
      </c>
      <c r="N76" t="s">
        <v>62</v>
      </c>
      <c r="O76" t="s">
        <v>26</v>
      </c>
      <c r="P76" t="s">
        <v>100</v>
      </c>
      <c r="Q76" t="s">
        <v>196</v>
      </c>
      <c r="R76" t="s">
        <v>197</v>
      </c>
    </row>
    <row r="77" spans="1:18" x14ac:dyDescent="0.25">
      <c r="A77" s="2">
        <v>43087</v>
      </c>
      <c r="B77" t="s">
        <v>21</v>
      </c>
      <c r="C77" t="s">
        <v>234</v>
      </c>
      <c r="D77" t="s">
        <v>105</v>
      </c>
      <c r="E77">
        <v>8751.3202999999994</v>
      </c>
      <c r="F77" s="5">
        <v>8395.6454529040802</v>
      </c>
      <c r="G77">
        <v>0</v>
      </c>
      <c r="H77">
        <v>4.3</v>
      </c>
      <c r="I77" s="2">
        <v>43952</v>
      </c>
      <c r="J77">
        <v>863</v>
      </c>
      <c r="K77">
        <v>2.23</v>
      </c>
      <c r="L77">
        <v>103.46</v>
      </c>
      <c r="M77" t="s">
        <v>24</v>
      </c>
      <c r="N77" t="s">
        <v>62</v>
      </c>
      <c r="O77" t="s">
        <v>26</v>
      </c>
      <c r="P77" t="s">
        <v>63</v>
      </c>
      <c r="Q77" t="s">
        <v>106</v>
      </c>
      <c r="R77" t="s">
        <v>107</v>
      </c>
    </row>
    <row r="78" spans="1:18" x14ac:dyDescent="0.25">
      <c r="A78" s="2">
        <v>43087</v>
      </c>
      <c r="B78" t="s">
        <v>21</v>
      </c>
      <c r="C78" t="s">
        <v>235</v>
      </c>
      <c r="D78" t="s">
        <v>236</v>
      </c>
      <c r="E78">
        <v>7209.7897999999996</v>
      </c>
      <c r="F78" s="5">
        <v>6921.5786940329699</v>
      </c>
      <c r="G78">
        <v>0</v>
      </c>
      <c r="H78">
        <v>1.9</v>
      </c>
      <c r="I78" s="2">
        <v>43952</v>
      </c>
      <c r="J78">
        <v>863</v>
      </c>
      <c r="K78">
        <v>2.2799999999999998</v>
      </c>
      <c r="L78">
        <v>103.7</v>
      </c>
      <c r="M78" t="s">
        <v>61</v>
      </c>
      <c r="N78" t="s">
        <v>62</v>
      </c>
      <c r="O78" t="s">
        <v>26</v>
      </c>
      <c r="P78" t="s">
        <v>100</v>
      </c>
      <c r="Q78" t="s">
        <v>237</v>
      </c>
      <c r="R78" t="s">
        <v>238</v>
      </c>
    </row>
    <row r="79" spans="1:18" x14ac:dyDescent="0.25">
      <c r="A79" s="2">
        <v>43087</v>
      </c>
      <c r="B79" t="s">
        <v>21</v>
      </c>
      <c r="C79" t="s">
        <v>239</v>
      </c>
      <c r="D79" t="s">
        <v>240</v>
      </c>
      <c r="E79">
        <v>15069651.2247</v>
      </c>
      <c r="F79" s="5">
        <v>14241887.261141101</v>
      </c>
      <c r="G79">
        <v>3.6499999999999998E-4</v>
      </c>
      <c r="H79">
        <v>0</v>
      </c>
      <c r="I79" s="2">
        <v>43991</v>
      </c>
      <c r="J79">
        <v>902</v>
      </c>
      <c r="K79">
        <v>2.31</v>
      </c>
      <c r="L79">
        <v>105.38630000000001</v>
      </c>
      <c r="M79" t="s">
        <v>24</v>
      </c>
      <c r="N79" t="s">
        <v>62</v>
      </c>
      <c r="O79" t="s">
        <v>56</v>
      </c>
      <c r="P79" t="s">
        <v>37</v>
      </c>
      <c r="Q79" t="s">
        <v>241</v>
      </c>
      <c r="R79" t="s">
        <v>242</v>
      </c>
    </row>
    <row r="80" spans="1:18" x14ac:dyDescent="0.25">
      <c r="A80" s="2">
        <v>43087</v>
      </c>
      <c r="B80" t="s">
        <v>21</v>
      </c>
      <c r="C80" t="s">
        <v>243</v>
      </c>
      <c r="D80" t="s">
        <v>244</v>
      </c>
      <c r="E80">
        <v>10728.0196</v>
      </c>
      <c r="F80" s="5">
        <v>10383.034446207599</v>
      </c>
      <c r="G80">
        <v>0</v>
      </c>
      <c r="H80">
        <v>1.99</v>
      </c>
      <c r="I80" s="2">
        <v>43966</v>
      </c>
      <c r="J80">
        <v>877</v>
      </c>
      <c r="K80">
        <v>2.33</v>
      </c>
      <c r="L80">
        <v>103.02</v>
      </c>
      <c r="M80" t="s">
        <v>61</v>
      </c>
      <c r="N80" t="s">
        <v>62</v>
      </c>
      <c r="O80" t="s">
        <v>26</v>
      </c>
      <c r="P80" t="s">
        <v>100</v>
      </c>
      <c r="Q80" t="s">
        <v>245</v>
      </c>
      <c r="R80" t="s">
        <v>246</v>
      </c>
    </row>
    <row r="81" spans="1:18" x14ac:dyDescent="0.25">
      <c r="A81" s="2">
        <v>43087</v>
      </c>
      <c r="B81" t="s">
        <v>21</v>
      </c>
      <c r="C81" t="s">
        <v>247</v>
      </c>
      <c r="D81" t="s">
        <v>244</v>
      </c>
      <c r="E81">
        <v>678.5684</v>
      </c>
      <c r="F81" s="5">
        <v>643.18961051664905</v>
      </c>
      <c r="G81">
        <v>0</v>
      </c>
      <c r="H81">
        <v>4.22</v>
      </c>
      <c r="I81" s="2">
        <v>44012</v>
      </c>
      <c r="J81">
        <v>923</v>
      </c>
      <c r="K81">
        <v>2.34</v>
      </c>
      <c r="L81">
        <v>102.89</v>
      </c>
      <c r="M81" t="s">
        <v>24</v>
      </c>
      <c r="N81" t="s">
        <v>62</v>
      </c>
      <c r="O81" t="s">
        <v>26</v>
      </c>
      <c r="P81" t="s">
        <v>100</v>
      </c>
      <c r="Q81" t="s">
        <v>245</v>
      </c>
      <c r="R81" t="s">
        <v>246</v>
      </c>
    </row>
    <row r="82" spans="1:18" x14ac:dyDescent="0.25">
      <c r="A82" s="2">
        <v>43087</v>
      </c>
      <c r="B82" t="s">
        <v>21</v>
      </c>
      <c r="C82" t="s">
        <v>248</v>
      </c>
      <c r="D82" t="s">
        <v>60</v>
      </c>
      <c r="E82">
        <v>838048573.24510002</v>
      </c>
      <c r="F82" s="5">
        <v>800006460.05490899</v>
      </c>
      <c r="G82">
        <v>2.0323000000000001E-2</v>
      </c>
      <c r="H82">
        <v>4.32</v>
      </c>
      <c r="I82" s="2">
        <v>44013</v>
      </c>
      <c r="J82">
        <v>924</v>
      </c>
      <c r="K82">
        <v>2.35</v>
      </c>
      <c r="L82">
        <v>102.25</v>
      </c>
      <c r="M82" t="s">
        <v>24</v>
      </c>
      <c r="N82" t="s">
        <v>62</v>
      </c>
      <c r="O82" t="s">
        <v>26</v>
      </c>
      <c r="P82" t="s">
        <v>63</v>
      </c>
      <c r="Q82" t="s">
        <v>64</v>
      </c>
      <c r="R82" t="s">
        <v>65</v>
      </c>
    </row>
    <row r="83" spans="1:18" x14ac:dyDescent="0.25">
      <c r="A83" s="2">
        <v>43087</v>
      </c>
      <c r="B83" t="s">
        <v>21</v>
      </c>
      <c r="C83" t="s">
        <v>249</v>
      </c>
      <c r="D83" t="s">
        <v>60</v>
      </c>
      <c r="E83">
        <v>41849.9715</v>
      </c>
      <c r="F83" s="5">
        <v>41532.317940357403</v>
      </c>
      <c r="G83">
        <v>9.9999999999999995E-7</v>
      </c>
      <c r="H83">
        <v>1.98</v>
      </c>
      <c r="I83" s="2">
        <v>43983</v>
      </c>
      <c r="J83">
        <v>894</v>
      </c>
      <c r="K83">
        <v>2.4</v>
      </c>
      <c r="L83">
        <v>100.66</v>
      </c>
      <c r="M83" t="s">
        <v>61</v>
      </c>
      <c r="N83" t="s">
        <v>62</v>
      </c>
      <c r="O83" t="s">
        <v>26</v>
      </c>
      <c r="P83" t="s">
        <v>63</v>
      </c>
      <c r="Q83" t="s">
        <v>64</v>
      </c>
      <c r="R83" t="s">
        <v>65</v>
      </c>
    </row>
    <row r="84" spans="1:18" x14ac:dyDescent="0.25">
      <c r="A84" s="2">
        <v>43087</v>
      </c>
      <c r="B84" t="s">
        <v>21</v>
      </c>
      <c r="C84" t="s">
        <v>250</v>
      </c>
      <c r="D84" t="s">
        <v>251</v>
      </c>
      <c r="E84">
        <v>63908849.269199997</v>
      </c>
      <c r="F84" s="5">
        <v>61450126.453183003</v>
      </c>
      <c r="G84">
        <v>1.5499999999999999E-3</v>
      </c>
      <c r="H84">
        <v>1.95</v>
      </c>
      <c r="I84" s="2">
        <v>44013</v>
      </c>
      <c r="J84">
        <v>924</v>
      </c>
      <c r="K84">
        <v>2.4300000000000002</v>
      </c>
      <c r="L84">
        <v>102.56</v>
      </c>
      <c r="M84" t="s">
        <v>61</v>
      </c>
      <c r="N84" t="s">
        <v>62</v>
      </c>
      <c r="O84" t="s">
        <v>26</v>
      </c>
      <c r="P84" t="s">
        <v>100</v>
      </c>
      <c r="Q84" t="s">
        <v>49</v>
      </c>
      <c r="R84" t="s">
        <v>252</v>
      </c>
    </row>
    <row r="85" spans="1:18" x14ac:dyDescent="0.25">
      <c r="A85" s="2">
        <v>43087</v>
      </c>
      <c r="B85" t="s">
        <v>21</v>
      </c>
      <c r="C85" t="s">
        <v>253</v>
      </c>
      <c r="D85" t="s">
        <v>162</v>
      </c>
      <c r="E85">
        <v>62090574.087700002</v>
      </c>
      <c r="F85" s="5">
        <v>61405715.789307296</v>
      </c>
      <c r="G85">
        <v>1.506E-3</v>
      </c>
      <c r="H85">
        <v>2.4300000000000002</v>
      </c>
      <c r="I85" s="2">
        <v>44044</v>
      </c>
      <c r="J85">
        <v>955</v>
      </c>
      <c r="K85">
        <v>2.5299999999999998</v>
      </c>
      <c r="L85">
        <v>100.17</v>
      </c>
      <c r="M85" t="s">
        <v>61</v>
      </c>
      <c r="N85" t="s">
        <v>62</v>
      </c>
      <c r="O85" t="s">
        <v>26</v>
      </c>
      <c r="P85" t="s">
        <v>120</v>
      </c>
      <c r="Q85" t="s">
        <v>163</v>
      </c>
      <c r="R85" t="s">
        <v>164</v>
      </c>
    </row>
    <row r="86" spans="1:18" x14ac:dyDescent="0.25">
      <c r="A86" s="2">
        <v>43087</v>
      </c>
      <c r="B86" t="s">
        <v>21</v>
      </c>
      <c r="C86" t="s">
        <v>254</v>
      </c>
      <c r="D86" t="s">
        <v>251</v>
      </c>
      <c r="E86">
        <v>10042.075500000001</v>
      </c>
      <c r="F86" s="5">
        <v>9691.0678845422408</v>
      </c>
      <c r="G86">
        <v>0</v>
      </c>
      <c r="H86">
        <v>4.1900000000000004</v>
      </c>
      <c r="I86" s="2">
        <v>44075</v>
      </c>
      <c r="J86">
        <v>986</v>
      </c>
      <c r="K86">
        <v>2.5299999999999998</v>
      </c>
      <c r="L86">
        <v>102.12</v>
      </c>
      <c r="M86" t="s">
        <v>24</v>
      </c>
      <c r="N86" t="s">
        <v>62</v>
      </c>
      <c r="O86" t="s">
        <v>26</v>
      </c>
      <c r="P86" t="s">
        <v>100</v>
      </c>
      <c r="Q86" t="s">
        <v>49</v>
      </c>
      <c r="R86" t="s">
        <v>252</v>
      </c>
    </row>
    <row r="87" spans="1:18" x14ac:dyDescent="0.25">
      <c r="A87" s="2">
        <v>43087</v>
      </c>
      <c r="B87" t="s">
        <v>21</v>
      </c>
      <c r="C87" t="s">
        <v>255</v>
      </c>
      <c r="D87" t="s">
        <v>256</v>
      </c>
      <c r="E87">
        <v>94025860.2421</v>
      </c>
      <c r="F87" s="5">
        <v>91732746.152358904</v>
      </c>
      <c r="G87">
        <v>2.2799999999999999E-3</v>
      </c>
      <c r="H87">
        <v>0</v>
      </c>
      <c r="I87" s="2">
        <v>44096</v>
      </c>
      <c r="J87">
        <v>1007</v>
      </c>
      <c r="K87">
        <v>2.5299999999999998</v>
      </c>
      <c r="L87">
        <v>100.947</v>
      </c>
      <c r="M87" t="s">
        <v>24</v>
      </c>
      <c r="N87" t="s">
        <v>62</v>
      </c>
      <c r="O87" t="s">
        <v>26</v>
      </c>
      <c r="P87" t="s">
        <v>96</v>
      </c>
      <c r="Q87" t="s">
        <v>67</v>
      </c>
      <c r="R87" t="s">
        <v>125</v>
      </c>
    </row>
    <row r="88" spans="1:18" x14ac:dyDescent="0.25">
      <c r="A88" s="2">
        <v>43087</v>
      </c>
      <c r="B88" t="s">
        <v>21</v>
      </c>
      <c r="C88" t="s">
        <v>257</v>
      </c>
      <c r="D88" t="s">
        <v>195</v>
      </c>
      <c r="E88">
        <v>17403.067999999999</v>
      </c>
      <c r="F88" s="5">
        <v>17302.8646216792</v>
      </c>
      <c r="G88">
        <v>0</v>
      </c>
      <c r="H88">
        <v>2.2999999999999998</v>
      </c>
      <c r="I88" s="2">
        <v>44044</v>
      </c>
      <c r="J88">
        <v>955</v>
      </c>
      <c r="K88">
        <v>2.54</v>
      </c>
      <c r="L88">
        <v>99.75</v>
      </c>
      <c r="M88" t="s">
        <v>61</v>
      </c>
      <c r="N88" t="s">
        <v>62</v>
      </c>
      <c r="O88" t="s">
        <v>26</v>
      </c>
      <c r="P88" t="s">
        <v>100</v>
      </c>
      <c r="Q88" t="s">
        <v>196</v>
      </c>
      <c r="R88" t="s">
        <v>197</v>
      </c>
    </row>
    <row r="89" spans="1:18" x14ac:dyDescent="0.25">
      <c r="A89" s="2">
        <v>43087</v>
      </c>
      <c r="B89" t="s">
        <v>21</v>
      </c>
      <c r="C89" t="s">
        <v>258</v>
      </c>
      <c r="D89" t="s">
        <v>162</v>
      </c>
      <c r="E89">
        <v>27083.732</v>
      </c>
      <c r="F89" s="5">
        <v>25958.183470084699</v>
      </c>
      <c r="G89">
        <v>9.9999999999999995E-7</v>
      </c>
      <c r="H89">
        <v>2.46</v>
      </c>
      <c r="I89" s="2">
        <v>44084</v>
      </c>
      <c r="J89">
        <v>995</v>
      </c>
      <c r="K89">
        <v>2.6</v>
      </c>
      <c r="L89">
        <v>103.29</v>
      </c>
      <c r="M89" t="s">
        <v>61</v>
      </c>
      <c r="N89" t="s">
        <v>62</v>
      </c>
      <c r="O89" t="s">
        <v>26</v>
      </c>
      <c r="P89" t="s">
        <v>120</v>
      </c>
      <c r="Q89" t="s">
        <v>163</v>
      </c>
      <c r="R89" t="s">
        <v>259</v>
      </c>
    </row>
    <row r="90" spans="1:18" x14ac:dyDescent="0.25">
      <c r="A90" s="2">
        <v>43087</v>
      </c>
      <c r="B90" t="s">
        <v>21</v>
      </c>
      <c r="C90" t="s">
        <v>260</v>
      </c>
      <c r="D90" t="s">
        <v>105</v>
      </c>
      <c r="E90">
        <v>30738.413100000002</v>
      </c>
      <c r="F90" s="5">
        <v>30284.1689253931</v>
      </c>
      <c r="G90">
        <v>9.9999999999999995E-7</v>
      </c>
      <c r="H90">
        <v>1.98</v>
      </c>
      <c r="I90" s="2">
        <v>44075</v>
      </c>
      <c r="J90">
        <v>986</v>
      </c>
      <c r="K90">
        <v>2.62</v>
      </c>
      <c r="L90">
        <v>100.82</v>
      </c>
      <c r="M90" t="s">
        <v>61</v>
      </c>
      <c r="N90" t="s">
        <v>62</v>
      </c>
      <c r="O90" t="s">
        <v>26</v>
      </c>
      <c r="P90" t="s">
        <v>63</v>
      </c>
      <c r="Q90" t="s">
        <v>106</v>
      </c>
      <c r="R90" t="s">
        <v>107</v>
      </c>
    </row>
    <row r="91" spans="1:18" x14ac:dyDescent="0.25">
      <c r="A91" s="2">
        <v>43087</v>
      </c>
      <c r="B91" t="s">
        <v>21</v>
      </c>
      <c r="C91" t="s">
        <v>261</v>
      </c>
      <c r="D91" t="s">
        <v>124</v>
      </c>
      <c r="E91">
        <v>7010.6446999999998</v>
      </c>
      <c r="F91" s="5">
        <v>6921.5510114325498</v>
      </c>
      <c r="G91">
        <v>0</v>
      </c>
      <c r="H91">
        <v>2.02</v>
      </c>
      <c r="I91" s="2">
        <v>44075</v>
      </c>
      <c r="J91">
        <v>986</v>
      </c>
      <c r="K91">
        <v>2.62</v>
      </c>
      <c r="L91">
        <v>100.62</v>
      </c>
      <c r="M91" t="s">
        <v>61</v>
      </c>
      <c r="N91" t="s">
        <v>62</v>
      </c>
      <c r="O91" t="s">
        <v>26</v>
      </c>
      <c r="P91" t="s">
        <v>96</v>
      </c>
      <c r="Q91" t="s">
        <v>67</v>
      </c>
      <c r="R91" t="s">
        <v>125</v>
      </c>
    </row>
    <row r="92" spans="1:18" x14ac:dyDescent="0.25">
      <c r="A92" s="2">
        <v>43087</v>
      </c>
      <c r="B92" t="s">
        <v>21</v>
      </c>
      <c r="C92" t="s">
        <v>262</v>
      </c>
      <c r="D92" t="s">
        <v>90</v>
      </c>
      <c r="E92">
        <v>78204848.118799999</v>
      </c>
      <c r="F92" s="5">
        <v>74911827.7095083</v>
      </c>
      <c r="G92">
        <v>1.897E-3</v>
      </c>
      <c r="H92">
        <v>3</v>
      </c>
      <c r="I92" s="2">
        <v>44566</v>
      </c>
      <c r="J92">
        <v>1477</v>
      </c>
      <c r="K92">
        <v>2.62</v>
      </c>
      <c r="L92">
        <v>102.55</v>
      </c>
      <c r="M92" t="s">
        <v>61</v>
      </c>
      <c r="N92" t="s">
        <v>62</v>
      </c>
      <c r="O92" t="s">
        <v>26</v>
      </c>
      <c r="P92" t="s">
        <v>91</v>
      </c>
      <c r="Q92" t="s">
        <v>92</v>
      </c>
      <c r="R92" t="s">
        <v>263</v>
      </c>
    </row>
    <row r="93" spans="1:18" x14ac:dyDescent="0.25">
      <c r="A93" s="2">
        <v>43087</v>
      </c>
      <c r="B93" t="s">
        <v>21</v>
      </c>
      <c r="C93" t="s">
        <v>264</v>
      </c>
      <c r="D93" t="s">
        <v>236</v>
      </c>
      <c r="E93">
        <v>15072.332899999999</v>
      </c>
      <c r="F93" s="5">
        <v>14213.337047529199</v>
      </c>
      <c r="G93">
        <v>0</v>
      </c>
      <c r="H93">
        <v>4.3</v>
      </c>
      <c r="I93" s="2">
        <v>44197</v>
      </c>
      <c r="J93">
        <v>1108</v>
      </c>
      <c r="K93">
        <v>2.78</v>
      </c>
      <c r="L93">
        <v>103.39</v>
      </c>
      <c r="M93" t="s">
        <v>24</v>
      </c>
      <c r="N93" t="s">
        <v>62</v>
      </c>
      <c r="O93" t="s">
        <v>26</v>
      </c>
      <c r="P93" t="s">
        <v>100</v>
      </c>
      <c r="Q93" t="s">
        <v>237</v>
      </c>
      <c r="R93" t="s">
        <v>265</v>
      </c>
    </row>
    <row r="94" spans="1:18" x14ac:dyDescent="0.25">
      <c r="A94" s="2">
        <v>43087</v>
      </c>
      <c r="B94" t="s">
        <v>21</v>
      </c>
      <c r="C94" t="s">
        <v>266</v>
      </c>
      <c r="D94" t="s">
        <v>115</v>
      </c>
      <c r="E94">
        <v>456266172.12879997</v>
      </c>
      <c r="F94" s="5">
        <v>36888253.428113498</v>
      </c>
      <c r="G94">
        <v>1.1063999999999999E-2</v>
      </c>
      <c r="H94">
        <v>2.62</v>
      </c>
      <c r="I94" s="2">
        <v>44166</v>
      </c>
      <c r="J94">
        <v>1077</v>
      </c>
      <c r="K94">
        <v>2.81</v>
      </c>
      <c r="L94">
        <v>103.82</v>
      </c>
      <c r="M94" t="s">
        <v>61</v>
      </c>
      <c r="N94" t="s">
        <v>62</v>
      </c>
      <c r="O94" t="s">
        <v>26</v>
      </c>
      <c r="P94" t="s">
        <v>63</v>
      </c>
      <c r="Q94" t="s">
        <v>116</v>
      </c>
      <c r="R94" t="s">
        <v>117</v>
      </c>
    </row>
    <row r="95" spans="1:18" x14ac:dyDescent="0.25">
      <c r="A95" s="2">
        <v>43087</v>
      </c>
      <c r="B95" t="s">
        <v>21</v>
      </c>
      <c r="C95" t="s">
        <v>267</v>
      </c>
      <c r="D95" t="s">
        <v>268</v>
      </c>
      <c r="E95">
        <v>152566516.03650001</v>
      </c>
      <c r="F95" s="5">
        <v>206325583.101906</v>
      </c>
      <c r="G95">
        <v>3.7000000000000002E-3</v>
      </c>
      <c r="H95">
        <v>3.39</v>
      </c>
      <c r="I95" s="2">
        <v>44510</v>
      </c>
      <c r="J95">
        <v>1421</v>
      </c>
      <c r="K95">
        <v>2.82</v>
      </c>
      <c r="L95">
        <v>106.94</v>
      </c>
      <c r="M95" t="s">
        <v>61</v>
      </c>
      <c r="N95" t="s">
        <v>62</v>
      </c>
      <c r="O95" t="s">
        <v>269</v>
      </c>
      <c r="P95" t="s">
        <v>91</v>
      </c>
      <c r="Q95" t="s">
        <v>270</v>
      </c>
      <c r="R95" t="s">
        <v>271</v>
      </c>
    </row>
    <row r="96" spans="1:18" x14ac:dyDescent="0.25">
      <c r="A96" s="2">
        <v>43087</v>
      </c>
      <c r="B96" t="s">
        <v>21</v>
      </c>
      <c r="C96" t="s">
        <v>298</v>
      </c>
      <c r="D96" t="s">
        <v>299</v>
      </c>
      <c r="E96">
        <v>6377357.7498000003</v>
      </c>
      <c r="F96" s="5">
        <v>6136053.7339730896</v>
      </c>
      <c r="G96">
        <v>1.55E-4</v>
      </c>
      <c r="H96">
        <v>4.1900000000000004</v>
      </c>
      <c r="I96" s="2">
        <v>45463</v>
      </c>
      <c r="J96">
        <v>2374</v>
      </c>
      <c r="K96">
        <v>2.93</v>
      </c>
      <c r="L96">
        <v>101.57</v>
      </c>
      <c r="M96" t="s">
        <v>61</v>
      </c>
      <c r="N96" t="s">
        <v>62</v>
      </c>
      <c r="O96" t="s">
        <v>300</v>
      </c>
      <c r="P96" t="s">
        <v>52</v>
      </c>
      <c r="Q96" t="s">
        <v>301</v>
      </c>
      <c r="R96" t="s">
        <v>302</v>
      </c>
    </row>
    <row r="97" spans="1:18" x14ac:dyDescent="0.25">
      <c r="A97" s="2">
        <v>43087</v>
      </c>
      <c r="B97" t="s">
        <v>21</v>
      </c>
      <c r="C97" t="s">
        <v>272</v>
      </c>
      <c r="D97" t="s">
        <v>124</v>
      </c>
      <c r="E97">
        <v>13575.0568</v>
      </c>
      <c r="F97" s="5">
        <v>12918.3995952309</v>
      </c>
      <c r="G97">
        <v>0</v>
      </c>
      <c r="H97">
        <v>4.38</v>
      </c>
      <c r="I97" s="2">
        <v>44256</v>
      </c>
      <c r="J97">
        <v>1167</v>
      </c>
      <c r="K97">
        <v>2.94</v>
      </c>
      <c r="L97">
        <v>103.41</v>
      </c>
      <c r="M97" t="s">
        <v>24</v>
      </c>
      <c r="N97" t="s">
        <v>62</v>
      </c>
      <c r="O97" t="s">
        <v>26</v>
      </c>
      <c r="P97" t="s">
        <v>96</v>
      </c>
      <c r="Q97" t="s">
        <v>67</v>
      </c>
      <c r="R97" t="s">
        <v>125</v>
      </c>
    </row>
    <row r="98" spans="1:18" x14ac:dyDescent="0.25">
      <c r="A98" s="2">
        <v>43087</v>
      </c>
      <c r="B98" t="s">
        <v>21</v>
      </c>
      <c r="C98" t="s">
        <v>273</v>
      </c>
      <c r="D98" t="s">
        <v>274</v>
      </c>
      <c r="E98">
        <v>57109091.651500002</v>
      </c>
      <c r="F98" s="5">
        <v>55095296.4592041</v>
      </c>
      <c r="G98">
        <v>1.384E-3</v>
      </c>
      <c r="H98">
        <v>3.76</v>
      </c>
      <c r="I98" s="2">
        <v>44256</v>
      </c>
      <c r="J98">
        <v>1167</v>
      </c>
      <c r="K98">
        <v>2.98</v>
      </c>
      <c r="L98">
        <v>102.29</v>
      </c>
      <c r="M98" t="s">
        <v>24</v>
      </c>
      <c r="N98" t="s">
        <v>275</v>
      </c>
      <c r="O98" t="s">
        <v>276</v>
      </c>
      <c r="P98" t="s">
        <v>96</v>
      </c>
      <c r="Q98" t="s">
        <v>277</v>
      </c>
      <c r="R98" t="s">
        <v>278</v>
      </c>
    </row>
    <row r="99" spans="1:18" x14ac:dyDescent="0.25">
      <c r="A99" s="2">
        <v>43087</v>
      </c>
      <c r="B99" t="s">
        <v>21</v>
      </c>
      <c r="C99" t="s">
        <v>279</v>
      </c>
      <c r="D99" t="s">
        <v>280</v>
      </c>
      <c r="E99">
        <v>11863.8842</v>
      </c>
      <c r="F99" s="5">
        <v>19032.298582161598</v>
      </c>
      <c r="G99">
        <v>0</v>
      </c>
      <c r="H99">
        <v>2.29</v>
      </c>
      <c r="I99" s="2">
        <v>45245</v>
      </c>
      <c r="J99">
        <v>2156</v>
      </c>
      <c r="K99">
        <v>3</v>
      </c>
      <c r="L99">
        <v>103.57</v>
      </c>
      <c r="M99" t="s">
        <v>61</v>
      </c>
      <c r="N99" t="s">
        <v>62</v>
      </c>
      <c r="O99" t="s">
        <v>139</v>
      </c>
      <c r="P99" t="s">
        <v>100</v>
      </c>
      <c r="Q99" t="s">
        <v>281</v>
      </c>
      <c r="R99" t="s">
        <v>282</v>
      </c>
    </row>
    <row r="100" spans="1:18" x14ac:dyDescent="0.25">
      <c r="A100" s="2">
        <v>43087</v>
      </c>
      <c r="B100" t="s">
        <v>21</v>
      </c>
      <c r="C100" t="s">
        <v>283</v>
      </c>
      <c r="D100" t="s">
        <v>284</v>
      </c>
      <c r="E100">
        <v>52913701.806199998</v>
      </c>
      <c r="F100" s="5">
        <v>52052123.604802102</v>
      </c>
      <c r="G100">
        <v>1.2830000000000001E-3</v>
      </c>
      <c r="H100">
        <v>5.52</v>
      </c>
      <c r="I100" s="2">
        <v>44621</v>
      </c>
      <c r="J100">
        <v>1532</v>
      </c>
      <c r="K100">
        <v>3.03</v>
      </c>
      <c r="L100">
        <v>101.38</v>
      </c>
      <c r="M100" t="s">
        <v>24</v>
      </c>
      <c r="N100" t="s">
        <v>62</v>
      </c>
      <c r="O100" t="s">
        <v>26</v>
      </c>
      <c r="P100" t="s">
        <v>100</v>
      </c>
      <c r="Q100" t="s">
        <v>285</v>
      </c>
      <c r="R100" t="s">
        <v>286</v>
      </c>
    </row>
    <row r="101" spans="1:18" x14ac:dyDescent="0.25">
      <c r="A101" s="2">
        <v>43087</v>
      </c>
      <c r="B101" t="s">
        <v>21</v>
      </c>
      <c r="C101" t="s">
        <v>287</v>
      </c>
      <c r="D101" t="s">
        <v>201</v>
      </c>
      <c r="E101">
        <v>88444730.936399996</v>
      </c>
      <c r="F101" s="5">
        <v>84740602.943101898</v>
      </c>
      <c r="G101">
        <v>2.1450000000000002E-3</v>
      </c>
      <c r="H101">
        <v>3.39</v>
      </c>
      <c r="I101" s="2">
        <v>44280</v>
      </c>
      <c r="J101">
        <v>1191</v>
      </c>
      <c r="K101">
        <v>3.05</v>
      </c>
      <c r="L101">
        <v>103.31</v>
      </c>
      <c r="M101" t="s">
        <v>61</v>
      </c>
      <c r="N101" t="s">
        <v>62</v>
      </c>
      <c r="O101" t="s">
        <v>131</v>
      </c>
      <c r="P101" t="s">
        <v>202</v>
      </c>
      <c r="Q101" t="s">
        <v>203</v>
      </c>
      <c r="R101" t="s">
        <v>204</v>
      </c>
    </row>
    <row r="102" spans="1:18" x14ac:dyDescent="0.25">
      <c r="A102" s="2">
        <v>43087</v>
      </c>
      <c r="B102" t="s">
        <v>21</v>
      </c>
      <c r="C102" t="s">
        <v>288</v>
      </c>
      <c r="D102" t="s">
        <v>201</v>
      </c>
      <c r="E102">
        <v>92932740.030300006</v>
      </c>
      <c r="F102" s="5">
        <v>89040650.993797407</v>
      </c>
      <c r="G102">
        <v>2.2539999999999999E-3</v>
      </c>
      <c r="H102">
        <v>3.39</v>
      </c>
      <c r="I102" s="2">
        <v>44280</v>
      </c>
      <c r="J102">
        <v>1191</v>
      </c>
      <c r="K102">
        <v>3.05</v>
      </c>
      <c r="L102">
        <v>103.31</v>
      </c>
      <c r="M102" t="s">
        <v>61</v>
      </c>
      <c r="N102" t="s">
        <v>62</v>
      </c>
      <c r="O102" t="s">
        <v>131</v>
      </c>
      <c r="P102" t="s">
        <v>202</v>
      </c>
      <c r="Q102" t="s">
        <v>203</v>
      </c>
      <c r="R102" t="s">
        <v>204</v>
      </c>
    </row>
    <row r="103" spans="1:18" x14ac:dyDescent="0.25">
      <c r="A103" s="2">
        <v>43087</v>
      </c>
      <c r="B103" t="s">
        <v>21</v>
      </c>
      <c r="C103" t="s">
        <v>289</v>
      </c>
      <c r="D103" t="s">
        <v>290</v>
      </c>
      <c r="E103">
        <v>37323098.929399997</v>
      </c>
      <c r="F103" s="5">
        <v>37014227.038430303</v>
      </c>
      <c r="G103">
        <v>9.0499999999999999E-4</v>
      </c>
      <c r="H103">
        <v>1.38</v>
      </c>
      <c r="I103" s="2">
        <v>44256</v>
      </c>
      <c r="J103">
        <v>1167</v>
      </c>
      <c r="K103">
        <v>3.12</v>
      </c>
      <c r="L103">
        <v>100.39</v>
      </c>
      <c r="M103" t="s">
        <v>61</v>
      </c>
      <c r="N103" t="s">
        <v>275</v>
      </c>
      <c r="O103" t="s">
        <v>276</v>
      </c>
      <c r="P103" t="s">
        <v>96</v>
      </c>
      <c r="Q103" t="s">
        <v>277</v>
      </c>
      <c r="R103" t="s">
        <v>291</v>
      </c>
    </row>
    <row r="104" spans="1:18" x14ac:dyDescent="0.25">
      <c r="A104" s="2">
        <v>43087</v>
      </c>
      <c r="B104" t="s">
        <v>21</v>
      </c>
      <c r="C104" t="s">
        <v>292</v>
      </c>
      <c r="D104" t="s">
        <v>293</v>
      </c>
      <c r="E104">
        <v>509345645.0862</v>
      </c>
      <c r="F104" s="5">
        <v>49148190.711226903</v>
      </c>
      <c r="G104">
        <v>1.2352E-2</v>
      </c>
      <c r="H104">
        <v>3.14</v>
      </c>
      <c r="I104" s="2">
        <v>44378</v>
      </c>
      <c r="J104">
        <v>1289</v>
      </c>
      <c r="K104">
        <v>3.16</v>
      </c>
      <c r="L104">
        <v>109.8</v>
      </c>
      <c r="M104" t="s">
        <v>61</v>
      </c>
      <c r="N104" t="s">
        <v>62</v>
      </c>
      <c r="O104" t="s">
        <v>51</v>
      </c>
      <c r="P104" t="s">
        <v>120</v>
      </c>
      <c r="Q104" t="s">
        <v>293</v>
      </c>
      <c r="R104" t="s">
        <v>294</v>
      </c>
    </row>
    <row r="105" spans="1:18" x14ac:dyDescent="0.25">
      <c r="A105" s="2">
        <v>43087</v>
      </c>
      <c r="B105" t="s">
        <v>21</v>
      </c>
      <c r="C105" t="s">
        <v>295</v>
      </c>
      <c r="D105" t="s">
        <v>296</v>
      </c>
      <c r="E105">
        <v>25225.0445</v>
      </c>
      <c r="F105" s="5">
        <v>43265.375617281599</v>
      </c>
      <c r="G105">
        <v>9.9999999999999995E-7</v>
      </c>
      <c r="H105">
        <v>2.1800000000000002</v>
      </c>
      <c r="I105" s="2">
        <v>45474</v>
      </c>
      <c r="J105">
        <v>2385</v>
      </c>
      <c r="K105">
        <v>3.2</v>
      </c>
      <c r="L105">
        <v>113.74</v>
      </c>
      <c r="M105" t="s">
        <v>61</v>
      </c>
      <c r="N105" t="s">
        <v>62</v>
      </c>
      <c r="O105" t="s">
        <v>26</v>
      </c>
      <c r="P105" t="s">
        <v>100</v>
      </c>
      <c r="Q105" t="s">
        <v>79</v>
      </c>
      <c r="R105" t="s">
        <v>297</v>
      </c>
    </row>
    <row r="106" spans="1:18" x14ac:dyDescent="0.25">
      <c r="A106" s="2">
        <v>43087</v>
      </c>
      <c r="B106" t="s">
        <v>21</v>
      </c>
      <c r="C106" t="s">
        <v>303</v>
      </c>
      <c r="D106" t="s">
        <v>304</v>
      </c>
      <c r="E106">
        <v>13217.333199999999</v>
      </c>
      <c r="F106" s="5">
        <v>12920.4502432194</v>
      </c>
      <c r="G106">
        <v>0</v>
      </c>
      <c r="H106">
        <v>4.6500000000000004</v>
      </c>
      <c r="I106" s="2">
        <v>44666</v>
      </c>
      <c r="J106">
        <v>1577</v>
      </c>
      <c r="K106">
        <v>3.28</v>
      </c>
      <c r="L106">
        <v>101.41</v>
      </c>
      <c r="M106" t="s">
        <v>24</v>
      </c>
      <c r="N106" t="s">
        <v>62</v>
      </c>
      <c r="O106" t="s">
        <v>131</v>
      </c>
      <c r="P106" t="s">
        <v>100</v>
      </c>
      <c r="Q106" t="s">
        <v>305</v>
      </c>
      <c r="R106" t="s">
        <v>306</v>
      </c>
    </row>
    <row r="107" spans="1:18" x14ac:dyDescent="0.25">
      <c r="A107" s="2">
        <v>43087</v>
      </c>
      <c r="B107" t="s">
        <v>21</v>
      </c>
      <c r="C107" t="s">
        <v>307</v>
      </c>
      <c r="D107" t="s">
        <v>127</v>
      </c>
      <c r="E107">
        <v>18266.03</v>
      </c>
      <c r="F107" s="5">
        <v>34609.596375971101</v>
      </c>
      <c r="G107">
        <v>0</v>
      </c>
      <c r="H107">
        <v>2.17</v>
      </c>
      <c r="I107" s="2">
        <v>45413</v>
      </c>
      <c r="J107">
        <v>2324</v>
      </c>
      <c r="K107">
        <v>3.29</v>
      </c>
      <c r="L107">
        <v>114.31</v>
      </c>
      <c r="M107" t="s">
        <v>61</v>
      </c>
      <c r="N107" t="s">
        <v>62</v>
      </c>
      <c r="O107" t="s">
        <v>26</v>
      </c>
      <c r="P107" t="s">
        <v>63</v>
      </c>
      <c r="Q107" t="s">
        <v>72</v>
      </c>
      <c r="R107" t="s">
        <v>308</v>
      </c>
    </row>
    <row r="108" spans="1:18" x14ac:dyDescent="0.25">
      <c r="A108" s="2">
        <v>43087</v>
      </c>
      <c r="B108" t="s">
        <v>21</v>
      </c>
      <c r="C108" t="s">
        <v>309</v>
      </c>
      <c r="D108" t="s">
        <v>99</v>
      </c>
      <c r="E108">
        <v>35779.734100000001</v>
      </c>
      <c r="F108" s="5">
        <v>34611.506530282801</v>
      </c>
      <c r="G108">
        <v>9.9999999999999995E-7</v>
      </c>
      <c r="H108">
        <v>2</v>
      </c>
      <c r="I108" s="2">
        <v>44356</v>
      </c>
      <c r="J108">
        <v>1267</v>
      </c>
      <c r="K108">
        <v>3.33</v>
      </c>
      <c r="L108">
        <v>103.29</v>
      </c>
      <c r="M108" t="s">
        <v>61</v>
      </c>
      <c r="N108" t="s">
        <v>62</v>
      </c>
      <c r="O108" t="s">
        <v>26</v>
      </c>
      <c r="P108" t="s">
        <v>100</v>
      </c>
      <c r="Q108" t="s">
        <v>101</v>
      </c>
      <c r="R108" t="s">
        <v>102</v>
      </c>
    </row>
    <row r="109" spans="1:18" x14ac:dyDescent="0.25">
      <c r="A109" s="2">
        <v>43087</v>
      </c>
      <c r="B109" t="s">
        <v>21</v>
      </c>
      <c r="C109" t="s">
        <v>310</v>
      </c>
      <c r="D109" t="s">
        <v>162</v>
      </c>
      <c r="E109">
        <v>76812998.415900007</v>
      </c>
      <c r="F109" s="5">
        <v>73721477.753723606</v>
      </c>
      <c r="G109">
        <v>1.8630000000000001E-3</v>
      </c>
      <c r="H109">
        <v>2.4300000000000002</v>
      </c>
      <c r="I109" s="2">
        <v>44382</v>
      </c>
      <c r="J109">
        <v>1293</v>
      </c>
      <c r="K109">
        <v>3.33</v>
      </c>
      <c r="L109">
        <v>102.68</v>
      </c>
      <c r="M109" t="s">
        <v>61</v>
      </c>
      <c r="N109" t="s">
        <v>62</v>
      </c>
      <c r="O109" t="s">
        <v>26</v>
      </c>
      <c r="P109" t="s">
        <v>120</v>
      </c>
      <c r="Q109" t="s">
        <v>163</v>
      </c>
      <c r="R109" t="s">
        <v>164</v>
      </c>
    </row>
    <row r="110" spans="1:18" x14ac:dyDescent="0.25">
      <c r="A110" s="2">
        <v>43087</v>
      </c>
      <c r="B110" t="s">
        <v>21</v>
      </c>
      <c r="C110" t="s">
        <v>311</v>
      </c>
      <c r="D110" t="s">
        <v>293</v>
      </c>
      <c r="E110">
        <v>95531713.669100001</v>
      </c>
      <c r="F110" s="5">
        <v>84771885.886337206</v>
      </c>
      <c r="G110">
        <v>2.317E-3</v>
      </c>
      <c r="H110">
        <v>3.05</v>
      </c>
      <c r="I110" s="2">
        <v>44440</v>
      </c>
      <c r="J110">
        <v>1351</v>
      </c>
      <c r="K110">
        <v>3.33</v>
      </c>
      <c r="L110">
        <v>110.68</v>
      </c>
      <c r="M110" t="s">
        <v>61</v>
      </c>
      <c r="N110" t="s">
        <v>62</v>
      </c>
      <c r="O110" t="s">
        <v>51</v>
      </c>
      <c r="P110" t="s">
        <v>120</v>
      </c>
      <c r="Q110" t="s">
        <v>293</v>
      </c>
      <c r="R110" t="s">
        <v>294</v>
      </c>
    </row>
    <row r="111" spans="1:18" x14ac:dyDescent="0.25">
      <c r="A111" s="2">
        <v>43087</v>
      </c>
      <c r="B111" t="s">
        <v>21</v>
      </c>
      <c r="C111" t="s">
        <v>312</v>
      </c>
      <c r="D111" t="s">
        <v>251</v>
      </c>
      <c r="E111">
        <v>19958.763299999999</v>
      </c>
      <c r="F111" s="5">
        <v>19380.661767871701</v>
      </c>
      <c r="G111">
        <v>0</v>
      </c>
      <c r="H111">
        <v>4.5999999999999996</v>
      </c>
      <c r="I111" s="2">
        <v>44440</v>
      </c>
      <c r="J111">
        <v>1351</v>
      </c>
      <c r="K111">
        <v>3.38</v>
      </c>
      <c r="L111">
        <v>101.49</v>
      </c>
      <c r="M111" t="s">
        <v>24</v>
      </c>
      <c r="N111" t="s">
        <v>62</v>
      </c>
      <c r="O111" t="s">
        <v>26</v>
      </c>
      <c r="P111" t="s">
        <v>100</v>
      </c>
      <c r="Q111" t="s">
        <v>49</v>
      </c>
      <c r="R111" t="s">
        <v>252</v>
      </c>
    </row>
    <row r="112" spans="1:18" x14ac:dyDescent="0.25">
      <c r="A112" s="2">
        <v>43087</v>
      </c>
      <c r="B112" t="s">
        <v>21</v>
      </c>
      <c r="C112" t="s">
        <v>313</v>
      </c>
      <c r="D112" t="s">
        <v>314</v>
      </c>
      <c r="E112">
        <v>66757521.514399998</v>
      </c>
      <c r="F112" s="5">
        <v>66357744.234434098</v>
      </c>
      <c r="G112">
        <v>1.619E-3</v>
      </c>
      <c r="H112">
        <v>2.41</v>
      </c>
      <c r="I112" s="2">
        <v>44392</v>
      </c>
      <c r="J112">
        <v>1303</v>
      </c>
      <c r="K112">
        <v>3.42</v>
      </c>
      <c r="L112">
        <v>99.63</v>
      </c>
      <c r="M112" t="s">
        <v>61</v>
      </c>
      <c r="N112" t="s">
        <v>62</v>
      </c>
      <c r="O112" t="s">
        <v>217</v>
      </c>
      <c r="P112" t="s">
        <v>63</v>
      </c>
      <c r="Q112" t="s">
        <v>315</v>
      </c>
      <c r="R112" t="s">
        <v>316</v>
      </c>
    </row>
    <row r="113" spans="1:18" x14ac:dyDescent="0.25">
      <c r="A113" s="2">
        <v>43087</v>
      </c>
      <c r="B113" t="s">
        <v>21</v>
      </c>
      <c r="C113" t="s">
        <v>317</v>
      </c>
      <c r="D113" t="s">
        <v>318</v>
      </c>
      <c r="E113">
        <v>39570.866600000001</v>
      </c>
      <c r="F113" s="5">
        <v>38762.350597773497</v>
      </c>
      <c r="G113">
        <v>9.9999999999999995E-7</v>
      </c>
      <c r="H113">
        <v>4.6500000000000004</v>
      </c>
      <c r="I113" s="2">
        <v>44452</v>
      </c>
      <c r="J113">
        <v>1363</v>
      </c>
      <c r="K113">
        <v>3.42</v>
      </c>
      <c r="L113">
        <v>100.81</v>
      </c>
      <c r="M113" t="s">
        <v>24</v>
      </c>
      <c r="N113" t="s">
        <v>62</v>
      </c>
      <c r="O113" t="s">
        <v>168</v>
      </c>
      <c r="P113" t="s">
        <v>100</v>
      </c>
      <c r="Q113" t="s">
        <v>319</v>
      </c>
      <c r="R113" t="s">
        <v>320</v>
      </c>
    </row>
    <row r="114" spans="1:18" x14ac:dyDescent="0.25">
      <c r="A114" s="2">
        <v>43087</v>
      </c>
      <c r="B114" t="s">
        <v>21</v>
      </c>
      <c r="C114" t="s">
        <v>321</v>
      </c>
      <c r="D114" t="s">
        <v>60</v>
      </c>
      <c r="E114">
        <v>26408.8514</v>
      </c>
      <c r="F114" s="5">
        <v>25957.291519996899</v>
      </c>
      <c r="G114">
        <v>9.9999999999999995E-7</v>
      </c>
      <c r="H114">
        <v>2.17</v>
      </c>
      <c r="I114" s="2">
        <v>44409</v>
      </c>
      <c r="J114">
        <v>1320</v>
      </c>
      <c r="K114">
        <v>3.46</v>
      </c>
      <c r="L114">
        <v>100.82</v>
      </c>
      <c r="M114" t="s">
        <v>61</v>
      </c>
      <c r="N114" t="s">
        <v>62</v>
      </c>
      <c r="O114" t="s">
        <v>26</v>
      </c>
      <c r="P114" t="s">
        <v>63</v>
      </c>
      <c r="Q114" t="s">
        <v>64</v>
      </c>
      <c r="R114" t="s">
        <v>65</v>
      </c>
    </row>
    <row r="115" spans="1:18" x14ac:dyDescent="0.25">
      <c r="A115" s="2">
        <v>43087</v>
      </c>
      <c r="B115" t="s">
        <v>21</v>
      </c>
      <c r="C115" t="s">
        <v>322</v>
      </c>
      <c r="D115" t="s">
        <v>323</v>
      </c>
      <c r="E115">
        <v>9142.2347000000009</v>
      </c>
      <c r="F115" s="5">
        <v>8652.5670656146503</v>
      </c>
      <c r="G115">
        <v>0</v>
      </c>
      <c r="H115">
        <v>2.17</v>
      </c>
      <c r="I115" s="2">
        <v>44440</v>
      </c>
      <c r="J115">
        <v>1351</v>
      </c>
      <c r="K115">
        <v>3.48</v>
      </c>
      <c r="L115">
        <v>104.59</v>
      </c>
      <c r="M115" t="s">
        <v>61</v>
      </c>
      <c r="N115" t="s">
        <v>62</v>
      </c>
      <c r="O115" t="s">
        <v>26</v>
      </c>
      <c r="P115" t="s">
        <v>100</v>
      </c>
      <c r="Q115" t="s">
        <v>49</v>
      </c>
      <c r="R115" t="s">
        <v>324</v>
      </c>
    </row>
    <row r="116" spans="1:18" x14ac:dyDescent="0.25">
      <c r="A116" s="2">
        <v>43087</v>
      </c>
      <c r="B116" t="s">
        <v>21</v>
      </c>
      <c r="C116" t="s">
        <v>325</v>
      </c>
      <c r="D116" t="s">
        <v>195</v>
      </c>
      <c r="E116">
        <v>552368907.89970005</v>
      </c>
      <c r="F116" s="5">
        <v>541295497.41126895</v>
      </c>
      <c r="G116">
        <v>1.3395000000000001E-2</v>
      </c>
      <c r="H116">
        <v>4.75</v>
      </c>
      <c r="I116" s="2">
        <v>44484</v>
      </c>
      <c r="J116">
        <v>1395</v>
      </c>
      <c r="K116">
        <v>3.5</v>
      </c>
      <c r="L116">
        <v>101.16</v>
      </c>
      <c r="M116" t="s">
        <v>24</v>
      </c>
      <c r="N116" t="s">
        <v>62</v>
      </c>
      <c r="O116" t="s">
        <v>26</v>
      </c>
      <c r="P116" t="s">
        <v>100</v>
      </c>
      <c r="Q116" t="s">
        <v>196</v>
      </c>
      <c r="R116" t="s">
        <v>197</v>
      </c>
    </row>
    <row r="117" spans="1:18" x14ac:dyDescent="0.25">
      <c r="A117" s="2">
        <v>43087</v>
      </c>
      <c r="B117" t="s">
        <v>21</v>
      </c>
      <c r="C117" t="s">
        <v>326</v>
      </c>
      <c r="D117" t="s">
        <v>327</v>
      </c>
      <c r="E117">
        <v>109549980.5978</v>
      </c>
      <c r="F117" s="5">
        <v>106844221.482209</v>
      </c>
      <c r="G117">
        <v>2.6570000000000001E-3</v>
      </c>
      <c r="H117">
        <v>3.87</v>
      </c>
      <c r="I117" s="2">
        <v>45704</v>
      </c>
      <c r="J117">
        <v>2615</v>
      </c>
      <c r="K117">
        <v>3.54</v>
      </c>
      <c r="L117">
        <v>101.11</v>
      </c>
      <c r="M117" t="s">
        <v>61</v>
      </c>
      <c r="N117" t="s">
        <v>62</v>
      </c>
      <c r="O117" t="s">
        <v>56</v>
      </c>
      <c r="P117" t="s">
        <v>328</v>
      </c>
      <c r="Q117" t="s">
        <v>329</v>
      </c>
      <c r="R117" t="s">
        <v>330</v>
      </c>
    </row>
    <row r="118" spans="1:18" x14ac:dyDescent="0.25">
      <c r="A118" s="2">
        <v>43087</v>
      </c>
      <c r="B118" t="s">
        <v>21</v>
      </c>
      <c r="C118" t="s">
        <v>331</v>
      </c>
      <c r="D118" t="s">
        <v>332</v>
      </c>
      <c r="E118">
        <v>43255122.129000001</v>
      </c>
      <c r="F118" s="5">
        <v>52809758.508991502</v>
      </c>
      <c r="G118">
        <v>1.049E-3</v>
      </c>
      <c r="H118">
        <v>6.37</v>
      </c>
      <c r="I118" s="2">
        <v>45627</v>
      </c>
      <c r="J118">
        <v>2538</v>
      </c>
      <c r="K118">
        <v>3.57</v>
      </c>
      <c r="L118">
        <v>100.42</v>
      </c>
      <c r="M118" t="s">
        <v>61</v>
      </c>
      <c r="N118" t="s">
        <v>62</v>
      </c>
      <c r="O118" t="s">
        <v>333</v>
      </c>
      <c r="P118" t="s">
        <v>328</v>
      </c>
      <c r="Q118" t="s">
        <v>334</v>
      </c>
      <c r="R118" t="s">
        <v>335</v>
      </c>
    </row>
    <row r="119" spans="1:18" x14ac:dyDescent="0.25">
      <c r="A119" s="2">
        <v>43087</v>
      </c>
      <c r="B119" t="s">
        <v>21</v>
      </c>
      <c r="C119" t="s">
        <v>336</v>
      </c>
      <c r="D119" t="s">
        <v>304</v>
      </c>
      <c r="E119">
        <v>611064330.81819999</v>
      </c>
      <c r="F119" s="5">
        <v>600032301.92410803</v>
      </c>
      <c r="G119">
        <v>1.4819000000000001E-2</v>
      </c>
      <c r="H119">
        <v>4.66</v>
      </c>
      <c r="I119" s="2">
        <v>44525</v>
      </c>
      <c r="J119">
        <v>1436</v>
      </c>
      <c r="K119">
        <v>3.61</v>
      </c>
      <c r="L119">
        <v>101.52</v>
      </c>
      <c r="M119" t="s">
        <v>24</v>
      </c>
      <c r="N119" t="s">
        <v>62</v>
      </c>
      <c r="O119" t="s">
        <v>131</v>
      </c>
      <c r="P119" t="s">
        <v>100</v>
      </c>
      <c r="Q119" t="s">
        <v>305</v>
      </c>
      <c r="R119" t="s">
        <v>306</v>
      </c>
    </row>
    <row r="120" spans="1:18" x14ac:dyDescent="0.25">
      <c r="A120" s="2">
        <v>43087</v>
      </c>
      <c r="B120" t="s">
        <v>21</v>
      </c>
      <c r="C120" t="s">
        <v>337</v>
      </c>
      <c r="D120" t="s">
        <v>299</v>
      </c>
      <c r="E120">
        <v>62516161.156999998</v>
      </c>
      <c r="F120" s="5">
        <v>56977753.898137897</v>
      </c>
      <c r="G120">
        <v>1.516E-3</v>
      </c>
      <c r="H120">
        <v>0</v>
      </c>
      <c r="I120" s="2">
        <v>44697</v>
      </c>
      <c r="J120">
        <v>1608</v>
      </c>
      <c r="K120">
        <v>3.65</v>
      </c>
      <c r="L120">
        <v>108.5333</v>
      </c>
      <c r="M120" t="s">
        <v>24</v>
      </c>
      <c r="N120" t="s">
        <v>62</v>
      </c>
      <c r="O120" t="s">
        <v>300</v>
      </c>
      <c r="P120" t="s">
        <v>52</v>
      </c>
      <c r="Q120" t="s">
        <v>301</v>
      </c>
      <c r="R120" t="s">
        <v>302</v>
      </c>
    </row>
    <row r="121" spans="1:18" x14ac:dyDescent="0.25">
      <c r="A121" s="2">
        <v>43087</v>
      </c>
      <c r="B121" t="s">
        <v>21</v>
      </c>
      <c r="C121" t="s">
        <v>338</v>
      </c>
      <c r="D121" t="s">
        <v>115</v>
      </c>
      <c r="E121">
        <v>45989286.853100002</v>
      </c>
      <c r="F121" s="5">
        <v>45862697.552621201</v>
      </c>
      <c r="G121">
        <v>1.1150000000000001E-3</v>
      </c>
      <c r="H121">
        <v>5.03</v>
      </c>
      <c r="I121" s="2">
        <v>44829</v>
      </c>
      <c r="J121">
        <v>1740</v>
      </c>
      <c r="K121">
        <v>3.66</v>
      </c>
      <c r="L121">
        <v>99.2</v>
      </c>
      <c r="M121" t="s">
        <v>24</v>
      </c>
      <c r="N121" t="s">
        <v>62</v>
      </c>
      <c r="O121" t="s">
        <v>26</v>
      </c>
      <c r="P121" t="s">
        <v>63</v>
      </c>
      <c r="Q121" t="s">
        <v>116</v>
      </c>
      <c r="R121" t="s">
        <v>117</v>
      </c>
    </row>
    <row r="122" spans="1:18" x14ac:dyDescent="0.25">
      <c r="A122" s="2">
        <v>43087</v>
      </c>
      <c r="B122" t="s">
        <v>21</v>
      </c>
      <c r="C122" t="s">
        <v>339</v>
      </c>
      <c r="D122" t="s">
        <v>340</v>
      </c>
      <c r="E122">
        <v>26753950.7623</v>
      </c>
      <c r="F122" s="5">
        <v>24558427.065409198</v>
      </c>
      <c r="G122">
        <v>6.4899999999999995E-4</v>
      </c>
      <c r="H122">
        <v>2.1</v>
      </c>
      <c r="I122" s="2">
        <v>45656</v>
      </c>
      <c r="J122">
        <v>2567</v>
      </c>
      <c r="K122">
        <v>3.66</v>
      </c>
      <c r="L122">
        <v>113.3</v>
      </c>
      <c r="M122" t="s">
        <v>61</v>
      </c>
      <c r="N122" t="s">
        <v>62</v>
      </c>
      <c r="O122" t="s">
        <v>341</v>
      </c>
      <c r="P122" t="s">
        <v>96</v>
      </c>
      <c r="Q122" t="s">
        <v>342</v>
      </c>
      <c r="R122" t="s">
        <v>343</v>
      </c>
    </row>
    <row r="123" spans="1:18" x14ac:dyDescent="0.25">
      <c r="A123" s="2">
        <v>43087</v>
      </c>
      <c r="B123" t="s">
        <v>21</v>
      </c>
      <c r="C123" t="s">
        <v>344</v>
      </c>
      <c r="D123" t="s">
        <v>345</v>
      </c>
      <c r="E123">
        <v>529859089</v>
      </c>
      <c r="F123" s="5">
        <v>20000</v>
      </c>
      <c r="G123">
        <v>1.2848999999999999E-2</v>
      </c>
      <c r="H123">
        <v>2.4</v>
      </c>
      <c r="I123" s="2">
        <v>44484</v>
      </c>
      <c r="J123">
        <v>1395</v>
      </c>
      <c r="K123">
        <v>3.69</v>
      </c>
      <c r="L123">
        <v>98.56</v>
      </c>
      <c r="M123" t="s">
        <v>61</v>
      </c>
      <c r="N123" t="s">
        <v>62</v>
      </c>
      <c r="O123" t="s">
        <v>131</v>
      </c>
      <c r="P123" t="s">
        <v>120</v>
      </c>
      <c r="Q123" t="s">
        <v>346</v>
      </c>
      <c r="R123" t="s">
        <v>347</v>
      </c>
    </row>
    <row r="124" spans="1:18" x14ac:dyDescent="0.25">
      <c r="A124" s="2">
        <v>43087</v>
      </c>
      <c r="B124" t="s">
        <v>21</v>
      </c>
      <c r="C124" t="s">
        <v>348</v>
      </c>
      <c r="D124" t="s">
        <v>60</v>
      </c>
      <c r="E124">
        <v>67196.715700000001</v>
      </c>
      <c r="F124" s="5">
        <v>64606.6617761905</v>
      </c>
      <c r="G124">
        <v>1.9999999999999999E-6</v>
      </c>
      <c r="H124">
        <v>4.8099999999999996</v>
      </c>
      <c r="I124" s="2">
        <v>44593</v>
      </c>
      <c r="J124">
        <v>1504</v>
      </c>
      <c r="K124">
        <v>3.69</v>
      </c>
      <c r="L124">
        <v>101.96</v>
      </c>
      <c r="M124" t="s">
        <v>24</v>
      </c>
      <c r="N124" t="s">
        <v>62</v>
      </c>
      <c r="O124" t="s">
        <v>26</v>
      </c>
      <c r="P124" t="s">
        <v>63</v>
      </c>
      <c r="Q124" t="s">
        <v>64</v>
      </c>
      <c r="R124" t="s">
        <v>65</v>
      </c>
    </row>
    <row r="125" spans="1:18" x14ac:dyDescent="0.25">
      <c r="A125" s="2">
        <v>43087</v>
      </c>
      <c r="B125" t="s">
        <v>21</v>
      </c>
      <c r="C125" t="s">
        <v>349</v>
      </c>
      <c r="D125" t="s">
        <v>124</v>
      </c>
      <c r="E125">
        <v>29514.0396</v>
      </c>
      <c r="F125" s="5">
        <v>27690.105736927198</v>
      </c>
      <c r="G125">
        <v>9.9999999999999995E-7</v>
      </c>
      <c r="H125">
        <v>2.08</v>
      </c>
      <c r="I125" s="2">
        <v>44652</v>
      </c>
      <c r="J125">
        <v>1563</v>
      </c>
      <c r="K125">
        <v>4</v>
      </c>
      <c r="L125">
        <v>105.79</v>
      </c>
      <c r="M125" t="s">
        <v>61</v>
      </c>
      <c r="N125" t="s">
        <v>62</v>
      </c>
      <c r="O125" t="s">
        <v>26</v>
      </c>
      <c r="P125" t="s">
        <v>96</v>
      </c>
      <c r="Q125" t="s">
        <v>67</v>
      </c>
      <c r="R125" t="s">
        <v>125</v>
      </c>
    </row>
    <row r="126" spans="1:18" x14ac:dyDescent="0.25">
      <c r="A126" s="2">
        <v>43087</v>
      </c>
      <c r="B126" t="s">
        <v>21</v>
      </c>
      <c r="C126" t="s">
        <v>350</v>
      </c>
      <c r="D126" t="s">
        <v>172</v>
      </c>
      <c r="E126">
        <v>539071066.57529998</v>
      </c>
      <c r="F126" s="5">
        <v>54611.504442856203</v>
      </c>
      <c r="G126">
        <v>1.3073E-2</v>
      </c>
      <c r="H126">
        <v>2.37</v>
      </c>
      <c r="I126" s="2">
        <v>45261</v>
      </c>
      <c r="J126">
        <v>2172</v>
      </c>
      <c r="K126">
        <v>4</v>
      </c>
      <c r="L126">
        <v>100.5</v>
      </c>
      <c r="M126" t="s">
        <v>61</v>
      </c>
      <c r="N126" t="s">
        <v>62</v>
      </c>
      <c r="O126" t="s">
        <v>173</v>
      </c>
      <c r="P126" t="s">
        <v>63</v>
      </c>
      <c r="Q126" t="s">
        <v>174</v>
      </c>
      <c r="R126" t="s">
        <v>175</v>
      </c>
    </row>
    <row r="127" spans="1:18" x14ac:dyDescent="0.25">
      <c r="A127" s="2">
        <v>43087</v>
      </c>
      <c r="B127" t="s">
        <v>21</v>
      </c>
      <c r="C127" t="s">
        <v>358</v>
      </c>
      <c r="D127" t="s">
        <v>359</v>
      </c>
      <c r="E127">
        <v>554552.84779999999</v>
      </c>
      <c r="F127" s="5">
        <v>1222480.9505861599</v>
      </c>
      <c r="G127">
        <v>1.2999999999999999E-5</v>
      </c>
      <c r="H127">
        <v>4.75</v>
      </c>
      <c r="I127" s="2">
        <v>46310</v>
      </c>
      <c r="J127">
        <v>3221</v>
      </c>
      <c r="K127">
        <v>4.01</v>
      </c>
      <c r="L127">
        <v>99.99</v>
      </c>
      <c r="M127" t="s">
        <v>61</v>
      </c>
      <c r="N127" t="s">
        <v>62</v>
      </c>
      <c r="O127" t="s">
        <v>360</v>
      </c>
      <c r="P127" t="s">
        <v>27</v>
      </c>
      <c r="Q127" t="s">
        <v>361</v>
      </c>
      <c r="R127" t="s">
        <v>362</v>
      </c>
    </row>
    <row r="128" spans="1:18" x14ac:dyDescent="0.25">
      <c r="A128" s="2">
        <v>43087</v>
      </c>
      <c r="B128" t="s">
        <v>21</v>
      </c>
      <c r="C128" t="s">
        <v>351</v>
      </c>
      <c r="D128" t="s">
        <v>352</v>
      </c>
      <c r="E128">
        <v>10794435.6655</v>
      </c>
      <c r="F128" s="5">
        <v>12276009.118478701</v>
      </c>
      <c r="G128">
        <v>2.6200000000000003E-4</v>
      </c>
      <c r="H128">
        <v>2.36</v>
      </c>
      <c r="I128" s="2">
        <v>45992</v>
      </c>
      <c r="J128">
        <v>2903</v>
      </c>
      <c r="K128">
        <v>4.0199999999999996</v>
      </c>
      <c r="L128">
        <v>120.2</v>
      </c>
      <c r="M128" t="s">
        <v>61</v>
      </c>
      <c r="N128" t="s">
        <v>62</v>
      </c>
      <c r="O128" t="s">
        <v>139</v>
      </c>
      <c r="P128" t="s">
        <v>148</v>
      </c>
      <c r="Q128" t="s">
        <v>353</v>
      </c>
      <c r="R128" t="s">
        <v>354</v>
      </c>
    </row>
    <row r="129" spans="1:18" x14ac:dyDescent="0.25">
      <c r="A129" s="2">
        <v>43087</v>
      </c>
      <c r="B129" t="s">
        <v>21</v>
      </c>
      <c r="C129" t="s">
        <v>355</v>
      </c>
      <c r="D129" t="s">
        <v>195</v>
      </c>
      <c r="E129">
        <v>290982515.42619997</v>
      </c>
      <c r="F129" s="5">
        <v>26573.393497762801</v>
      </c>
      <c r="G129">
        <v>7.0559999999999998E-3</v>
      </c>
      <c r="H129">
        <v>2.36</v>
      </c>
      <c r="I129" s="2">
        <v>44621</v>
      </c>
      <c r="J129">
        <v>1532</v>
      </c>
      <c r="K129">
        <v>4.03</v>
      </c>
      <c r="L129">
        <v>98.2</v>
      </c>
      <c r="M129" t="s">
        <v>61</v>
      </c>
      <c r="N129" t="s">
        <v>62</v>
      </c>
      <c r="O129" t="s">
        <v>26</v>
      </c>
      <c r="P129" t="s">
        <v>100</v>
      </c>
      <c r="Q129" t="s">
        <v>196</v>
      </c>
      <c r="R129" t="s">
        <v>197</v>
      </c>
    </row>
    <row r="130" spans="1:18" x14ac:dyDescent="0.25">
      <c r="A130" s="2">
        <v>43087</v>
      </c>
      <c r="B130" t="s">
        <v>21</v>
      </c>
      <c r="C130" t="s">
        <v>356</v>
      </c>
      <c r="D130" t="s">
        <v>357</v>
      </c>
      <c r="E130">
        <v>624240273.54050004</v>
      </c>
      <c r="F130" s="5">
        <v>178094244.037063</v>
      </c>
      <c r="G130">
        <v>1.5138E-2</v>
      </c>
      <c r="H130">
        <v>3.47</v>
      </c>
      <c r="I130" s="2">
        <v>44713</v>
      </c>
      <c r="J130">
        <v>1624</v>
      </c>
      <c r="K130">
        <v>4.04</v>
      </c>
      <c r="L130">
        <v>107.39</v>
      </c>
      <c r="M130" t="s">
        <v>61</v>
      </c>
      <c r="N130" t="s">
        <v>62</v>
      </c>
      <c r="O130" t="s">
        <v>56</v>
      </c>
      <c r="P130" t="s">
        <v>52</v>
      </c>
      <c r="Q130" t="s">
        <v>241</v>
      </c>
      <c r="R130" t="s">
        <v>242</v>
      </c>
    </row>
    <row r="131" spans="1:18" x14ac:dyDescent="0.25">
      <c r="A131" s="2">
        <v>43087</v>
      </c>
      <c r="B131" t="s">
        <v>21</v>
      </c>
      <c r="C131" t="s">
        <v>363</v>
      </c>
      <c r="D131" t="s">
        <v>364</v>
      </c>
      <c r="E131">
        <v>32689.297399999999</v>
      </c>
      <c r="F131" s="5">
        <v>32300.977319730599</v>
      </c>
      <c r="G131">
        <v>9.9999999999999995E-7</v>
      </c>
      <c r="H131">
        <v>4.75</v>
      </c>
      <c r="I131" s="2">
        <v>45184</v>
      </c>
      <c r="J131">
        <v>2095</v>
      </c>
      <c r="K131">
        <v>4.04</v>
      </c>
      <c r="L131">
        <v>100</v>
      </c>
      <c r="M131" t="s">
        <v>24</v>
      </c>
      <c r="N131" t="s">
        <v>62</v>
      </c>
      <c r="O131" t="s">
        <v>360</v>
      </c>
      <c r="P131" t="s">
        <v>63</v>
      </c>
      <c r="Q131" t="s">
        <v>365</v>
      </c>
      <c r="R131" t="s">
        <v>366</v>
      </c>
    </row>
    <row r="132" spans="1:18" x14ac:dyDescent="0.25">
      <c r="A132" s="2">
        <v>43087</v>
      </c>
      <c r="B132" t="s">
        <v>21</v>
      </c>
      <c r="C132" t="s">
        <v>367</v>
      </c>
      <c r="D132" t="s">
        <v>368</v>
      </c>
      <c r="E132">
        <v>570583194.51810002</v>
      </c>
      <c r="F132" s="5">
        <v>577969269.88690197</v>
      </c>
      <c r="G132">
        <v>1.3837E-2</v>
      </c>
      <c r="H132">
        <v>4.88</v>
      </c>
      <c r="I132" s="2">
        <v>44713</v>
      </c>
      <c r="J132">
        <v>1624</v>
      </c>
      <c r="K132">
        <v>4.08</v>
      </c>
      <c r="L132">
        <v>98.53</v>
      </c>
      <c r="M132" t="s">
        <v>24</v>
      </c>
      <c r="N132" t="s">
        <v>62</v>
      </c>
      <c r="O132" t="s">
        <v>26</v>
      </c>
      <c r="P132" t="s">
        <v>120</v>
      </c>
      <c r="Q132" t="s">
        <v>76</v>
      </c>
      <c r="R132" t="s">
        <v>369</v>
      </c>
    </row>
    <row r="133" spans="1:18" x14ac:dyDescent="0.25">
      <c r="A133" s="2">
        <v>43087</v>
      </c>
      <c r="B133" t="s">
        <v>21</v>
      </c>
      <c r="C133" t="s">
        <v>370</v>
      </c>
      <c r="D133" t="s">
        <v>135</v>
      </c>
      <c r="E133">
        <v>18406.1692</v>
      </c>
      <c r="F133" s="5">
        <v>25956.5813882189</v>
      </c>
      <c r="G133">
        <v>0</v>
      </c>
      <c r="H133">
        <v>2.37</v>
      </c>
      <c r="I133" s="2">
        <v>46113</v>
      </c>
      <c r="J133">
        <v>3024</v>
      </c>
      <c r="K133">
        <v>4.1500000000000004</v>
      </c>
      <c r="L133">
        <v>108.76</v>
      </c>
      <c r="M133" t="s">
        <v>61</v>
      </c>
      <c r="N133" t="s">
        <v>62</v>
      </c>
      <c r="O133" t="s">
        <v>26</v>
      </c>
      <c r="P133" t="s">
        <v>100</v>
      </c>
      <c r="Q133" t="s">
        <v>70</v>
      </c>
      <c r="R133" t="s">
        <v>221</v>
      </c>
    </row>
    <row r="134" spans="1:18" x14ac:dyDescent="0.25">
      <c r="A134" s="2">
        <v>43087</v>
      </c>
      <c r="B134" t="s">
        <v>21</v>
      </c>
      <c r="C134" t="s">
        <v>371</v>
      </c>
      <c r="D134" t="s">
        <v>323</v>
      </c>
      <c r="E134">
        <v>12767.412899999999</v>
      </c>
      <c r="F134" s="5">
        <v>12113.453806089599</v>
      </c>
      <c r="G134">
        <v>0</v>
      </c>
      <c r="H134">
        <v>2.2400000000000002</v>
      </c>
      <c r="I134" s="2">
        <v>44713</v>
      </c>
      <c r="J134">
        <v>1624</v>
      </c>
      <c r="K134">
        <v>4.17</v>
      </c>
      <c r="L134">
        <v>105.22</v>
      </c>
      <c r="M134" t="s">
        <v>61</v>
      </c>
      <c r="N134" t="s">
        <v>62</v>
      </c>
      <c r="O134" t="s">
        <v>26</v>
      </c>
      <c r="P134" t="s">
        <v>100</v>
      </c>
      <c r="Q134" t="s">
        <v>49</v>
      </c>
      <c r="R134" t="s">
        <v>324</v>
      </c>
    </row>
    <row r="135" spans="1:18" x14ac:dyDescent="0.25">
      <c r="A135" s="2">
        <v>43087</v>
      </c>
      <c r="B135" t="s">
        <v>21</v>
      </c>
      <c r="C135" t="s">
        <v>372</v>
      </c>
      <c r="D135" t="s">
        <v>373</v>
      </c>
      <c r="E135">
        <v>33699.774299999997</v>
      </c>
      <c r="F135" s="5">
        <v>34610.9988012174</v>
      </c>
      <c r="G135">
        <v>9.9999999999999995E-7</v>
      </c>
      <c r="H135">
        <v>2.41</v>
      </c>
      <c r="I135" s="2">
        <v>44696</v>
      </c>
      <c r="J135">
        <v>1607</v>
      </c>
      <c r="K135">
        <v>4.25</v>
      </c>
      <c r="L135">
        <v>96.28</v>
      </c>
      <c r="M135" t="s">
        <v>61</v>
      </c>
      <c r="N135" t="s">
        <v>62</v>
      </c>
      <c r="O135" t="s">
        <v>26</v>
      </c>
      <c r="P135" t="s">
        <v>63</v>
      </c>
      <c r="Q135" t="s">
        <v>374</v>
      </c>
      <c r="R135" t="s">
        <v>375</v>
      </c>
    </row>
    <row r="136" spans="1:18" x14ac:dyDescent="0.25">
      <c r="A136" s="2">
        <v>43087</v>
      </c>
      <c r="B136" t="s">
        <v>21</v>
      </c>
      <c r="C136" t="s">
        <v>376</v>
      </c>
      <c r="D136" t="s">
        <v>377</v>
      </c>
      <c r="E136">
        <v>49110168.475599997</v>
      </c>
      <c r="F136" s="5">
        <v>49122901.834031999</v>
      </c>
      <c r="G136">
        <v>1.191E-3</v>
      </c>
      <c r="H136">
        <v>2.67</v>
      </c>
      <c r="I136" s="2">
        <v>44742</v>
      </c>
      <c r="J136">
        <v>1653</v>
      </c>
      <c r="K136">
        <v>4.3</v>
      </c>
      <c r="L136">
        <v>98.87</v>
      </c>
      <c r="M136" t="s">
        <v>61</v>
      </c>
      <c r="N136" t="s">
        <v>62</v>
      </c>
      <c r="O136" t="s">
        <v>173</v>
      </c>
      <c r="P136" t="s">
        <v>91</v>
      </c>
      <c r="Q136" t="s">
        <v>378</v>
      </c>
      <c r="R136" t="s">
        <v>379</v>
      </c>
    </row>
    <row r="137" spans="1:18" x14ac:dyDescent="0.25">
      <c r="A137" s="2">
        <v>43087</v>
      </c>
      <c r="B137" t="s">
        <v>21</v>
      </c>
      <c r="C137" t="s">
        <v>380</v>
      </c>
      <c r="D137" t="s">
        <v>127</v>
      </c>
      <c r="E137">
        <v>863567913.07949996</v>
      </c>
      <c r="F137" s="5">
        <v>49154288.491360597</v>
      </c>
      <c r="G137">
        <v>2.0941000000000001E-2</v>
      </c>
      <c r="H137">
        <v>2.5499999999999998</v>
      </c>
      <c r="I137" s="2">
        <v>44774</v>
      </c>
      <c r="J137">
        <v>1685</v>
      </c>
      <c r="K137">
        <v>4.34</v>
      </c>
      <c r="L137">
        <v>100.28</v>
      </c>
      <c r="M137" t="s">
        <v>61</v>
      </c>
      <c r="N137" t="s">
        <v>62</v>
      </c>
      <c r="O137" t="s">
        <v>26</v>
      </c>
      <c r="P137" t="s">
        <v>43</v>
      </c>
      <c r="Q137" t="s">
        <v>72</v>
      </c>
      <c r="R137" t="s">
        <v>128</v>
      </c>
    </row>
    <row r="138" spans="1:18" x14ac:dyDescent="0.25">
      <c r="A138" s="2">
        <v>43087</v>
      </c>
      <c r="B138" t="s">
        <v>21</v>
      </c>
      <c r="C138" t="s">
        <v>381</v>
      </c>
      <c r="D138" t="s">
        <v>382</v>
      </c>
      <c r="E138">
        <v>30273.7412</v>
      </c>
      <c r="F138" s="5">
        <v>34612.539247045897</v>
      </c>
      <c r="G138">
        <v>9.9999999999999995E-7</v>
      </c>
      <c r="H138">
        <v>2.21</v>
      </c>
      <c r="I138" s="2">
        <v>46266</v>
      </c>
      <c r="J138">
        <v>3177</v>
      </c>
      <c r="K138">
        <v>4.47</v>
      </c>
      <c r="L138">
        <v>119.48</v>
      </c>
      <c r="M138" t="s">
        <v>61</v>
      </c>
      <c r="N138" t="s">
        <v>62</v>
      </c>
      <c r="O138" t="s">
        <v>383</v>
      </c>
      <c r="P138" t="s">
        <v>63</v>
      </c>
      <c r="Q138" t="s">
        <v>384</v>
      </c>
      <c r="R138" t="s">
        <v>385</v>
      </c>
    </row>
    <row r="139" spans="1:18" x14ac:dyDescent="0.25">
      <c r="A139" s="2">
        <v>43087</v>
      </c>
      <c r="B139" t="s">
        <v>21</v>
      </c>
      <c r="C139" t="s">
        <v>386</v>
      </c>
      <c r="D139" t="s">
        <v>387</v>
      </c>
      <c r="E139">
        <v>32047995.972199999</v>
      </c>
      <c r="F139" s="5">
        <v>31931037.201335099</v>
      </c>
      <c r="G139">
        <v>7.7700000000000002E-4</v>
      </c>
      <c r="H139">
        <v>2.41</v>
      </c>
      <c r="I139" s="2">
        <v>44849</v>
      </c>
      <c r="J139">
        <v>1760</v>
      </c>
      <c r="K139">
        <v>4.57</v>
      </c>
      <c r="L139">
        <v>99.95</v>
      </c>
      <c r="M139" t="s">
        <v>61</v>
      </c>
      <c r="N139" t="s">
        <v>62</v>
      </c>
      <c r="O139" t="s">
        <v>26</v>
      </c>
      <c r="P139" t="s">
        <v>120</v>
      </c>
      <c r="Q139" t="s">
        <v>388</v>
      </c>
      <c r="R139" t="s">
        <v>389</v>
      </c>
    </row>
    <row r="140" spans="1:18" x14ac:dyDescent="0.25">
      <c r="A140" s="2">
        <v>43087</v>
      </c>
      <c r="B140" t="s">
        <v>21</v>
      </c>
      <c r="C140" t="s">
        <v>390</v>
      </c>
      <c r="D140" t="s">
        <v>296</v>
      </c>
      <c r="E140">
        <v>18649.5687</v>
      </c>
      <c r="F140" s="5">
        <v>25955.3751458236</v>
      </c>
      <c r="G140">
        <v>0</v>
      </c>
      <c r="H140">
        <v>2.38</v>
      </c>
      <c r="I140" s="2">
        <v>46478</v>
      </c>
      <c r="J140">
        <v>3389</v>
      </c>
      <c r="K140">
        <v>4.6100000000000003</v>
      </c>
      <c r="L140">
        <v>109.73</v>
      </c>
      <c r="M140" t="s">
        <v>61</v>
      </c>
      <c r="N140" t="s">
        <v>62</v>
      </c>
      <c r="O140" t="s">
        <v>26</v>
      </c>
      <c r="P140" t="s">
        <v>100</v>
      </c>
      <c r="Q140" t="s">
        <v>79</v>
      </c>
      <c r="R140" t="s">
        <v>391</v>
      </c>
    </row>
    <row r="141" spans="1:18" x14ac:dyDescent="0.25">
      <c r="A141" s="2">
        <v>43087</v>
      </c>
      <c r="B141" t="s">
        <v>21</v>
      </c>
      <c r="C141" t="s">
        <v>392</v>
      </c>
      <c r="D141" t="s">
        <v>135</v>
      </c>
      <c r="E141">
        <v>16669.181400000001</v>
      </c>
      <c r="F141" s="5">
        <v>15575.308781735701</v>
      </c>
      <c r="G141">
        <v>0</v>
      </c>
      <c r="H141">
        <v>2.19</v>
      </c>
      <c r="I141" s="2">
        <v>44958</v>
      </c>
      <c r="J141">
        <v>1869</v>
      </c>
      <c r="K141">
        <v>4.7</v>
      </c>
      <c r="L141">
        <v>105.66</v>
      </c>
      <c r="M141" t="s">
        <v>61</v>
      </c>
      <c r="N141" t="s">
        <v>62</v>
      </c>
      <c r="O141" t="s">
        <v>26</v>
      </c>
      <c r="P141" t="s">
        <v>96</v>
      </c>
      <c r="Q141" t="s">
        <v>70</v>
      </c>
      <c r="R141" t="s">
        <v>136</v>
      </c>
    </row>
    <row r="142" spans="1:18" x14ac:dyDescent="0.25">
      <c r="A142" s="2">
        <v>43087</v>
      </c>
      <c r="B142" t="s">
        <v>21</v>
      </c>
      <c r="C142" t="s">
        <v>393</v>
      </c>
      <c r="D142" t="s">
        <v>394</v>
      </c>
      <c r="E142">
        <v>87961109.266800001</v>
      </c>
      <c r="F142" s="5">
        <v>85966803.883784205</v>
      </c>
      <c r="G142">
        <v>2.1329999999999999E-3</v>
      </c>
      <c r="H142">
        <v>4.05</v>
      </c>
      <c r="I142" s="2">
        <v>45640</v>
      </c>
      <c r="J142">
        <v>2551</v>
      </c>
      <c r="K142">
        <v>4.71</v>
      </c>
      <c r="L142">
        <v>102.27</v>
      </c>
      <c r="M142" t="s">
        <v>61</v>
      </c>
      <c r="N142" t="s">
        <v>62</v>
      </c>
      <c r="O142" t="s">
        <v>131</v>
      </c>
      <c r="P142" t="s">
        <v>328</v>
      </c>
      <c r="Q142" t="s">
        <v>394</v>
      </c>
      <c r="R142" t="s">
        <v>395</v>
      </c>
    </row>
    <row r="143" spans="1:18" x14ac:dyDescent="0.25">
      <c r="A143" s="2">
        <v>43087</v>
      </c>
      <c r="B143" t="s">
        <v>21</v>
      </c>
      <c r="C143" t="s">
        <v>396</v>
      </c>
      <c r="D143" t="s">
        <v>397</v>
      </c>
      <c r="E143">
        <v>277569741.47890002</v>
      </c>
      <c r="F143" s="5">
        <v>48072.329727517499</v>
      </c>
      <c r="G143">
        <v>6.731E-3</v>
      </c>
      <c r="H143">
        <v>2.4</v>
      </c>
      <c r="I143" s="2">
        <v>46833</v>
      </c>
      <c r="J143">
        <v>3744</v>
      </c>
      <c r="K143">
        <v>4.74</v>
      </c>
      <c r="L143">
        <v>107.52</v>
      </c>
      <c r="M143" t="s">
        <v>61</v>
      </c>
      <c r="N143" t="s">
        <v>62</v>
      </c>
      <c r="O143" t="s">
        <v>398</v>
      </c>
      <c r="P143" t="s">
        <v>43</v>
      </c>
      <c r="Q143" t="s">
        <v>399</v>
      </c>
      <c r="R143" t="s">
        <v>400</v>
      </c>
    </row>
    <row r="144" spans="1:18" x14ac:dyDescent="0.25">
      <c r="A144" s="2">
        <v>43087</v>
      </c>
      <c r="B144" t="s">
        <v>21</v>
      </c>
      <c r="C144" t="s">
        <v>401</v>
      </c>
      <c r="D144" t="s">
        <v>402</v>
      </c>
      <c r="E144">
        <v>33460.062700000002</v>
      </c>
      <c r="F144" s="5">
        <v>34609.8369042794</v>
      </c>
      <c r="G144">
        <v>9.9999999999999995E-7</v>
      </c>
      <c r="H144">
        <v>1.92</v>
      </c>
      <c r="I144" s="2">
        <v>46371</v>
      </c>
      <c r="J144">
        <v>3282</v>
      </c>
      <c r="K144">
        <v>4.78</v>
      </c>
      <c r="L144">
        <v>116.42</v>
      </c>
      <c r="M144" t="s">
        <v>61</v>
      </c>
      <c r="N144" t="s">
        <v>62</v>
      </c>
      <c r="O144" t="s">
        <v>341</v>
      </c>
      <c r="P144" t="s">
        <v>100</v>
      </c>
      <c r="Q144" t="s">
        <v>403</v>
      </c>
      <c r="R144" t="s">
        <v>404</v>
      </c>
    </row>
    <row r="145" spans="1:18" x14ac:dyDescent="0.25">
      <c r="A145" s="2">
        <v>43087</v>
      </c>
      <c r="B145" t="s">
        <v>21</v>
      </c>
      <c r="C145" t="s">
        <v>405</v>
      </c>
      <c r="D145" t="s">
        <v>406</v>
      </c>
      <c r="E145">
        <v>12660.464599999999</v>
      </c>
      <c r="F145" s="5">
        <v>17302.3664262454</v>
      </c>
      <c r="G145">
        <v>0</v>
      </c>
      <c r="H145">
        <v>2.34</v>
      </c>
      <c r="I145" s="2">
        <v>46539</v>
      </c>
      <c r="J145">
        <v>3450</v>
      </c>
      <c r="K145">
        <v>4.78</v>
      </c>
      <c r="L145">
        <v>117.75</v>
      </c>
      <c r="M145" t="s">
        <v>61</v>
      </c>
      <c r="N145" t="s">
        <v>62</v>
      </c>
      <c r="O145" t="s">
        <v>139</v>
      </c>
      <c r="P145" t="s">
        <v>100</v>
      </c>
      <c r="Q145" t="s">
        <v>406</v>
      </c>
      <c r="R145" t="s">
        <v>407</v>
      </c>
    </row>
    <row r="146" spans="1:18" x14ac:dyDescent="0.25">
      <c r="A146" s="2">
        <v>43087</v>
      </c>
      <c r="B146" t="s">
        <v>21</v>
      </c>
      <c r="C146" t="s">
        <v>408</v>
      </c>
      <c r="D146" t="s">
        <v>409</v>
      </c>
      <c r="E146">
        <v>11329.1428</v>
      </c>
      <c r="F146" s="5">
        <v>17302.66930528</v>
      </c>
      <c r="G146">
        <v>0</v>
      </c>
      <c r="H146">
        <v>2.29</v>
      </c>
      <c r="I146" s="2">
        <v>46905</v>
      </c>
      <c r="J146">
        <v>3816</v>
      </c>
      <c r="K146">
        <v>4.84</v>
      </c>
      <c r="L146">
        <v>118.15</v>
      </c>
      <c r="M146" t="s">
        <v>61</v>
      </c>
      <c r="N146" t="s">
        <v>62</v>
      </c>
      <c r="O146" t="s">
        <v>139</v>
      </c>
      <c r="P146" t="s">
        <v>43</v>
      </c>
      <c r="Q146" t="s">
        <v>410</v>
      </c>
      <c r="R146" t="s">
        <v>411</v>
      </c>
    </row>
    <row r="147" spans="1:18" x14ac:dyDescent="0.25">
      <c r="A147" s="2">
        <v>43087</v>
      </c>
      <c r="B147" t="s">
        <v>21</v>
      </c>
      <c r="C147" t="s">
        <v>412</v>
      </c>
      <c r="D147" t="s">
        <v>115</v>
      </c>
      <c r="E147">
        <v>340715013.44859999</v>
      </c>
      <c r="F147" s="5">
        <v>24586722.562155001</v>
      </c>
      <c r="G147">
        <v>8.2609999999999992E-3</v>
      </c>
      <c r="H147">
        <v>2.63</v>
      </c>
      <c r="I147" s="2">
        <v>45417</v>
      </c>
      <c r="J147">
        <v>2328</v>
      </c>
      <c r="K147">
        <v>4.8499999999999996</v>
      </c>
      <c r="L147">
        <v>98.21</v>
      </c>
      <c r="M147" t="s">
        <v>61</v>
      </c>
      <c r="N147" t="s">
        <v>62</v>
      </c>
      <c r="O147" t="s">
        <v>26</v>
      </c>
      <c r="P147" t="s">
        <v>63</v>
      </c>
      <c r="Q147" t="s">
        <v>116</v>
      </c>
      <c r="R147" t="s">
        <v>117</v>
      </c>
    </row>
    <row r="148" spans="1:18" x14ac:dyDescent="0.25">
      <c r="A148" s="2">
        <v>43087</v>
      </c>
      <c r="B148" t="s">
        <v>21</v>
      </c>
      <c r="C148" t="s">
        <v>413</v>
      </c>
      <c r="D148" t="s">
        <v>60</v>
      </c>
      <c r="E148">
        <v>14927788.8683</v>
      </c>
      <c r="F148" s="5">
        <v>18421882.593692299</v>
      </c>
      <c r="G148">
        <v>3.6200000000000002E-4</v>
      </c>
      <c r="H148">
        <v>2.44</v>
      </c>
      <c r="I148" s="2">
        <v>46874</v>
      </c>
      <c r="J148">
        <v>3785</v>
      </c>
      <c r="K148">
        <v>4.8499999999999996</v>
      </c>
      <c r="L148">
        <v>107.5</v>
      </c>
      <c r="M148" t="s">
        <v>61</v>
      </c>
      <c r="N148" t="s">
        <v>62</v>
      </c>
      <c r="O148" t="s">
        <v>26</v>
      </c>
      <c r="P148" t="s">
        <v>148</v>
      </c>
      <c r="Q148" t="s">
        <v>64</v>
      </c>
      <c r="R148" t="s">
        <v>65</v>
      </c>
    </row>
    <row r="149" spans="1:18" x14ac:dyDescent="0.25">
      <c r="A149" s="2">
        <v>43087</v>
      </c>
      <c r="B149" t="s">
        <v>21</v>
      </c>
      <c r="C149" t="s">
        <v>414</v>
      </c>
      <c r="D149" t="s">
        <v>415</v>
      </c>
      <c r="E149">
        <v>35816.6129</v>
      </c>
      <c r="F149" s="5">
        <v>34610.269526814103</v>
      </c>
      <c r="G149">
        <v>9.9999999999999995E-7</v>
      </c>
      <c r="H149">
        <v>2.35</v>
      </c>
      <c r="I149" s="2">
        <v>46888</v>
      </c>
      <c r="J149">
        <v>3799</v>
      </c>
      <c r="K149">
        <v>4.9000000000000004</v>
      </c>
      <c r="L149">
        <v>108.02</v>
      </c>
      <c r="M149" t="s">
        <v>61</v>
      </c>
      <c r="N149" t="s">
        <v>62</v>
      </c>
      <c r="O149" t="s">
        <v>139</v>
      </c>
      <c r="P149" t="s">
        <v>63</v>
      </c>
      <c r="Q149" t="s">
        <v>399</v>
      </c>
      <c r="R149" t="s">
        <v>416</v>
      </c>
    </row>
    <row r="150" spans="1:18" x14ac:dyDescent="0.25">
      <c r="A150" s="2">
        <v>43087</v>
      </c>
      <c r="B150" t="s">
        <v>21</v>
      </c>
      <c r="C150" t="s">
        <v>417</v>
      </c>
      <c r="D150" t="s">
        <v>418</v>
      </c>
      <c r="E150">
        <v>31035614.6105</v>
      </c>
      <c r="F150" s="5">
        <v>28491308.485236999</v>
      </c>
      <c r="G150">
        <v>7.5299999999999998E-4</v>
      </c>
      <c r="H150">
        <v>0</v>
      </c>
      <c r="I150" s="2">
        <v>45306</v>
      </c>
      <c r="J150">
        <v>2217</v>
      </c>
      <c r="K150">
        <v>4.96</v>
      </c>
      <c r="L150">
        <v>105.7564</v>
      </c>
      <c r="M150" t="s">
        <v>24</v>
      </c>
      <c r="N150" t="s">
        <v>62</v>
      </c>
      <c r="O150" t="s">
        <v>168</v>
      </c>
      <c r="P150" t="s">
        <v>419</v>
      </c>
      <c r="Q150" t="s">
        <v>420</v>
      </c>
      <c r="R150" t="s">
        <v>421</v>
      </c>
    </row>
    <row r="151" spans="1:18" x14ac:dyDescent="0.25">
      <c r="A151" s="2">
        <v>43087</v>
      </c>
      <c r="B151" t="s">
        <v>21</v>
      </c>
      <c r="C151" t="s">
        <v>422</v>
      </c>
      <c r="D151" t="s">
        <v>172</v>
      </c>
      <c r="E151">
        <v>209786857.6489</v>
      </c>
      <c r="F151" s="5">
        <v>47310885.7193707</v>
      </c>
      <c r="G151">
        <v>5.0870000000000004E-3</v>
      </c>
      <c r="H151">
        <v>2.61</v>
      </c>
      <c r="I151" s="2">
        <v>47240</v>
      </c>
      <c r="J151">
        <v>4151</v>
      </c>
      <c r="K151">
        <v>5.25</v>
      </c>
      <c r="L151">
        <v>103.28</v>
      </c>
      <c r="M151" t="s">
        <v>61</v>
      </c>
      <c r="N151" t="s">
        <v>62</v>
      </c>
      <c r="O151" t="s">
        <v>173</v>
      </c>
      <c r="P151" t="s">
        <v>63</v>
      </c>
      <c r="Q151" t="s">
        <v>174</v>
      </c>
      <c r="R151" t="s">
        <v>423</v>
      </c>
    </row>
    <row r="152" spans="1:18" x14ac:dyDescent="0.25">
      <c r="A152" s="2">
        <v>43087</v>
      </c>
      <c r="B152" t="s">
        <v>21</v>
      </c>
      <c r="C152" t="s">
        <v>424</v>
      </c>
      <c r="D152" t="s">
        <v>244</v>
      </c>
      <c r="E152">
        <v>74924118.299600005</v>
      </c>
      <c r="F152" s="5">
        <v>73722750.192696095</v>
      </c>
      <c r="G152">
        <v>1.817E-3</v>
      </c>
      <c r="H152">
        <v>2.54</v>
      </c>
      <c r="I152" s="2">
        <v>46919</v>
      </c>
      <c r="J152">
        <v>3830</v>
      </c>
      <c r="K152">
        <v>5.26</v>
      </c>
      <c r="L152">
        <v>107.61</v>
      </c>
      <c r="M152" t="s">
        <v>61</v>
      </c>
      <c r="N152" t="s">
        <v>62</v>
      </c>
      <c r="O152" t="s">
        <v>26</v>
      </c>
      <c r="P152" t="s">
        <v>120</v>
      </c>
      <c r="Q152" t="s">
        <v>245</v>
      </c>
      <c r="R152" t="s">
        <v>425</v>
      </c>
    </row>
    <row r="153" spans="1:18" x14ac:dyDescent="0.25">
      <c r="A153" s="2">
        <v>43087</v>
      </c>
      <c r="B153" t="s">
        <v>21</v>
      </c>
      <c r="C153" t="s">
        <v>426</v>
      </c>
      <c r="D153" t="s">
        <v>318</v>
      </c>
      <c r="E153">
        <v>37026.234900000003</v>
      </c>
      <c r="F153" s="5">
        <v>34612.307862685499</v>
      </c>
      <c r="G153">
        <v>9.9999999999999995E-7</v>
      </c>
      <c r="H153">
        <v>2.42</v>
      </c>
      <c r="I153" s="2">
        <v>45203</v>
      </c>
      <c r="J153">
        <v>2114</v>
      </c>
      <c r="K153">
        <v>5.27</v>
      </c>
      <c r="L153">
        <v>106.2</v>
      </c>
      <c r="M153" t="s">
        <v>61</v>
      </c>
      <c r="N153" t="s">
        <v>62</v>
      </c>
      <c r="O153" t="s">
        <v>168</v>
      </c>
      <c r="P153" t="s">
        <v>100</v>
      </c>
      <c r="Q153" t="s">
        <v>319</v>
      </c>
      <c r="R153" t="s">
        <v>320</v>
      </c>
    </row>
    <row r="154" spans="1:18" x14ac:dyDescent="0.25">
      <c r="A154" s="2">
        <v>43087</v>
      </c>
      <c r="B154" t="s">
        <v>21</v>
      </c>
      <c r="C154" t="s">
        <v>427</v>
      </c>
      <c r="D154" t="s">
        <v>428</v>
      </c>
      <c r="E154">
        <v>231282521</v>
      </c>
      <c r="F154" s="5">
        <v>6200000</v>
      </c>
      <c r="G154">
        <v>5.6080000000000001E-3</v>
      </c>
      <c r="H154">
        <v>0</v>
      </c>
      <c r="I154" s="2">
        <v>45631</v>
      </c>
      <c r="J154">
        <v>2542</v>
      </c>
      <c r="K154">
        <v>5.29</v>
      </c>
      <c r="L154">
        <v>113.9324</v>
      </c>
      <c r="M154" t="s">
        <v>429</v>
      </c>
      <c r="N154" t="s">
        <v>275</v>
      </c>
      <c r="O154" t="s">
        <v>276</v>
      </c>
      <c r="P154" t="s">
        <v>100</v>
      </c>
      <c r="Q154" t="s">
        <v>430</v>
      </c>
      <c r="R154" t="s">
        <v>431</v>
      </c>
    </row>
    <row r="155" spans="1:18" x14ac:dyDescent="0.25">
      <c r="A155" s="2">
        <v>43087</v>
      </c>
      <c r="B155" t="s">
        <v>21</v>
      </c>
      <c r="C155" t="s">
        <v>432</v>
      </c>
      <c r="D155" t="s">
        <v>433</v>
      </c>
      <c r="E155">
        <v>80390818.065400004</v>
      </c>
      <c r="F155" s="5">
        <v>76921097.029199898</v>
      </c>
      <c r="G155">
        <v>1.9499999999999999E-3</v>
      </c>
      <c r="H155">
        <v>0</v>
      </c>
      <c r="I155" s="2">
        <v>45556</v>
      </c>
      <c r="J155">
        <v>2467</v>
      </c>
      <c r="K155">
        <v>5.51</v>
      </c>
      <c r="L155">
        <v>102.6983</v>
      </c>
      <c r="M155" t="s">
        <v>24</v>
      </c>
      <c r="N155" t="s">
        <v>62</v>
      </c>
      <c r="O155" t="s">
        <v>225</v>
      </c>
      <c r="P155" t="s">
        <v>37</v>
      </c>
      <c r="Q155" t="s">
        <v>434</v>
      </c>
      <c r="R155" t="s">
        <v>435</v>
      </c>
    </row>
    <row r="156" spans="1:18" x14ac:dyDescent="0.25">
      <c r="A156" s="2">
        <v>43087</v>
      </c>
      <c r="B156" t="s">
        <v>21</v>
      </c>
      <c r="C156" t="s">
        <v>436</v>
      </c>
      <c r="D156" t="s">
        <v>135</v>
      </c>
      <c r="E156">
        <v>40902.188399999999</v>
      </c>
      <c r="F156" s="5">
        <v>38073.948219881</v>
      </c>
      <c r="G156">
        <v>9.9999999999999995E-7</v>
      </c>
      <c r="H156">
        <v>2.2999999999999998</v>
      </c>
      <c r="I156" s="2">
        <v>45323</v>
      </c>
      <c r="J156">
        <v>2234</v>
      </c>
      <c r="K156">
        <v>5.54</v>
      </c>
      <c r="L156">
        <v>106.07</v>
      </c>
      <c r="M156" t="s">
        <v>61</v>
      </c>
      <c r="N156" t="s">
        <v>62</v>
      </c>
      <c r="O156" t="s">
        <v>26</v>
      </c>
      <c r="P156" t="s">
        <v>96</v>
      </c>
      <c r="Q156" t="s">
        <v>70</v>
      </c>
      <c r="R156" t="s">
        <v>136</v>
      </c>
    </row>
    <row r="157" spans="1:18" x14ac:dyDescent="0.25">
      <c r="A157" s="2">
        <v>43087</v>
      </c>
      <c r="B157" t="s">
        <v>21</v>
      </c>
      <c r="C157" t="s">
        <v>437</v>
      </c>
      <c r="D157" t="s">
        <v>438</v>
      </c>
      <c r="E157">
        <v>52796297.327399999</v>
      </c>
      <c r="F157" s="5">
        <v>44257476.250529498</v>
      </c>
      <c r="G157">
        <v>1.2800000000000001E-3</v>
      </c>
      <c r="H157">
        <v>2.54</v>
      </c>
      <c r="I157" s="2">
        <v>47406</v>
      </c>
      <c r="J157">
        <v>4317</v>
      </c>
      <c r="K157">
        <v>5.65</v>
      </c>
      <c r="L157">
        <v>118.13</v>
      </c>
      <c r="M157" t="s">
        <v>61</v>
      </c>
      <c r="N157" t="s">
        <v>62</v>
      </c>
      <c r="O157" t="s">
        <v>131</v>
      </c>
      <c r="P157" t="s">
        <v>63</v>
      </c>
      <c r="Q157" t="s">
        <v>384</v>
      </c>
      <c r="R157" t="s">
        <v>439</v>
      </c>
    </row>
    <row r="158" spans="1:18" x14ac:dyDescent="0.25">
      <c r="A158" s="2">
        <v>43087</v>
      </c>
      <c r="B158" t="s">
        <v>21</v>
      </c>
      <c r="C158" t="s">
        <v>440</v>
      </c>
      <c r="D158" t="s">
        <v>236</v>
      </c>
      <c r="E158">
        <v>20028.8328</v>
      </c>
      <c r="F158" s="5">
        <v>19034.795736413798</v>
      </c>
      <c r="G158">
        <v>0</v>
      </c>
      <c r="H158">
        <v>2.2599999999999998</v>
      </c>
      <c r="I158" s="2">
        <v>45352</v>
      </c>
      <c r="J158">
        <v>2263</v>
      </c>
      <c r="K158">
        <v>5.67</v>
      </c>
      <c r="L158">
        <v>104.29</v>
      </c>
      <c r="M158" t="s">
        <v>61</v>
      </c>
      <c r="N158" t="s">
        <v>62</v>
      </c>
      <c r="O158" t="s">
        <v>26</v>
      </c>
      <c r="P158" t="s">
        <v>100</v>
      </c>
      <c r="Q158" t="s">
        <v>237</v>
      </c>
      <c r="R158" t="s">
        <v>265</v>
      </c>
    </row>
    <row r="159" spans="1:18" x14ac:dyDescent="0.25">
      <c r="A159" s="2">
        <v>43087</v>
      </c>
      <c r="B159" t="s">
        <v>21</v>
      </c>
      <c r="C159" t="s">
        <v>441</v>
      </c>
      <c r="D159" t="s">
        <v>442</v>
      </c>
      <c r="E159">
        <v>94293328.994100004</v>
      </c>
      <c r="F159" s="5">
        <v>85969221.038069293</v>
      </c>
      <c r="G159">
        <v>2.287E-3</v>
      </c>
      <c r="H159">
        <v>3.16</v>
      </c>
      <c r="I159" s="2">
        <v>45823</v>
      </c>
      <c r="J159">
        <v>2734</v>
      </c>
      <c r="K159">
        <v>5.69</v>
      </c>
      <c r="L159">
        <v>109.63</v>
      </c>
      <c r="M159" t="s">
        <v>61</v>
      </c>
      <c r="N159" t="s">
        <v>62</v>
      </c>
      <c r="O159" t="s">
        <v>341</v>
      </c>
      <c r="P159" t="s">
        <v>148</v>
      </c>
      <c r="Q159" t="s">
        <v>443</v>
      </c>
      <c r="R159" t="s">
        <v>444</v>
      </c>
    </row>
    <row r="160" spans="1:18" x14ac:dyDescent="0.25">
      <c r="A160" s="2">
        <v>43087</v>
      </c>
      <c r="B160" t="s">
        <v>21</v>
      </c>
      <c r="C160" t="s">
        <v>445</v>
      </c>
      <c r="D160" t="s">
        <v>446</v>
      </c>
      <c r="E160">
        <v>20327.550500000001</v>
      </c>
      <c r="F160" s="5">
        <v>17303.990862186802</v>
      </c>
      <c r="G160">
        <v>0</v>
      </c>
      <c r="H160">
        <v>2.42</v>
      </c>
      <c r="I160" s="2">
        <v>47299</v>
      </c>
      <c r="J160">
        <v>4210</v>
      </c>
      <c r="K160">
        <v>5.69</v>
      </c>
      <c r="L160">
        <v>114.81</v>
      </c>
      <c r="M160" t="s">
        <v>61</v>
      </c>
      <c r="N160" t="s">
        <v>62</v>
      </c>
      <c r="O160" t="s">
        <v>225</v>
      </c>
      <c r="P160" t="s">
        <v>63</v>
      </c>
      <c r="Q160" t="s">
        <v>447</v>
      </c>
      <c r="R160" t="s">
        <v>448</v>
      </c>
    </row>
    <row r="161" spans="1:18" x14ac:dyDescent="0.25">
      <c r="A161" s="2">
        <v>43087</v>
      </c>
      <c r="B161" t="s">
        <v>21</v>
      </c>
      <c r="C161" t="s">
        <v>449</v>
      </c>
      <c r="D161" t="s">
        <v>450</v>
      </c>
      <c r="E161">
        <v>41896996</v>
      </c>
      <c r="F161" s="5">
        <v>1500</v>
      </c>
      <c r="G161">
        <v>1.016E-3</v>
      </c>
      <c r="H161">
        <v>2.67</v>
      </c>
      <c r="I161" s="2">
        <v>47392</v>
      </c>
      <c r="J161">
        <v>4303</v>
      </c>
      <c r="K161">
        <v>5.72</v>
      </c>
      <c r="L161">
        <v>119.29</v>
      </c>
      <c r="M161" t="s">
        <v>61</v>
      </c>
      <c r="N161" t="s">
        <v>62</v>
      </c>
      <c r="O161" t="s">
        <v>26</v>
      </c>
      <c r="P161" t="s">
        <v>100</v>
      </c>
      <c r="Q161" t="s">
        <v>87</v>
      </c>
      <c r="R161" t="s">
        <v>451</v>
      </c>
    </row>
    <row r="162" spans="1:18" x14ac:dyDescent="0.25">
      <c r="A162" s="2">
        <v>43087</v>
      </c>
      <c r="B162" t="s">
        <v>21</v>
      </c>
      <c r="C162" t="s">
        <v>452</v>
      </c>
      <c r="D162" t="s">
        <v>359</v>
      </c>
      <c r="E162">
        <v>95956987.537599996</v>
      </c>
      <c r="F162" s="5">
        <v>85968264.142709002</v>
      </c>
      <c r="G162">
        <v>2.3270000000000001E-3</v>
      </c>
      <c r="H162">
        <v>3.47</v>
      </c>
      <c r="I162" s="2">
        <v>47467</v>
      </c>
      <c r="J162">
        <v>4378</v>
      </c>
      <c r="K162">
        <v>5.74</v>
      </c>
      <c r="L162">
        <v>111.57</v>
      </c>
      <c r="M162" t="s">
        <v>61</v>
      </c>
      <c r="N162" t="s">
        <v>62</v>
      </c>
      <c r="O162" t="s">
        <v>360</v>
      </c>
      <c r="P162" t="s">
        <v>27</v>
      </c>
      <c r="Q162" t="s">
        <v>361</v>
      </c>
      <c r="R162" t="s">
        <v>362</v>
      </c>
    </row>
    <row r="163" spans="1:18" x14ac:dyDescent="0.25">
      <c r="A163" s="2">
        <v>43087</v>
      </c>
      <c r="B163" t="s">
        <v>21</v>
      </c>
      <c r="C163" t="s">
        <v>453</v>
      </c>
      <c r="D163" t="s">
        <v>454</v>
      </c>
      <c r="E163">
        <v>678033322.33169997</v>
      </c>
      <c r="F163" s="5">
        <v>147395473.29331499</v>
      </c>
      <c r="G163">
        <v>1.6441999999999998E-2</v>
      </c>
      <c r="H163">
        <v>2.5499999999999998</v>
      </c>
      <c r="I163" s="2">
        <v>47102</v>
      </c>
      <c r="J163">
        <v>4013</v>
      </c>
      <c r="K163">
        <v>5.75</v>
      </c>
      <c r="L163">
        <v>116.03</v>
      </c>
      <c r="M163" t="s">
        <v>61</v>
      </c>
      <c r="N163" t="s">
        <v>62</v>
      </c>
      <c r="O163" t="s">
        <v>341</v>
      </c>
      <c r="P163" t="s">
        <v>148</v>
      </c>
      <c r="Q163" t="s">
        <v>455</v>
      </c>
      <c r="R163" t="s">
        <v>456</v>
      </c>
    </row>
    <row r="164" spans="1:18" x14ac:dyDescent="0.25">
      <c r="A164" s="2">
        <v>43087</v>
      </c>
      <c r="B164" t="s">
        <v>21</v>
      </c>
      <c r="C164" t="s">
        <v>457</v>
      </c>
      <c r="D164" t="s">
        <v>458</v>
      </c>
      <c r="E164">
        <v>608416772.92289996</v>
      </c>
      <c r="F164" s="5">
        <v>128996242.913119</v>
      </c>
      <c r="G164">
        <v>1.4755000000000001E-2</v>
      </c>
      <c r="H164">
        <v>2.8</v>
      </c>
      <c r="I164" s="2">
        <v>47488</v>
      </c>
      <c r="J164">
        <v>4399</v>
      </c>
      <c r="K164">
        <v>5.8</v>
      </c>
      <c r="L164">
        <v>112.15</v>
      </c>
      <c r="M164" t="s">
        <v>61</v>
      </c>
      <c r="N164" t="s">
        <v>62</v>
      </c>
      <c r="O164" t="s">
        <v>360</v>
      </c>
      <c r="P164" t="s">
        <v>120</v>
      </c>
      <c r="Q164" t="s">
        <v>459</v>
      </c>
      <c r="R164" t="s">
        <v>460</v>
      </c>
    </row>
    <row r="165" spans="1:18" x14ac:dyDescent="0.25">
      <c r="A165" s="2">
        <v>43087</v>
      </c>
      <c r="B165" t="s">
        <v>21</v>
      </c>
      <c r="C165" t="s">
        <v>461</v>
      </c>
      <c r="D165" t="s">
        <v>462</v>
      </c>
      <c r="E165">
        <v>33637.080499999996</v>
      </c>
      <c r="F165" s="5">
        <v>30284.9783675131</v>
      </c>
      <c r="G165">
        <v>9.9999999999999995E-7</v>
      </c>
      <c r="H165">
        <v>2.46</v>
      </c>
      <c r="I165" s="2">
        <v>47421</v>
      </c>
      <c r="J165">
        <v>4332</v>
      </c>
      <c r="K165">
        <v>5.83</v>
      </c>
      <c r="L165">
        <v>110.44</v>
      </c>
      <c r="M165" t="s">
        <v>61</v>
      </c>
      <c r="N165" t="s">
        <v>62</v>
      </c>
      <c r="O165" t="s">
        <v>360</v>
      </c>
      <c r="P165" t="s">
        <v>63</v>
      </c>
      <c r="Q165" t="s">
        <v>463</v>
      </c>
      <c r="R165" t="s">
        <v>464</v>
      </c>
    </row>
    <row r="166" spans="1:18" x14ac:dyDescent="0.25">
      <c r="A166" s="2">
        <v>43087</v>
      </c>
      <c r="B166" t="s">
        <v>21</v>
      </c>
      <c r="C166" t="s">
        <v>465</v>
      </c>
      <c r="D166" t="s">
        <v>323</v>
      </c>
      <c r="E166">
        <v>27607.409800000001</v>
      </c>
      <c r="F166" s="5">
        <v>25956.538487789599</v>
      </c>
      <c r="G166">
        <v>9.9999999999999995E-7</v>
      </c>
      <c r="H166">
        <v>2.44</v>
      </c>
      <c r="I166" s="2">
        <v>45444</v>
      </c>
      <c r="J166">
        <v>2355</v>
      </c>
      <c r="K166">
        <v>5.85</v>
      </c>
      <c r="L166">
        <v>106.18</v>
      </c>
      <c r="M166" t="s">
        <v>61</v>
      </c>
      <c r="N166" t="s">
        <v>62</v>
      </c>
      <c r="O166" t="s">
        <v>26</v>
      </c>
      <c r="P166" t="s">
        <v>100</v>
      </c>
      <c r="Q166" t="s">
        <v>49</v>
      </c>
      <c r="R166" t="s">
        <v>324</v>
      </c>
    </row>
    <row r="167" spans="1:18" x14ac:dyDescent="0.25">
      <c r="A167" s="2">
        <v>43087</v>
      </c>
      <c r="B167" t="s">
        <v>21</v>
      </c>
      <c r="C167" t="s">
        <v>466</v>
      </c>
      <c r="D167" t="s">
        <v>467</v>
      </c>
      <c r="E167">
        <v>24161738.613200001</v>
      </c>
      <c r="F167" s="5">
        <v>22791126.955831502</v>
      </c>
      <c r="G167">
        <v>5.8600000000000004E-4</v>
      </c>
      <c r="H167">
        <v>0</v>
      </c>
      <c r="I167" s="2">
        <v>45595</v>
      </c>
      <c r="J167">
        <v>2506</v>
      </c>
      <c r="K167">
        <v>5.91</v>
      </c>
      <c r="L167">
        <v>105.1187</v>
      </c>
      <c r="M167" t="s">
        <v>24</v>
      </c>
      <c r="N167" t="s">
        <v>62</v>
      </c>
      <c r="O167" t="s">
        <v>468</v>
      </c>
      <c r="P167" t="s">
        <v>120</v>
      </c>
      <c r="Q167" t="s">
        <v>467</v>
      </c>
      <c r="R167" t="s">
        <v>469</v>
      </c>
    </row>
    <row r="168" spans="1:18" x14ac:dyDescent="0.25">
      <c r="A168" s="2">
        <v>43087</v>
      </c>
      <c r="B168" t="s">
        <v>21</v>
      </c>
      <c r="C168" t="s">
        <v>470</v>
      </c>
      <c r="D168" t="s">
        <v>471</v>
      </c>
      <c r="E168">
        <v>35436.762000000002</v>
      </c>
      <c r="F168" s="5">
        <v>31149.5393520299</v>
      </c>
      <c r="G168">
        <v>9.9999999999999995E-7</v>
      </c>
      <c r="H168">
        <v>2.4500000000000002</v>
      </c>
      <c r="I168" s="2">
        <v>47467</v>
      </c>
      <c r="J168">
        <v>4378</v>
      </c>
      <c r="K168">
        <v>5.91</v>
      </c>
      <c r="L168">
        <v>113.72</v>
      </c>
      <c r="M168" t="s">
        <v>61</v>
      </c>
      <c r="N168" t="s">
        <v>62</v>
      </c>
      <c r="O168" t="s">
        <v>225</v>
      </c>
      <c r="P168" t="s">
        <v>100</v>
      </c>
      <c r="Q168" t="s">
        <v>472</v>
      </c>
      <c r="R168" t="s">
        <v>473</v>
      </c>
    </row>
    <row r="169" spans="1:18" x14ac:dyDescent="0.25">
      <c r="A169" s="2">
        <v>43087</v>
      </c>
      <c r="B169" t="s">
        <v>21</v>
      </c>
      <c r="C169" t="s">
        <v>474</v>
      </c>
      <c r="D169" t="s">
        <v>119</v>
      </c>
      <c r="E169">
        <v>14474699.091</v>
      </c>
      <c r="F169" s="5">
        <v>12306038.400323199</v>
      </c>
      <c r="G169">
        <v>3.5100000000000002E-4</v>
      </c>
      <c r="H169">
        <v>2.64</v>
      </c>
      <c r="I169" s="2">
        <v>47557</v>
      </c>
      <c r="J169">
        <v>4468</v>
      </c>
      <c r="K169">
        <v>5.96</v>
      </c>
      <c r="L169">
        <v>116.06</v>
      </c>
      <c r="M169" t="s">
        <v>61</v>
      </c>
      <c r="N169" t="s">
        <v>62</v>
      </c>
      <c r="O169" t="s">
        <v>51</v>
      </c>
      <c r="P169" t="s">
        <v>120</v>
      </c>
      <c r="Q169" t="s">
        <v>121</v>
      </c>
      <c r="R169" t="s">
        <v>122</v>
      </c>
    </row>
    <row r="170" spans="1:18" x14ac:dyDescent="0.25">
      <c r="A170" s="2">
        <v>43087</v>
      </c>
      <c r="B170" t="s">
        <v>21</v>
      </c>
      <c r="C170" t="s">
        <v>475</v>
      </c>
      <c r="D170" t="s">
        <v>95</v>
      </c>
      <c r="E170">
        <v>19984.578399999999</v>
      </c>
      <c r="F170" s="5">
        <v>19034.230047847101</v>
      </c>
      <c r="G170">
        <v>0</v>
      </c>
      <c r="H170">
        <v>2.38</v>
      </c>
      <c r="I170" s="2">
        <v>45505</v>
      </c>
      <c r="J170">
        <v>2416</v>
      </c>
      <c r="K170">
        <v>6</v>
      </c>
      <c r="L170">
        <v>103.81</v>
      </c>
      <c r="M170" t="s">
        <v>61</v>
      </c>
      <c r="N170" t="s">
        <v>62</v>
      </c>
      <c r="O170" t="s">
        <v>26</v>
      </c>
      <c r="P170" t="s">
        <v>96</v>
      </c>
      <c r="Q170" t="s">
        <v>87</v>
      </c>
      <c r="R170" t="s">
        <v>97</v>
      </c>
    </row>
    <row r="171" spans="1:18" x14ac:dyDescent="0.25">
      <c r="A171" s="2">
        <v>43087</v>
      </c>
      <c r="B171" t="s">
        <v>21</v>
      </c>
      <c r="C171" t="s">
        <v>476</v>
      </c>
      <c r="D171" t="s">
        <v>147</v>
      </c>
      <c r="E171">
        <v>44770470.027099997</v>
      </c>
      <c r="F171" s="5">
        <v>38069490.2635011</v>
      </c>
      <c r="G171">
        <v>1.0859999999999999E-3</v>
      </c>
      <c r="H171">
        <v>2.46</v>
      </c>
      <c r="I171" s="2">
        <v>47596</v>
      </c>
      <c r="J171">
        <v>4507</v>
      </c>
      <c r="K171">
        <v>6.11</v>
      </c>
      <c r="L171">
        <v>116.69</v>
      </c>
      <c r="M171" t="s">
        <v>61</v>
      </c>
      <c r="N171" t="s">
        <v>62</v>
      </c>
      <c r="O171" t="s">
        <v>131</v>
      </c>
      <c r="P171" t="s">
        <v>148</v>
      </c>
      <c r="Q171" t="s">
        <v>149</v>
      </c>
      <c r="R171" t="s">
        <v>150</v>
      </c>
    </row>
    <row r="172" spans="1:18" x14ac:dyDescent="0.25">
      <c r="A172" s="2">
        <v>43087</v>
      </c>
      <c r="B172" t="s">
        <v>21</v>
      </c>
      <c r="C172" t="s">
        <v>477</v>
      </c>
      <c r="D172" t="s">
        <v>190</v>
      </c>
      <c r="E172">
        <v>28990.361799999999</v>
      </c>
      <c r="F172" s="5">
        <v>25956.7150143894</v>
      </c>
      <c r="G172">
        <v>9.9999999999999995E-7</v>
      </c>
      <c r="H172">
        <v>2.71</v>
      </c>
      <c r="I172" s="2">
        <v>47605</v>
      </c>
      <c r="J172">
        <v>4516</v>
      </c>
      <c r="K172">
        <v>6.17</v>
      </c>
      <c r="L172">
        <v>111.07</v>
      </c>
      <c r="M172" t="s">
        <v>61</v>
      </c>
      <c r="N172" t="s">
        <v>62</v>
      </c>
      <c r="O172" t="s">
        <v>131</v>
      </c>
      <c r="P172" t="s">
        <v>100</v>
      </c>
      <c r="Q172" t="s">
        <v>191</v>
      </c>
      <c r="R172" t="s">
        <v>192</v>
      </c>
    </row>
    <row r="173" spans="1:18" x14ac:dyDescent="0.25">
      <c r="A173" s="2">
        <v>43087</v>
      </c>
      <c r="B173" t="s">
        <v>21</v>
      </c>
      <c r="C173" t="s">
        <v>478</v>
      </c>
      <c r="D173" t="s">
        <v>479</v>
      </c>
      <c r="E173">
        <v>112587124.6829</v>
      </c>
      <c r="F173" s="5">
        <v>98250088.145265505</v>
      </c>
      <c r="G173">
        <v>2.7299999999999998E-3</v>
      </c>
      <c r="H173">
        <v>2.7</v>
      </c>
      <c r="I173" s="2">
        <v>47644</v>
      </c>
      <c r="J173">
        <v>4555</v>
      </c>
      <c r="K173">
        <v>6.23</v>
      </c>
      <c r="L173">
        <v>114.46</v>
      </c>
      <c r="M173" t="s">
        <v>61</v>
      </c>
      <c r="N173" t="s">
        <v>62</v>
      </c>
      <c r="O173" t="s">
        <v>131</v>
      </c>
      <c r="P173" t="s">
        <v>148</v>
      </c>
      <c r="Q173" t="s">
        <v>346</v>
      </c>
      <c r="R173" t="s">
        <v>347</v>
      </c>
    </row>
    <row r="174" spans="1:18" x14ac:dyDescent="0.25">
      <c r="A174" s="2">
        <v>43087</v>
      </c>
      <c r="B174" t="s">
        <v>21</v>
      </c>
      <c r="C174" t="s">
        <v>480</v>
      </c>
      <c r="D174" t="s">
        <v>364</v>
      </c>
      <c r="E174">
        <v>16676.557199999999</v>
      </c>
      <c r="F174" s="5">
        <v>16439.434821579202</v>
      </c>
      <c r="G174">
        <v>0</v>
      </c>
      <c r="H174">
        <v>2.54</v>
      </c>
      <c r="I174" s="2">
        <v>45580</v>
      </c>
      <c r="J174">
        <v>2491</v>
      </c>
      <c r="K174">
        <v>6.26</v>
      </c>
      <c r="L174">
        <v>100.97</v>
      </c>
      <c r="M174" t="s">
        <v>61</v>
      </c>
      <c r="N174" t="s">
        <v>62</v>
      </c>
      <c r="O174" t="s">
        <v>360</v>
      </c>
      <c r="P174" t="s">
        <v>63</v>
      </c>
      <c r="Q174" t="s">
        <v>365</v>
      </c>
      <c r="R174" t="s">
        <v>481</v>
      </c>
    </row>
    <row r="175" spans="1:18" x14ac:dyDescent="0.25">
      <c r="A175" s="2">
        <v>43087</v>
      </c>
      <c r="B175" t="s">
        <v>21</v>
      </c>
      <c r="C175" t="s">
        <v>482</v>
      </c>
      <c r="D175" t="s">
        <v>127</v>
      </c>
      <c r="E175">
        <v>50818.876199999999</v>
      </c>
      <c r="F175" s="5">
        <v>51916.882142317401</v>
      </c>
      <c r="G175">
        <v>9.9999999999999995E-7</v>
      </c>
      <c r="H175">
        <v>2.42</v>
      </c>
      <c r="I175" s="2">
        <v>45566</v>
      </c>
      <c r="J175">
        <v>2477</v>
      </c>
      <c r="K175">
        <v>6.35</v>
      </c>
      <c r="L175">
        <v>97.48</v>
      </c>
      <c r="M175" t="s">
        <v>61</v>
      </c>
      <c r="N175" t="s">
        <v>62</v>
      </c>
      <c r="O175" t="s">
        <v>26</v>
      </c>
      <c r="P175" t="s">
        <v>43</v>
      </c>
      <c r="Q175" t="s">
        <v>72</v>
      </c>
      <c r="R175" t="s">
        <v>128</v>
      </c>
    </row>
    <row r="176" spans="1:18" x14ac:dyDescent="0.25">
      <c r="A176" s="2">
        <v>43087</v>
      </c>
      <c r="B176" t="s">
        <v>21</v>
      </c>
      <c r="C176" t="s">
        <v>483</v>
      </c>
      <c r="D176" t="s">
        <v>127</v>
      </c>
      <c r="E176">
        <v>23685011.375599999</v>
      </c>
      <c r="F176" s="5">
        <v>30720266.693739399</v>
      </c>
      <c r="G176">
        <v>5.7399999999999997E-4</v>
      </c>
      <c r="H176">
        <v>2.5499999999999998</v>
      </c>
      <c r="I176" s="2">
        <v>47818</v>
      </c>
      <c r="J176">
        <v>4729</v>
      </c>
      <c r="K176">
        <v>6.35</v>
      </c>
      <c r="L176">
        <v>112.41</v>
      </c>
      <c r="M176" t="s">
        <v>61</v>
      </c>
      <c r="N176" t="s">
        <v>62</v>
      </c>
      <c r="O176" t="s">
        <v>26</v>
      </c>
      <c r="P176" t="s">
        <v>63</v>
      </c>
      <c r="Q176" t="s">
        <v>72</v>
      </c>
      <c r="R176" t="s">
        <v>308</v>
      </c>
    </row>
    <row r="177" spans="1:18" x14ac:dyDescent="0.25">
      <c r="A177" s="2">
        <v>43087</v>
      </c>
      <c r="B177" t="s">
        <v>21</v>
      </c>
      <c r="C177" t="s">
        <v>484</v>
      </c>
      <c r="D177" t="s">
        <v>127</v>
      </c>
      <c r="E177">
        <v>13342.7209</v>
      </c>
      <c r="F177" s="5">
        <v>17305.9635836946</v>
      </c>
      <c r="G177">
        <v>0</v>
      </c>
      <c r="H177">
        <v>2.5499999999999998</v>
      </c>
      <c r="I177" s="2">
        <v>47818</v>
      </c>
      <c r="J177">
        <v>4729</v>
      </c>
      <c r="K177">
        <v>6.35</v>
      </c>
      <c r="L177">
        <v>112.41</v>
      </c>
      <c r="M177" t="s">
        <v>61</v>
      </c>
      <c r="N177" t="s">
        <v>62</v>
      </c>
      <c r="O177" t="s">
        <v>26</v>
      </c>
      <c r="P177" t="s">
        <v>63</v>
      </c>
      <c r="Q177" t="s">
        <v>72</v>
      </c>
      <c r="R177" t="s">
        <v>308</v>
      </c>
    </row>
    <row r="178" spans="1:18" x14ac:dyDescent="0.25">
      <c r="A178" s="2">
        <v>43087</v>
      </c>
      <c r="B178" t="s">
        <v>21</v>
      </c>
      <c r="C178" t="s">
        <v>486</v>
      </c>
      <c r="D178" t="s">
        <v>487</v>
      </c>
      <c r="E178">
        <v>6042046.7254999997</v>
      </c>
      <c r="F178" s="5">
        <v>5524636.8709473899</v>
      </c>
      <c r="G178">
        <v>1.47E-4</v>
      </c>
      <c r="H178">
        <v>3.11</v>
      </c>
      <c r="I178" s="2">
        <v>47741</v>
      </c>
      <c r="J178">
        <v>4652</v>
      </c>
      <c r="K178">
        <v>6.39</v>
      </c>
      <c r="L178">
        <v>108.16</v>
      </c>
      <c r="M178" t="s">
        <v>61</v>
      </c>
      <c r="N178" t="s">
        <v>62</v>
      </c>
      <c r="O178" t="s">
        <v>131</v>
      </c>
      <c r="P178" t="s">
        <v>120</v>
      </c>
      <c r="Q178" t="s">
        <v>488</v>
      </c>
      <c r="R178" t="s">
        <v>489</v>
      </c>
    </row>
    <row r="179" spans="1:18" x14ac:dyDescent="0.25">
      <c r="A179" s="2">
        <v>43087</v>
      </c>
      <c r="B179" t="s">
        <v>21</v>
      </c>
      <c r="C179" t="s">
        <v>485</v>
      </c>
      <c r="D179" t="s">
        <v>124</v>
      </c>
      <c r="E179">
        <v>17572.7101</v>
      </c>
      <c r="F179" s="5">
        <v>17305.458684361402</v>
      </c>
      <c r="G179">
        <v>0</v>
      </c>
      <c r="H179">
        <v>2.44</v>
      </c>
      <c r="I179" s="2">
        <v>45627</v>
      </c>
      <c r="J179">
        <v>2538</v>
      </c>
      <c r="K179">
        <v>6.4</v>
      </c>
      <c r="L179">
        <v>101.42</v>
      </c>
      <c r="M179" t="s">
        <v>61</v>
      </c>
      <c r="N179" t="s">
        <v>62</v>
      </c>
      <c r="O179" t="s">
        <v>26</v>
      </c>
      <c r="P179" t="s">
        <v>96</v>
      </c>
      <c r="Q179" t="s">
        <v>67</v>
      </c>
      <c r="R179" t="s">
        <v>125</v>
      </c>
    </row>
    <row r="180" spans="1:18" x14ac:dyDescent="0.25">
      <c r="A180" s="2">
        <v>43087</v>
      </c>
      <c r="B180" t="s">
        <v>21</v>
      </c>
      <c r="C180" t="s">
        <v>490</v>
      </c>
      <c r="D180" t="s">
        <v>296</v>
      </c>
      <c r="E180">
        <v>25302.489799999999</v>
      </c>
      <c r="F180" s="5">
        <v>24227.131788873699</v>
      </c>
      <c r="G180">
        <v>9.9999999999999995E-7</v>
      </c>
      <c r="H180">
        <v>2.4500000000000002</v>
      </c>
      <c r="I180" s="2">
        <v>45717</v>
      </c>
      <c r="J180">
        <v>2628</v>
      </c>
      <c r="K180">
        <v>6.5</v>
      </c>
      <c r="L180">
        <v>103.53</v>
      </c>
      <c r="M180" t="s">
        <v>61</v>
      </c>
      <c r="N180" t="s">
        <v>62</v>
      </c>
      <c r="O180" t="s">
        <v>26</v>
      </c>
      <c r="P180" t="s">
        <v>96</v>
      </c>
      <c r="Q180" t="s">
        <v>79</v>
      </c>
      <c r="R180" t="s">
        <v>297</v>
      </c>
    </row>
    <row r="181" spans="1:18" x14ac:dyDescent="0.25">
      <c r="A181" s="2">
        <v>43087</v>
      </c>
      <c r="B181" t="s">
        <v>21</v>
      </c>
      <c r="C181" t="s">
        <v>491</v>
      </c>
      <c r="D181" t="s">
        <v>60</v>
      </c>
      <c r="E181">
        <v>42539.603499999997</v>
      </c>
      <c r="F181" s="5">
        <v>41532.979743949298</v>
      </c>
      <c r="G181">
        <v>9.9999999999999995E-7</v>
      </c>
      <c r="H181">
        <v>2.52</v>
      </c>
      <c r="I181" s="2">
        <v>45717</v>
      </c>
      <c r="J181">
        <v>2628</v>
      </c>
      <c r="K181">
        <v>6.54</v>
      </c>
      <c r="L181">
        <v>101.59</v>
      </c>
      <c r="M181" t="s">
        <v>61</v>
      </c>
      <c r="N181" t="s">
        <v>62</v>
      </c>
      <c r="O181" t="s">
        <v>26</v>
      </c>
      <c r="P181" t="s">
        <v>63</v>
      </c>
      <c r="Q181" t="s">
        <v>64</v>
      </c>
      <c r="R181" t="s">
        <v>65</v>
      </c>
    </row>
    <row r="182" spans="1:18" x14ac:dyDescent="0.25">
      <c r="A182" s="2">
        <v>43087</v>
      </c>
      <c r="B182" t="s">
        <v>21</v>
      </c>
      <c r="C182" t="s">
        <v>492</v>
      </c>
      <c r="D182" t="s">
        <v>99</v>
      </c>
      <c r="E182">
        <v>37594.167200000004</v>
      </c>
      <c r="F182" s="5">
        <v>34612.321958239903</v>
      </c>
      <c r="G182">
        <v>9.9999999999999995E-7</v>
      </c>
      <c r="H182">
        <v>2.46</v>
      </c>
      <c r="I182" s="2">
        <v>45839</v>
      </c>
      <c r="J182">
        <v>2750</v>
      </c>
      <c r="K182">
        <v>6.63</v>
      </c>
      <c r="L182">
        <v>106.89</v>
      </c>
      <c r="M182" t="s">
        <v>61</v>
      </c>
      <c r="N182" t="s">
        <v>62</v>
      </c>
      <c r="O182" t="s">
        <v>26</v>
      </c>
      <c r="P182" t="s">
        <v>100</v>
      </c>
      <c r="Q182" t="s">
        <v>101</v>
      </c>
      <c r="R182" t="s">
        <v>102</v>
      </c>
    </row>
    <row r="183" spans="1:18" x14ac:dyDescent="0.25">
      <c r="A183" s="2">
        <v>43087</v>
      </c>
      <c r="B183" t="s">
        <v>21</v>
      </c>
      <c r="C183" t="s">
        <v>493</v>
      </c>
      <c r="D183" t="s">
        <v>210</v>
      </c>
      <c r="E183">
        <v>682077308.21370006</v>
      </c>
      <c r="F183" s="5">
        <v>70031815.863013193</v>
      </c>
      <c r="G183">
        <v>1.6541E-2</v>
      </c>
      <c r="H183">
        <v>2.65</v>
      </c>
      <c r="I183" s="2">
        <v>47818</v>
      </c>
      <c r="J183">
        <v>4729</v>
      </c>
      <c r="K183">
        <v>6.64</v>
      </c>
      <c r="L183">
        <v>112.36</v>
      </c>
      <c r="M183" t="s">
        <v>61</v>
      </c>
      <c r="N183" t="s">
        <v>62</v>
      </c>
      <c r="O183" t="s">
        <v>211</v>
      </c>
      <c r="P183" t="s">
        <v>63</v>
      </c>
      <c r="Q183" t="s">
        <v>212</v>
      </c>
      <c r="R183" t="s">
        <v>213</v>
      </c>
    </row>
    <row r="184" spans="1:18" x14ac:dyDescent="0.25">
      <c r="A184" s="2">
        <v>43087</v>
      </c>
      <c r="B184" t="s">
        <v>21</v>
      </c>
      <c r="C184" t="s">
        <v>494</v>
      </c>
      <c r="D184" t="s">
        <v>95</v>
      </c>
      <c r="E184">
        <v>30605.649700000002</v>
      </c>
      <c r="F184" s="5">
        <v>29417.816704157802</v>
      </c>
      <c r="G184">
        <v>9.9999999999999995E-7</v>
      </c>
      <c r="H184">
        <v>2.4700000000000002</v>
      </c>
      <c r="I184" s="2">
        <v>45778</v>
      </c>
      <c r="J184">
        <v>2689</v>
      </c>
      <c r="K184">
        <v>6.66</v>
      </c>
      <c r="L184">
        <v>103.64</v>
      </c>
      <c r="M184" t="s">
        <v>61</v>
      </c>
      <c r="N184" t="s">
        <v>62</v>
      </c>
      <c r="O184" t="s">
        <v>26</v>
      </c>
      <c r="P184" t="s">
        <v>96</v>
      </c>
      <c r="Q184" t="s">
        <v>87</v>
      </c>
      <c r="R184" t="s">
        <v>97</v>
      </c>
    </row>
    <row r="185" spans="1:18" x14ac:dyDescent="0.25">
      <c r="A185" s="2">
        <v>43087</v>
      </c>
      <c r="B185" t="s">
        <v>21</v>
      </c>
      <c r="C185" t="s">
        <v>495</v>
      </c>
      <c r="D185" t="s">
        <v>251</v>
      </c>
      <c r="E185">
        <v>36144.833500000001</v>
      </c>
      <c r="F185" s="5">
        <v>34612.480127090101</v>
      </c>
      <c r="G185">
        <v>9.9999999999999995E-7</v>
      </c>
      <c r="H185">
        <v>2.57</v>
      </c>
      <c r="I185" s="2">
        <v>45839</v>
      </c>
      <c r="J185">
        <v>2750</v>
      </c>
      <c r="K185">
        <v>6.72</v>
      </c>
      <c r="L185">
        <v>102.99</v>
      </c>
      <c r="M185" t="s">
        <v>61</v>
      </c>
      <c r="N185" t="s">
        <v>62</v>
      </c>
      <c r="O185" t="s">
        <v>26</v>
      </c>
      <c r="P185" t="s">
        <v>100</v>
      </c>
      <c r="Q185" t="s">
        <v>49</v>
      </c>
      <c r="R185" t="s">
        <v>324</v>
      </c>
    </row>
    <row r="186" spans="1:18" x14ac:dyDescent="0.25">
      <c r="A186" s="2">
        <v>43087</v>
      </c>
      <c r="B186" t="s">
        <v>21</v>
      </c>
      <c r="C186" t="s">
        <v>496</v>
      </c>
      <c r="D186" t="s">
        <v>323</v>
      </c>
      <c r="E186">
        <v>28356.0478</v>
      </c>
      <c r="F186" s="5">
        <v>34610.850206327297</v>
      </c>
      <c r="G186">
        <v>9.9999999999999995E-7</v>
      </c>
      <c r="H186">
        <v>2.75</v>
      </c>
      <c r="I186" s="2">
        <v>48670</v>
      </c>
      <c r="J186">
        <v>5581</v>
      </c>
      <c r="K186">
        <v>6.72</v>
      </c>
      <c r="L186">
        <v>104.94</v>
      </c>
      <c r="M186" t="s">
        <v>61</v>
      </c>
      <c r="N186" t="s">
        <v>62</v>
      </c>
      <c r="O186" t="s">
        <v>26</v>
      </c>
      <c r="P186" t="s">
        <v>63</v>
      </c>
      <c r="Q186" t="s">
        <v>49</v>
      </c>
      <c r="R186" t="s">
        <v>497</v>
      </c>
    </row>
    <row r="187" spans="1:18" x14ac:dyDescent="0.25">
      <c r="A187" s="2">
        <v>43087</v>
      </c>
      <c r="B187" t="s">
        <v>21</v>
      </c>
      <c r="C187" t="s">
        <v>498</v>
      </c>
      <c r="D187" t="s">
        <v>296</v>
      </c>
      <c r="E187">
        <v>44822.3963</v>
      </c>
      <c r="F187" s="5">
        <v>43263.854549614902</v>
      </c>
      <c r="G187">
        <v>9.9999999999999995E-7</v>
      </c>
      <c r="H187">
        <v>2.48</v>
      </c>
      <c r="I187" s="2">
        <v>45809</v>
      </c>
      <c r="J187">
        <v>2720</v>
      </c>
      <c r="K187">
        <v>6.75</v>
      </c>
      <c r="L187">
        <v>103.46</v>
      </c>
      <c r="M187" t="s">
        <v>61</v>
      </c>
      <c r="N187" t="s">
        <v>62</v>
      </c>
      <c r="O187" t="s">
        <v>26</v>
      </c>
      <c r="P187" t="s">
        <v>96</v>
      </c>
      <c r="Q187" t="s">
        <v>79</v>
      </c>
      <c r="R187" t="s">
        <v>297</v>
      </c>
    </row>
    <row r="188" spans="1:18" x14ac:dyDescent="0.25">
      <c r="A188" s="2">
        <v>43087</v>
      </c>
      <c r="B188" t="s">
        <v>21</v>
      </c>
      <c r="C188" t="s">
        <v>499</v>
      </c>
      <c r="D188" t="s">
        <v>368</v>
      </c>
      <c r="E188">
        <v>41572118.718800001</v>
      </c>
      <c r="F188" s="5">
        <v>36841390.590212204</v>
      </c>
      <c r="G188">
        <v>1.008E-3</v>
      </c>
      <c r="H188">
        <v>2.8</v>
      </c>
      <c r="I188" s="2">
        <v>47922</v>
      </c>
      <c r="J188">
        <v>4833</v>
      </c>
      <c r="K188">
        <v>6.78</v>
      </c>
      <c r="L188">
        <v>111.57</v>
      </c>
      <c r="M188" t="s">
        <v>61</v>
      </c>
      <c r="N188" t="s">
        <v>62</v>
      </c>
      <c r="O188" t="s">
        <v>26</v>
      </c>
      <c r="P188" t="s">
        <v>148</v>
      </c>
      <c r="Q188" t="s">
        <v>76</v>
      </c>
      <c r="R188" t="s">
        <v>369</v>
      </c>
    </row>
    <row r="189" spans="1:18" x14ac:dyDescent="0.25">
      <c r="A189" s="2">
        <v>43087</v>
      </c>
      <c r="B189" t="s">
        <v>21</v>
      </c>
      <c r="C189" t="s">
        <v>500</v>
      </c>
      <c r="D189" t="s">
        <v>60</v>
      </c>
      <c r="E189">
        <v>792117858.33029997</v>
      </c>
      <c r="F189" s="5">
        <v>67575404.354859203</v>
      </c>
      <c r="G189">
        <v>1.9209E-2</v>
      </c>
      <c r="H189">
        <v>2.66</v>
      </c>
      <c r="I189" s="2">
        <v>48183</v>
      </c>
      <c r="J189">
        <v>5094</v>
      </c>
      <c r="K189">
        <v>6.78</v>
      </c>
      <c r="L189">
        <v>102.25</v>
      </c>
      <c r="M189" t="s">
        <v>61</v>
      </c>
      <c r="N189" t="s">
        <v>62</v>
      </c>
      <c r="O189" t="s">
        <v>26</v>
      </c>
      <c r="P189" t="s">
        <v>148</v>
      </c>
      <c r="Q189" t="s">
        <v>64</v>
      </c>
      <c r="R189" t="s">
        <v>501</v>
      </c>
    </row>
    <row r="190" spans="1:18" x14ac:dyDescent="0.25">
      <c r="A190" s="2">
        <v>43087</v>
      </c>
      <c r="B190" t="s">
        <v>21</v>
      </c>
      <c r="C190" t="s">
        <v>502</v>
      </c>
      <c r="D190" t="s">
        <v>274</v>
      </c>
      <c r="E190">
        <v>1044616565</v>
      </c>
      <c r="F190" s="5">
        <v>1035000000</v>
      </c>
      <c r="G190">
        <v>2.5333000000000001E-2</v>
      </c>
      <c r="H190">
        <v>4.6100000000000003</v>
      </c>
      <c r="I190" s="2">
        <v>46082</v>
      </c>
      <c r="J190">
        <v>2993</v>
      </c>
      <c r="K190">
        <v>6.86</v>
      </c>
      <c r="L190">
        <v>99.61</v>
      </c>
      <c r="M190" t="s">
        <v>24</v>
      </c>
      <c r="N190" t="s">
        <v>275</v>
      </c>
      <c r="O190" t="s">
        <v>276</v>
      </c>
      <c r="P190" t="s">
        <v>96</v>
      </c>
      <c r="Q190" t="s">
        <v>277</v>
      </c>
      <c r="R190" t="s">
        <v>278</v>
      </c>
    </row>
    <row r="191" spans="1:18" x14ac:dyDescent="0.25">
      <c r="A191" s="2">
        <v>43087</v>
      </c>
      <c r="B191" t="s">
        <v>21</v>
      </c>
      <c r="C191" t="s">
        <v>503</v>
      </c>
      <c r="D191" t="s">
        <v>504</v>
      </c>
      <c r="E191">
        <v>31493443.124400001</v>
      </c>
      <c r="F191" s="5">
        <v>24561023.893325198</v>
      </c>
      <c r="G191">
        <v>7.6400000000000003E-4</v>
      </c>
      <c r="H191">
        <v>2.7</v>
      </c>
      <c r="I191" s="2">
        <v>46174</v>
      </c>
      <c r="J191">
        <v>3085</v>
      </c>
      <c r="K191">
        <v>6.88</v>
      </c>
      <c r="L191">
        <v>127.83</v>
      </c>
      <c r="M191" t="s">
        <v>61</v>
      </c>
      <c r="N191" t="s">
        <v>62</v>
      </c>
      <c r="O191" t="s">
        <v>225</v>
      </c>
      <c r="P191" t="s">
        <v>63</v>
      </c>
      <c r="Q191" t="s">
        <v>505</v>
      </c>
      <c r="R191" t="s">
        <v>506</v>
      </c>
    </row>
    <row r="192" spans="1:18" x14ac:dyDescent="0.25">
      <c r="A192" s="2">
        <v>43087</v>
      </c>
      <c r="B192" t="s">
        <v>21</v>
      </c>
      <c r="C192" t="s">
        <v>507</v>
      </c>
      <c r="D192" t="s">
        <v>508</v>
      </c>
      <c r="E192">
        <v>93801862.862900004</v>
      </c>
      <c r="F192" s="5">
        <v>90921216.222975105</v>
      </c>
      <c r="G192">
        <v>2.2750000000000001E-3</v>
      </c>
      <c r="H192">
        <v>2.56</v>
      </c>
      <c r="I192" s="2">
        <v>45901</v>
      </c>
      <c r="J192">
        <v>2812</v>
      </c>
      <c r="K192">
        <v>6.92</v>
      </c>
      <c r="L192">
        <v>102.3</v>
      </c>
      <c r="M192" t="s">
        <v>61</v>
      </c>
      <c r="N192" t="s">
        <v>62</v>
      </c>
      <c r="O192" t="s">
        <v>225</v>
      </c>
      <c r="P192" t="s">
        <v>63</v>
      </c>
      <c r="Q192" t="s">
        <v>508</v>
      </c>
      <c r="R192" t="s">
        <v>509</v>
      </c>
    </row>
    <row r="193" spans="1:18" x14ac:dyDescent="0.25">
      <c r="A193" s="2">
        <v>43087</v>
      </c>
      <c r="B193" t="s">
        <v>21</v>
      </c>
      <c r="C193" t="s">
        <v>510</v>
      </c>
      <c r="D193" t="s">
        <v>511</v>
      </c>
      <c r="E193">
        <v>896663547.98619998</v>
      </c>
      <c r="F193" s="5">
        <v>95868638.619412199</v>
      </c>
      <c r="G193">
        <v>2.1743999999999999E-2</v>
      </c>
      <c r="H193">
        <v>2.6</v>
      </c>
      <c r="I193" s="2">
        <v>47922</v>
      </c>
      <c r="J193">
        <v>4833</v>
      </c>
      <c r="K193">
        <v>6.92</v>
      </c>
      <c r="L193">
        <v>113.27</v>
      </c>
      <c r="M193" t="s">
        <v>61</v>
      </c>
      <c r="N193" t="s">
        <v>62</v>
      </c>
      <c r="O193" t="s">
        <v>26</v>
      </c>
      <c r="P193" t="s">
        <v>63</v>
      </c>
      <c r="Q193" t="s">
        <v>512</v>
      </c>
      <c r="R193" t="s">
        <v>513</v>
      </c>
    </row>
    <row r="194" spans="1:18" x14ac:dyDescent="0.25">
      <c r="A194" s="2">
        <v>43087</v>
      </c>
      <c r="B194" t="s">
        <v>21</v>
      </c>
      <c r="C194" t="s">
        <v>514</v>
      </c>
      <c r="D194" t="s">
        <v>60</v>
      </c>
      <c r="E194">
        <v>8843.5170999999991</v>
      </c>
      <c r="F194" s="5">
        <v>8650.4204982386691</v>
      </c>
      <c r="G194">
        <v>0</v>
      </c>
      <c r="H194">
        <v>2.56</v>
      </c>
      <c r="I194" s="2">
        <v>45901</v>
      </c>
      <c r="J194">
        <v>2812</v>
      </c>
      <c r="K194">
        <v>6.95</v>
      </c>
      <c r="L194">
        <v>101.41</v>
      </c>
      <c r="M194" t="s">
        <v>61</v>
      </c>
      <c r="N194" t="s">
        <v>62</v>
      </c>
      <c r="O194" t="s">
        <v>26</v>
      </c>
      <c r="P194" t="s">
        <v>63</v>
      </c>
      <c r="Q194" t="s">
        <v>64</v>
      </c>
      <c r="R194" t="s">
        <v>65</v>
      </c>
    </row>
    <row r="195" spans="1:18" x14ac:dyDescent="0.25">
      <c r="A195" s="2">
        <v>43087</v>
      </c>
      <c r="B195" t="s">
        <v>21</v>
      </c>
      <c r="C195" t="s">
        <v>515</v>
      </c>
      <c r="D195" t="s">
        <v>95</v>
      </c>
      <c r="E195">
        <v>27006.286700000001</v>
      </c>
      <c r="F195" s="5">
        <v>25957.748996634698</v>
      </c>
      <c r="G195">
        <v>9.9999999999999995E-7</v>
      </c>
      <c r="H195">
        <v>2.5299999999999998</v>
      </c>
      <c r="I195" s="2">
        <v>45931</v>
      </c>
      <c r="J195">
        <v>2842</v>
      </c>
      <c r="K195">
        <v>6.98</v>
      </c>
      <c r="L195">
        <v>103.38</v>
      </c>
      <c r="M195" t="s">
        <v>61</v>
      </c>
      <c r="N195" t="s">
        <v>62</v>
      </c>
      <c r="O195" t="s">
        <v>26</v>
      </c>
      <c r="P195" t="s">
        <v>96</v>
      </c>
      <c r="Q195" t="s">
        <v>87</v>
      </c>
      <c r="R195" t="s">
        <v>97</v>
      </c>
    </row>
    <row r="196" spans="1:18" x14ac:dyDescent="0.25">
      <c r="A196" s="2">
        <v>43087</v>
      </c>
      <c r="B196" t="s">
        <v>21</v>
      </c>
      <c r="C196" t="s">
        <v>516</v>
      </c>
      <c r="D196" t="s">
        <v>517</v>
      </c>
      <c r="E196">
        <v>16394201.856000001</v>
      </c>
      <c r="F196" s="5">
        <v>18452209.006743699</v>
      </c>
      <c r="G196">
        <v>3.9800000000000002E-4</v>
      </c>
      <c r="H196">
        <v>2.7</v>
      </c>
      <c r="I196" s="2">
        <v>49135</v>
      </c>
      <c r="J196">
        <v>6046</v>
      </c>
      <c r="K196">
        <v>7</v>
      </c>
      <c r="L196">
        <v>107.93</v>
      </c>
      <c r="M196" t="s">
        <v>61</v>
      </c>
      <c r="N196" t="s">
        <v>62</v>
      </c>
      <c r="O196" t="s">
        <v>26</v>
      </c>
      <c r="P196" t="s">
        <v>63</v>
      </c>
      <c r="Q196" t="s">
        <v>517</v>
      </c>
      <c r="R196" t="s">
        <v>518</v>
      </c>
    </row>
    <row r="197" spans="1:18" x14ac:dyDescent="0.25">
      <c r="A197" s="2">
        <v>43087</v>
      </c>
      <c r="B197" t="s">
        <v>21</v>
      </c>
      <c r="C197" t="s">
        <v>519</v>
      </c>
      <c r="D197" t="s">
        <v>520</v>
      </c>
      <c r="E197">
        <v>5786.2712000000001</v>
      </c>
      <c r="F197" s="5">
        <v>5191.0699538763301</v>
      </c>
      <c r="G197">
        <v>0</v>
      </c>
      <c r="H197">
        <v>2.61</v>
      </c>
      <c r="I197" s="2">
        <v>48075</v>
      </c>
      <c r="J197">
        <v>4986</v>
      </c>
      <c r="K197">
        <v>7.17</v>
      </c>
      <c r="L197">
        <v>109.97</v>
      </c>
      <c r="M197" t="s">
        <v>61</v>
      </c>
      <c r="N197" t="s">
        <v>62</v>
      </c>
      <c r="O197" t="s">
        <v>51</v>
      </c>
      <c r="P197" t="s">
        <v>100</v>
      </c>
      <c r="Q197" t="s">
        <v>521</v>
      </c>
      <c r="R197" t="s">
        <v>522</v>
      </c>
    </row>
    <row r="198" spans="1:18" x14ac:dyDescent="0.25">
      <c r="A198" s="2">
        <v>43087</v>
      </c>
      <c r="B198" t="s">
        <v>21</v>
      </c>
      <c r="C198" t="s">
        <v>523</v>
      </c>
      <c r="D198" t="s">
        <v>124</v>
      </c>
      <c r="E198">
        <v>43269939.819799997</v>
      </c>
      <c r="F198" s="5">
        <v>36877599.188408397</v>
      </c>
      <c r="G198">
        <v>1.049E-3</v>
      </c>
      <c r="H198">
        <v>2.75</v>
      </c>
      <c r="I198" s="2">
        <v>46266</v>
      </c>
      <c r="J198">
        <v>3177</v>
      </c>
      <c r="K198">
        <v>7.26</v>
      </c>
      <c r="L198">
        <v>115.69</v>
      </c>
      <c r="M198" t="s">
        <v>61</v>
      </c>
      <c r="N198" t="s">
        <v>62</v>
      </c>
      <c r="O198" t="s">
        <v>26</v>
      </c>
      <c r="P198" t="s">
        <v>100</v>
      </c>
      <c r="Q198" t="s">
        <v>67</v>
      </c>
      <c r="R198" t="s">
        <v>125</v>
      </c>
    </row>
    <row r="199" spans="1:18" x14ac:dyDescent="0.25">
      <c r="A199" s="2">
        <v>43087</v>
      </c>
      <c r="B199" t="s">
        <v>21</v>
      </c>
      <c r="C199" t="s">
        <v>524</v>
      </c>
      <c r="D199" t="s">
        <v>525</v>
      </c>
      <c r="E199">
        <v>17852887.221099999</v>
      </c>
      <c r="F199" s="5">
        <v>15354492.516088201</v>
      </c>
      <c r="G199">
        <v>4.3300000000000001E-4</v>
      </c>
      <c r="H199">
        <v>2.74</v>
      </c>
      <c r="I199" s="2">
        <v>47341</v>
      </c>
      <c r="J199">
        <v>4252</v>
      </c>
      <c r="K199">
        <v>7.41</v>
      </c>
      <c r="L199">
        <v>114.42</v>
      </c>
      <c r="M199" t="s">
        <v>61</v>
      </c>
      <c r="N199" t="s">
        <v>62</v>
      </c>
      <c r="O199" t="s">
        <v>139</v>
      </c>
      <c r="P199" t="s">
        <v>63</v>
      </c>
      <c r="Q199" t="s">
        <v>526</v>
      </c>
      <c r="R199" t="s">
        <v>527</v>
      </c>
    </row>
    <row r="200" spans="1:18" x14ac:dyDescent="0.25">
      <c r="A200" s="2">
        <v>43087</v>
      </c>
      <c r="B200" t="s">
        <v>21</v>
      </c>
      <c r="C200" t="s">
        <v>528</v>
      </c>
      <c r="D200" t="s">
        <v>368</v>
      </c>
      <c r="E200">
        <v>660670096.14540005</v>
      </c>
      <c r="F200" s="5">
        <v>61426632.158833802</v>
      </c>
      <c r="G200">
        <v>1.6022000000000002E-2</v>
      </c>
      <c r="H200">
        <v>2.81</v>
      </c>
      <c r="I200" s="2">
        <v>48228</v>
      </c>
      <c r="J200">
        <v>5139</v>
      </c>
      <c r="K200">
        <v>7.43</v>
      </c>
      <c r="L200">
        <v>108.8</v>
      </c>
      <c r="M200" t="s">
        <v>61</v>
      </c>
      <c r="N200" t="s">
        <v>62</v>
      </c>
      <c r="O200" t="s">
        <v>26</v>
      </c>
      <c r="P200" t="s">
        <v>148</v>
      </c>
      <c r="Q200" t="s">
        <v>76</v>
      </c>
      <c r="R200" t="s">
        <v>369</v>
      </c>
    </row>
    <row r="201" spans="1:18" x14ac:dyDescent="0.25">
      <c r="A201" s="2">
        <v>43087</v>
      </c>
      <c r="B201" t="s">
        <v>21</v>
      </c>
      <c r="C201" t="s">
        <v>529</v>
      </c>
      <c r="D201" t="s">
        <v>135</v>
      </c>
      <c r="E201">
        <v>3783.7566999999999</v>
      </c>
      <c r="F201" s="5">
        <v>3459.1829280594302</v>
      </c>
      <c r="G201">
        <v>0</v>
      </c>
      <c r="H201">
        <v>2.54</v>
      </c>
      <c r="I201" s="2">
        <v>46235</v>
      </c>
      <c r="J201">
        <v>3146</v>
      </c>
      <c r="K201">
        <v>7.46</v>
      </c>
      <c r="L201">
        <v>107.92</v>
      </c>
      <c r="M201" t="s">
        <v>61</v>
      </c>
      <c r="N201" t="s">
        <v>62</v>
      </c>
      <c r="O201" t="s">
        <v>26</v>
      </c>
      <c r="P201" t="s">
        <v>96</v>
      </c>
      <c r="Q201" t="s">
        <v>70</v>
      </c>
      <c r="R201" t="s">
        <v>136</v>
      </c>
    </row>
    <row r="202" spans="1:18" x14ac:dyDescent="0.25">
      <c r="A202" s="2">
        <v>43087</v>
      </c>
      <c r="B202" t="s">
        <v>21</v>
      </c>
      <c r="C202" t="s">
        <v>530</v>
      </c>
      <c r="D202" t="s">
        <v>251</v>
      </c>
      <c r="E202">
        <v>64618.893199999999</v>
      </c>
      <c r="F202" s="5">
        <v>62302.817887306199</v>
      </c>
      <c r="G202">
        <v>1.9999999999999999E-6</v>
      </c>
      <c r="H202">
        <v>2.71</v>
      </c>
      <c r="I202" s="2">
        <v>46204</v>
      </c>
      <c r="J202">
        <v>3115</v>
      </c>
      <c r="K202">
        <v>7.51</v>
      </c>
      <c r="L202">
        <v>102.29</v>
      </c>
      <c r="M202" t="s">
        <v>61</v>
      </c>
      <c r="N202" t="s">
        <v>62</v>
      </c>
      <c r="O202" t="s">
        <v>26</v>
      </c>
      <c r="P202" t="s">
        <v>100</v>
      </c>
      <c r="Q202" t="s">
        <v>49</v>
      </c>
      <c r="R202" t="s">
        <v>252</v>
      </c>
    </row>
    <row r="203" spans="1:18" x14ac:dyDescent="0.25">
      <c r="A203" s="2">
        <v>43087</v>
      </c>
      <c r="B203" t="s">
        <v>21</v>
      </c>
      <c r="C203" t="s">
        <v>531</v>
      </c>
      <c r="D203" t="s">
        <v>532</v>
      </c>
      <c r="E203">
        <v>530271164.06089997</v>
      </c>
      <c r="F203" s="5">
        <v>56552173.837623</v>
      </c>
      <c r="G203">
        <v>1.2859000000000001E-2</v>
      </c>
      <c r="H203">
        <v>2.66</v>
      </c>
      <c r="I203" s="2">
        <v>48563</v>
      </c>
      <c r="J203">
        <v>5474</v>
      </c>
      <c r="K203">
        <v>7.55</v>
      </c>
      <c r="L203">
        <v>115.65</v>
      </c>
      <c r="M203" t="s">
        <v>61</v>
      </c>
      <c r="N203" t="s">
        <v>62</v>
      </c>
      <c r="O203" t="s">
        <v>158</v>
      </c>
      <c r="P203" t="s">
        <v>63</v>
      </c>
      <c r="Q203" t="s">
        <v>533</v>
      </c>
      <c r="R203" t="s">
        <v>534</v>
      </c>
    </row>
    <row r="204" spans="1:18" x14ac:dyDescent="0.25">
      <c r="A204" s="2">
        <v>43087</v>
      </c>
      <c r="B204" t="s">
        <v>21</v>
      </c>
      <c r="C204" t="s">
        <v>535</v>
      </c>
      <c r="D204" t="s">
        <v>428</v>
      </c>
      <c r="E204">
        <v>81085671</v>
      </c>
      <c r="F204" s="5">
        <v>2300000</v>
      </c>
      <c r="G204">
        <v>1.9659999999999999E-3</v>
      </c>
      <c r="H204">
        <v>0</v>
      </c>
      <c r="I204" s="2">
        <v>47269</v>
      </c>
      <c r="J204">
        <v>4180</v>
      </c>
      <c r="K204">
        <v>7.67</v>
      </c>
      <c r="L204">
        <v>107.68389999999999</v>
      </c>
      <c r="M204" t="s">
        <v>429</v>
      </c>
      <c r="N204" t="s">
        <v>275</v>
      </c>
      <c r="O204" t="s">
        <v>276</v>
      </c>
      <c r="P204" t="s">
        <v>100</v>
      </c>
      <c r="Q204" t="s">
        <v>430</v>
      </c>
      <c r="R204" t="s">
        <v>431</v>
      </c>
    </row>
    <row r="205" spans="1:18" x14ac:dyDescent="0.25">
      <c r="A205" s="2">
        <v>43087</v>
      </c>
      <c r="B205" t="s">
        <v>21</v>
      </c>
      <c r="C205" t="s">
        <v>536</v>
      </c>
      <c r="D205" t="s">
        <v>537</v>
      </c>
      <c r="E205">
        <v>24878.3845</v>
      </c>
      <c r="F205" s="5">
        <v>24087.708947936499</v>
      </c>
      <c r="G205">
        <v>9.9999999999999995E-7</v>
      </c>
      <c r="H205">
        <v>0</v>
      </c>
      <c r="I205" s="2">
        <v>46481</v>
      </c>
      <c r="J205">
        <v>3392</v>
      </c>
      <c r="K205">
        <v>7.69</v>
      </c>
      <c r="L205">
        <v>102.1444</v>
      </c>
      <c r="M205" t="s">
        <v>24</v>
      </c>
      <c r="N205" t="s">
        <v>62</v>
      </c>
      <c r="O205" t="s">
        <v>360</v>
      </c>
      <c r="P205" t="s">
        <v>100</v>
      </c>
      <c r="Q205" t="s">
        <v>538</v>
      </c>
      <c r="R205" t="s">
        <v>539</v>
      </c>
    </row>
    <row r="206" spans="1:18" x14ac:dyDescent="0.25">
      <c r="A206" s="2">
        <v>43087</v>
      </c>
      <c r="B206" t="s">
        <v>21</v>
      </c>
      <c r="C206" t="s">
        <v>540</v>
      </c>
      <c r="D206" t="s">
        <v>290</v>
      </c>
      <c r="E206">
        <v>6147696684.1669998</v>
      </c>
      <c r="F206" s="5">
        <v>84425237.321314201</v>
      </c>
      <c r="G206">
        <v>0.149088</v>
      </c>
      <c r="H206">
        <v>1.94</v>
      </c>
      <c r="I206" s="2">
        <v>46082</v>
      </c>
      <c r="J206">
        <v>2993</v>
      </c>
      <c r="K206">
        <v>7.7</v>
      </c>
      <c r="L206">
        <v>96.76</v>
      </c>
      <c r="M206" t="s">
        <v>61</v>
      </c>
      <c r="N206" t="s">
        <v>275</v>
      </c>
      <c r="O206" t="s">
        <v>276</v>
      </c>
      <c r="P206" t="s">
        <v>96</v>
      </c>
      <c r="Q206" t="s">
        <v>277</v>
      </c>
      <c r="R206" t="s">
        <v>291</v>
      </c>
    </row>
    <row r="207" spans="1:18" x14ac:dyDescent="0.25">
      <c r="A207" s="2">
        <v>43087</v>
      </c>
      <c r="B207" t="s">
        <v>21</v>
      </c>
      <c r="C207" t="s">
        <v>541</v>
      </c>
      <c r="D207" t="s">
        <v>236</v>
      </c>
      <c r="E207">
        <v>41049807.3156</v>
      </c>
      <c r="F207" s="5">
        <v>36840107.617771499</v>
      </c>
      <c r="G207">
        <v>9.9500000000000001E-4</v>
      </c>
      <c r="H207">
        <v>2.78</v>
      </c>
      <c r="I207" s="2">
        <v>46419</v>
      </c>
      <c r="J207">
        <v>3330</v>
      </c>
      <c r="K207">
        <v>7.71</v>
      </c>
      <c r="L207">
        <v>109.75</v>
      </c>
      <c r="M207" t="s">
        <v>61</v>
      </c>
      <c r="N207" t="s">
        <v>62</v>
      </c>
      <c r="O207" t="s">
        <v>26</v>
      </c>
      <c r="P207" t="s">
        <v>120</v>
      </c>
      <c r="Q207" t="s">
        <v>237</v>
      </c>
      <c r="R207" t="s">
        <v>542</v>
      </c>
    </row>
    <row r="208" spans="1:18" x14ac:dyDescent="0.25">
      <c r="A208" s="2">
        <v>43087</v>
      </c>
      <c r="B208" t="s">
        <v>21</v>
      </c>
      <c r="C208" t="s">
        <v>543</v>
      </c>
      <c r="D208" t="s">
        <v>357</v>
      </c>
      <c r="E208">
        <v>68158413.968999997</v>
      </c>
      <c r="F208" s="5">
        <v>61402627.996156402</v>
      </c>
      <c r="G208">
        <v>1.653E-3</v>
      </c>
      <c r="H208">
        <v>4.46</v>
      </c>
      <c r="I208" s="2">
        <v>46753</v>
      </c>
      <c r="J208">
        <v>3664</v>
      </c>
      <c r="K208">
        <v>7.88</v>
      </c>
      <c r="L208">
        <v>110.7</v>
      </c>
      <c r="M208" t="s">
        <v>61</v>
      </c>
      <c r="N208" t="s">
        <v>62</v>
      </c>
      <c r="O208" t="s">
        <v>56</v>
      </c>
      <c r="P208" t="s">
        <v>52</v>
      </c>
      <c r="Q208" t="s">
        <v>241</v>
      </c>
      <c r="R208" t="s">
        <v>242</v>
      </c>
    </row>
    <row r="209" spans="1:18" x14ac:dyDescent="0.25">
      <c r="A209" s="2">
        <v>43087</v>
      </c>
      <c r="B209" t="s">
        <v>21</v>
      </c>
      <c r="C209" t="s">
        <v>545</v>
      </c>
      <c r="D209" t="s">
        <v>546</v>
      </c>
      <c r="E209">
        <v>134396059.78549999</v>
      </c>
      <c r="F209" s="5">
        <v>122871105.27179299</v>
      </c>
      <c r="G209">
        <v>3.2599999999999999E-3</v>
      </c>
      <c r="H209">
        <v>2.77</v>
      </c>
      <c r="I209" s="2">
        <v>48458</v>
      </c>
      <c r="J209">
        <v>5369</v>
      </c>
      <c r="K209">
        <v>7.96</v>
      </c>
      <c r="L209">
        <v>108.18</v>
      </c>
      <c r="M209" t="s">
        <v>61</v>
      </c>
      <c r="N209" t="s">
        <v>62</v>
      </c>
      <c r="O209" t="s">
        <v>131</v>
      </c>
      <c r="P209" t="s">
        <v>63</v>
      </c>
      <c r="Q209" t="s">
        <v>547</v>
      </c>
      <c r="R209" t="s">
        <v>548</v>
      </c>
    </row>
    <row r="210" spans="1:18" x14ac:dyDescent="0.25">
      <c r="A210" s="2">
        <v>43087</v>
      </c>
      <c r="B210" t="s">
        <v>21</v>
      </c>
      <c r="C210" t="s">
        <v>544</v>
      </c>
      <c r="D210" t="s">
        <v>157</v>
      </c>
      <c r="E210">
        <v>19346.576499999999</v>
      </c>
      <c r="F210" s="5">
        <v>17306.4111308793</v>
      </c>
      <c r="G210">
        <v>0</v>
      </c>
      <c r="H210">
        <v>2.66</v>
      </c>
      <c r="I210" s="2">
        <v>48366</v>
      </c>
      <c r="J210">
        <v>5277</v>
      </c>
      <c r="K210">
        <v>7.97</v>
      </c>
      <c r="L210">
        <v>109.5</v>
      </c>
      <c r="M210" t="s">
        <v>61</v>
      </c>
      <c r="N210" t="s">
        <v>62</v>
      </c>
      <c r="O210" t="s">
        <v>158</v>
      </c>
      <c r="P210" t="s">
        <v>100</v>
      </c>
      <c r="Q210" t="s">
        <v>159</v>
      </c>
      <c r="R210" t="s">
        <v>160</v>
      </c>
    </row>
    <row r="211" spans="1:18" x14ac:dyDescent="0.25">
      <c r="A211" s="2">
        <v>43087</v>
      </c>
      <c r="B211" t="s">
        <v>21</v>
      </c>
      <c r="C211" t="s">
        <v>549</v>
      </c>
      <c r="D211" t="s">
        <v>550</v>
      </c>
      <c r="E211">
        <v>403439381.565</v>
      </c>
      <c r="F211" s="5">
        <v>32303.869639035001</v>
      </c>
      <c r="G211">
        <v>9.783E-3</v>
      </c>
      <c r="H211">
        <v>2.75</v>
      </c>
      <c r="I211" s="2">
        <v>46371</v>
      </c>
      <c r="J211">
        <v>3282</v>
      </c>
      <c r="K211">
        <v>8.02</v>
      </c>
      <c r="L211">
        <v>100.38</v>
      </c>
      <c r="M211" t="s">
        <v>61</v>
      </c>
      <c r="N211" t="s">
        <v>62</v>
      </c>
      <c r="O211" t="s">
        <v>51</v>
      </c>
      <c r="P211" t="s">
        <v>63</v>
      </c>
      <c r="Q211" t="s">
        <v>551</v>
      </c>
      <c r="R211" t="s">
        <v>552</v>
      </c>
    </row>
    <row r="212" spans="1:18" x14ac:dyDescent="0.25">
      <c r="A212" s="2">
        <v>43087</v>
      </c>
      <c r="B212" t="s">
        <v>21</v>
      </c>
      <c r="C212" t="s">
        <v>553</v>
      </c>
      <c r="D212" t="s">
        <v>462</v>
      </c>
      <c r="E212">
        <v>29880824.908300001</v>
      </c>
      <c r="F212" s="5">
        <v>30723187.696261</v>
      </c>
      <c r="G212">
        <v>7.2499999999999995E-4</v>
      </c>
      <c r="H212">
        <v>2.78</v>
      </c>
      <c r="I212" s="2">
        <v>46341</v>
      </c>
      <c r="J212">
        <v>3252</v>
      </c>
      <c r="K212">
        <v>8.0500000000000007</v>
      </c>
      <c r="L212">
        <v>97.05</v>
      </c>
      <c r="M212" t="s">
        <v>61</v>
      </c>
      <c r="N212" t="s">
        <v>62</v>
      </c>
      <c r="O212" t="s">
        <v>360</v>
      </c>
      <c r="P212" t="s">
        <v>63</v>
      </c>
      <c r="Q212" t="s">
        <v>463</v>
      </c>
      <c r="R212" t="s">
        <v>464</v>
      </c>
    </row>
    <row r="213" spans="1:18" x14ac:dyDescent="0.25">
      <c r="A213" s="2">
        <v>43087</v>
      </c>
      <c r="B213" t="s">
        <v>21</v>
      </c>
      <c r="C213" t="s">
        <v>554</v>
      </c>
      <c r="D213" t="s">
        <v>352</v>
      </c>
      <c r="E213">
        <v>6274185.1268999996</v>
      </c>
      <c r="F213" s="5">
        <v>6139459.8018260896</v>
      </c>
      <c r="G213">
        <v>1.5200000000000001E-4</v>
      </c>
      <c r="H213">
        <v>3.35</v>
      </c>
      <c r="I213" s="2">
        <v>46997</v>
      </c>
      <c r="J213">
        <v>3908</v>
      </c>
      <c r="K213">
        <v>8.06</v>
      </c>
      <c r="L213">
        <v>101.16</v>
      </c>
      <c r="M213" t="s">
        <v>61</v>
      </c>
      <c r="N213" t="s">
        <v>62</v>
      </c>
      <c r="O213" t="s">
        <v>139</v>
      </c>
      <c r="P213" t="s">
        <v>148</v>
      </c>
      <c r="Q213" t="s">
        <v>353</v>
      </c>
      <c r="R213" t="s">
        <v>354</v>
      </c>
    </row>
    <row r="214" spans="1:18" x14ac:dyDescent="0.25">
      <c r="A214" s="2">
        <v>43087</v>
      </c>
      <c r="B214" t="s">
        <v>21</v>
      </c>
      <c r="C214" t="s">
        <v>555</v>
      </c>
      <c r="D214" t="s">
        <v>462</v>
      </c>
      <c r="E214">
        <v>11567542.324999999</v>
      </c>
      <c r="F214" s="5">
        <v>10467328.0869305</v>
      </c>
      <c r="G214">
        <v>2.81E-4</v>
      </c>
      <c r="H214">
        <v>2.76</v>
      </c>
      <c r="I214" s="2">
        <v>48533</v>
      </c>
      <c r="J214">
        <v>5444</v>
      </c>
      <c r="K214">
        <v>8.1300000000000008</v>
      </c>
      <c r="L214">
        <v>110.11</v>
      </c>
      <c r="M214" t="s">
        <v>61</v>
      </c>
      <c r="N214" t="s">
        <v>62</v>
      </c>
      <c r="O214" t="s">
        <v>360</v>
      </c>
      <c r="P214" t="s">
        <v>63</v>
      </c>
      <c r="Q214" t="s">
        <v>463</v>
      </c>
      <c r="R214" t="s">
        <v>464</v>
      </c>
    </row>
    <row r="215" spans="1:18" x14ac:dyDescent="0.25">
      <c r="A215" s="2">
        <v>43087</v>
      </c>
      <c r="B215" t="s">
        <v>21</v>
      </c>
      <c r="C215" t="s">
        <v>556</v>
      </c>
      <c r="D215" t="s">
        <v>352</v>
      </c>
      <c r="E215">
        <v>53191935.3671</v>
      </c>
      <c r="F215" s="5">
        <v>36840579.856004097</v>
      </c>
      <c r="G215">
        <v>1.2899999999999999E-3</v>
      </c>
      <c r="H215">
        <v>2.94</v>
      </c>
      <c r="I215" s="2">
        <v>47178</v>
      </c>
      <c r="J215">
        <v>4089</v>
      </c>
      <c r="K215">
        <v>8.3000000000000007</v>
      </c>
      <c r="L215">
        <v>141.32</v>
      </c>
      <c r="M215" t="s">
        <v>61</v>
      </c>
      <c r="N215" t="s">
        <v>62</v>
      </c>
      <c r="O215" t="s">
        <v>139</v>
      </c>
      <c r="P215" t="s">
        <v>148</v>
      </c>
      <c r="Q215" t="s">
        <v>353</v>
      </c>
      <c r="R215" t="s">
        <v>354</v>
      </c>
    </row>
    <row r="216" spans="1:18" x14ac:dyDescent="0.25">
      <c r="A216" s="2">
        <v>43087</v>
      </c>
      <c r="B216" t="s">
        <v>21</v>
      </c>
      <c r="C216" t="s">
        <v>557</v>
      </c>
      <c r="D216" t="s">
        <v>119</v>
      </c>
      <c r="E216">
        <v>78241704.800999999</v>
      </c>
      <c r="F216" s="5">
        <v>70639291.375685498</v>
      </c>
      <c r="G216">
        <v>1.8979999999999999E-3</v>
      </c>
      <c r="H216">
        <v>2.84</v>
      </c>
      <c r="I216" s="2">
        <v>48653</v>
      </c>
      <c r="J216">
        <v>5564</v>
      </c>
      <c r="K216">
        <v>8.3000000000000007</v>
      </c>
      <c r="L216">
        <v>109.64</v>
      </c>
      <c r="M216" t="s">
        <v>61</v>
      </c>
      <c r="N216" t="s">
        <v>62</v>
      </c>
      <c r="O216" t="s">
        <v>51</v>
      </c>
      <c r="P216" t="s">
        <v>120</v>
      </c>
      <c r="Q216" t="s">
        <v>121</v>
      </c>
      <c r="R216" t="s">
        <v>122</v>
      </c>
    </row>
    <row r="217" spans="1:18" x14ac:dyDescent="0.25">
      <c r="A217" s="2">
        <v>43087</v>
      </c>
      <c r="B217" t="s">
        <v>21</v>
      </c>
      <c r="C217" t="s">
        <v>558</v>
      </c>
      <c r="D217" t="s">
        <v>559</v>
      </c>
      <c r="E217">
        <v>104250181.8602</v>
      </c>
      <c r="F217" s="5">
        <v>92160017.2054234</v>
      </c>
      <c r="G217">
        <v>2.5279999999999999E-3</v>
      </c>
      <c r="H217">
        <v>2.72</v>
      </c>
      <c r="I217" s="2">
        <v>46736</v>
      </c>
      <c r="J217">
        <v>3647</v>
      </c>
      <c r="K217">
        <v>8.3800000000000008</v>
      </c>
      <c r="L217">
        <v>113.07</v>
      </c>
      <c r="M217" t="s">
        <v>61</v>
      </c>
      <c r="N217" t="s">
        <v>62</v>
      </c>
      <c r="O217" t="s">
        <v>139</v>
      </c>
      <c r="P217" t="s">
        <v>63</v>
      </c>
      <c r="Q217" t="s">
        <v>560</v>
      </c>
      <c r="R217" t="s">
        <v>561</v>
      </c>
    </row>
    <row r="218" spans="1:18" x14ac:dyDescent="0.25">
      <c r="A218" s="2">
        <v>43087</v>
      </c>
      <c r="B218" t="s">
        <v>21</v>
      </c>
      <c r="C218" t="s">
        <v>563</v>
      </c>
      <c r="D218" t="s">
        <v>564</v>
      </c>
      <c r="E218">
        <v>644828.89280000003</v>
      </c>
      <c r="F218" s="5">
        <v>613635.47932003904</v>
      </c>
      <c r="G218">
        <v>1.5999999999999999E-5</v>
      </c>
      <c r="H218">
        <v>3.67</v>
      </c>
      <c r="I218" s="2">
        <v>46905</v>
      </c>
      <c r="J218">
        <v>3816</v>
      </c>
      <c r="K218">
        <v>8.61</v>
      </c>
      <c r="L218">
        <v>104.88</v>
      </c>
      <c r="M218" t="s">
        <v>61</v>
      </c>
      <c r="N218" t="s">
        <v>62</v>
      </c>
      <c r="O218" t="s">
        <v>360</v>
      </c>
      <c r="P218" t="s">
        <v>120</v>
      </c>
      <c r="Q218" t="s">
        <v>564</v>
      </c>
      <c r="R218" t="s">
        <v>565</v>
      </c>
    </row>
    <row r="219" spans="1:18" x14ac:dyDescent="0.25">
      <c r="A219" s="2">
        <v>43087</v>
      </c>
      <c r="B219" t="s">
        <v>21</v>
      </c>
      <c r="C219" t="s">
        <v>562</v>
      </c>
      <c r="D219" t="s">
        <v>428</v>
      </c>
      <c r="E219">
        <v>66816397</v>
      </c>
      <c r="F219" s="5">
        <v>2000000</v>
      </c>
      <c r="G219">
        <v>1.6199999999999999E-3</v>
      </c>
      <c r="H219">
        <v>0</v>
      </c>
      <c r="I219" s="2">
        <v>47997</v>
      </c>
      <c r="J219">
        <v>4908</v>
      </c>
      <c r="K219">
        <v>8.61</v>
      </c>
      <c r="L219">
        <v>102.0484</v>
      </c>
      <c r="M219" t="s">
        <v>429</v>
      </c>
      <c r="N219" t="s">
        <v>275</v>
      </c>
      <c r="O219" t="s">
        <v>276</v>
      </c>
      <c r="P219" t="s">
        <v>100</v>
      </c>
      <c r="Q219" t="s">
        <v>430</v>
      </c>
      <c r="R219" t="s">
        <v>431</v>
      </c>
    </row>
    <row r="220" spans="1:18" x14ac:dyDescent="0.25">
      <c r="A220" s="2">
        <v>43087</v>
      </c>
      <c r="B220" t="s">
        <v>21</v>
      </c>
      <c r="C220" t="s">
        <v>566</v>
      </c>
      <c r="D220" t="s">
        <v>438</v>
      </c>
      <c r="E220">
        <v>13515613.5931</v>
      </c>
      <c r="F220" s="5">
        <v>12277593.1678278</v>
      </c>
      <c r="G220">
        <v>3.28E-4</v>
      </c>
      <c r="H220">
        <v>2.9</v>
      </c>
      <c r="I220" s="2">
        <v>46880</v>
      </c>
      <c r="J220">
        <v>3791</v>
      </c>
      <c r="K220">
        <v>8.68</v>
      </c>
      <c r="L220">
        <v>109.6</v>
      </c>
      <c r="M220" t="s">
        <v>61</v>
      </c>
      <c r="N220" t="s">
        <v>62</v>
      </c>
      <c r="O220" t="s">
        <v>131</v>
      </c>
      <c r="P220" t="s">
        <v>63</v>
      </c>
      <c r="Q220" t="s">
        <v>384</v>
      </c>
      <c r="R220" t="s">
        <v>439</v>
      </c>
    </row>
    <row r="221" spans="1:18" x14ac:dyDescent="0.25">
      <c r="A221" s="2">
        <v>43087</v>
      </c>
      <c r="B221" t="s">
        <v>21</v>
      </c>
      <c r="C221" t="s">
        <v>567</v>
      </c>
      <c r="D221" t="s">
        <v>517</v>
      </c>
      <c r="E221">
        <v>663032117.52040005</v>
      </c>
      <c r="F221" s="5">
        <v>92164250.639631703</v>
      </c>
      <c r="G221">
        <v>1.6079E-2</v>
      </c>
      <c r="H221">
        <v>2.84</v>
      </c>
      <c r="I221" s="2">
        <v>50895</v>
      </c>
      <c r="J221">
        <v>7806</v>
      </c>
      <c r="K221">
        <v>8.83</v>
      </c>
      <c r="L221">
        <v>108.37</v>
      </c>
      <c r="M221" t="s">
        <v>61</v>
      </c>
      <c r="N221" t="s">
        <v>62</v>
      </c>
      <c r="O221" t="s">
        <v>26</v>
      </c>
      <c r="P221" t="s">
        <v>63</v>
      </c>
      <c r="Q221" t="s">
        <v>517</v>
      </c>
      <c r="R221" t="s">
        <v>518</v>
      </c>
    </row>
    <row r="222" spans="1:18" x14ac:dyDescent="0.25">
      <c r="A222" s="2">
        <v>43087</v>
      </c>
      <c r="B222" t="s">
        <v>21</v>
      </c>
      <c r="C222" t="s">
        <v>568</v>
      </c>
      <c r="D222" t="s">
        <v>438</v>
      </c>
      <c r="E222">
        <v>502103206.54790002</v>
      </c>
      <c r="F222" s="5">
        <v>493565426.88751298</v>
      </c>
      <c r="G222">
        <v>1.2175999999999999E-2</v>
      </c>
      <c r="H222">
        <v>6.83</v>
      </c>
      <c r="I222" s="2">
        <v>48000</v>
      </c>
      <c r="J222">
        <v>4911</v>
      </c>
      <c r="K222">
        <v>8.99</v>
      </c>
      <c r="L222">
        <v>101.41</v>
      </c>
      <c r="M222" t="s">
        <v>24</v>
      </c>
      <c r="N222" t="s">
        <v>62</v>
      </c>
      <c r="O222" t="s">
        <v>131</v>
      </c>
      <c r="P222" t="s">
        <v>63</v>
      </c>
      <c r="Q222" t="s">
        <v>384</v>
      </c>
      <c r="R222" t="s">
        <v>439</v>
      </c>
    </row>
    <row r="223" spans="1:18" x14ac:dyDescent="0.25">
      <c r="A223" s="2">
        <v>43087</v>
      </c>
      <c r="B223" t="s">
        <v>21</v>
      </c>
      <c r="C223" t="s">
        <v>569</v>
      </c>
      <c r="D223" t="s">
        <v>570</v>
      </c>
      <c r="E223">
        <v>34219.764300000003</v>
      </c>
      <c r="F223" s="5">
        <v>32117.938413511001</v>
      </c>
      <c r="G223">
        <v>9.9999999999999995E-7</v>
      </c>
      <c r="H223">
        <v>0</v>
      </c>
      <c r="I223" s="2">
        <v>47330</v>
      </c>
      <c r="J223">
        <v>4241</v>
      </c>
      <c r="K223">
        <v>9.02</v>
      </c>
      <c r="L223">
        <v>104.5214</v>
      </c>
      <c r="M223" t="s">
        <v>24</v>
      </c>
      <c r="N223" t="s">
        <v>62</v>
      </c>
      <c r="O223" t="s">
        <v>225</v>
      </c>
      <c r="P223" t="s">
        <v>63</v>
      </c>
      <c r="Q223" t="s">
        <v>571</v>
      </c>
      <c r="R223" t="s">
        <v>572</v>
      </c>
    </row>
    <row r="224" spans="1:18" x14ac:dyDescent="0.25">
      <c r="A224" s="6">
        <v>43087</v>
      </c>
      <c r="B224" s="7" t="s">
        <v>21</v>
      </c>
      <c r="C224" s="7" t="s">
        <v>573</v>
      </c>
      <c r="D224" s="7" t="s">
        <v>373</v>
      </c>
      <c r="E224" s="8">
        <v>345109677.10839999</v>
      </c>
      <c r="F224" s="8">
        <v>43013356.706145301</v>
      </c>
      <c r="G224">
        <v>8.3689999999999997E-3</v>
      </c>
      <c r="H224">
        <v>2.79</v>
      </c>
      <c r="I224" s="2">
        <v>49035</v>
      </c>
      <c r="J224">
        <v>5946</v>
      </c>
      <c r="K224">
        <v>9.08</v>
      </c>
      <c r="L224">
        <v>110.11</v>
      </c>
      <c r="M224" t="s">
        <v>61</v>
      </c>
      <c r="N224" t="s">
        <v>62</v>
      </c>
      <c r="O224" t="s">
        <v>26</v>
      </c>
      <c r="P224" t="s">
        <v>63</v>
      </c>
      <c r="Q224" t="s">
        <v>374</v>
      </c>
      <c r="R224" t="s">
        <v>574</v>
      </c>
    </row>
    <row r="225" spans="1:18" x14ac:dyDescent="0.25">
      <c r="A225" s="2">
        <v>43087</v>
      </c>
      <c r="B225" t="s">
        <v>21</v>
      </c>
      <c r="C225" t="s">
        <v>575</v>
      </c>
      <c r="D225" t="s">
        <v>576</v>
      </c>
      <c r="E225">
        <v>150470822.1349</v>
      </c>
      <c r="F225" s="5">
        <v>142459345.24725199</v>
      </c>
      <c r="G225">
        <v>3.6489999999999999E-3</v>
      </c>
      <c r="H225">
        <v>3.43</v>
      </c>
      <c r="I225" s="2">
        <v>49263</v>
      </c>
      <c r="J225">
        <v>6174</v>
      </c>
      <c r="K225">
        <v>9.39</v>
      </c>
      <c r="L225">
        <v>105.25</v>
      </c>
      <c r="M225" t="s">
        <v>61</v>
      </c>
      <c r="N225" t="s">
        <v>62</v>
      </c>
      <c r="O225" t="s">
        <v>217</v>
      </c>
      <c r="P225" t="s">
        <v>148</v>
      </c>
      <c r="Q225" t="s">
        <v>577</v>
      </c>
      <c r="R225" t="s">
        <v>578</v>
      </c>
    </row>
    <row r="226" spans="1:18" x14ac:dyDescent="0.25">
      <c r="A226" s="2">
        <v>43087</v>
      </c>
      <c r="B226" t="s">
        <v>21</v>
      </c>
      <c r="C226" t="s">
        <v>579</v>
      </c>
      <c r="D226" t="s">
        <v>580</v>
      </c>
      <c r="E226">
        <v>12825646.6778</v>
      </c>
      <c r="F226" s="5">
        <v>12280487.3009995</v>
      </c>
      <c r="G226">
        <v>3.1100000000000002E-4</v>
      </c>
      <c r="H226">
        <v>3.49</v>
      </c>
      <c r="I226" s="2">
        <v>49278</v>
      </c>
      <c r="J226">
        <v>6189</v>
      </c>
      <c r="K226">
        <v>9.44</v>
      </c>
      <c r="L226">
        <v>104.24</v>
      </c>
      <c r="M226" t="s">
        <v>61</v>
      </c>
      <c r="N226" t="s">
        <v>62</v>
      </c>
      <c r="O226" t="s">
        <v>173</v>
      </c>
      <c r="P226" t="s">
        <v>120</v>
      </c>
      <c r="Q226" t="s">
        <v>580</v>
      </c>
      <c r="R226" t="s">
        <v>581</v>
      </c>
    </row>
    <row r="227" spans="1:18" x14ac:dyDescent="0.25">
      <c r="A227" s="2">
        <v>43087</v>
      </c>
      <c r="B227" t="s">
        <v>21</v>
      </c>
      <c r="C227" t="s">
        <v>582</v>
      </c>
      <c r="D227" t="s">
        <v>428</v>
      </c>
      <c r="E227">
        <v>132510300</v>
      </c>
      <c r="F227" s="5">
        <v>3270000</v>
      </c>
      <c r="G227">
        <v>3.2130000000000001E-3</v>
      </c>
      <c r="H227">
        <v>0</v>
      </c>
      <c r="I227" s="2">
        <v>49999</v>
      </c>
      <c r="J227">
        <v>6910</v>
      </c>
      <c r="K227">
        <v>9.76</v>
      </c>
      <c r="L227">
        <v>123.7734</v>
      </c>
      <c r="M227" t="s">
        <v>429</v>
      </c>
      <c r="N227" t="s">
        <v>275</v>
      </c>
      <c r="O227" t="s">
        <v>276</v>
      </c>
      <c r="P227" t="s">
        <v>100</v>
      </c>
      <c r="Q227" t="s">
        <v>430</v>
      </c>
      <c r="R227" t="s">
        <v>431</v>
      </c>
    </row>
    <row r="228" spans="1:18" x14ac:dyDescent="0.25">
      <c r="A228" s="2">
        <v>43087</v>
      </c>
      <c r="B228" t="s">
        <v>21</v>
      </c>
      <c r="C228" t="s">
        <v>583</v>
      </c>
      <c r="D228" t="s">
        <v>537</v>
      </c>
      <c r="E228">
        <v>21260008.595600002</v>
      </c>
      <c r="F228" s="5">
        <v>18417226.428907499</v>
      </c>
      <c r="G228">
        <v>5.1599999999999997E-4</v>
      </c>
      <c r="H228">
        <v>2.87</v>
      </c>
      <c r="I228" s="2">
        <v>47566</v>
      </c>
      <c r="J228">
        <v>4477</v>
      </c>
      <c r="K228">
        <v>9.8000000000000007</v>
      </c>
      <c r="L228">
        <v>114.31</v>
      </c>
      <c r="M228" t="s">
        <v>61</v>
      </c>
      <c r="N228" t="s">
        <v>62</v>
      </c>
      <c r="O228" t="s">
        <v>360</v>
      </c>
      <c r="P228" t="s">
        <v>100</v>
      </c>
      <c r="Q228" t="s">
        <v>538</v>
      </c>
      <c r="R228" t="s">
        <v>584</v>
      </c>
    </row>
    <row r="229" spans="1:18" x14ac:dyDescent="0.25">
      <c r="A229" s="2">
        <v>43087</v>
      </c>
      <c r="B229" t="s">
        <v>21</v>
      </c>
      <c r="C229" t="s">
        <v>585</v>
      </c>
      <c r="D229" t="s">
        <v>157</v>
      </c>
      <c r="E229">
        <v>313892790.57239997</v>
      </c>
      <c r="F229" s="5">
        <v>12291432.1849348</v>
      </c>
      <c r="G229">
        <v>7.6119999999999998E-3</v>
      </c>
      <c r="H229">
        <v>2.85</v>
      </c>
      <c r="I229" s="2">
        <v>48549</v>
      </c>
      <c r="J229">
        <v>5460</v>
      </c>
      <c r="K229">
        <v>10.17</v>
      </c>
      <c r="L229">
        <v>111.84</v>
      </c>
      <c r="M229" t="s">
        <v>61</v>
      </c>
      <c r="N229" t="s">
        <v>62</v>
      </c>
      <c r="O229" t="s">
        <v>158</v>
      </c>
      <c r="P229" t="s">
        <v>100</v>
      </c>
      <c r="Q229" t="s">
        <v>159</v>
      </c>
      <c r="R229" t="s">
        <v>160</v>
      </c>
    </row>
    <row r="230" spans="1:18" x14ac:dyDescent="0.25">
      <c r="A230" s="2">
        <v>43087</v>
      </c>
      <c r="B230" t="s">
        <v>21</v>
      </c>
      <c r="C230" t="s">
        <v>586</v>
      </c>
      <c r="D230" t="s">
        <v>99</v>
      </c>
      <c r="E230">
        <v>30352095.984099999</v>
      </c>
      <c r="F230" s="5">
        <v>24558013.797882501</v>
      </c>
      <c r="G230">
        <v>7.36E-4</v>
      </c>
      <c r="H230">
        <v>2.88</v>
      </c>
      <c r="I230" s="2">
        <v>47969</v>
      </c>
      <c r="J230">
        <v>4880</v>
      </c>
      <c r="K230">
        <v>10.28</v>
      </c>
      <c r="L230">
        <v>122.81</v>
      </c>
      <c r="M230" t="s">
        <v>61</v>
      </c>
      <c r="N230" t="s">
        <v>62</v>
      </c>
      <c r="O230" t="s">
        <v>26</v>
      </c>
      <c r="P230" t="s">
        <v>120</v>
      </c>
      <c r="Q230" t="s">
        <v>101</v>
      </c>
      <c r="R230" t="s">
        <v>102</v>
      </c>
    </row>
    <row r="231" spans="1:18" x14ac:dyDescent="0.25">
      <c r="A231" s="2">
        <v>43087</v>
      </c>
      <c r="B231" t="s">
        <v>21</v>
      </c>
      <c r="C231" t="s">
        <v>587</v>
      </c>
      <c r="D231" t="s">
        <v>588</v>
      </c>
      <c r="E231">
        <v>51018861.998300001</v>
      </c>
      <c r="F231" s="5">
        <v>49125899.098248802</v>
      </c>
      <c r="G231">
        <v>1.237E-3</v>
      </c>
      <c r="H231">
        <v>3.05</v>
      </c>
      <c r="I231" s="2">
        <v>49628</v>
      </c>
      <c r="J231">
        <v>6539</v>
      </c>
      <c r="K231">
        <v>10.34</v>
      </c>
      <c r="L231">
        <v>103.54</v>
      </c>
      <c r="M231" t="s">
        <v>61</v>
      </c>
      <c r="N231" t="s">
        <v>62</v>
      </c>
      <c r="O231" t="s">
        <v>158</v>
      </c>
      <c r="P231" t="s">
        <v>120</v>
      </c>
      <c r="Q231" t="s">
        <v>589</v>
      </c>
      <c r="R231" t="s">
        <v>590</v>
      </c>
    </row>
    <row r="232" spans="1:18" x14ac:dyDescent="0.25">
      <c r="A232" s="2">
        <v>43087</v>
      </c>
      <c r="B232" t="s">
        <v>21</v>
      </c>
      <c r="C232" t="s">
        <v>591</v>
      </c>
      <c r="D232" t="s">
        <v>559</v>
      </c>
      <c r="E232">
        <v>52244036.894699998</v>
      </c>
      <c r="F232" s="5">
        <v>42981730.957847103</v>
      </c>
      <c r="G232">
        <v>1.2669999999999999E-3</v>
      </c>
      <c r="H232">
        <v>2.99</v>
      </c>
      <c r="I232" s="2">
        <v>48061</v>
      </c>
      <c r="J232">
        <v>4972</v>
      </c>
      <c r="K232">
        <v>10.38</v>
      </c>
      <c r="L232">
        <v>119.4</v>
      </c>
      <c r="M232" t="s">
        <v>61</v>
      </c>
      <c r="N232" t="s">
        <v>62</v>
      </c>
      <c r="O232" t="s">
        <v>139</v>
      </c>
      <c r="P232" t="s">
        <v>63</v>
      </c>
      <c r="Q232" t="s">
        <v>560</v>
      </c>
      <c r="R232" t="s">
        <v>592</v>
      </c>
    </row>
    <row r="233" spans="1:18" x14ac:dyDescent="0.25">
      <c r="A233" s="2">
        <v>43087</v>
      </c>
      <c r="B233" t="s">
        <v>21</v>
      </c>
      <c r="C233" t="s">
        <v>593</v>
      </c>
      <c r="D233" t="s">
        <v>172</v>
      </c>
      <c r="E233">
        <v>26928054.563299999</v>
      </c>
      <c r="F233" s="5">
        <v>24561497.585494202</v>
      </c>
      <c r="G233">
        <v>6.5300000000000004E-4</v>
      </c>
      <c r="H233">
        <v>3.16</v>
      </c>
      <c r="I233" s="2">
        <v>49044</v>
      </c>
      <c r="J233">
        <v>5955</v>
      </c>
      <c r="K233">
        <v>10.83</v>
      </c>
      <c r="L233">
        <v>106.85</v>
      </c>
      <c r="M233" t="s">
        <v>61</v>
      </c>
      <c r="N233" t="s">
        <v>62</v>
      </c>
      <c r="O233" t="s">
        <v>173</v>
      </c>
      <c r="P233" t="s">
        <v>63</v>
      </c>
      <c r="Q233" t="s">
        <v>174</v>
      </c>
      <c r="R233" t="s">
        <v>175</v>
      </c>
    </row>
    <row r="234" spans="1:18" x14ac:dyDescent="0.25">
      <c r="A234" s="2">
        <v>43087</v>
      </c>
      <c r="B234" t="s">
        <v>21</v>
      </c>
      <c r="C234" t="s">
        <v>594</v>
      </c>
      <c r="D234" t="s">
        <v>105</v>
      </c>
      <c r="E234">
        <v>208526258.2139</v>
      </c>
      <c r="F234" s="5">
        <v>55270288.556648299</v>
      </c>
      <c r="G234">
        <v>5.0559999999999997E-3</v>
      </c>
      <c r="H234">
        <v>3.13</v>
      </c>
      <c r="I234" s="2">
        <v>48136</v>
      </c>
      <c r="J234">
        <v>5047</v>
      </c>
      <c r="K234">
        <v>10.87</v>
      </c>
      <c r="L234">
        <v>109.46</v>
      </c>
      <c r="M234" t="s">
        <v>61</v>
      </c>
      <c r="N234" t="s">
        <v>62</v>
      </c>
      <c r="O234" t="s">
        <v>26</v>
      </c>
      <c r="P234" t="s">
        <v>120</v>
      </c>
      <c r="Q234" t="s">
        <v>106</v>
      </c>
      <c r="R234" t="s">
        <v>595</v>
      </c>
    </row>
    <row r="235" spans="1:18" x14ac:dyDescent="0.25">
      <c r="A235" s="2">
        <v>43087</v>
      </c>
      <c r="B235" t="s">
        <v>21</v>
      </c>
      <c r="C235" t="s">
        <v>596</v>
      </c>
      <c r="D235" t="s">
        <v>130</v>
      </c>
      <c r="E235">
        <v>3836731.9122000001</v>
      </c>
      <c r="F235" s="5">
        <v>3684024.9193367399</v>
      </c>
      <c r="G235">
        <v>9.2999999999999997E-5</v>
      </c>
      <c r="H235">
        <v>3.01</v>
      </c>
      <c r="I235" s="2">
        <v>50649</v>
      </c>
      <c r="J235">
        <v>7560</v>
      </c>
      <c r="K235">
        <v>11.12</v>
      </c>
      <c r="L235">
        <v>103.15</v>
      </c>
      <c r="M235" t="s">
        <v>61</v>
      </c>
      <c r="N235" t="s">
        <v>62</v>
      </c>
      <c r="O235" t="s">
        <v>131</v>
      </c>
      <c r="P235" t="s">
        <v>63</v>
      </c>
      <c r="Q235" t="s">
        <v>132</v>
      </c>
      <c r="R235" t="s">
        <v>133</v>
      </c>
    </row>
    <row r="236" spans="1:18" x14ac:dyDescent="0.25">
      <c r="A236" s="2">
        <v>43087</v>
      </c>
      <c r="B236" t="s">
        <v>21</v>
      </c>
      <c r="C236" t="s">
        <v>597</v>
      </c>
      <c r="D236" t="s">
        <v>251</v>
      </c>
      <c r="E236">
        <v>182538064</v>
      </c>
      <c r="F236" s="5">
        <v>6000</v>
      </c>
      <c r="G236">
        <v>4.4260000000000002E-3</v>
      </c>
      <c r="H236">
        <v>3.02</v>
      </c>
      <c r="I236" s="2">
        <v>48396</v>
      </c>
      <c r="J236">
        <v>5307</v>
      </c>
      <c r="K236">
        <v>11.19</v>
      </c>
      <c r="L236">
        <v>111.5</v>
      </c>
      <c r="M236" t="s">
        <v>61</v>
      </c>
      <c r="N236" t="s">
        <v>62</v>
      </c>
      <c r="O236" t="s">
        <v>26</v>
      </c>
      <c r="P236" t="s">
        <v>63</v>
      </c>
      <c r="Q236" t="s">
        <v>49</v>
      </c>
      <c r="R236" t="s">
        <v>598</v>
      </c>
    </row>
    <row r="237" spans="1:18" x14ac:dyDescent="0.25">
      <c r="A237" s="2">
        <v>43087</v>
      </c>
      <c r="B237" t="s">
        <v>21</v>
      </c>
      <c r="C237" t="s">
        <v>599</v>
      </c>
      <c r="D237" t="s">
        <v>428</v>
      </c>
      <c r="E237">
        <v>65931788</v>
      </c>
      <c r="F237" s="5">
        <v>2000000</v>
      </c>
      <c r="G237">
        <v>1.598E-3</v>
      </c>
      <c r="H237">
        <v>0</v>
      </c>
      <c r="I237" s="2">
        <v>52183</v>
      </c>
      <c r="J237">
        <v>9094</v>
      </c>
      <c r="K237">
        <v>11.39</v>
      </c>
      <c r="L237">
        <v>100.6962</v>
      </c>
      <c r="M237" t="s">
        <v>429</v>
      </c>
      <c r="N237" t="s">
        <v>275</v>
      </c>
      <c r="O237" t="s">
        <v>276</v>
      </c>
      <c r="P237" t="s">
        <v>100</v>
      </c>
      <c r="Q237" t="s">
        <v>430</v>
      </c>
      <c r="R237" t="s">
        <v>431</v>
      </c>
    </row>
    <row r="238" spans="1:18" x14ac:dyDescent="0.25">
      <c r="A238" s="2">
        <v>43087</v>
      </c>
      <c r="B238" t="s">
        <v>21</v>
      </c>
      <c r="C238" t="s">
        <v>600</v>
      </c>
      <c r="D238" t="s">
        <v>147</v>
      </c>
      <c r="E238">
        <v>55816388.9608</v>
      </c>
      <c r="F238" s="5">
        <v>53422314.282238401</v>
      </c>
      <c r="G238">
        <v>1.354E-3</v>
      </c>
      <c r="H238">
        <v>3.43</v>
      </c>
      <c r="I238" s="2">
        <v>49444</v>
      </c>
      <c r="J238">
        <v>6355</v>
      </c>
      <c r="K238">
        <v>11.42</v>
      </c>
      <c r="L238">
        <v>104.12</v>
      </c>
      <c r="M238" t="s">
        <v>61</v>
      </c>
      <c r="N238" t="s">
        <v>62</v>
      </c>
      <c r="O238" t="s">
        <v>131</v>
      </c>
      <c r="P238" t="s">
        <v>148</v>
      </c>
      <c r="Q238" t="s">
        <v>149</v>
      </c>
      <c r="R238" t="s">
        <v>150</v>
      </c>
    </row>
    <row r="239" spans="1:18" x14ac:dyDescent="0.25">
      <c r="A239" s="2">
        <v>43087</v>
      </c>
      <c r="B239" t="s">
        <v>21</v>
      </c>
      <c r="C239" t="s">
        <v>601</v>
      </c>
      <c r="D239" t="s">
        <v>602</v>
      </c>
      <c r="E239">
        <v>106467698.4902</v>
      </c>
      <c r="F239" s="5">
        <v>93952727.104397103</v>
      </c>
      <c r="G239">
        <v>2.5820000000000001E-3</v>
      </c>
      <c r="H239">
        <v>3.09</v>
      </c>
      <c r="I239" s="2">
        <v>48533</v>
      </c>
      <c r="J239">
        <v>5444</v>
      </c>
      <c r="K239">
        <v>11.48</v>
      </c>
      <c r="L239">
        <v>112.89</v>
      </c>
      <c r="M239" t="s">
        <v>61</v>
      </c>
      <c r="N239" t="s">
        <v>62</v>
      </c>
      <c r="O239" t="s">
        <v>131</v>
      </c>
      <c r="P239" t="s">
        <v>148</v>
      </c>
      <c r="Q239" t="s">
        <v>603</v>
      </c>
      <c r="R239" t="s">
        <v>604</v>
      </c>
    </row>
    <row r="240" spans="1:18" x14ac:dyDescent="0.25">
      <c r="A240" s="2">
        <v>43087</v>
      </c>
      <c r="B240" t="s">
        <v>21</v>
      </c>
      <c r="C240" t="s">
        <v>605</v>
      </c>
      <c r="D240" t="s">
        <v>60</v>
      </c>
      <c r="E240">
        <v>47614165.444399998</v>
      </c>
      <c r="F240" s="5">
        <v>42370541.113591097</v>
      </c>
      <c r="G240">
        <v>1.155E-3</v>
      </c>
      <c r="H240">
        <v>3.04</v>
      </c>
      <c r="I240" s="2">
        <v>50100</v>
      </c>
      <c r="J240">
        <v>7011</v>
      </c>
      <c r="K240">
        <v>11.48</v>
      </c>
      <c r="L240">
        <v>111.08</v>
      </c>
      <c r="M240" t="s">
        <v>61</v>
      </c>
      <c r="N240" t="s">
        <v>62</v>
      </c>
      <c r="O240" t="s">
        <v>26</v>
      </c>
      <c r="P240" t="s">
        <v>148</v>
      </c>
      <c r="Q240" t="s">
        <v>64</v>
      </c>
      <c r="R240" t="s">
        <v>501</v>
      </c>
    </row>
    <row r="241" spans="1:18" x14ac:dyDescent="0.25">
      <c r="A241" s="2">
        <v>43087</v>
      </c>
      <c r="B241" t="s">
        <v>21</v>
      </c>
      <c r="C241" t="s">
        <v>606</v>
      </c>
      <c r="D241" t="s">
        <v>274</v>
      </c>
      <c r="E241">
        <v>3980048547</v>
      </c>
      <c r="F241" s="5">
        <v>3970000000</v>
      </c>
      <c r="G241">
        <v>9.6519999999999995E-2</v>
      </c>
      <c r="H241">
        <v>5.17</v>
      </c>
      <c r="I241" s="2">
        <v>49369</v>
      </c>
      <c r="J241">
        <v>6280</v>
      </c>
      <c r="K241">
        <v>11.53</v>
      </c>
      <c r="L241">
        <v>98.8</v>
      </c>
      <c r="M241" t="s">
        <v>24</v>
      </c>
      <c r="N241" t="s">
        <v>275</v>
      </c>
      <c r="O241" t="s">
        <v>276</v>
      </c>
      <c r="P241" t="s">
        <v>96</v>
      </c>
      <c r="Q241" t="s">
        <v>277</v>
      </c>
      <c r="R241" t="s">
        <v>278</v>
      </c>
    </row>
    <row r="242" spans="1:18" x14ac:dyDescent="0.25">
      <c r="A242" s="2">
        <v>43087</v>
      </c>
      <c r="B242" t="s">
        <v>21</v>
      </c>
      <c r="C242" t="s">
        <v>607</v>
      </c>
      <c r="D242" t="s">
        <v>251</v>
      </c>
      <c r="E242">
        <v>736821113.82920003</v>
      </c>
      <c r="F242" s="5">
        <v>73705896.768453002</v>
      </c>
      <c r="G242">
        <v>1.7868999999999999E-2</v>
      </c>
      <c r="H242">
        <v>3.07</v>
      </c>
      <c r="I242" s="2">
        <v>48792</v>
      </c>
      <c r="J242">
        <v>5703</v>
      </c>
      <c r="K242">
        <v>11.56</v>
      </c>
      <c r="L242">
        <v>118.83</v>
      </c>
      <c r="M242" t="s">
        <v>61</v>
      </c>
      <c r="N242" t="s">
        <v>62</v>
      </c>
      <c r="O242" t="s">
        <v>26</v>
      </c>
      <c r="P242" t="s">
        <v>63</v>
      </c>
      <c r="Q242" t="s">
        <v>49</v>
      </c>
      <c r="R242" t="s">
        <v>598</v>
      </c>
    </row>
    <row r="243" spans="1:18" x14ac:dyDescent="0.25">
      <c r="A243" s="2">
        <v>43087</v>
      </c>
      <c r="B243" t="s">
        <v>21</v>
      </c>
      <c r="C243" t="s">
        <v>608</v>
      </c>
      <c r="D243" t="s">
        <v>99</v>
      </c>
      <c r="E243">
        <v>26154259.892000001</v>
      </c>
      <c r="F243" s="5">
        <v>24562525.1128859</v>
      </c>
      <c r="G243">
        <v>6.3400000000000001E-4</v>
      </c>
      <c r="H243">
        <v>2.95</v>
      </c>
      <c r="I243" s="2">
        <v>48366</v>
      </c>
      <c r="J243">
        <v>5277</v>
      </c>
      <c r="K243">
        <v>11.58</v>
      </c>
      <c r="L243">
        <v>106.31</v>
      </c>
      <c r="M243" t="s">
        <v>61</v>
      </c>
      <c r="N243" t="s">
        <v>62</v>
      </c>
      <c r="O243" t="s">
        <v>26</v>
      </c>
      <c r="P243" t="s">
        <v>120</v>
      </c>
      <c r="Q243" t="s">
        <v>101</v>
      </c>
      <c r="R243" t="s">
        <v>102</v>
      </c>
    </row>
    <row r="244" spans="1:18" x14ac:dyDescent="0.25">
      <c r="A244" s="2">
        <v>43087</v>
      </c>
      <c r="B244" t="s">
        <v>21</v>
      </c>
      <c r="C244" t="s">
        <v>610</v>
      </c>
      <c r="D244" t="s">
        <v>611</v>
      </c>
      <c r="E244">
        <v>78585297.1655</v>
      </c>
      <c r="F244" s="5">
        <v>65701475.5721718</v>
      </c>
      <c r="G244">
        <v>1.9059999999999999E-3</v>
      </c>
      <c r="H244">
        <v>3.18</v>
      </c>
      <c r="I244" s="2">
        <v>49195</v>
      </c>
      <c r="J244">
        <v>6106</v>
      </c>
      <c r="K244">
        <v>11.61</v>
      </c>
      <c r="L244">
        <v>118.1</v>
      </c>
      <c r="M244" t="s">
        <v>61</v>
      </c>
      <c r="N244" t="s">
        <v>62</v>
      </c>
      <c r="O244" t="s">
        <v>26</v>
      </c>
      <c r="P244" t="s">
        <v>120</v>
      </c>
      <c r="Q244" t="s">
        <v>612</v>
      </c>
      <c r="R244" t="s">
        <v>613</v>
      </c>
    </row>
    <row r="245" spans="1:18" x14ac:dyDescent="0.25">
      <c r="A245" s="2">
        <v>43087</v>
      </c>
      <c r="B245" t="s">
        <v>21</v>
      </c>
      <c r="C245" t="s">
        <v>609</v>
      </c>
      <c r="D245" t="s">
        <v>458</v>
      </c>
      <c r="E245">
        <v>32692824.864999998</v>
      </c>
      <c r="F245" s="5">
        <v>30700161.943782799</v>
      </c>
      <c r="G245">
        <v>7.9299999999999998E-4</v>
      </c>
      <c r="H245">
        <v>3.36</v>
      </c>
      <c r="I245" s="2">
        <v>48611</v>
      </c>
      <c r="J245">
        <v>5522</v>
      </c>
      <c r="K245">
        <v>11.62</v>
      </c>
      <c r="L245">
        <v>104.99</v>
      </c>
      <c r="M245" t="s">
        <v>61</v>
      </c>
      <c r="N245" t="s">
        <v>62</v>
      </c>
      <c r="O245" t="s">
        <v>360</v>
      </c>
      <c r="P245" t="s">
        <v>120</v>
      </c>
      <c r="Q245" t="s">
        <v>459</v>
      </c>
      <c r="R245" t="s">
        <v>460</v>
      </c>
    </row>
    <row r="246" spans="1:18" x14ac:dyDescent="0.25">
      <c r="A246" s="2">
        <v>43087</v>
      </c>
      <c r="B246" t="s">
        <v>21</v>
      </c>
      <c r="C246" t="s">
        <v>614</v>
      </c>
      <c r="D246" t="s">
        <v>517</v>
      </c>
      <c r="E246">
        <v>314500454.44910002</v>
      </c>
      <c r="F246" s="5">
        <v>24568480.3727144</v>
      </c>
      <c r="G246">
        <v>7.6270000000000001E-3</v>
      </c>
      <c r="H246">
        <v>2.94</v>
      </c>
      <c r="I246" s="2">
        <v>51196</v>
      </c>
      <c r="J246">
        <v>8107</v>
      </c>
      <c r="K246">
        <v>11.66</v>
      </c>
      <c r="L246">
        <v>106.46</v>
      </c>
      <c r="M246" t="s">
        <v>61</v>
      </c>
      <c r="N246" t="s">
        <v>62</v>
      </c>
      <c r="O246" t="s">
        <v>26</v>
      </c>
      <c r="P246" t="s">
        <v>63</v>
      </c>
      <c r="Q246" t="s">
        <v>517</v>
      </c>
      <c r="R246" t="s">
        <v>518</v>
      </c>
    </row>
    <row r="247" spans="1:18" x14ac:dyDescent="0.25">
      <c r="A247" s="2">
        <v>43087</v>
      </c>
      <c r="B247" t="s">
        <v>21</v>
      </c>
      <c r="C247" t="s">
        <v>615</v>
      </c>
      <c r="D247" t="s">
        <v>345</v>
      </c>
      <c r="E247">
        <v>577873395.64909995</v>
      </c>
      <c r="F247" s="5">
        <v>74320729.646303102</v>
      </c>
      <c r="G247">
        <v>1.4014E-2</v>
      </c>
      <c r="H247">
        <v>3.31</v>
      </c>
      <c r="I247" s="2">
        <v>50328</v>
      </c>
      <c r="J247">
        <v>7239</v>
      </c>
      <c r="K247">
        <v>11.81</v>
      </c>
      <c r="L247">
        <v>94.27</v>
      </c>
      <c r="M247" t="s">
        <v>61</v>
      </c>
      <c r="N247" t="s">
        <v>62</v>
      </c>
      <c r="O247" t="s">
        <v>131</v>
      </c>
      <c r="P247" t="s">
        <v>120</v>
      </c>
      <c r="Q247" t="s">
        <v>346</v>
      </c>
      <c r="R247" t="s">
        <v>347</v>
      </c>
    </row>
    <row r="248" spans="1:18" x14ac:dyDescent="0.25">
      <c r="A248" s="2">
        <v>43087</v>
      </c>
      <c r="B248" t="s">
        <v>21</v>
      </c>
      <c r="C248" t="s">
        <v>616</v>
      </c>
      <c r="D248" t="s">
        <v>617</v>
      </c>
      <c r="E248">
        <v>364417690.84079999</v>
      </c>
      <c r="F248" s="5">
        <v>79837576.046302006</v>
      </c>
      <c r="G248">
        <v>8.8369999999999994E-3</v>
      </c>
      <c r="H248">
        <v>3.08</v>
      </c>
      <c r="I248" s="2">
        <v>53865</v>
      </c>
      <c r="J248">
        <v>10776</v>
      </c>
      <c r="K248">
        <v>11.97</v>
      </c>
      <c r="L248">
        <v>103.13</v>
      </c>
      <c r="M248" t="s">
        <v>61</v>
      </c>
      <c r="N248" t="s">
        <v>62</v>
      </c>
      <c r="O248" t="s">
        <v>398</v>
      </c>
      <c r="P248" t="s">
        <v>120</v>
      </c>
      <c r="Q248" t="s">
        <v>618</v>
      </c>
      <c r="R248" t="s">
        <v>619</v>
      </c>
    </row>
    <row r="249" spans="1:18" x14ac:dyDescent="0.25">
      <c r="A249" s="2">
        <v>43087</v>
      </c>
      <c r="B249" t="s">
        <v>21</v>
      </c>
      <c r="C249" t="s">
        <v>620</v>
      </c>
      <c r="D249" t="s">
        <v>60</v>
      </c>
      <c r="E249">
        <v>53714246.770199999</v>
      </c>
      <c r="F249" s="5">
        <v>47892645.678694598</v>
      </c>
      <c r="G249">
        <v>1.3029999999999999E-3</v>
      </c>
      <c r="H249">
        <v>3.1</v>
      </c>
      <c r="I249" s="2">
        <v>50679</v>
      </c>
      <c r="J249">
        <v>7590</v>
      </c>
      <c r="K249">
        <v>12.41</v>
      </c>
      <c r="L249">
        <v>111.22</v>
      </c>
      <c r="M249" t="s">
        <v>61</v>
      </c>
      <c r="N249" t="s">
        <v>62</v>
      </c>
      <c r="O249" t="s">
        <v>26</v>
      </c>
      <c r="P249" t="s">
        <v>148</v>
      </c>
      <c r="Q249" t="s">
        <v>64</v>
      </c>
      <c r="R249" t="s">
        <v>501</v>
      </c>
    </row>
    <row r="250" spans="1:18" x14ac:dyDescent="0.25">
      <c r="A250" s="2">
        <v>43087</v>
      </c>
      <c r="B250" t="s">
        <v>21</v>
      </c>
      <c r="C250" t="s">
        <v>621</v>
      </c>
      <c r="D250" t="s">
        <v>251</v>
      </c>
      <c r="E250">
        <v>650689863.16900003</v>
      </c>
      <c r="F250" s="5">
        <v>24580757.8598786</v>
      </c>
      <c r="G250">
        <v>1.5779999999999999E-2</v>
      </c>
      <c r="H250">
        <v>3.16</v>
      </c>
      <c r="I250" s="2">
        <v>49491</v>
      </c>
      <c r="J250">
        <v>6402</v>
      </c>
      <c r="K250">
        <v>12.85</v>
      </c>
      <c r="L250">
        <v>111.35</v>
      </c>
      <c r="M250" t="s">
        <v>61</v>
      </c>
      <c r="N250" t="s">
        <v>62</v>
      </c>
      <c r="O250" t="s">
        <v>26</v>
      </c>
      <c r="P250" t="s">
        <v>63</v>
      </c>
      <c r="Q250" t="s">
        <v>49</v>
      </c>
      <c r="R250" t="s">
        <v>598</v>
      </c>
    </row>
    <row r="251" spans="1:18" x14ac:dyDescent="0.25">
      <c r="A251" s="2">
        <v>43087</v>
      </c>
      <c r="B251" t="s">
        <v>21</v>
      </c>
      <c r="C251" t="s">
        <v>622</v>
      </c>
      <c r="D251" t="s">
        <v>611</v>
      </c>
      <c r="E251">
        <v>94905916.442300007</v>
      </c>
      <c r="F251" s="5">
        <v>79827813.250194296</v>
      </c>
      <c r="G251">
        <v>2.3019999999999998E-3</v>
      </c>
      <c r="H251">
        <v>3.19</v>
      </c>
      <c r="I251" s="2">
        <v>49926</v>
      </c>
      <c r="J251">
        <v>6837</v>
      </c>
      <c r="K251">
        <v>13.03</v>
      </c>
      <c r="L251">
        <v>117.45</v>
      </c>
      <c r="M251" t="s">
        <v>61</v>
      </c>
      <c r="N251" t="s">
        <v>62</v>
      </c>
      <c r="O251" t="s">
        <v>26</v>
      </c>
      <c r="P251" t="s">
        <v>120</v>
      </c>
      <c r="Q251" t="s">
        <v>612</v>
      </c>
      <c r="R251" t="s">
        <v>613</v>
      </c>
    </row>
    <row r="252" spans="1:18" x14ac:dyDescent="0.25">
      <c r="A252" s="2">
        <v>43087</v>
      </c>
      <c r="B252" t="s">
        <v>21</v>
      </c>
      <c r="C252" t="s">
        <v>623</v>
      </c>
      <c r="D252" t="s">
        <v>251</v>
      </c>
      <c r="E252">
        <v>27901746.191500001</v>
      </c>
      <c r="F252" s="5">
        <v>24558172.259041</v>
      </c>
      <c r="G252">
        <v>6.7699999999999998E-4</v>
      </c>
      <c r="H252">
        <v>3.18</v>
      </c>
      <c r="I252" s="2">
        <v>49857</v>
      </c>
      <c r="J252">
        <v>6768</v>
      </c>
      <c r="K252">
        <v>13.37</v>
      </c>
      <c r="L252">
        <v>111.54</v>
      </c>
      <c r="M252" t="s">
        <v>61</v>
      </c>
      <c r="N252" t="s">
        <v>62</v>
      </c>
      <c r="O252" t="s">
        <v>26</v>
      </c>
      <c r="P252" t="s">
        <v>63</v>
      </c>
      <c r="Q252" t="s">
        <v>49</v>
      </c>
      <c r="R252" t="s">
        <v>598</v>
      </c>
    </row>
    <row r="253" spans="1:18" x14ac:dyDescent="0.25">
      <c r="A253" s="2">
        <v>43087</v>
      </c>
      <c r="B253" t="s">
        <v>21</v>
      </c>
      <c r="C253" t="s">
        <v>624</v>
      </c>
      <c r="D253" t="s">
        <v>274</v>
      </c>
      <c r="E253">
        <v>502474869</v>
      </c>
      <c r="F253" s="5">
        <v>450000000</v>
      </c>
      <c r="G253">
        <v>1.2185E-2</v>
      </c>
      <c r="H253">
        <v>5.42</v>
      </c>
      <c r="I253" s="2">
        <v>52232</v>
      </c>
      <c r="J253">
        <v>9143</v>
      </c>
      <c r="K253">
        <v>13.41</v>
      </c>
      <c r="L253">
        <v>108.62</v>
      </c>
      <c r="M253" t="s">
        <v>24</v>
      </c>
      <c r="N253" t="s">
        <v>275</v>
      </c>
      <c r="O253" t="s">
        <v>276</v>
      </c>
      <c r="P253" t="s">
        <v>96</v>
      </c>
      <c r="Q253" t="s">
        <v>277</v>
      </c>
      <c r="R253" t="s">
        <v>278</v>
      </c>
    </row>
    <row r="254" spans="1:18" x14ac:dyDescent="0.25">
      <c r="A254" s="2">
        <v>43087</v>
      </c>
      <c r="B254" t="s">
        <v>21</v>
      </c>
      <c r="C254" t="s">
        <v>625</v>
      </c>
      <c r="D254" t="s">
        <v>244</v>
      </c>
      <c r="E254">
        <v>56417743</v>
      </c>
      <c r="F254" s="5">
        <v>2000</v>
      </c>
      <c r="G254">
        <v>1.3680000000000001E-3</v>
      </c>
      <c r="H254">
        <v>3.02</v>
      </c>
      <c r="I254" s="2">
        <v>51317</v>
      </c>
      <c r="J254">
        <v>8228</v>
      </c>
      <c r="K254">
        <v>13.61</v>
      </c>
      <c r="L254">
        <v>103.71</v>
      </c>
      <c r="M254" t="s">
        <v>61</v>
      </c>
      <c r="N254" t="s">
        <v>62</v>
      </c>
      <c r="O254" t="s">
        <v>26</v>
      </c>
      <c r="P254" t="s">
        <v>100</v>
      </c>
      <c r="Q254" t="s">
        <v>245</v>
      </c>
      <c r="R254" t="s">
        <v>246</v>
      </c>
    </row>
    <row r="255" spans="1:18" x14ac:dyDescent="0.25">
      <c r="A255" s="2">
        <v>43087</v>
      </c>
      <c r="B255" t="s">
        <v>21</v>
      </c>
      <c r="C255" t="s">
        <v>626</v>
      </c>
      <c r="D255" t="s">
        <v>290</v>
      </c>
      <c r="E255">
        <v>2895616461</v>
      </c>
      <c r="F255" s="5">
        <v>112000</v>
      </c>
      <c r="G255">
        <v>7.0221000000000006E-2</v>
      </c>
      <c r="H255">
        <v>2.2999999999999998</v>
      </c>
      <c r="I255" s="2">
        <v>49369</v>
      </c>
      <c r="J255">
        <v>6280</v>
      </c>
      <c r="K255">
        <v>14.49</v>
      </c>
      <c r="L255">
        <v>95.95</v>
      </c>
      <c r="M255" t="s">
        <v>61</v>
      </c>
      <c r="N255" t="s">
        <v>275</v>
      </c>
      <c r="O255" t="s">
        <v>276</v>
      </c>
      <c r="P255" t="s">
        <v>96</v>
      </c>
      <c r="Q255" t="s">
        <v>277</v>
      </c>
      <c r="R255" t="s">
        <v>291</v>
      </c>
    </row>
    <row r="256" spans="1:18" x14ac:dyDescent="0.25">
      <c r="A256" s="2">
        <v>43087</v>
      </c>
      <c r="B256" t="s">
        <v>21</v>
      </c>
      <c r="C256" t="s">
        <v>627</v>
      </c>
      <c r="D256" t="s">
        <v>105</v>
      </c>
      <c r="E256">
        <v>16307722.698899999</v>
      </c>
      <c r="F256" s="5">
        <v>14737724.5594233</v>
      </c>
      <c r="G256">
        <v>3.9500000000000001E-4</v>
      </c>
      <c r="H256">
        <v>3.34</v>
      </c>
      <c r="I256" s="2">
        <v>50861</v>
      </c>
      <c r="J256">
        <v>7772</v>
      </c>
      <c r="K256">
        <v>14.81</v>
      </c>
      <c r="L256">
        <v>109.73</v>
      </c>
      <c r="M256" t="s">
        <v>61</v>
      </c>
      <c r="N256" t="s">
        <v>62</v>
      </c>
      <c r="O256" t="s">
        <v>26</v>
      </c>
      <c r="P256" t="s">
        <v>120</v>
      </c>
      <c r="Q256" t="s">
        <v>106</v>
      </c>
      <c r="R256" t="s">
        <v>595</v>
      </c>
    </row>
    <row r="257" spans="1:18" x14ac:dyDescent="0.25">
      <c r="A257" s="2">
        <v>43087</v>
      </c>
      <c r="B257" t="s">
        <v>21</v>
      </c>
      <c r="C257" t="s">
        <v>628</v>
      </c>
      <c r="D257" t="s">
        <v>588</v>
      </c>
      <c r="E257">
        <v>27985573.947500002</v>
      </c>
      <c r="F257" s="5">
        <v>24561997.255420301</v>
      </c>
      <c r="G257">
        <v>6.7900000000000002E-4</v>
      </c>
      <c r="H257">
        <v>3.32</v>
      </c>
      <c r="I257" s="2">
        <v>51789</v>
      </c>
      <c r="J257">
        <v>8700</v>
      </c>
      <c r="K257">
        <v>14.83</v>
      </c>
      <c r="L257">
        <v>113.12</v>
      </c>
      <c r="M257" t="s">
        <v>61</v>
      </c>
      <c r="N257" t="s">
        <v>62</v>
      </c>
      <c r="O257" t="s">
        <v>158</v>
      </c>
      <c r="P257" t="s">
        <v>120</v>
      </c>
      <c r="Q257" t="s">
        <v>589</v>
      </c>
      <c r="R257" t="s">
        <v>590</v>
      </c>
    </row>
    <row r="258" spans="1:18" x14ac:dyDescent="0.25">
      <c r="A258" s="2">
        <v>43087</v>
      </c>
      <c r="B258" t="s">
        <v>21</v>
      </c>
      <c r="C258" t="s">
        <v>629</v>
      </c>
      <c r="D258" t="s">
        <v>105</v>
      </c>
      <c r="E258">
        <v>65875719.6884</v>
      </c>
      <c r="F258" s="5">
        <v>61403295.8593584</v>
      </c>
      <c r="G258">
        <v>1.598E-3</v>
      </c>
      <c r="H258">
        <v>3.35</v>
      </c>
      <c r="I258" s="2">
        <v>51075</v>
      </c>
      <c r="J258">
        <v>7986</v>
      </c>
      <c r="K258">
        <v>15.28</v>
      </c>
      <c r="L258">
        <v>106.77</v>
      </c>
      <c r="M258" t="s">
        <v>61</v>
      </c>
      <c r="N258" t="s">
        <v>62</v>
      </c>
      <c r="O258" t="s">
        <v>26</v>
      </c>
      <c r="P258" t="s">
        <v>120</v>
      </c>
      <c r="Q258" t="s">
        <v>106</v>
      </c>
      <c r="R258" t="s">
        <v>595</v>
      </c>
    </row>
    <row r="259" spans="1:18" x14ac:dyDescent="0.25">
      <c r="A259" s="2">
        <v>43087</v>
      </c>
      <c r="B259" t="s">
        <v>21</v>
      </c>
      <c r="C259" t="s">
        <v>630</v>
      </c>
      <c r="D259" t="s">
        <v>290</v>
      </c>
      <c r="E259">
        <v>1890113288</v>
      </c>
      <c r="F259" s="5">
        <v>63000</v>
      </c>
      <c r="G259">
        <v>4.5837000000000003E-2</v>
      </c>
      <c r="H259">
        <v>2.46</v>
      </c>
      <c r="I259" s="2">
        <v>52597</v>
      </c>
      <c r="J259">
        <v>9508</v>
      </c>
      <c r="K259">
        <v>18.47</v>
      </c>
      <c r="L259">
        <v>110.45</v>
      </c>
      <c r="M259" t="s">
        <v>61</v>
      </c>
      <c r="N259" t="s">
        <v>275</v>
      </c>
      <c r="O259" t="s">
        <v>276</v>
      </c>
      <c r="P259" t="s">
        <v>96</v>
      </c>
      <c r="Q259" t="s">
        <v>277</v>
      </c>
      <c r="R259" t="s">
        <v>291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FA7DE-D12C-4664-A34D-6FD419415E67}">
  <sheetPr codeName="Hoja1"/>
  <dimension ref="A1:U261"/>
  <sheetViews>
    <sheetView tabSelected="1" topLeftCell="D1" workbookViewId="0">
      <selection activeCell="R10" sqref="R10"/>
    </sheetView>
  </sheetViews>
  <sheetFormatPr baseColWidth="10" defaultRowHeight="15" x14ac:dyDescent="0.25"/>
  <cols>
    <col min="3" max="3" width="13" bestFit="1" customWidth="1"/>
    <col min="4" max="4" width="13.7109375" bestFit="1" customWidth="1"/>
    <col min="5" max="6" width="19.5703125" bestFit="1" customWidth="1"/>
    <col min="7" max="7" width="15.140625" bestFit="1" customWidth="1"/>
    <col min="8" max="8" width="9" bestFit="1" customWidth="1"/>
    <col min="9" max="10" width="9.5703125" bestFit="1" customWidth="1"/>
    <col min="11" max="11" width="11.140625" bestFit="1" customWidth="1"/>
    <col min="12" max="13" width="10" bestFit="1" customWidth="1"/>
    <col min="14" max="14" width="22.42578125" bestFit="1" customWidth="1"/>
    <col min="17" max="17" width="23.140625" bestFit="1" customWidth="1"/>
    <col min="18" max="18" width="22.42578125" bestFit="1" customWidth="1"/>
    <col min="20" max="20" width="10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688</v>
      </c>
      <c r="F1" s="1" t="s">
        <v>689</v>
      </c>
      <c r="G1" s="1" t="s">
        <v>5</v>
      </c>
      <c r="H1" s="1" t="s">
        <v>6</v>
      </c>
      <c r="I1" s="1" t="s">
        <v>691</v>
      </c>
      <c r="J1" s="1" t="s">
        <v>692</v>
      </c>
      <c r="K1" s="1" t="s">
        <v>10</v>
      </c>
      <c r="L1" s="1" t="s">
        <v>11</v>
      </c>
      <c r="M1" s="1" t="s">
        <v>690</v>
      </c>
      <c r="N1" s="1" t="s">
        <v>693</v>
      </c>
      <c r="O1" s="1" t="s">
        <v>694</v>
      </c>
    </row>
    <row r="2" spans="1:21" x14ac:dyDescent="0.25">
      <c r="A2" t="s">
        <v>20</v>
      </c>
      <c r="B2" t="s">
        <v>21</v>
      </c>
      <c r="C2" t="s">
        <v>22</v>
      </c>
      <c r="D2" t="s">
        <v>23</v>
      </c>
      <c r="E2" s="5">
        <v>29060421.4472</v>
      </c>
      <c r="F2" s="5">
        <f>+VLOOKUP(C2,'2017-12-18'!$C$2:$E$259,3,FALSE)</f>
        <v>29159162.532400001</v>
      </c>
      <c r="G2" s="5">
        <v>28845035.852905709</v>
      </c>
      <c r="H2">
        <v>7.0399999999999998E-4</v>
      </c>
      <c r="I2">
        <v>0</v>
      </c>
      <c r="J2">
        <f>+VLOOKUP(C2,'2017-12-18'!$C$2:$H$259,6,FALSE)</f>
        <v>0</v>
      </c>
      <c r="K2">
        <v>0</v>
      </c>
      <c r="L2">
        <v>1.0074669999999999</v>
      </c>
      <c r="M2" s="9">
        <f>+IF(K2=0,E2/F2-1,-K2*(I2-J2)/100)</f>
        <v>-3.3862798731028043E-3</v>
      </c>
      <c r="N2" s="19">
        <f>+M2*H2</f>
        <v>-2.3839410306643742E-6</v>
      </c>
      <c r="O2" s="9">
        <f>IF(K2&gt;0,I2*H2/100/365,0)</f>
        <v>0</v>
      </c>
      <c r="Q2" t="s">
        <v>700</v>
      </c>
      <c r="R2" s="9">
        <f>+U2/U3-1</f>
        <v>-1.9473726563129512E-3</v>
      </c>
      <c r="T2" t="s">
        <v>702</v>
      </c>
      <c r="U2">
        <v>620.14</v>
      </c>
    </row>
    <row r="3" spans="1:21" x14ac:dyDescent="0.25">
      <c r="A3" t="s">
        <v>20</v>
      </c>
      <c r="B3" t="s">
        <v>21</v>
      </c>
      <c r="C3" t="s">
        <v>30</v>
      </c>
      <c r="D3" t="s">
        <v>31</v>
      </c>
      <c r="E3" s="5">
        <v>21951884.674600001</v>
      </c>
      <c r="F3" s="5">
        <f>+VLOOKUP(C3,'2017-12-18'!$C$2:$E$259,3,FALSE)</f>
        <v>22020906.689100001</v>
      </c>
      <c r="G3" s="5">
        <v>21925573.985817019</v>
      </c>
      <c r="H3">
        <v>5.3200000000000003E-4</v>
      </c>
      <c r="I3">
        <v>0</v>
      </c>
      <c r="J3">
        <f>+VLOOKUP(C3,'2017-12-18'!$C$2:$H$259,6,FALSE)</f>
        <v>0</v>
      </c>
      <c r="K3">
        <v>0</v>
      </c>
      <c r="L3">
        <v>1.0012000000000001</v>
      </c>
      <c r="M3" s="9">
        <f t="shared" ref="M3:M66" si="0">+IF(K3=0,E3/F3-1,-K3*(I3-J3)/100)</f>
        <v>-3.134385676052287E-3</v>
      </c>
      <c r="N3" s="19">
        <f t="shared" ref="N3:N66" si="1">+M3*H3</f>
        <v>-1.6674931796598167E-6</v>
      </c>
      <c r="O3" s="9">
        <f t="shared" ref="O3:O66" si="2">IF(K3&gt;0,I3*H3/100/365,0)</f>
        <v>0</v>
      </c>
      <c r="Q3" t="s">
        <v>701</v>
      </c>
      <c r="R3" s="9">
        <f>+U5/U4-1</f>
        <v>-6.7673086933890403E-3</v>
      </c>
      <c r="T3" t="s">
        <v>703</v>
      </c>
      <c r="U3">
        <v>621.35</v>
      </c>
    </row>
    <row r="4" spans="1:21" x14ac:dyDescent="0.25">
      <c r="A4" t="s">
        <v>20</v>
      </c>
      <c r="B4" t="s">
        <v>21</v>
      </c>
      <c r="C4" t="s">
        <v>35</v>
      </c>
      <c r="D4" t="s">
        <v>36</v>
      </c>
      <c r="E4" s="5">
        <v>46182891.4934</v>
      </c>
      <c r="F4" s="5">
        <f>+VLOOKUP(C4,'2017-12-18'!$C$2:$E$259,3,FALSE)</f>
        <v>46337404.236599997</v>
      </c>
      <c r="G4" s="5">
        <v>45517.933651470965</v>
      </c>
      <c r="H4">
        <v>1.119E-3</v>
      </c>
      <c r="I4">
        <v>0</v>
      </c>
      <c r="J4">
        <f>+VLOOKUP(C4,'2017-12-18'!$C$2:$H$259,6,FALSE)</f>
        <v>0</v>
      </c>
      <c r="K4">
        <v>0</v>
      </c>
      <c r="L4">
        <v>1014.6087</v>
      </c>
      <c r="M4" s="9">
        <f t="shared" si="0"/>
        <v>-3.3345144326827336E-3</v>
      </c>
      <c r="N4" s="19">
        <f t="shared" si="1"/>
        <v>-3.7313216501719788E-6</v>
      </c>
      <c r="O4" s="9">
        <f t="shared" si="2"/>
        <v>0</v>
      </c>
      <c r="Q4" t="s">
        <v>699</v>
      </c>
      <c r="R4" s="9">
        <f>+(1+R2)*(1+R3)-1</f>
        <v>-8.7015028777956971E-3</v>
      </c>
      <c r="T4" t="s">
        <v>704</v>
      </c>
      <c r="U4">
        <v>19.21</v>
      </c>
    </row>
    <row r="5" spans="1:21" x14ac:dyDescent="0.25">
      <c r="A5" t="s">
        <v>20</v>
      </c>
      <c r="B5" t="s">
        <v>21</v>
      </c>
      <c r="C5" t="s">
        <v>40</v>
      </c>
      <c r="D5" t="s">
        <v>41</v>
      </c>
      <c r="E5" s="5">
        <v>296996.08679999999</v>
      </c>
      <c r="F5" s="5">
        <f>+VLOOKUP(C5,'2017-12-18'!$C$2:$E$259,3,FALSE)</f>
        <v>296621.29070000001</v>
      </c>
      <c r="G5" s="5">
        <v>297161.22521007375</v>
      </c>
      <c r="H5">
        <v>6.9999999999999999E-6</v>
      </c>
      <c r="I5">
        <v>6.6719999999999997</v>
      </c>
      <c r="J5">
        <f>+VLOOKUP(C5,'2017-12-18'!$C$2:$H$259,6,FALSE)</f>
        <v>6.7320000000000002</v>
      </c>
      <c r="K5">
        <v>0.01</v>
      </c>
      <c r="L5">
        <v>99.944428000000002</v>
      </c>
      <c r="M5" s="9">
        <f t="shared" si="0"/>
        <v>6.0000000000000493E-6</v>
      </c>
      <c r="N5" s="19">
        <f t="shared" si="1"/>
        <v>4.2000000000000346E-11</v>
      </c>
      <c r="O5" s="9">
        <f t="shared" si="2"/>
        <v>1.2795616438356164E-9</v>
      </c>
      <c r="T5" t="s">
        <v>705</v>
      </c>
      <c r="U5">
        <v>19.079999999999998</v>
      </c>
    </row>
    <row r="6" spans="1:21" x14ac:dyDescent="0.25">
      <c r="A6" t="s">
        <v>20</v>
      </c>
      <c r="B6" t="s">
        <v>21</v>
      </c>
      <c r="C6" t="s">
        <v>40</v>
      </c>
      <c r="D6" t="s">
        <v>46</v>
      </c>
      <c r="E6" s="5">
        <v>34251396.528999999</v>
      </c>
      <c r="F6" s="5">
        <f>+VLOOKUP(C6,'2017-12-18'!$C$2:$E$259,3,FALSE)</f>
        <v>296621.29070000001</v>
      </c>
      <c r="G6" s="5">
        <v>34259274.449204594</v>
      </c>
      <c r="H6">
        <v>8.3000000000000001E-4</v>
      </c>
      <c r="I6">
        <v>2.76</v>
      </c>
      <c r="J6">
        <f>+VLOOKUP(C6,'2017-12-18'!$C$2:$H$259,6,FALSE)</f>
        <v>6.7320000000000002</v>
      </c>
      <c r="K6">
        <v>0.01</v>
      </c>
      <c r="L6">
        <v>99.977005000000005</v>
      </c>
      <c r="M6" s="9">
        <f t="shared" si="0"/>
        <v>3.9720000000000006E-4</v>
      </c>
      <c r="N6" s="19">
        <f t="shared" si="1"/>
        <v>3.2967600000000007E-7</v>
      </c>
      <c r="O6" s="10">
        <f t="shared" si="2"/>
        <v>6.2761643835616431E-8</v>
      </c>
      <c r="Q6" t="s">
        <v>697</v>
      </c>
      <c r="R6" s="18">
        <f>+N259</f>
        <v>7.6897068696980895E-4</v>
      </c>
    </row>
    <row r="7" spans="1:21" x14ac:dyDescent="0.25">
      <c r="A7" t="s">
        <v>20</v>
      </c>
      <c r="B7" t="s">
        <v>21</v>
      </c>
      <c r="C7" t="s">
        <v>40</v>
      </c>
      <c r="D7" t="s">
        <v>50</v>
      </c>
      <c r="E7" s="5">
        <v>955552.62699999998</v>
      </c>
      <c r="F7" s="5">
        <f>+VLOOKUP(C7,'2017-12-18'!$C$2:$E$259,3,FALSE)</f>
        <v>296621.29070000001</v>
      </c>
      <c r="G7" s="5">
        <v>956954.10543849668</v>
      </c>
      <c r="H7">
        <v>2.3E-5</v>
      </c>
      <c r="I7">
        <v>6.6</v>
      </c>
      <c r="J7">
        <f>+VLOOKUP(C7,'2017-12-18'!$C$2:$H$259,6,FALSE)</f>
        <v>6.7320000000000002</v>
      </c>
      <c r="K7">
        <v>0.02</v>
      </c>
      <c r="L7">
        <v>99.853548000000004</v>
      </c>
      <c r="M7" s="9">
        <f t="shared" si="0"/>
        <v>2.6400000000000113E-5</v>
      </c>
      <c r="N7" s="19">
        <f t="shared" si="1"/>
        <v>6.0720000000000262E-10</v>
      </c>
      <c r="O7" s="10">
        <f t="shared" si="2"/>
        <v>4.158904109589041E-9</v>
      </c>
      <c r="Q7" t="s">
        <v>706</v>
      </c>
      <c r="R7" s="18">
        <f>+O259</f>
        <v>8.4874632712328738E-5</v>
      </c>
    </row>
    <row r="8" spans="1:21" x14ac:dyDescent="0.25">
      <c r="A8" t="s">
        <v>20</v>
      </c>
      <c r="B8" t="s">
        <v>21</v>
      </c>
      <c r="C8" t="s">
        <v>40</v>
      </c>
      <c r="D8" t="s">
        <v>55</v>
      </c>
      <c r="E8" s="5">
        <v>21175.476500000001</v>
      </c>
      <c r="F8" s="5">
        <f>+VLOOKUP(C8,'2017-12-18'!$C$2:$E$259,3,FALSE)</f>
        <v>296621.29070000001</v>
      </c>
      <c r="G8" s="5">
        <v>21203.364629396106</v>
      </c>
      <c r="H8">
        <v>9.9999999999999995E-7</v>
      </c>
      <c r="I8">
        <v>5.2679999999999998</v>
      </c>
      <c r="J8">
        <f>+VLOOKUP(C8,'2017-12-18'!$C$2:$H$259,6,FALSE)</f>
        <v>6.7320000000000002</v>
      </c>
      <c r="K8">
        <v>0.02</v>
      </c>
      <c r="L8">
        <v>99.868472999999994</v>
      </c>
      <c r="M8" s="9">
        <f t="shared" si="0"/>
        <v>2.9280000000000007E-4</v>
      </c>
      <c r="N8" s="19">
        <f t="shared" si="1"/>
        <v>2.9280000000000006E-10</v>
      </c>
      <c r="O8" s="10">
        <f t="shared" si="2"/>
        <v>1.4432876712328765E-10</v>
      </c>
      <c r="Q8" t="s">
        <v>707</v>
      </c>
      <c r="R8" s="20">
        <v>1.2999999999999999E-4</v>
      </c>
    </row>
    <row r="9" spans="1:21" x14ac:dyDescent="0.25">
      <c r="A9" t="s">
        <v>20</v>
      </c>
      <c r="B9" t="s">
        <v>21</v>
      </c>
      <c r="C9" t="s">
        <v>40</v>
      </c>
      <c r="D9" t="s">
        <v>41</v>
      </c>
      <c r="E9" s="5">
        <v>1078224.9236999999</v>
      </c>
      <c r="F9" s="5">
        <f>+VLOOKUP(C9,'2017-12-18'!$C$2:$E$259,3,FALSE)</f>
        <v>296621.29070000001</v>
      </c>
      <c r="G9" s="5">
        <v>1080223.2394959759</v>
      </c>
      <c r="H9">
        <v>2.5999999999999998E-5</v>
      </c>
      <c r="I9">
        <v>6.6719999999999997</v>
      </c>
      <c r="J9">
        <f>+VLOOKUP(C9,'2017-12-18'!$C$2:$H$259,6,FALSE)</f>
        <v>6.7320000000000002</v>
      </c>
      <c r="K9">
        <v>0.03</v>
      </c>
      <c r="L9">
        <v>99.815009000000003</v>
      </c>
      <c r="M9" s="9">
        <f t="shared" si="0"/>
        <v>1.800000000000015E-5</v>
      </c>
      <c r="N9" s="19">
        <f t="shared" si="1"/>
        <v>4.6800000000000386E-10</v>
      </c>
      <c r="O9" s="10">
        <f t="shared" si="2"/>
        <v>4.7526575342465748E-9</v>
      </c>
      <c r="Q9" t="s">
        <v>695</v>
      </c>
      <c r="R9" s="11">
        <f>-0.27/30/100*0.2</f>
        <v>-1.8E-5</v>
      </c>
    </row>
    <row r="10" spans="1:21" x14ac:dyDescent="0.25">
      <c r="A10" t="s">
        <v>20</v>
      </c>
      <c r="B10" t="s">
        <v>21</v>
      </c>
      <c r="C10" t="s">
        <v>59</v>
      </c>
      <c r="D10" t="s">
        <v>60</v>
      </c>
      <c r="E10" s="5">
        <v>3507.096</v>
      </c>
      <c r="F10" s="5">
        <f>+VLOOKUP(C10,'2017-12-18'!$C$2:$E$259,3,FALSE)</f>
        <v>3507.1662999999999</v>
      </c>
      <c r="G10" s="5">
        <v>3458.5479197300187</v>
      </c>
      <c r="H10">
        <v>0</v>
      </c>
      <c r="I10">
        <v>2.67</v>
      </c>
      <c r="J10">
        <f>+VLOOKUP(C10,'2017-12-18'!$C$2:$H$259,6,FALSE)</f>
        <v>2.71</v>
      </c>
      <c r="K10">
        <v>0.03</v>
      </c>
      <c r="L10">
        <v>100</v>
      </c>
      <c r="M10" s="9">
        <f t="shared" si="0"/>
        <v>1.200000000000001E-5</v>
      </c>
      <c r="N10" s="19">
        <f t="shared" si="1"/>
        <v>0</v>
      </c>
      <c r="O10" s="10">
        <f t="shared" si="2"/>
        <v>0</v>
      </c>
      <c r="Q10" t="s">
        <v>696</v>
      </c>
      <c r="R10" s="16">
        <f>+R18</f>
        <v>-5.1756157675110582E-5</v>
      </c>
    </row>
    <row r="11" spans="1:21" x14ac:dyDescent="0.25">
      <c r="A11" t="s">
        <v>20</v>
      </c>
      <c r="B11" t="s">
        <v>21</v>
      </c>
      <c r="C11" t="s">
        <v>40</v>
      </c>
      <c r="D11" t="s">
        <v>66</v>
      </c>
      <c r="E11" s="5">
        <v>12906.113300000001</v>
      </c>
      <c r="F11" s="5">
        <f>+VLOOKUP(C11,'2017-12-18'!$C$2:$E$259,3,FALSE)</f>
        <v>296621.29070000001</v>
      </c>
      <c r="G11" s="5">
        <v>12919.363637734134</v>
      </c>
      <c r="H11">
        <v>0</v>
      </c>
      <c r="I11">
        <v>2.64</v>
      </c>
      <c r="J11">
        <f>+VLOOKUP(C11,'2017-12-18'!$C$2:$H$259,6,FALSE)</f>
        <v>6.7320000000000002</v>
      </c>
      <c r="K11">
        <v>0.04</v>
      </c>
      <c r="L11">
        <v>99.897437999999994</v>
      </c>
      <c r="M11" s="9">
        <f t="shared" si="0"/>
        <v>1.6368000000000001E-3</v>
      </c>
      <c r="N11" s="19">
        <f t="shared" si="1"/>
        <v>0</v>
      </c>
      <c r="O11" s="10">
        <f t="shared" si="2"/>
        <v>0</v>
      </c>
      <c r="Q11" t="s">
        <v>698</v>
      </c>
      <c r="R11" s="18">
        <f>+R6+R7+R9+R10</f>
        <v>7.8408916200702712E-4</v>
      </c>
    </row>
    <row r="12" spans="1:21" x14ac:dyDescent="0.25">
      <c r="A12" t="s">
        <v>20</v>
      </c>
      <c r="B12" t="s">
        <v>21</v>
      </c>
      <c r="C12" t="s">
        <v>40</v>
      </c>
      <c r="D12" t="s">
        <v>69</v>
      </c>
      <c r="E12" s="5">
        <v>199770264</v>
      </c>
      <c r="F12" s="5">
        <f>+VLOOKUP(C12,'2017-12-18'!$C$2:$E$259,3,FALSE)</f>
        <v>296621.29070000001</v>
      </c>
      <c r="G12" s="5">
        <v>200000000</v>
      </c>
      <c r="H12">
        <v>4.8409999999999998E-3</v>
      </c>
      <c r="I12">
        <v>2.76</v>
      </c>
      <c r="J12">
        <f>+VLOOKUP(C12,'2017-12-18'!$C$2:$H$259,6,FALSE)</f>
        <v>6.7320000000000002</v>
      </c>
      <c r="K12">
        <v>0.04</v>
      </c>
      <c r="L12">
        <v>99.885131999999999</v>
      </c>
      <c r="M12" s="9">
        <f t="shared" si="0"/>
        <v>1.5888000000000002E-3</v>
      </c>
      <c r="N12" s="19">
        <f t="shared" si="1"/>
        <v>7.6913808000000004E-6</v>
      </c>
      <c r="O12" s="10">
        <f t="shared" si="2"/>
        <v>3.6605917808219176E-7</v>
      </c>
    </row>
    <row r="13" spans="1:21" x14ac:dyDescent="0.25">
      <c r="A13" t="s">
        <v>20</v>
      </c>
      <c r="B13" t="s">
        <v>21</v>
      </c>
      <c r="C13" t="s">
        <v>40</v>
      </c>
      <c r="D13" t="s">
        <v>66</v>
      </c>
      <c r="E13" s="5">
        <v>31772090</v>
      </c>
      <c r="F13" s="5">
        <f>+VLOOKUP(C13,'2017-12-18'!$C$2:$E$259,3,FALSE)</f>
        <v>296621.29070000001</v>
      </c>
      <c r="G13" s="5">
        <v>31809369</v>
      </c>
      <c r="H13">
        <v>7.6900000000000004E-4</v>
      </c>
      <c r="I13">
        <v>2.64</v>
      </c>
      <c r="J13">
        <f>+VLOOKUP(C13,'2017-12-18'!$C$2:$H$259,6,FALSE)</f>
        <v>6.7320000000000002</v>
      </c>
      <c r="K13">
        <v>0.04</v>
      </c>
      <c r="L13">
        <v>99.882803999999993</v>
      </c>
      <c r="M13" s="9">
        <f t="shared" si="0"/>
        <v>1.6368000000000001E-3</v>
      </c>
      <c r="N13" s="19">
        <f t="shared" si="1"/>
        <v>1.2586992000000002E-6</v>
      </c>
      <c r="O13" s="10">
        <f t="shared" si="2"/>
        <v>5.5620821917808219E-8</v>
      </c>
      <c r="Q13" t="s">
        <v>710</v>
      </c>
      <c r="R13" s="5">
        <v>35000000000</v>
      </c>
    </row>
    <row r="14" spans="1:21" x14ac:dyDescent="0.25">
      <c r="A14" t="s">
        <v>20</v>
      </c>
      <c r="B14" t="s">
        <v>21</v>
      </c>
      <c r="C14" t="s">
        <v>40</v>
      </c>
      <c r="D14" t="s">
        <v>72</v>
      </c>
      <c r="E14" s="5">
        <v>3222.8366000000001</v>
      </c>
      <c r="F14" s="5">
        <f>+VLOOKUP(C14,'2017-12-18'!$C$2:$E$259,3,FALSE)</f>
        <v>296621.29070000001</v>
      </c>
      <c r="G14" s="5">
        <v>3227.0370805455209</v>
      </c>
      <c r="H14">
        <v>0</v>
      </c>
      <c r="I14">
        <v>2.76</v>
      </c>
      <c r="J14">
        <f>+VLOOKUP(C14,'2017-12-18'!$C$2:$H$259,6,FALSE)</f>
        <v>6.7320000000000002</v>
      </c>
      <c r="K14">
        <v>0.05</v>
      </c>
      <c r="L14">
        <v>99.869836000000006</v>
      </c>
      <c r="M14" s="9">
        <f t="shared" si="0"/>
        <v>1.9860000000000004E-3</v>
      </c>
      <c r="N14" s="19">
        <f t="shared" si="1"/>
        <v>0</v>
      </c>
      <c r="O14" s="10">
        <f t="shared" si="2"/>
        <v>0</v>
      </c>
      <c r="Q14" t="s">
        <v>708</v>
      </c>
      <c r="R14">
        <v>1500000</v>
      </c>
    </row>
    <row r="15" spans="1:21" x14ac:dyDescent="0.25">
      <c r="A15" t="s">
        <v>20</v>
      </c>
      <c r="B15" t="s">
        <v>21</v>
      </c>
      <c r="C15" t="s">
        <v>40</v>
      </c>
      <c r="D15" t="s">
        <v>72</v>
      </c>
      <c r="E15" s="5">
        <v>6449.3649999999998</v>
      </c>
      <c r="F15" s="5">
        <f>+VLOOKUP(C15,'2017-12-18'!$C$2:$E$259,3,FALSE)</f>
        <v>296621.29070000001</v>
      </c>
      <c r="G15" s="5">
        <v>6459.6839174771358</v>
      </c>
      <c r="H15">
        <v>0</v>
      </c>
      <c r="I15">
        <v>2.88</v>
      </c>
      <c r="J15">
        <f>+VLOOKUP(C15,'2017-12-18'!$C$2:$H$259,6,FALSE)</f>
        <v>6.7320000000000002</v>
      </c>
      <c r="K15">
        <v>0.05</v>
      </c>
      <c r="L15">
        <v>99.840255999999997</v>
      </c>
      <c r="M15" s="9">
        <f t="shared" si="0"/>
        <v>1.9260000000000002E-3</v>
      </c>
      <c r="N15" s="19">
        <f t="shared" si="1"/>
        <v>0</v>
      </c>
      <c r="O15" s="10">
        <f t="shared" si="2"/>
        <v>0</v>
      </c>
      <c r="Q15" t="s">
        <v>709</v>
      </c>
      <c r="R15" s="5">
        <f>+R14*U2</f>
        <v>930210000</v>
      </c>
    </row>
    <row r="16" spans="1:21" x14ac:dyDescent="0.25">
      <c r="A16" t="s">
        <v>20</v>
      </c>
      <c r="B16" t="s">
        <v>21</v>
      </c>
      <c r="C16" t="s">
        <v>40</v>
      </c>
      <c r="D16" t="s">
        <v>72</v>
      </c>
      <c r="E16" s="5">
        <v>25801.1515</v>
      </c>
      <c r="F16" s="5">
        <f>+VLOOKUP(C16,'2017-12-18'!$C$2:$E$259,3,FALSE)</f>
        <v>296621.29070000001</v>
      </c>
      <c r="G16" s="5">
        <v>25842.691579298393</v>
      </c>
      <c r="H16">
        <v>9.9999999999999995E-7</v>
      </c>
      <c r="I16">
        <v>2.76</v>
      </c>
      <c r="J16">
        <f>+VLOOKUP(C16,'2017-12-18'!$C$2:$H$259,6,FALSE)</f>
        <v>6.7320000000000002</v>
      </c>
      <c r="K16">
        <v>0.06</v>
      </c>
      <c r="L16">
        <v>99.839258000000001</v>
      </c>
      <c r="M16" s="9">
        <f t="shared" si="0"/>
        <v>2.3832000000000002E-3</v>
      </c>
      <c r="N16" s="19">
        <f t="shared" si="1"/>
        <v>2.3832000000000002E-9</v>
      </c>
      <c r="O16" s="10">
        <f t="shared" si="2"/>
        <v>7.5616438356164383E-11</v>
      </c>
      <c r="Q16" t="s">
        <v>672</v>
      </c>
      <c r="R16" s="9">
        <f>+R15/R13</f>
        <v>2.6577428571428571E-2</v>
      </c>
    </row>
    <row r="17" spans="1:18" x14ac:dyDescent="0.25">
      <c r="A17" t="s">
        <v>20</v>
      </c>
      <c r="B17" t="s">
        <v>21</v>
      </c>
      <c r="C17" t="s">
        <v>40</v>
      </c>
      <c r="D17" t="s">
        <v>69</v>
      </c>
      <c r="E17" s="5">
        <v>28352.1024</v>
      </c>
      <c r="F17" s="5">
        <f>+VLOOKUP(C17,'2017-12-18'!$C$2:$E$259,3,FALSE)</f>
        <v>296621.29070000001</v>
      </c>
      <c r="G17" s="5">
        <v>28426.006891055989</v>
      </c>
      <c r="H17">
        <v>9.9999999999999995E-7</v>
      </c>
      <c r="I17">
        <v>2.76</v>
      </c>
      <c r="J17">
        <f>+VLOOKUP(C17,'2017-12-18'!$C$2:$H$259,6,FALSE)</f>
        <v>6.7320000000000002</v>
      </c>
      <c r="K17">
        <v>0.09</v>
      </c>
      <c r="L17">
        <v>99.740010999999996</v>
      </c>
      <c r="M17" s="9">
        <f t="shared" si="0"/>
        <v>3.5748000000000004E-3</v>
      </c>
      <c r="N17" s="19">
        <f t="shared" si="1"/>
        <v>3.5748000000000001E-9</v>
      </c>
      <c r="O17" s="10">
        <f t="shared" si="2"/>
        <v>7.5616438356164383E-11</v>
      </c>
      <c r="Q17" t="s">
        <v>711</v>
      </c>
      <c r="R17" s="5">
        <f>+R14*(U2-U3)</f>
        <v>-1815000.0000000545</v>
      </c>
    </row>
    <row r="18" spans="1:18" x14ac:dyDescent="0.25">
      <c r="A18" t="s">
        <v>20</v>
      </c>
      <c r="B18" t="s">
        <v>21</v>
      </c>
      <c r="C18" t="s">
        <v>40</v>
      </c>
      <c r="D18" t="s">
        <v>72</v>
      </c>
      <c r="E18" s="5">
        <v>642.35230000000001</v>
      </c>
      <c r="F18" s="5">
        <f>+VLOOKUP(C18,'2017-12-18'!$C$2:$E$259,3,FALSE)</f>
        <v>296621.29070000001</v>
      </c>
      <c r="G18" s="5">
        <v>644.45925062807839</v>
      </c>
      <c r="H18">
        <v>0</v>
      </c>
      <c r="I18">
        <v>2.88</v>
      </c>
      <c r="J18">
        <f>+VLOOKUP(C18,'2017-12-18'!$C$2:$H$259,6,FALSE)</f>
        <v>6.7320000000000002</v>
      </c>
      <c r="K18">
        <v>0.11</v>
      </c>
      <c r="L18">
        <v>99.673069999999996</v>
      </c>
      <c r="M18" s="9">
        <f t="shared" si="0"/>
        <v>4.2372E-3</v>
      </c>
      <c r="N18" s="19">
        <f t="shared" si="1"/>
        <v>0</v>
      </c>
      <c r="O18" s="10">
        <f t="shared" si="2"/>
        <v>0</v>
      </c>
      <c r="Q18" t="s">
        <v>690</v>
      </c>
      <c r="R18" s="10">
        <f>+R16*R2</f>
        <v>-5.1756157675110582E-5</v>
      </c>
    </row>
    <row r="19" spans="1:18" x14ac:dyDescent="0.25">
      <c r="A19" t="s">
        <v>20</v>
      </c>
      <c r="B19" t="s">
        <v>21</v>
      </c>
      <c r="C19" t="s">
        <v>40</v>
      </c>
      <c r="D19" t="s">
        <v>72</v>
      </c>
      <c r="E19" s="5">
        <v>12876.5798</v>
      </c>
      <c r="F19" s="5">
        <f>+VLOOKUP(C19,'2017-12-18'!$C$2:$E$259,3,FALSE)</f>
        <v>296621.29070000001</v>
      </c>
      <c r="G19" s="5">
        <v>12921.905491014611</v>
      </c>
      <c r="H19">
        <v>0</v>
      </c>
      <c r="I19">
        <v>2.88</v>
      </c>
      <c r="J19">
        <f>+VLOOKUP(C19,'2017-12-18'!$C$2:$H$259,6,FALSE)</f>
        <v>6.7320000000000002</v>
      </c>
      <c r="K19">
        <v>0.12</v>
      </c>
      <c r="L19">
        <v>99.649234000000007</v>
      </c>
      <c r="M19" s="9">
        <f t="shared" si="0"/>
        <v>4.6224000000000005E-3</v>
      </c>
      <c r="N19" s="19">
        <f t="shared" si="1"/>
        <v>0</v>
      </c>
      <c r="O19" s="10">
        <f t="shared" si="2"/>
        <v>0</v>
      </c>
    </row>
    <row r="20" spans="1:18" x14ac:dyDescent="0.25">
      <c r="A20" t="s">
        <v>20</v>
      </c>
      <c r="B20" t="s">
        <v>21</v>
      </c>
      <c r="C20" t="s">
        <v>40</v>
      </c>
      <c r="D20" t="s">
        <v>74</v>
      </c>
      <c r="E20" s="5">
        <v>5182167</v>
      </c>
      <c r="F20" s="5">
        <f>+VLOOKUP(C20,'2017-12-18'!$C$2:$E$259,3,FALSE)</f>
        <v>296621.29070000001</v>
      </c>
      <c r="G20" s="5">
        <v>5201600</v>
      </c>
      <c r="H20">
        <v>1.25E-4</v>
      </c>
      <c r="I20">
        <v>3</v>
      </c>
      <c r="J20">
        <f>+VLOOKUP(C20,'2017-12-18'!$C$2:$H$259,6,FALSE)</f>
        <v>6.7320000000000002</v>
      </c>
      <c r="K20">
        <v>0.12</v>
      </c>
      <c r="L20">
        <v>99.626402999999996</v>
      </c>
      <c r="M20" s="9">
        <f t="shared" si="0"/>
        <v>4.4784000000000004E-3</v>
      </c>
      <c r="N20" s="19">
        <f t="shared" si="1"/>
        <v>5.5980000000000002E-7</v>
      </c>
      <c r="O20" s="10">
        <f t="shared" si="2"/>
        <v>1.0273972602739726E-8</v>
      </c>
    </row>
    <row r="21" spans="1:18" x14ac:dyDescent="0.25">
      <c r="A21" t="s">
        <v>20</v>
      </c>
      <c r="B21" t="s">
        <v>21</v>
      </c>
      <c r="C21" t="s">
        <v>40</v>
      </c>
      <c r="D21" t="s">
        <v>72</v>
      </c>
      <c r="E21" s="5">
        <v>6824453.5591000002</v>
      </c>
      <c r="F21" s="5">
        <f>+VLOOKUP(C21,'2017-12-18'!$C$2:$E$259,3,FALSE)</f>
        <v>296621.29070000001</v>
      </c>
      <c r="G21" s="5">
        <v>6850659.5240234379</v>
      </c>
      <c r="H21">
        <v>1.65E-4</v>
      </c>
      <c r="I21">
        <v>2.88</v>
      </c>
      <c r="J21">
        <f>+VLOOKUP(C21,'2017-12-18'!$C$2:$H$259,6,FALSE)</f>
        <v>6.7320000000000002</v>
      </c>
      <c r="K21">
        <v>0.13</v>
      </c>
      <c r="L21">
        <v>99.617468000000002</v>
      </c>
      <c r="M21" s="9">
        <f t="shared" si="0"/>
        <v>5.0076000000000009E-3</v>
      </c>
      <c r="N21" s="19">
        <f t="shared" si="1"/>
        <v>8.2625400000000014E-7</v>
      </c>
      <c r="O21" s="10">
        <f t="shared" si="2"/>
        <v>1.3019178082191782E-8</v>
      </c>
    </row>
    <row r="22" spans="1:18" x14ac:dyDescent="0.25">
      <c r="A22" t="s">
        <v>20</v>
      </c>
      <c r="B22" t="s">
        <v>21</v>
      </c>
      <c r="C22" t="s">
        <v>40</v>
      </c>
      <c r="D22" t="s">
        <v>72</v>
      </c>
      <c r="E22" s="5">
        <v>9103553.8648000006</v>
      </c>
      <c r="F22" s="5">
        <f>+VLOOKUP(C22,'2017-12-18'!$C$2:$E$259,3,FALSE)</f>
        <v>296621.29070000001</v>
      </c>
      <c r="G22" s="5">
        <v>9139846.7338657044</v>
      </c>
      <c r="H22">
        <v>2.2000000000000001E-4</v>
      </c>
      <c r="I22">
        <v>2.76</v>
      </c>
      <c r="J22">
        <f>+VLOOKUP(C22,'2017-12-18'!$C$2:$H$259,6,FALSE)</f>
        <v>6.7320000000000002</v>
      </c>
      <c r="K22">
        <v>0.14000000000000001</v>
      </c>
      <c r="L22">
        <v>99.602915999999993</v>
      </c>
      <c r="M22" s="9">
        <f t="shared" si="0"/>
        <v>5.5608000000000012E-3</v>
      </c>
      <c r="N22" s="19">
        <f t="shared" si="1"/>
        <v>1.2233760000000002E-6</v>
      </c>
      <c r="O22" s="10">
        <f t="shared" si="2"/>
        <v>1.6635616438356164E-8</v>
      </c>
    </row>
    <row r="23" spans="1:18" x14ac:dyDescent="0.25">
      <c r="A23" t="s">
        <v>20</v>
      </c>
      <c r="B23" t="s">
        <v>21</v>
      </c>
      <c r="C23" t="s">
        <v>40</v>
      </c>
      <c r="D23" t="s">
        <v>78</v>
      </c>
      <c r="E23" s="5">
        <v>25719.934600000001</v>
      </c>
      <c r="F23" s="5">
        <f>+VLOOKUP(C23,'2017-12-18'!$C$2:$E$259,3,FALSE)</f>
        <v>296621.29070000001</v>
      </c>
      <c r="G23" s="5">
        <v>25841.332748224591</v>
      </c>
      <c r="H23">
        <v>9.9999999999999995E-7</v>
      </c>
      <c r="I23">
        <v>2.88</v>
      </c>
      <c r="J23">
        <f>+VLOOKUP(C23,'2017-12-18'!$C$2:$H$259,6,FALSE)</f>
        <v>6.7320000000000002</v>
      </c>
      <c r="K23">
        <v>0.16</v>
      </c>
      <c r="L23">
        <v>99.530216999999993</v>
      </c>
      <c r="M23" s="9">
        <f t="shared" si="0"/>
        <v>6.1632000000000006E-3</v>
      </c>
      <c r="N23" s="19">
        <f t="shared" si="1"/>
        <v>6.1632000000000004E-9</v>
      </c>
      <c r="O23" s="10">
        <f t="shared" si="2"/>
        <v>7.8904109589041099E-11</v>
      </c>
    </row>
    <row r="24" spans="1:18" x14ac:dyDescent="0.25">
      <c r="A24" t="s">
        <v>20</v>
      </c>
      <c r="B24" t="s">
        <v>21</v>
      </c>
      <c r="C24" t="s">
        <v>40</v>
      </c>
      <c r="D24" t="s">
        <v>72</v>
      </c>
      <c r="E24" s="5">
        <v>6423.5231999999996</v>
      </c>
      <c r="F24" s="5">
        <f>+VLOOKUP(C24,'2017-12-18'!$C$2:$E$259,3,FALSE)</f>
        <v>296621.29070000001</v>
      </c>
      <c r="G24" s="5">
        <v>6458.31725504521</v>
      </c>
      <c r="H24">
        <v>0</v>
      </c>
      <c r="I24">
        <v>3</v>
      </c>
      <c r="J24">
        <f>+VLOOKUP(C24,'2017-12-18'!$C$2:$H$259,6,FALSE)</f>
        <v>6.7320000000000002</v>
      </c>
      <c r="K24">
        <v>0.18</v>
      </c>
      <c r="L24">
        <v>99.461252000000002</v>
      </c>
      <c r="M24" s="9">
        <f t="shared" si="0"/>
        <v>6.7176000000000007E-3</v>
      </c>
      <c r="N24" s="19">
        <f t="shared" si="1"/>
        <v>0</v>
      </c>
      <c r="O24" s="10">
        <f t="shared" si="2"/>
        <v>0</v>
      </c>
    </row>
    <row r="25" spans="1:18" x14ac:dyDescent="0.25">
      <c r="A25" t="s">
        <v>20</v>
      </c>
      <c r="B25" t="s">
        <v>21</v>
      </c>
      <c r="C25" t="s">
        <v>40</v>
      </c>
      <c r="D25" t="s">
        <v>81</v>
      </c>
      <c r="E25" s="5">
        <v>4964832</v>
      </c>
      <c r="F25" s="5">
        <f>+VLOOKUP(C25,'2017-12-18'!$C$2:$E$259,3,FALSE)</f>
        <v>296621.29070000001</v>
      </c>
      <c r="G25" s="5">
        <v>5000000</v>
      </c>
      <c r="H25">
        <v>1.2E-4</v>
      </c>
      <c r="I25">
        <v>3</v>
      </c>
      <c r="J25">
        <f>+VLOOKUP(C25,'2017-12-18'!$C$2:$H$259,6,FALSE)</f>
        <v>6.7320000000000002</v>
      </c>
      <c r="K25">
        <v>0.23</v>
      </c>
      <c r="L25">
        <v>99.296639999999996</v>
      </c>
      <c r="M25" s="9">
        <f t="shared" si="0"/>
        <v>8.583600000000002E-3</v>
      </c>
      <c r="N25" s="19">
        <f t="shared" si="1"/>
        <v>1.0300320000000003E-6</v>
      </c>
      <c r="O25" s="10">
        <f t="shared" si="2"/>
        <v>9.8630136986301374E-9</v>
      </c>
    </row>
    <row r="26" spans="1:18" x14ac:dyDescent="0.25">
      <c r="A26" t="s">
        <v>20</v>
      </c>
      <c r="B26" t="s">
        <v>21</v>
      </c>
      <c r="C26" t="s">
        <v>40</v>
      </c>
      <c r="D26" t="s">
        <v>83</v>
      </c>
      <c r="E26" s="5">
        <v>6798627.8125</v>
      </c>
      <c r="F26" s="5">
        <f>+VLOOKUP(C26,'2017-12-18'!$C$2:$E$259,3,FALSE)</f>
        <v>296621.29070000001</v>
      </c>
      <c r="G26" s="5">
        <v>6851657.1723745978</v>
      </c>
      <c r="H26">
        <v>1.65E-4</v>
      </c>
      <c r="I26">
        <v>3.12</v>
      </c>
      <c r="J26">
        <f>+VLOOKUP(C26,'2017-12-18'!$C$2:$H$259,6,FALSE)</f>
        <v>6.7320000000000002</v>
      </c>
      <c r="K26">
        <v>0.25</v>
      </c>
      <c r="L26">
        <v>99.226035999999993</v>
      </c>
      <c r="M26" s="9">
        <f t="shared" si="0"/>
        <v>9.0299999999999998E-3</v>
      </c>
      <c r="N26" s="19">
        <f t="shared" si="1"/>
        <v>1.48995E-6</v>
      </c>
      <c r="O26" s="10">
        <f t="shared" si="2"/>
        <v>1.4104109589041098E-8</v>
      </c>
    </row>
    <row r="27" spans="1:18" x14ac:dyDescent="0.25">
      <c r="A27" t="s">
        <v>20</v>
      </c>
      <c r="B27" t="s">
        <v>21</v>
      </c>
      <c r="C27" t="s">
        <v>40</v>
      </c>
      <c r="D27" t="s">
        <v>86</v>
      </c>
      <c r="E27" s="5">
        <v>1815393.2397</v>
      </c>
      <c r="F27" s="5">
        <f>+VLOOKUP(C27,'2017-12-18'!$C$2:$E$259,3,FALSE)</f>
        <v>296621.29070000001</v>
      </c>
      <c r="G27" s="5">
        <v>1830521.8833211132</v>
      </c>
      <c r="H27">
        <v>4.3000000000000002E-5</v>
      </c>
      <c r="I27">
        <v>3</v>
      </c>
      <c r="J27">
        <f>+VLOOKUP(C27,'2017-12-18'!$C$2:$H$259,6,FALSE)</f>
        <v>6.7320000000000002</v>
      </c>
      <c r="K27">
        <v>0.27</v>
      </c>
      <c r="L27">
        <v>99.173543999999993</v>
      </c>
      <c r="M27" s="9">
        <f t="shared" si="0"/>
        <v>1.0076400000000001E-2</v>
      </c>
      <c r="N27" s="19">
        <f t="shared" si="1"/>
        <v>4.3328520000000004E-7</v>
      </c>
      <c r="O27" s="10">
        <f t="shared" si="2"/>
        <v>3.5342465753424656E-9</v>
      </c>
    </row>
    <row r="28" spans="1:18" x14ac:dyDescent="0.25">
      <c r="A28" t="s">
        <v>20</v>
      </c>
      <c r="B28" t="s">
        <v>21</v>
      </c>
      <c r="C28" t="s">
        <v>89</v>
      </c>
      <c r="D28" t="s">
        <v>90</v>
      </c>
      <c r="E28" s="5">
        <v>1446241.8139</v>
      </c>
      <c r="F28" s="5">
        <f>+VLOOKUP(C28,'2017-12-18'!$C$2:$E$259,3,FALSE)</f>
        <v>1450865.0088</v>
      </c>
      <c r="G28" s="5">
        <v>11410208.029139608</v>
      </c>
      <c r="H28">
        <v>3.4999999999999997E-5</v>
      </c>
      <c r="I28">
        <v>5.54</v>
      </c>
      <c r="J28">
        <f>+VLOOKUP(C28,'2017-12-18'!$C$2:$H$259,6,FALSE)</f>
        <v>5.54</v>
      </c>
      <c r="K28">
        <v>0.28000000000000003</v>
      </c>
      <c r="L28">
        <v>100.13</v>
      </c>
      <c r="M28" s="9">
        <f t="shared" si="0"/>
        <v>0</v>
      </c>
      <c r="N28" s="19">
        <f t="shared" si="1"/>
        <v>0</v>
      </c>
      <c r="O28" s="10">
        <f t="shared" si="2"/>
        <v>5.3123287671232876E-9</v>
      </c>
    </row>
    <row r="29" spans="1:18" x14ac:dyDescent="0.25">
      <c r="A29" t="s">
        <v>20</v>
      </c>
      <c r="B29" t="s">
        <v>21</v>
      </c>
      <c r="C29" t="s">
        <v>94</v>
      </c>
      <c r="D29" t="s">
        <v>95</v>
      </c>
      <c r="E29" s="5">
        <v>14017.308999999999</v>
      </c>
      <c r="F29" s="5">
        <f>+VLOOKUP(C29,'2017-12-18'!$C$2:$E$259,3,FALSE)</f>
        <v>14013.9136</v>
      </c>
      <c r="G29" s="5">
        <v>13846.033698168791</v>
      </c>
      <c r="H29">
        <v>0</v>
      </c>
      <c r="I29">
        <v>1.8</v>
      </c>
      <c r="J29">
        <f>+VLOOKUP(C29,'2017-12-18'!$C$2:$H$259,6,FALSE)</f>
        <v>1.78</v>
      </c>
      <c r="K29">
        <v>0.28000000000000003</v>
      </c>
      <c r="L29">
        <v>100.48</v>
      </c>
      <c r="M29" s="9">
        <f t="shared" si="0"/>
        <v>-5.6000000000000053E-5</v>
      </c>
      <c r="N29" s="19">
        <f t="shared" si="1"/>
        <v>0</v>
      </c>
      <c r="O29" s="10">
        <f t="shared" si="2"/>
        <v>0</v>
      </c>
    </row>
    <row r="30" spans="1:18" x14ac:dyDescent="0.25">
      <c r="A30" t="s">
        <v>20</v>
      </c>
      <c r="B30" t="s">
        <v>21</v>
      </c>
      <c r="C30" t="s">
        <v>98</v>
      </c>
      <c r="D30" t="s">
        <v>99</v>
      </c>
      <c r="E30" s="5">
        <v>8734.5149000000001</v>
      </c>
      <c r="F30" s="5">
        <f>+VLOOKUP(C30,'2017-12-18'!$C$2:$E$259,3,FALSE)</f>
        <v>8732.8809000000001</v>
      </c>
      <c r="G30" s="5">
        <v>8652.8851496138286</v>
      </c>
      <c r="H30">
        <v>0</v>
      </c>
      <c r="I30">
        <v>1.92</v>
      </c>
      <c r="J30">
        <f>+VLOOKUP(C30,'2017-12-18'!$C$2:$H$259,6,FALSE)</f>
        <v>1.92</v>
      </c>
      <c r="K30">
        <v>0.28000000000000003</v>
      </c>
      <c r="L30">
        <v>100.3</v>
      </c>
      <c r="M30" s="9">
        <f t="shared" si="0"/>
        <v>0</v>
      </c>
      <c r="N30" s="19">
        <f t="shared" si="1"/>
        <v>0</v>
      </c>
      <c r="O30" s="10">
        <f t="shared" si="2"/>
        <v>0</v>
      </c>
    </row>
    <row r="31" spans="1:18" x14ac:dyDescent="0.25">
      <c r="A31" t="s">
        <v>20</v>
      </c>
      <c r="B31" t="s">
        <v>21</v>
      </c>
      <c r="C31" t="s">
        <v>103</v>
      </c>
      <c r="D31" t="s">
        <v>99</v>
      </c>
      <c r="E31" s="5">
        <v>6113.4220999999998</v>
      </c>
      <c r="F31" s="5">
        <f>+VLOOKUP(C31,'2017-12-18'!$C$2:$E$259,3,FALSE)</f>
        <v>6110.8038999999999</v>
      </c>
      <c r="G31" s="5">
        <v>6055.3845164848717</v>
      </c>
      <c r="H31">
        <v>0</v>
      </c>
      <c r="I31">
        <v>1.74</v>
      </c>
      <c r="J31">
        <f>+VLOOKUP(C31,'2017-12-18'!$C$2:$H$259,6,FALSE)</f>
        <v>1.85</v>
      </c>
      <c r="K31">
        <v>0.3</v>
      </c>
      <c r="L31">
        <v>100.38</v>
      </c>
      <c r="M31" s="9">
        <f t="shared" si="0"/>
        <v>3.3000000000000027E-4</v>
      </c>
      <c r="N31" s="19">
        <f t="shared" si="1"/>
        <v>0</v>
      </c>
      <c r="O31" s="10">
        <f t="shared" si="2"/>
        <v>0</v>
      </c>
    </row>
    <row r="32" spans="1:18" x14ac:dyDescent="0.25">
      <c r="A32" t="s">
        <v>20</v>
      </c>
      <c r="B32" t="s">
        <v>21</v>
      </c>
      <c r="C32" t="s">
        <v>40</v>
      </c>
      <c r="D32" t="s">
        <v>81</v>
      </c>
      <c r="E32" s="5">
        <v>6393.9898000000003</v>
      </c>
      <c r="F32" s="5">
        <f>+VLOOKUP(C32,'2017-12-18'!$C$2:$E$259,3,FALSE)</f>
        <v>296621.29070000001</v>
      </c>
      <c r="G32" s="5">
        <v>6460.4872320551831</v>
      </c>
      <c r="H32">
        <v>0</v>
      </c>
      <c r="I32">
        <v>3.12</v>
      </c>
      <c r="J32">
        <f>+VLOOKUP(C32,'2017-12-18'!$C$2:$H$259,6,FALSE)</f>
        <v>6.7320000000000002</v>
      </c>
      <c r="K32">
        <v>0.33</v>
      </c>
      <c r="L32">
        <v>98.970704999999995</v>
      </c>
      <c r="M32" s="9">
        <f t="shared" si="0"/>
        <v>1.1919600000000001E-2</v>
      </c>
      <c r="N32" s="19">
        <f t="shared" si="1"/>
        <v>0</v>
      </c>
      <c r="O32" s="10">
        <f t="shared" si="2"/>
        <v>0</v>
      </c>
    </row>
    <row r="33" spans="1:15" x14ac:dyDescent="0.25">
      <c r="A33" t="s">
        <v>20</v>
      </c>
      <c r="B33" t="s">
        <v>21</v>
      </c>
      <c r="C33" t="s">
        <v>104</v>
      </c>
      <c r="D33" t="s">
        <v>105</v>
      </c>
      <c r="E33" s="5">
        <v>17402.5795</v>
      </c>
      <c r="F33" s="5">
        <f>+VLOOKUP(C33,'2017-12-18'!$C$2:$E$259,3,FALSE)</f>
        <v>17403.067999999999</v>
      </c>
      <c r="G33" s="5">
        <v>17306.103917153141</v>
      </c>
      <c r="H33">
        <v>0</v>
      </c>
      <c r="I33">
        <v>1.47</v>
      </c>
      <c r="J33">
        <f>+VLOOKUP(C33,'2017-12-18'!$C$2:$H$259,6,FALSE)</f>
        <v>1.44</v>
      </c>
      <c r="K33">
        <v>0.36</v>
      </c>
      <c r="L33">
        <v>100.27</v>
      </c>
      <c r="M33" s="9">
        <f t="shared" si="0"/>
        <v>-1.0800000000000009E-4</v>
      </c>
      <c r="N33" s="19">
        <f t="shared" si="1"/>
        <v>0</v>
      </c>
      <c r="O33" s="10">
        <f t="shared" si="2"/>
        <v>0</v>
      </c>
    </row>
    <row r="34" spans="1:15" x14ac:dyDescent="0.25">
      <c r="A34" t="s">
        <v>20</v>
      </c>
      <c r="B34" t="s">
        <v>21</v>
      </c>
      <c r="C34" t="s">
        <v>108</v>
      </c>
      <c r="D34" t="s">
        <v>90</v>
      </c>
      <c r="E34" s="5">
        <v>23398126.488499999</v>
      </c>
      <c r="F34" s="5">
        <f>+VLOOKUP(C34,'2017-12-18'!$C$2:$E$259,3,FALSE)</f>
        <v>23478219.9868</v>
      </c>
      <c r="G34" s="5">
        <v>91784831.274215996</v>
      </c>
      <c r="H34">
        <v>5.6700000000000001E-4</v>
      </c>
      <c r="I34">
        <v>2.11</v>
      </c>
      <c r="J34">
        <f>+VLOOKUP(C34,'2017-12-18'!$C$2:$H$259,6,FALSE)</f>
        <v>2.09</v>
      </c>
      <c r="K34">
        <v>0.36</v>
      </c>
      <c r="L34">
        <v>100.55</v>
      </c>
      <c r="M34" s="9">
        <f t="shared" si="0"/>
        <v>-7.2000000000000056E-5</v>
      </c>
      <c r="N34" s="19">
        <f t="shared" si="1"/>
        <v>-4.0824000000000035E-8</v>
      </c>
      <c r="O34" s="10">
        <f t="shared" si="2"/>
        <v>3.2777260273972601E-8</v>
      </c>
    </row>
    <row r="35" spans="1:15" x14ac:dyDescent="0.25">
      <c r="A35" t="s">
        <v>20</v>
      </c>
      <c r="B35" t="s">
        <v>21</v>
      </c>
      <c r="C35" t="s">
        <v>40</v>
      </c>
      <c r="D35" t="s">
        <v>109</v>
      </c>
      <c r="E35" s="5">
        <v>13506865.511499999</v>
      </c>
      <c r="F35" s="5">
        <f>+VLOOKUP(C35,'2017-12-18'!$C$2:$E$259,3,FALSE)</f>
        <v>296621.29070000001</v>
      </c>
      <c r="G35" s="5">
        <v>13869966.105938412</v>
      </c>
      <c r="H35">
        <v>3.2699999999999998E-4</v>
      </c>
      <c r="I35">
        <v>7.1159999999999997</v>
      </c>
      <c r="J35">
        <f>+VLOOKUP(C35,'2017-12-18'!$C$2:$H$259,6,FALSE)</f>
        <v>6.7320000000000002</v>
      </c>
      <c r="K35">
        <v>0.37</v>
      </c>
      <c r="L35">
        <v>97.382109</v>
      </c>
      <c r="M35" s="9">
        <f t="shared" si="0"/>
        <v>-1.4207999999999979E-3</v>
      </c>
      <c r="N35" s="19">
        <f t="shared" si="1"/>
        <v>-4.6460159999999926E-7</v>
      </c>
      <c r="O35" s="10">
        <f t="shared" si="2"/>
        <v>6.3751561643835616E-8</v>
      </c>
    </row>
    <row r="36" spans="1:15" x14ac:dyDescent="0.25">
      <c r="A36" t="s">
        <v>20</v>
      </c>
      <c r="B36" t="s">
        <v>21</v>
      </c>
      <c r="C36" t="s">
        <v>40</v>
      </c>
      <c r="D36" t="s">
        <v>109</v>
      </c>
      <c r="E36" s="5">
        <v>1497893.3071999999</v>
      </c>
      <c r="F36" s="5">
        <f>+VLOOKUP(C36,'2017-12-18'!$C$2:$E$259,3,FALSE)</f>
        <v>296621.29070000001</v>
      </c>
      <c r="G36" s="5">
        <v>1539711.5020735573</v>
      </c>
      <c r="H36">
        <v>3.6000000000000001E-5</v>
      </c>
      <c r="I36">
        <v>7.1280000000000001</v>
      </c>
      <c r="J36">
        <f>+VLOOKUP(C36,'2017-12-18'!$C$2:$H$259,6,FALSE)</f>
        <v>6.7320000000000002</v>
      </c>
      <c r="K36">
        <v>0.39</v>
      </c>
      <c r="L36">
        <v>97.284024000000002</v>
      </c>
      <c r="M36" s="9">
        <f t="shared" si="0"/>
        <v>-1.5443999999999996E-3</v>
      </c>
      <c r="N36" s="19">
        <f t="shared" si="1"/>
        <v>-5.5598399999999988E-8</v>
      </c>
      <c r="O36" s="10">
        <f t="shared" si="2"/>
        <v>7.0303561643835617E-9</v>
      </c>
    </row>
    <row r="37" spans="1:15" x14ac:dyDescent="0.25">
      <c r="A37" t="s">
        <v>20</v>
      </c>
      <c r="B37" t="s">
        <v>21</v>
      </c>
      <c r="C37" t="s">
        <v>113</v>
      </c>
      <c r="D37" t="s">
        <v>105</v>
      </c>
      <c r="E37" s="5">
        <v>6988.3501999999999</v>
      </c>
      <c r="F37" s="5">
        <f>+VLOOKUP(C37,'2017-12-18'!$C$2:$E$259,3,FALSE)</f>
        <v>6999.5811000000003</v>
      </c>
      <c r="G37" s="5">
        <v>6922.5743894369962</v>
      </c>
      <c r="H37">
        <v>0</v>
      </c>
      <c r="I37">
        <v>1.8</v>
      </c>
      <c r="J37">
        <f>+VLOOKUP(C37,'2017-12-18'!$C$2:$H$259,6,FALSE)</f>
        <v>1.44</v>
      </c>
      <c r="K37">
        <v>0.48</v>
      </c>
      <c r="L37">
        <v>100.91</v>
      </c>
      <c r="M37" s="9">
        <f t="shared" si="0"/>
        <v>-1.7280000000000004E-3</v>
      </c>
      <c r="N37" s="19">
        <f t="shared" si="1"/>
        <v>0</v>
      </c>
      <c r="O37" s="10">
        <f t="shared" si="2"/>
        <v>0</v>
      </c>
    </row>
    <row r="38" spans="1:15" x14ac:dyDescent="0.25">
      <c r="A38" t="s">
        <v>20</v>
      </c>
      <c r="B38" t="s">
        <v>21</v>
      </c>
      <c r="C38" t="s">
        <v>114</v>
      </c>
      <c r="D38" t="s">
        <v>115</v>
      </c>
      <c r="E38" s="5">
        <v>2632.1678000000002</v>
      </c>
      <c r="F38" s="5">
        <f>+VLOOKUP(C38,'2017-12-18'!$C$2:$E$259,3,FALSE)</f>
        <v>2633.1406000000002</v>
      </c>
      <c r="G38" s="5">
        <v>6460.7560605489361</v>
      </c>
      <c r="H38">
        <v>0</v>
      </c>
      <c r="I38">
        <v>4.1100000000000003</v>
      </c>
      <c r="J38">
        <f>+VLOOKUP(C38,'2017-12-18'!$C$2:$H$259,6,FALSE)</f>
        <v>3.9</v>
      </c>
      <c r="K38">
        <v>0.48</v>
      </c>
      <c r="L38">
        <v>100.51</v>
      </c>
      <c r="M38" s="9">
        <f t="shared" si="0"/>
        <v>-1.0080000000000019E-3</v>
      </c>
      <c r="N38" s="19">
        <f t="shared" si="1"/>
        <v>0</v>
      </c>
      <c r="O38" s="10">
        <f t="shared" si="2"/>
        <v>0</v>
      </c>
    </row>
    <row r="39" spans="1:15" x14ac:dyDescent="0.25">
      <c r="A39" t="s">
        <v>20</v>
      </c>
      <c r="B39" t="s">
        <v>21</v>
      </c>
      <c r="C39" t="s">
        <v>118</v>
      </c>
      <c r="D39" t="s">
        <v>119</v>
      </c>
      <c r="E39" s="5">
        <v>124440.61139999999</v>
      </c>
      <c r="F39" s="5">
        <f>+VLOOKUP(C39,'2017-12-18'!$C$2:$E$259,3,FALSE)</f>
        <v>124287.6682</v>
      </c>
      <c r="G39" s="5">
        <v>608233.19766594551</v>
      </c>
      <c r="H39">
        <v>3.0000000000000001E-6</v>
      </c>
      <c r="I39">
        <v>2.1800000000000002</v>
      </c>
      <c r="J39">
        <f>+VLOOKUP(C39,'2017-12-18'!$C$2:$H$259,6,FALSE)</f>
        <v>2.11</v>
      </c>
      <c r="K39">
        <v>0.48</v>
      </c>
      <c r="L39">
        <v>101.12</v>
      </c>
      <c r="M39" s="9">
        <f t="shared" si="0"/>
        <v>-3.3600000000000139E-4</v>
      </c>
      <c r="N39" s="19">
        <f t="shared" si="1"/>
        <v>-1.0080000000000042E-9</v>
      </c>
      <c r="O39" s="10">
        <f t="shared" si="2"/>
        <v>1.7917808219178083E-10</v>
      </c>
    </row>
    <row r="40" spans="1:15" x14ac:dyDescent="0.25">
      <c r="A40" t="s">
        <v>20</v>
      </c>
      <c r="B40" t="s">
        <v>21</v>
      </c>
      <c r="C40" t="s">
        <v>123</v>
      </c>
      <c r="D40" t="s">
        <v>124</v>
      </c>
      <c r="E40" s="5">
        <v>7099.1005999999998</v>
      </c>
      <c r="F40" s="5">
        <f>+VLOOKUP(C40,'2017-12-18'!$C$2:$E$259,3,FALSE)</f>
        <v>7095.4656999999997</v>
      </c>
      <c r="G40" s="5">
        <v>6921.6702735503986</v>
      </c>
      <c r="H40">
        <v>0</v>
      </c>
      <c r="I40">
        <v>1.75</v>
      </c>
      <c r="J40">
        <f>+VLOOKUP(C40,'2017-12-18'!$C$2:$H$259,6,FALSE)</f>
        <v>1.79</v>
      </c>
      <c r="K40">
        <v>0.52</v>
      </c>
      <c r="L40">
        <v>100.91</v>
      </c>
      <c r="M40" s="9">
        <f t="shared" si="0"/>
        <v>2.080000000000002E-4</v>
      </c>
      <c r="N40" s="19">
        <f t="shared" si="1"/>
        <v>0</v>
      </c>
      <c r="O40" s="10">
        <f t="shared" si="2"/>
        <v>0</v>
      </c>
    </row>
    <row r="41" spans="1:15" x14ac:dyDescent="0.25">
      <c r="A41" t="s">
        <v>20</v>
      </c>
      <c r="B41" t="s">
        <v>21</v>
      </c>
      <c r="C41" t="s">
        <v>126</v>
      </c>
      <c r="D41" t="s">
        <v>127</v>
      </c>
      <c r="E41" s="5">
        <v>8583.1560000000009</v>
      </c>
      <c r="F41" s="5">
        <f>+VLOOKUP(C41,'2017-12-18'!$C$2:$E$259,3,FALSE)</f>
        <v>8581.6780999999992</v>
      </c>
      <c r="G41" s="5">
        <v>8650.6308938457096</v>
      </c>
      <c r="H41">
        <v>0</v>
      </c>
      <c r="I41">
        <v>1.48</v>
      </c>
      <c r="J41">
        <f>+VLOOKUP(C41,'2017-12-18'!$C$2:$H$259,6,FALSE)</f>
        <v>1.5</v>
      </c>
      <c r="K41">
        <v>0.53</v>
      </c>
      <c r="L41">
        <v>99.23</v>
      </c>
      <c r="M41" s="9">
        <f t="shared" si="0"/>
        <v>1.0600000000000011E-4</v>
      </c>
      <c r="N41" s="19">
        <f t="shared" si="1"/>
        <v>0</v>
      </c>
      <c r="O41" s="10">
        <f t="shared" si="2"/>
        <v>0</v>
      </c>
    </row>
    <row r="42" spans="1:15" x14ac:dyDescent="0.25">
      <c r="A42" t="s">
        <v>20</v>
      </c>
      <c r="B42" t="s">
        <v>21</v>
      </c>
      <c r="C42" t="s">
        <v>129</v>
      </c>
      <c r="D42" t="s">
        <v>130</v>
      </c>
      <c r="E42" s="5">
        <v>4097.7647999999999</v>
      </c>
      <c r="F42" s="5">
        <f>+VLOOKUP(C42,'2017-12-18'!$C$2:$E$259,3,FALSE)</f>
        <v>4097.2258000000002</v>
      </c>
      <c r="G42" s="5">
        <v>12115.205502691653</v>
      </c>
      <c r="H42">
        <v>0</v>
      </c>
      <c r="I42">
        <v>1.8</v>
      </c>
      <c r="J42">
        <f>+VLOOKUP(C42,'2017-12-18'!$C$2:$H$259,6,FALSE)</f>
        <v>1.7</v>
      </c>
      <c r="K42">
        <v>0.62</v>
      </c>
      <c r="L42">
        <v>101.04</v>
      </c>
      <c r="M42" s="9">
        <f t="shared" si="0"/>
        <v>-6.2000000000000054E-4</v>
      </c>
      <c r="N42" s="19">
        <f t="shared" si="1"/>
        <v>0</v>
      </c>
      <c r="O42" s="10">
        <f t="shared" si="2"/>
        <v>0</v>
      </c>
    </row>
    <row r="43" spans="1:15" x14ac:dyDescent="0.25">
      <c r="A43" t="s">
        <v>20</v>
      </c>
      <c r="B43" t="s">
        <v>21</v>
      </c>
      <c r="C43" t="s">
        <v>134</v>
      </c>
      <c r="D43" t="s">
        <v>135</v>
      </c>
      <c r="E43" s="5">
        <v>7065.8755000000001</v>
      </c>
      <c r="F43" s="5">
        <f>+VLOOKUP(C43,'2017-12-18'!$C$2:$E$259,3,FALSE)</f>
        <v>7065.9628000000002</v>
      </c>
      <c r="G43" s="5">
        <v>6919.6468604646188</v>
      </c>
      <c r="H43">
        <v>0</v>
      </c>
      <c r="I43">
        <v>1.34</v>
      </c>
      <c r="J43">
        <f>+VLOOKUP(C43,'2017-12-18'!$C$2:$H$259,6,FALSE)</f>
        <v>1.37</v>
      </c>
      <c r="K43">
        <v>0.77</v>
      </c>
      <c r="L43">
        <v>101.42</v>
      </c>
      <c r="M43" s="9">
        <f t="shared" si="0"/>
        <v>2.3100000000000019E-4</v>
      </c>
      <c r="N43" s="19">
        <f t="shared" si="1"/>
        <v>0</v>
      </c>
      <c r="O43" s="10">
        <f t="shared" si="2"/>
        <v>0</v>
      </c>
    </row>
    <row r="44" spans="1:15" x14ac:dyDescent="0.25">
      <c r="A44" t="s">
        <v>20</v>
      </c>
      <c r="B44" t="s">
        <v>21</v>
      </c>
      <c r="C44" t="s">
        <v>137</v>
      </c>
      <c r="D44" t="s">
        <v>138</v>
      </c>
      <c r="E44" s="5">
        <v>4699.5086000000001</v>
      </c>
      <c r="F44" s="5">
        <f>+VLOOKUP(C44,'2017-12-18'!$C$2:$E$259,3,FALSE)</f>
        <v>4698.3489</v>
      </c>
      <c r="G44" s="5">
        <v>13839.339562394271</v>
      </c>
      <c r="H44">
        <v>0</v>
      </c>
      <c r="I44">
        <v>1.77</v>
      </c>
      <c r="J44">
        <f>+VLOOKUP(C44,'2017-12-18'!$C$2:$H$259,6,FALSE)</f>
        <v>1.75</v>
      </c>
      <c r="K44">
        <v>0.77</v>
      </c>
      <c r="L44">
        <v>101.16</v>
      </c>
      <c r="M44" s="9">
        <f t="shared" si="0"/>
        <v>-1.5400000000000014E-4</v>
      </c>
      <c r="N44" s="19">
        <f t="shared" si="1"/>
        <v>0</v>
      </c>
      <c r="O44" s="10">
        <f t="shared" si="2"/>
        <v>0</v>
      </c>
    </row>
    <row r="45" spans="1:15" x14ac:dyDescent="0.25">
      <c r="A45" t="s">
        <v>20</v>
      </c>
      <c r="B45" t="s">
        <v>21</v>
      </c>
      <c r="C45" t="s">
        <v>142</v>
      </c>
      <c r="D45" t="s">
        <v>143</v>
      </c>
      <c r="E45" s="5">
        <v>9316993.4495999999</v>
      </c>
      <c r="F45" s="5">
        <f>+VLOOKUP(C45,'2017-12-18'!$C$2:$E$259,3,FALSE)</f>
        <v>9350396.8182999995</v>
      </c>
      <c r="G45" s="5">
        <v>9154648.9334595595</v>
      </c>
      <c r="H45">
        <v>2.2499999999999999E-4</v>
      </c>
      <c r="I45">
        <v>3.73</v>
      </c>
      <c r="J45">
        <f>+VLOOKUP(C45,'2017-12-18'!$C$2:$H$259,6,FALSE)</f>
        <v>3.73</v>
      </c>
      <c r="K45">
        <v>0.81</v>
      </c>
      <c r="L45">
        <v>100.91</v>
      </c>
      <c r="M45" s="9">
        <f t="shared" si="0"/>
        <v>0</v>
      </c>
      <c r="N45" s="19">
        <f t="shared" si="1"/>
        <v>0</v>
      </c>
      <c r="O45" s="10">
        <f t="shared" si="2"/>
        <v>2.2993150684931505E-8</v>
      </c>
    </row>
    <row r="46" spans="1:15" x14ac:dyDescent="0.25">
      <c r="A46" t="s">
        <v>20</v>
      </c>
      <c r="B46" t="s">
        <v>21</v>
      </c>
      <c r="C46" t="s">
        <v>146</v>
      </c>
      <c r="D46" t="s">
        <v>147</v>
      </c>
      <c r="E46" s="5">
        <v>1401046.7572000001</v>
      </c>
      <c r="F46" s="5">
        <f>+VLOOKUP(C46,'2017-12-18'!$C$2:$E$259,3,FALSE)</f>
        <v>1405726.9863</v>
      </c>
      <c r="G46" s="5">
        <v>2729470.3334165653</v>
      </c>
      <c r="H46">
        <v>3.4E-5</v>
      </c>
      <c r="I46">
        <v>3.99</v>
      </c>
      <c r="J46">
        <f>+VLOOKUP(C46,'2017-12-18'!$C$2:$H$259,6,FALSE)</f>
        <v>3.99</v>
      </c>
      <c r="K46">
        <v>0.88</v>
      </c>
      <c r="L46">
        <v>102.06</v>
      </c>
      <c r="M46" s="9">
        <f t="shared" si="0"/>
        <v>0</v>
      </c>
      <c r="N46" s="19">
        <f t="shared" si="1"/>
        <v>0</v>
      </c>
      <c r="O46" s="10">
        <f t="shared" si="2"/>
        <v>3.7167123287671236E-9</v>
      </c>
    </row>
    <row r="47" spans="1:15" x14ac:dyDescent="0.25">
      <c r="A47" t="s">
        <v>20</v>
      </c>
      <c r="B47" t="s">
        <v>21</v>
      </c>
      <c r="C47" t="s">
        <v>151</v>
      </c>
      <c r="D47" t="s">
        <v>152</v>
      </c>
      <c r="E47" s="5">
        <v>127782110.20730001</v>
      </c>
      <c r="F47" s="5">
        <f>+VLOOKUP(C47,'2017-12-18'!$C$2:$E$259,3,FALSE)</f>
        <v>127908175.589</v>
      </c>
      <c r="G47" s="5">
        <v>190528247.78021109</v>
      </c>
      <c r="H47">
        <v>3.0959999999999998E-3</v>
      </c>
      <c r="I47">
        <v>6.84</v>
      </c>
      <c r="J47">
        <f>+VLOOKUP(C47,'2017-12-18'!$C$2:$H$259,6,FALSE)</f>
        <v>6.84</v>
      </c>
      <c r="K47">
        <v>0.9</v>
      </c>
      <c r="L47">
        <v>100.13</v>
      </c>
      <c r="M47" s="9">
        <f t="shared" si="0"/>
        <v>0</v>
      </c>
      <c r="N47" s="19">
        <f t="shared" si="1"/>
        <v>0</v>
      </c>
      <c r="O47" s="10">
        <f t="shared" si="2"/>
        <v>5.8018191780821916E-7</v>
      </c>
    </row>
    <row r="48" spans="1:15" x14ac:dyDescent="0.25">
      <c r="A48" t="s">
        <v>20</v>
      </c>
      <c r="B48" t="s">
        <v>21</v>
      </c>
      <c r="C48" t="s">
        <v>154</v>
      </c>
      <c r="D48" t="s">
        <v>90</v>
      </c>
      <c r="E48" s="5">
        <v>1846540.8873000001</v>
      </c>
      <c r="F48" s="5">
        <f>+VLOOKUP(C48,'2017-12-18'!$C$2:$E$259,3,FALSE)</f>
        <v>1850658.9223</v>
      </c>
      <c r="G48" s="5">
        <v>3663757.4327986259</v>
      </c>
      <c r="H48">
        <v>4.5000000000000003E-5</v>
      </c>
      <c r="I48">
        <v>2.44</v>
      </c>
      <c r="J48">
        <f>+VLOOKUP(C48,'2017-12-18'!$C$2:$H$259,6,FALSE)</f>
        <v>2.4300000000000002</v>
      </c>
      <c r="K48">
        <v>0.93</v>
      </c>
      <c r="L48">
        <v>100.06</v>
      </c>
      <c r="M48" s="9">
        <f t="shared" si="0"/>
        <v>-9.2999999999998019E-5</v>
      </c>
      <c r="N48" s="19">
        <f t="shared" si="1"/>
        <v>-4.1849999999999114E-9</v>
      </c>
      <c r="O48" s="10">
        <f t="shared" si="2"/>
        <v>3.0082191780821915E-9</v>
      </c>
    </row>
    <row r="49" spans="1:15" x14ac:dyDescent="0.25">
      <c r="A49" t="s">
        <v>20</v>
      </c>
      <c r="B49" t="s">
        <v>21</v>
      </c>
      <c r="C49" t="s">
        <v>155</v>
      </c>
      <c r="D49" t="s">
        <v>115</v>
      </c>
      <c r="E49" s="5">
        <v>8599859.5125999991</v>
      </c>
      <c r="F49" s="5">
        <f>+VLOOKUP(C49,'2017-12-18'!$C$2:$E$259,3,FALSE)</f>
        <v>8634153.7255000006</v>
      </c>
      <c r="G49" s="5">
        <v>14076272.195913963</v>
      </c>
      <c r="H49">
        <v>2.0799999999999999E-4</v>
      </c>
      <c r="I49">
        <v>1.97</v>
      </c>
      <c r="J49">
        <f>+VLOOKUP(C49,'2017-12-18'!$C$2:$H$259,6,FALSE)</f>
        <v>1.98</v>
      </c>
      <c r="K49">
        <v>0.94</v>
      </c>
      <c r="L49">
        <v>101.64</v>
      </c>
      <c r="M49" s="9">
        <f t="shared" si="0"/>
        <v>9.4000000000000076E-5</v>
      </c>
      <c r="N49" s="19">
        <f t="shared" si="1"/>
        <v>1.9552000000000015E-8</v>
      </c>
      <c r="O49" s="10">
        <f t="shared" si="2"/>
        <v>1.1226301369863012E-8</v>
      </c>
    </row>
    <row r="50" spans="1:15" x14ac:dyDescent="0.25">
      <c r="A50" t="s">
        <v>20</v>
      </c>
      <c r="B50" t="s">
        <v>21</v>
      </c>
      <c r="C50" t="s">
        <v>156</v>
      </c>
      <c r="D50" t="s">
        <v>157</v>
      </c>
      <c r="E50" s="5">
        <v>8099.5459000000001</v>
      </c>
      <c r="F50" s="5">
        <f>+VLOOKUP(C50,'2017-12-18'!$C$2:$E$259,3,FALSE)</f>
        <v>8091.1912000000002</v>
      </c>
      <c r="G50" s="5">
        <v>39796.3820742061</v>
      </c>
      <c r="H50">
        <v>0</v>
      </c>
      <c r="I50">
        <v>1.8</v>
      </c>
      <c r="J50">
        <f>+VLOOKUP(C50,'2017-12-18'!$C$2:$H$259,6,FALSE)</f>
        <v>1.92</v>
      </c>
      <c r="K50">
        <v>0.95</v>
      </c>
      <c r="L50">
        <v>101.58</v>
      </c>
      <c r="M50" s="9">
        <f t="shared" si="0"/>
        <v>1.1399999999999989E-3</v>
      </c>
      <c r="N50" s="19">
        <f t="shared" si="1"/>
        <v>0</v>
      </c>
      <c r="O50" s="10">
        <f t="shared" si="2"/>
        <v>0</v>
      </c>
    </row>
    <row r="51" spans="1:15" x14ac:dyDescent="0.25">
      <c r="A51" t="s">
        <v>20</v>
      </c>
      <c r="B51" t="s">
        <v>21</v>
      </c>
      <c r="C51" t="s">
        <v>161</v>
      </c>
      <c r="D51" t="s">
        <v>162</v>
      </c>
      <c r="E51" s="5">
        <v>12544856.447899999</v>
      </c>
      <c r="F51" s="5">
        <f>+VLOOKUP(C51,'2017-12-18'!$C$2:$E$259,3,FALSE)</f>
        <v>12587059.987500001</v>
      </c>
      <c r="G51" s="5">
        <v>12235002.465706103</v>
      </c>
      <c r="H51">
        <v>3.0400000000000002E-4</v>
      </c>
      <c r="I51">
        <v>1.97</v>
      </c>
      <c r="J51">
        <f>+VLOOKUP(C51,'2017-12-18'!$C$2:$H$259,6,FALSE)</f>
        <v>1.97</v>
      </c>
      <c r="K51">
        <v>1.01</v>
      </c>
      <c r="L51">
        <v>101.72</v>
      </c>
      <c r="M51" s="9">
        <f t="shared" si="0"/>
        <v>0</v>
      </c>
      <c r="N51" s="19">
        <f t="shared" si="1"/>
        <v>0</v>
      </c>
      <c r="O51" s="10">
        <f t="shared" si="2"/>
        <v>1.6407671232876712E-8</v>
      </c>
    </row>
    <row r="52" spans="1:15" x14ac:dyDescent="0.25">
      <c r="A52" t="s">
        <v>20</v>
      </c>
      <c r="B52" t="s">
        <v>21</v>
      </c>
      <c r="C52" t="s">
        <v>165</v>
      </c>
      <c r="D52" t="s">
        <v>115</v>
      </c>
      <c r="E52" s="5">
        <v>478655892.82059997</v>
      </c>
      <c r="F52" s="5">
        <f>+VLOOKUP(C52,'2017-12-18'!$C$2:$E$259,3,FALSE)</f>
        <v>478869408.06739998</v>
      </c>
      <c r="G52" s="5">
        <v>463513326.60249448</v>
      </c>
      <c r="H52">
        <v>1.1599E-2</v>
      </c>
      <c r="I52">
        <v>4.3499999999999996</v>
      </c>
      <c r="J52">
        <f>+VLOOKUP(C52,'2017-12-18'!$C$2:$H$259,6,FALSE)</f>
        <v>4.34</v>
      </c>
      <c r="K52">
        <v>1.07</v>
      </c>
      <c r="L52">
        <v>101.17</v>
      </c>
      <c r="M52" s="9">
        <f t="shared" si="0"/>
        <v>-1.0699999999999772E-4</v>
      </c>
      <c r="N52" s="19">
        <f t="shared" si="1"/>
        <v>-1.2410929999999736E-6</v>
      </c>
      <c r="O52" s="10">
        <f t="shared" si="2"/>
        <v>1.3823465753424655E-6</v>
      </c>
    </row>
    <row r="53" spans="1:15" x14ac:dyDescent="0.25">
      <c r="A53" t="s">
        <v>20</v>
      </c>
      <c r="B53" t="s">
        <v>21</v>
      </c>
      <c r="C53" t="s">
        <v>166</v>
      </c>
      <c r="D53" t="s">
        <v>167</v>
      </c>
      <c r="E53" s="5">
        <v>13426.6402</v>
      </c>
      <c r="F53" s="5">
        <f>+VLOOKUP(C53,'2017-12-18'!$C$2:$E$259,3,FALSE)</f>
        <v>13420.1662</v>
      </c>
      <c r="G53" s="5">
        <v>12921.953122551868</v>
      </c>
      <c r="H53">
        <v>0</v>
      </c>
      <c r="I53">
        <v>3.7</v>
      </c>
      <c r="J53">
        <f>+VLOOKUP(C53,'2017-12-18'!$C$2:$H$259,6,FALSE)</f>
        <v>3.71</v>
      </c>
      <c r="K53">
        <v>1.19</v>
      </c>
      <c r="L53">
        <v>102.38</v>
      </c>
      <c r="M53" s="9">
        <f t="shared" si="0"/>
        <v>1.1899999999999746E-4</v>
      </c>
      <c r="N53" s="19">
        <f t="shared" si="1"/>
        <v>0</v>
      </c>
      <c r="O53" s="10">
        <f t="shared" si="2"/>
        <v>0</v>
      </c>
    </row>
    <row r="54" spans="1:15" x14ac:dyDescent="0.25">
      <c r="A54" t="s">
        <v>20</v>
      </c>
      <c r="B54" t="s">
        <v>21</v>
      </c>
      <c r="C54" t="s">
        <v>171</v>
      </c>
      <c r="D54" t="s">
        <v>172</v>
      </c>
      <c r="E54" s="5">
        <v>11050917.241599999</v>
      </c>
      <c r="F54" s="5">
        <f>+VLOOKUP(C54,'2017-12-18'!$C$2:$E$259,3,FALSE)</f>
        <v>11088567.553099999</v>
      </c>
      <c r="G54" s="5">
        <v>13716054.083969241</v>
      </c>
      <c r="H54">
        <v>2.6800000000000001E-4</v>
      </c>
      <c r="I54">
        <v>4.1100000000000003</v>
      </c>
      <c r="J54">
        <f>+VLOOKUP(C54,'2017-12-18'!$C$2:$H$259,6,FALSE)</f>
        <v>4.1100000000000003</v>
      </c>
      <c r="K54">
        <v>1.24</v>
      </c>
      <c r="L54">
        <v>102.83</v>
      </c>
      <c r="M54" s="9">
        <f t="shared" si="0"/>
        <v>0</v>
      </c>
      <c r="N54" s="19">
        <f t="shared" si="1"/>
        <v>0</v>
      </c>
      <c r="O54" s="10">
        <f t="shared" si="2"/>
        <v>3.0177534246575345E-8</v>
      </c>
    </row>
    <row r="55" spans="1:15" x14ac:dyDescent="0.25">
      <c r="A55" t="s">
        <v>20</v>
      </c>
      <c r="B55" t="s">
        <v>21</v>
      </c>
      <c r="C55" t="s">
        <v>176</v>
      </c>
      <c r="D55" t="s">
        <v>177</v>
      </c>
      <c r="E55" s="5">
        <v>690205497.78970003</v>
      </c>
      <c r="F55" s="5">
        <f>+VLOOKUP(C55,'2017-12-18'!$C$2:$E$259,3,FALSE)</f>
        <v>689994319.12129998</v>
      </c>
      <c r="G55" s="5">
        <v>3115650.9327927674</v>
      </c>
      <c r="H55">
        <v>1.6726000000000001E-2</v>
      </c>
      <c r="I55">
        <v>1.91</v>
      </c>
      <c r="J55">
        <f>+VLOOKUP(C55,'2017-12-18'!$C$2:$H$259,6,FALSE)</f>
        <v>1.93</v>
      </c>
      <c r="K55">
        <v>1.26</v>
      </c>
      <c r="L55">
        <v>101.83999999999999</v>
      </c>
      <c r="M55" s="9">
        <f t="shared" si="0"/>
        <v>2.5200000000000022E-4</v>
      </c>
      <c r="N55" s="19">
        <f t="shared" si="1"/>
        <v>4.2149520000000041E-6</v>
      </c>
      <c r="O55" s="10">
        <f t="shared" si="2"/>
        <v>8.7525095890410961E-7</v>
      </c>
    </row>
    <row r="56" spans="1:15" x14ac:dyDescent="0.25">
      <c r="A56" t="s">
        <v>20</v>
      </c>
      <c r="B56" t="s">
        <v>21</v>
      </c>
      <c r="C56" t="s">
        <v>179</v>
      </c>
      <c r="D56" t="s">
        <v>105</v>
      </c>
      <c r="E56" s="5">
        <v>18547.0003</v>
      </c>
      <c r="F56" s="5">
        <f>+VLOOKUP(C56,'2017-12-18'!$C$2:$E$259,3,FALSE)</f>
        <v>18542.6204</v>
      </c>
      <c r="G56" s="5">
        <v>18170.766545461163</v>
      </c>
      <c r="H56">
        <v>0</v>
      </c>
      <c r="I56">
        <v>1.86</v>
      </c>
      <c r="J56">
        <f>+VLOOKUP(C56,'2017-12-18'!$C$2:$H$259,6,FALSE)</f>
        <v>1.87</v>
      </c>
      <c r="K56">
        <v>1.26</v>
      </c>
      <c r="L56">
        <v>101.41</v>
      </c>
      <c r="M56" s="9">
        <f t="shared" si="0"/>
        <v>1.2600000000000011E-4</v>
      </c>
      <c r="N56" s="19">
        <f t="shared" si="1"/>
        <v>0</v>
      </c>
      <c r="O56" s="10">
        <f t="shared" si="2"/>
        <v>0</v>
      </c>
    </row>
    <row r="57" spans="1:15" x14ac:dyDescent="0.25">
      <c r="A57" t="s">
        <v>20</v>
      </c>
      <c r="B57" t="s">
        <v>21</v>
      </c>
      <c r="C57" t="s">
        <v>180</v>
      </c>
      <c r="D57" t="s">
        <v>152</v>
      </c>
      <c r="E57" s="5">
        <v>584081144.93690002</v>
      </c>
      <c r="F57" s="5">
        <f>+VLOOKUP(C57,'2017-12-18'!$C$2:$E$259,3,FALSE)</f>
        <v>584501074.4598</v>
      </c>
      <c r="G57" s="5">
        <v>576305897.39593947</v>
      </c>
      <c r="H57">
        <v>1.4154E-2</v>
      </c>
      <c r="I57">
        <v>5.7</v>
      </c>
      <c r="J57">
        <f>+VLOOKUP(C57,'2017-12-18'!$C$2:$H$259,6,FALSE)</f>
        <v>5.67</v>
      </c>
      <c r="K57">
        <v>1.28</v>
      </c>
      <c r="L57">
        <v>100.12</v>
      </c>
      <c r="M57" s="9">
        <f t="shared" si="0"/>
        <v>-3.8400000000000315E-4</v>
      </c>
      <c r="N57" s="19">
        <f t="shared" si="1"/>
        <v>-5.4351360000000449E-6</v>
      </c>
      <c r="O57" s="10">
        <f t="shared" si="2"/>
        <v>2.210350684931507E-6</v>
      </c>
    </row>
    <row r="58" spans="1:15" x14ac:dyDescent="0.25">
      <c r="A58" t="s">
        <v>20</v>
      </c>
      <c r="B58" t="s">
        <v>21</v>
      </c>
      <c r="C58" t="s">
        <v>181</v>
      </c>
      <c r="D58" t="s">
        <v>182</v>
      </c>
      <c r="E58" s="5">
        <v>90022096.475899994</v>
      </c>
      <c r="F58" s="5">
        <f>+VLOOKUP(C58,'2017-12-18'!$C$2:$E$259,3,FALSE)</f>
        <v>90327631.303399995</v>
      </c>
      <c r="G58" s="5">
        <v>86884986.783164486</v>
      </c>
      <c r="H58">
        <v>2.1819999999999999E-3</v>
      </c>
      <c r="I58">
        <v>3.22</v>
      </c>
      <c r="J58">
        <f>+VLOOKUP(C58,'2017-12-18'!$C$2:$H$259,6,FALSE)</f>
        <v>3.22</v>
      </c>
      <c r="K58">
        <v>1.35</v>
      </c>
      <c r="L58">
        <v>103.01</v>
      </c>
      <c r="M58" s="9">
        <f t="shared" si="0"/>
        <v>0</v>
      </c>
      <c r="N58" s="19">
        <f t="shared" si="1"/>
        <v>0</v>
      </c>
      <c r="O58" s="10">
        <f t="shared" si="2"/>
        <v>1.9249424657534247E-7</v>
      </c>
    </row>
    <row r="59" spans="1:15" x14ac:dyDescent="0.25">
      <c r="A59" t="s">
        <v>20</v>
      </c>
      <c r="B59" t="s">
        <v>21</v>
      </c>
      <c r="C59" t="s">
        <v>185</v>
      </c>
      <c r="D59" t="s">
        <v>186</v>
      </c>
      <c r="E59" s="5">
        <v>2550.9508999999998</v>
      </c>
      <c r="F59" s="5">
        <f>+VLOOKUP(C59,'2017-12-18'!$C$2:$E$259,3,FALSE)</f>
        <v>2552.0074</v>
      </c>
      <c r="G59" s="5">
        <v>8646.4550738452035</v>
      </c>
      <c r="H59">
        <v>0</v>
      </c>
      <c r="I59">
        <v>1.75</v>
      </c>
      <c r="J59">
        <f>+VLOOKUP(C59,'2017-12-18'!$C$2:$H$259,6,FALSE)</f>
        <v>1.76</v>
      </c>
      <c r="K59">
        <v>1.35</v>
      </c>
      <c r="L59">
        <v>106.93</v>
      </c>
      <c r="M59" s="9">
        <f t="shared" si="0"/>
        <v>1.3500000000000014E-4</v>
      </c>
      <c r="N59" s="19">
        <f t="shared" si="1"/>
        <v>0</v>
      </c>
      <c r="O59" s="10">
        <f t="shared" si="2"/>
        <v>0</v>
      </c>
    </row>
    <row r="60" spans="1:15" x14ac:dyDescent="0.25">
      <c r="A60" t="s">
        <v>20</v>
      </c>
      <c r="B60" t="s">
        <v>21</v>
      </c>
      <c r="C60" t="s">
        <v>189</v>
      </c>
      <c r="D60" t="s">
        <v>190</v>
      </c>
      <c r="E60" s="5">
        <v>6043.2802000000001</v>
      </c>
      <c r="F60" s="5">
        <f>+VLOOKUP(C60,'2017-12-18'!$C$2:$E$259,3,FALSE)</f>
        <v>6040.7343000000001</v>
      </c>
      <c r="G60" s="5">
        <v>7786.7044387043479</v>
      </c>
      <c r="H60">
        <v>0</v>
      </c>
      <c r="I60">
        <v>1.81</v>
      </c>
      <c r="J60">
        <f>+VLOOKUP(C60,'2017-12-18'!$C$2:$H$259,6,FALSE)</f>
        <v>1.81</v>
      </c>
      <c r="K60">
        <v>1.37</v>
      </c>
      <c r="L60">
        <v>102.26</v>
      </c>
      <c r="M60" s="9">
        <f t="shared" si="0"/>
        <v>0</v>
      </c>
      <c r="N60" s="19">
        <f t="shared" si="1"/>
        <v>0</v>
      </c>
      <c r="O60" s="10">
        <f t="shared" si="2"/>
        <v>0</v>
      </c>
    </row>
    <row r="61" spans="1:15" x14ac:dyDescent="0.25">
      <c r="A61" t="s">
        <v>20</v>
      </c>
      <c r="B61" t="s">
        <v>21</v>
      </c>
      <c r="C61" t="s">
        <v>193</v>
      </c>
      <c r="D61" t="s">
        <v>124</v>
      </c>
      <c r="E61" s="5">
        <v>3983.3227000000002</v>
      </c>
      <c r="F61" s="5">
        <f>+VLOOKUP(C61,'2017-12-18'!$C$2:$E$259,3,FALSE)</f>
        <v>3979.2139000000002</v>
      </c>
      <c r="G61" s="5">
        <v>3876.5468046879314</v>
      </c>
      <c r="H61">
        <v>0</v>
      </c>
      <c r="I61">
        <v>3.76</v>
      </c>
      <c r="J61">
        <f>+VLOOKUP(C61,'2017-12-18'!$C$2:$H$259,6,FALSE)</f>
        <v>3.8</v>
      </c>
      <c r="K61">
        <v>1.41</v>
      </c>
      <c r="L61">
        <v>102.48</v>
      </c>
      <c r="M61" s="9">
        <f t="shared" si="0"/>
        <v>5.6400000000000048E-4</v>
      </c>
      <c r="N61" s="19">
        <f t="shared" si="1"/>
        <v>0</v>
      </c>
      <c r="O61" s="10">
        <f t="shared" si="2"/>
        <v>0</v>
      </c>
    </row>
    <row r="62" spans="1:15" x14ac:dyDescent="0.25">
      <c r="A62" t="s">
        <v>20</v>
      </c>
      <c r="B62" t="s">
        <v>21</v>
      </c>
      <c r="C62" t="s">
        <v>194</v>
      </c>
      <c r="D62" t="s">
        <v>195</v>
      </c>
      <c r="E62" s="5">
        <v>28485798.5836</v>
      </c>
      <c r="F62" s="5">
        <f>+VLOOKUP(C62,'2017-12-18'!$C$2:$E$259,3,FALSE)</f>
        <v>28591713.106800001</v>
      </c>
      <c r="G62" s="5">
        <v>27406301.634803321</v>
      </c>
      <c r="H62">
        <v>6.8999999999999997E-4</v>
      </c>
      <c r="I62">
        <v>3.92</v>
      </c>
      <c r="J62">
        <f>+VLOOKUP(C62,'2017-12-18'!$C$2:$H$259,6,FALSE)</f>
        <v>3.91</v>
      </c>
      <c r="K62">
        <v>1.44</v>
      </c>
      <c r="L62">
        <v>101.5</v>
      </c>
      <c r="M62" s="9">
        <f t="shared" si="0"/>
        <v>-1.4399999999999691E-4</v>
      </c>
      <c r="N62" s="19">
        <f t="shared" si="1"/>
        <v>-9.9359999999997867E-8</v>
      </c>
      <c r="O62" s="10">
        <f t="shared" si="2"/>
        <v>7.4104109589041096E-8</v>
      </c>
    </row>
    <row r="63" spans="1:15" x14ac:dyDescent="0.25">
      <c r="A63" t="s">
        <v>20</v>
      </c>
      <c r="B63" t="s">
        <v>21</v>
      </c>
      <c r="C63" t="s">
        <v>198</v>
      </c>
      <c r="D63" t="s">
        <v>115</v>
      </c>
      <c r="E63" s="5">
        <v>35388368.978399999</v>
      </c>
      <c r="F63" s="5">
        <f>+VLOOKUP(C63,'2017-12-18'!$C$2:$E$259,3,FALSE)</f>
        <v>35504933.300700001</v>
      </c>
      <c r="G63" s="5">
        <v>34279044.923758209</v>
      </c>
      <c r="H63">
        <v>8.5700000000000001E-4</v>
      </c>
      <c r="I63">
        <v>4.47</v>
      </c>
      <c r="J63">
        <f>+VLOOKUP(C63,'2017-12-18'!$C$2:$H$259,6,FALSE)</f>
        <v>4.4800000000000004</v>
      </c>
      <c r="K63">
        <v>1.45</v>
      </c>
      <c r="L63">
        <v>100.86</v>
      </c>
      <c r="M63" s="9">
        <f t="shared" si="0"/>
        <v>1.4500000000000979E-4</v>
      </c>
      <c r="N63" s="19">
        <f t="shared" si="1"/>
        <v>1.242650000000084E-7</v>
      </c>
      <c r="O63" s="10">
        <f t="shared" si="2"/>
        <v>1.049531506849315E-7</v>
      </c>
    </row>
    <row r="64" spans="1:15" x14ac:dyDescent="0.25">
      <c r="A64" t="s">
        <v>20</v>
      </c>
      <c r="B64" t="s">
        <v>21</v>
      </c>
      <c r="C64" t="s">
        <v>199</v>
      </c>
      <c r="D64" t="s">
        <v>162</v>
      </c>
      <c r="E64" s="5">
        <v>34077072.739</v>
      </c>
      <c r="F64" s="5">
        <f>+VLOOKUP(C64,'2017-12-18'!$C$2:$E$259,3,FALSE)</f>
        <v>34188827.896300003</v>
      </c>
      <c r="G64" s="5">
        <v>33649154.04670237</v>
      </c>
      <c r="H64">
        <v>8.2600000000000002E-4</v>
      </c>
      <c r="I64">
        <v>2.16</v>
      </c>
      <c r="J64">
        <f>+VLOOKUP(C64,'2017-12-18'!$C$2:$H$259,6,FALSE)</f>
        <v>2.1800000000000002</v>
      </c>
      <c r="K64">
        <v>1.7</v>
      </c>
      <c r="L64">
        <v>101.24</v>
      </c>
      <c r="M64" s="9">
        <f t="shared" si="0"/>
        <v>3.400000000000003E-4</v>
      </c>
      <c r="N64" s="19">
        <f t="shared" si="1"/>
        <v>2.8084000000000023E-7</v>
      </c>
      <c r="O64" s="10">
        <f t="shared" si="2"/>
        <v>4.8881095890410967E-8</v>
      </c>
    </row>
    <row r="65" spans="1:15" x14ac:dyDescent="0.25">
      <c r="A65" t="s">
        <v>20</v>
      </c>
      <c r="B65" t="s">
        <v>21</v>
      </c>
      <c r="C65" t="s">
        <v>200</v>
      </c>
      <c r="D65" t="s">
        <v>201</v>
      </c>
      <c r="E65" s="5">
        <v>49456304.884499997</v>
      </c>
      <c r="F65" s="5">
        <f>+VLOOKUP(C65,'2017-12-18'!$C$2:$E$259,3,FALSE)</f>
        <v>49626031.589900002</v>
      </c>
      <c r="G65" s="5">
        <v>48950584.437059872</v>
      </c>
      <c r="H65">
        <v>1.199E-3</v>
      </c>
      <c r="I65">
        <v>2.8</v>
      </c>
      <c r="J65">
        <f>+VLOOKUP(C65,'2017-12-18'!$C$2:$H$259,6,FALSE)</f>
        <v>2.8</v>
      </c>
      <c r="K65">
        <v>1.72</v>
      </c>
      <c r="L65">
        <v>100.34</v>
      </c>
      <c r="M65" s="9">
        <f t="shared" si="0"/>
        <v>0</v>
      </c>
      <c r="N65" s="19">
        <f t="shared" si="1"/>
        <v>0</v>
      </c>
      <c r="O65" s="10">
        <f t="shared" si="2"/>
        <v>9.1978082191780817E-8</v>
      </c>
    </row>
    <row r="66" spans="1:15" x14ac:dyDescent="0.25">
      <c r="A66" t="s">
        <v>20</v>
      </c>
      <c r="B66" t="s">
        <v>21</v>
      </c>
      <c r="C66" t="s">
        <v>205</v>
      </c>
      <c r="D66" t="s">
        <v>206</v>
      </c>
      <c r="E66" s="5">
        <v>201323179.1295</v>
      </c>
      <c r="F66" s="5">
        <f>+VLOOKUP(C66,'2017-12-18'!$C$2:$E$259,3,FALSE)</f>
        <v>201307159.86930001</v>
      </c>
      <c r="G66" s="5">
        <v>12855648.883547356</v>
      </c>
      <c r="H66">
        <v>4.8780000000000004E-3</v>
      </c>
      <c r="I66">
        <v>2.37</v>
      </c>
      <c r="J66">
        <f>+VLOOKUP(C66,'2017-12-18'!$C$2:$H$259,6,FALSE)</f>
        <v>2.38</v>
      </c>
      <c r="K66">
        <v>1.72</v>
      </c>
      <c r="L66">
        <v>102.41</v>
      </c>
      <c r="M66" s="9">
        <f t="shared" si="0"/>
        <v>1.7199999999999632E-4</v>
      </c>
      <c r="N66" s="19">
        <f t="shared" si="1"/>
        <v>8.3901599999998216E-7</v>
      </c>
      <c r="O66" s="10">
        <f t="shared" si="2"/>
        <v>3.1673589041095893E-7</v>
      </c>
    </row>
    <row r="67" spans="1:15" x14ac:dyDescent="0.25">
      <c r="A67" t="s">
        <v>20</v>
      </c>
      <c r="B67" t="s">
        <v>21</v>
      </c>
      <c r="C67" t="s">
        <v>209</v>
      </c>
      <c r="D67" t="s">
        <v>210</v>
      </c>
      <c r="E67" s="5">
        <v>5969.4466000000002</v>
      </c>
      <c r="F67" s="5">
        <f>+VLOOKUP(C67,'2017-12-18'!$C$2:$E$259,3,FALSE)</f>
        <v>5978.0405000000001</v>
      </c>
      <c r="G67" s="5">
        <v>5812.6502044811177</v>
      </c>
      <c r="H67">
        <v>0</v>
      </c>
      <c r="I67">
        <v>4.25</v>
      </c>
      <c r="J67">
        <f>+VLOOKUP(C67,'2017-12-18'!$C$2:$H$259,6,FALSE)</f>
        <v>4.16</v>
      </c>
      <c r="K67">
        <v>1.79</v>
      </c>
      <c r="L67">
        <v>101.98</v>
      </c>
      <c r="M67" s="9">
        <f t="shared" ref="M67:M130" si="3">+IF(K67=0,E67/F67-1,-K67*(I67-J67)/100)</f>
        <v>-1.6109999999999974E-3</v>
      </c>
      <c r="N67" s="19">
        <f t="shared" ref="N67:N130" si="4">+M67*H67</f>
        <v>0</v>
      </c>
      <c r="O67" s="10">
        <f t="shared" ref="O67:O130" si="5">IF(K67&gt;0,I67*H67/100/365,0)</f>
        <v>0</v>
      </c>
    </row>
    <row r="68" spans="1:15" x14ac:dyDescent="0.25">
      <c r="A68" t="s">
        <v>20</v>
      </c>
      <c r="B68" t="s">
        <v>21</v>
      </c>
      <c r="C68" t="s">
        <v>214</v>
      </c>
      <c r="D68" t="s">
        <v>99</v>
      </c>
      <c r="E68" s="5">
        <v>17764.3642</v>
      </c>
      <c r="F68" s="5">
        <f>+VLOOKUP(C68,'2017-12-18'!$C$2:$E$259,3,FALSE)</f>
        <v>17749.727900000002</v>
      </c>
      <c r="G68" s="5">
        <v>17307.77990985936</v>
      </c>
      <c r="H68">
        <v>0</v>
      </c>
      <c r="I68">
        <v>1.76</v>
      </c>
      <c r="J68">
        <f>+VLOOKUP(C68,'2017-12-18'!$C$2:$H$259,6,FALSE)</f>
        <v>1.79</v>
      </c>
      <c r="K68">
        <v>1.82</v>
      </c>
      <c r="L68">
        <v>102.23</v>
      </c>
      <c r="M68" s="9">
        <f t="shared" si="3"/>
        <v>5.4600000000000048E-4</v>
      </c>
      <c r="N68" s="19">
        <f t="shared" si="4"/>
        <v>0</v>
      </c>
      <c r="O68" s="10">
        <f t="shared" si="5"/>
        <v>0</v>
      </c>
    </row>
    <row r="69" spans="1:15" x14ac:dyDescent="0.25">
      <c r="A69" t="s">
        <v>20</v>
      </c>
      <c r="B69" t="s">
        <v>21</v>
      </c>
      <c r="C69" t="s">
        <v>215</v>
      </c>
      <c r="D69" t="s">
        <v>216</v>
      </c>
      <c r="E69" s="5">
        <v>22670821.709600002</v>
      </c>
      <c r="F69" s="5">
        <f>+VLOOKUP(C69,'2017-12-18'!$C$2:$E$259,3,FALSE)</f>
        <v>22758343.8928</v>
      </c>
      <c r="G69" s="5">
        <v>36783473.31236662</v>
      </c>
      <c r="H69">
        <v>5.4900000000000001E-4</v>
      </c>
      <c r="I69">
        <v>1.95</v>
      </c>
      <c r="J69">
        <f>+VLOOKUP(C69,'2017-12-18'!$C$2:$H$259,6,FALSE)</f>
        <v>1.94</v>
      </c>
      <c r="K69">
        <v>2</v>
      </c>
      <c r="L69">
        <v>101.97</v>
      </c>
      <c r="M69" s="9">
        <f t="shared" si="3"/>
        <v>-2.0000000000000017E-4</v>
      </c>
      <c r="N69" s="19">
        <f t="shared" si="4"/>
        <v>-1.098000000000001E-7</v>
      </c>
      <c r="O69" s="10">
        <f t="shared" si="5"/>
        <v>2.9330136986301369E-8</v>
      </c>
    </row>
    <row r="70" spans="1:15" x14ac:dyDescent="0.25">
      <c r="A70" t="s">
        <v>20</v>
      </c>
      <c r="B70" t="s">
        <v>21</v>
      </c>
      <c r="C70" t="s">
        <v>220</v>
      </c>
      <c r="D70" t="s">
        <v>135</v>
      </c>
      <c r="E70" s="5">
        <v>22633.6901</v>
      </c>
      <c r="F70" s="5">
        <f>+VLOOKUP(C70,'2017-12-18'!$C$2:$E$259,3,FALSE)</f>
        <v>22625.094700000001</v>
      </c>
      <c r="G70" s="5">
        <v>51920.297305894608</v>
      </c>
      <c r="H70">
        <v>9.9999999999999995E-7</v>
      </c>
      <c r="I70">
        <v>1.97</v>
      </c>
      <c r="J70">
        <f>+VLOOKUP(C70,'2017-12-18'!$C$2:$H$259,6,FALSE)</f>
        <v>1.98</v>
      </c>
      <c r="K70">
        <v>2</v>
      </c>
      <c r="L70">
        <v>108.89</v>
      </c>
      <c r="M70" s="9">
        <f t="shared" si="3"/>
        <v>2.0000000000000017E-4</v>
      </c>
      <c r="N70" s="19">
        <f t="shared" si="4"/>
        <v>2.0000000000000016E-10</v>
      </c>
      <c r="O70" s="10">
        <f t="shared" si="5"/>
        <v>5.3972602739726023E-11</v>
      </c>
    </row>
    <row r="71" spans="1:15" x14ac:dyDescent="0.25">
      <c r="A71" t="s">
        <v>20</v>
      </c>
      <c r="B71" t="s">
        <v>21</v>
      </c>
      <c r="C71" t="s">
        <v>222</v>
      </c>
      <c r="D71" t="s">
        <v>124</v>
      </c>
      <c r="E71" s="5">
        <v>6645.0240000000003</v>
      </c>
      <c r="F71" s="5">
        <f>+VLOOKUP(C71,'2017-12-18'!$C$2:$E$259,3,FALSE)</f>
        <v>6641.8575000000001</v>
      </c>
      <c r="G71" s="5">
        <v>6458.0298094581958</v>
      </c>
      <c r="H71">
        <v>0</v>
      </c>
      <c r="I71">
        <v>4.1399999999999997</v>
      </c>
      <c r="J71">
        <f>+VLOOKUP(C71,'2017-12-18'!$C$2:$H$259,6,FALSE)</f>
        <v>4.17</v>
      </c>
      <c r="K71">
        <v>2.08</v>
      </c>
      <c r="L71">
        <v>101.45</v>
      </c>
      <c r="M71" s="9">
        <f t="shared" si="3"/>
        <v>6.2400000000000519E-4</v>
      </c>
      <c r="N71" s="19">
        <f t="shared" si="4"/>
        <v>0</v>
      </c>
      <c r="O71" s="10">
        <f t="shared" si="5"/>
        <v>0</v>
      </c>
    </row>
    <row r="72" spans="1:15" x14ac:dyDescent="0.25">
      <c r="A72" t="s">
        <v>20</v>
      </c>
      <c r="B72" t="s">
        <v>21</v>
      </c>
      <c r="C72" t="s">
        <v>223</v>
      </c>
      <c r="D72" t="s">
        <v>224</v>
      </c>
      <c r="E72" s="5">
        <v>653.42740000000003</v>
      </c>
      <c r="F72" s="5">
        <f>+VLOOKUP(C72,'2017-12-18'!$C$2:$E$259,3,FALSE)</f>
        <v>652.75329999999997</v>
      </c>
      <c r="G72" s="5">
        <v>645.49506479722629</v>
      </c>
      <c r="H72">
        <v>0</v>
      </c>
      <c r="I72">
        <v>4.2</v>
      </c>
      <c r="J72">
        <f>+VLOOKUP(C72,'2017-12-18'!$C$2:$H$259,6,FALSE)</f>
        <v>4.2699999999999996</v>
      </c>
      <c r="K72">
        <v>2.09</v>
      </c>
      <c r="L72">
        <v>101</v>
      </c>
      <c r="M72" s="9">
        <f t="shared" si="3"/>
        <v>1.4629999999999873E-3</v>
      </c>
      <c r="N72" s="19">
        <f t="shared" si="4"/>
        <v>0</v>
      </c>
      <c r="O72" s="10">
        <f t="shared" si="5"/>
        <v>0</v>
      </c>
    </row>
    <row r="73" spans="1:15" x14ac:dyDescent="0.25">
      <c r="A73" t="s">
        <v>20</v>
      </c>
      <c r="B73" t="s">
        <v>21</v>
      </c>
      <c r="C73" t="s">
        <v>228</v>
      </c>
      <c r="D73" t="s">
        <v>177</v>
      </c>
      <c r="E73" s="5">
        <v>17649.9221</v>
      </c>
      <c r="F73" s="5">
        <f>+VLOOKUP(C73,'2017-12-18'!$C$2:$E$259,3,FALSE)</f>
        <v>17639.091799999998</v>
      </c>
      <c r="G73" s="5">
        <v>17307.606369992842</v>
      </c>
      <c r="H73">
        <v>0</v>
      </c>
      <c r="I73">
        <v>2.0299999999999998</v>
      </c>
      <c r="J73">
        <f>+VLOOKUP(C73,'2017-12-18'!$C$2:$H$259,6,FALSE)</f>
        <v>2.0499999999999998</v>
      </c>
      <c r="K73">
        <v>2.13</v>
      </c>
      <c r="L73">
        <v>101.2</v>
      </c>
      <c r="M73" s="9">
        <f t="shared" si="3"/>
        <v>4.2600000000000033E-4</v>
      </c>
      <c r="N73" s="19">
        <f t="shared" si="4"/>
        <v>0</v>
      </c>
      <c r="O73" s="10">
        <f t="shared" si="5"/>
        <v>0</v>
      </c>
    </row>
    <row r="74" spans="1:15" x14ac:dyDescent="0.25">
      <c r="A74" t="s">
        <v>20</v>
      </c>
      <c r="B74" t="s">
        <v>21</v>
      </c>
      <c r="C74" t="s">
        <v>229</v>
      </c>
      <c r="D74" t="s">
        <v>230</v>
      </c>
      <c r="E74" s="5">
        <v>874.92819999999995</v>
      </c>
      <c r="F74" s="5">
        <f>+VLOOKUP(C74,'2017-12-18'!$C$2:$E$259,3,FALSE)</f>
        <v>874.02570000000003</v>
      </c>
      <c r="G74" s="5">
        <v>862.63007388695053</v>
      </c>
      <c r="H74">
        <v>0</v>
      </c>
      <c r="I74">
        <v>1.95</v>
      </c>
      <c r="J74">
        <f>+VLOOKUP(C74,'2017-12-18'!$C$2:$H$259,6,FALSE)</f>
        <v>1.98</v>
      </c>
      <c r="K74">
        <v>2.14</v>
      </c>
      <c r="L74">
        <v>100.74</v>
      </c>
      <c r="M74" s="9">
        <f t="shared" si="3"/>
        <v>6.4200000000000064E-4</v>
      </c>
      <c r="N74" s="19">
        <f t="shared" si="4"/>
        <v>0</v>
      </c>
      <c r="O74" s="10">
        <f t="shared" si="5"/>
        <v>0</v>
      </c>
    </row>
    <row r="75" spans="1:15" x14ac:dyDescent="0.25">
      <c r="A75" t="s">
        <v>20</v>
      </c>
      <c r="B75" t="s">
        <v>21</v>
      </c>
      <c r="C75" t="s">
        <v>233</v>
      </c>
      <c r="D75" t="s">
        <v>195</v>
      </c>
      <c r="E75" s="5">
        <v>18900863.503800001</v>
      </c>
      <c r="F75" s="5">
        <f>+VLOOKUP(C75,'2017-12-18'!$C$2:$E$259,3,FALSE)</f>
        <v>18973768.202500001</v>
      </c>
      <c r="G75" s="5">
        <v>18295818.764717724</v>
      </c>
      <c r="H75">
        <v>4.5800000000000002E-4</v>
      </c>
      <c r="I75">
        <v>4.26</v>
      </c>
      <c r="J75">
        <f>+VLOOKUP(C75,'2017-12-18'!$C$2:$H$259,6,FALSE)</f>
        <v>4.26</v>
      </c>
      <c r="K75">
        <v>2.16</v>
      </c>
      <c r="L75">
        <v>102.16</v>
      </c>
      <c r="M75" s="9">
        <f t="shared" si="3"/>
        <v>0</v>
      </c>
      <c r="N75" s="19">
        <f t="shared" si="4"/>
        <v>0</v>
      </c>
      <c r="O75" s="10">
        <f t="shared" si="5"/>
        <v>5.3454246575342467E-8</v>
      </c>
    </row>
    <row r="76" spans="1:15" x14ac:dyDescent="0.25">
      <c r="A76" t="s">
        <v>20</v>
      </c>
      <c r="B76" t="s">
        <v>21</v>
      </c>
      <c r="C76" t="s">
        <v>234</v>
      </c>
      <c r="D76" t="s">
        <v>105</v>
      </c>
      <c r="E76" s="5">
        <v>8738.2065999999995</v>
      </c>
      <c r="F76" s="5">
        <f>+VLOOKUP(C76,'2017-12-18'!$C$2:$E$259,3,FALSE)</f>
        <v>8751.3202999999994</v>
      </c>
      <c r="G76" s="5">
        <v>8398.7944775723463</v>
      </c>
      <c r="H76">
        <v>0</v>
      </c>
      <c r="I76">
        <v>4.3899999999999997</v>
      </c>
      <c r="J76">
        <f>+VLOOKUP(C76,'2017-12-18'!$C$2:$H$259,6,FALSE)</f>
        <v>4.3</v>
      </c>
      <c r="K76">
        <v>2.23</v>
      </c>
      <c r="L76">
        <v>103.26</v>
      </c>
      <c r="M76" s="9">
        <f t="shared" si="3"/>
        <v>-2.0069999999999966E-3</v>
      </c>
      <c r="N76" s="19">
        <f t="shared" si="4"/>
        <v>0</v>
      </c>
      <c r="O76" s="10">
        <f t="shared" si="5"/>
        <v>0</v>
      </c>
    </row>
    <row r="77" spans="1:15" x14ac:dyDescent="0.25">
      <c r="A77" t="s">
        <v>20</v>
      </c>
      <c r="B77" t="s">
        <v>21</v>
      </c>
      <c r="C77" t="s">
        <v>235</v>
      </c>
      <c r="D77" t="s">
        <v>236</v>
      </c>
      <c r="E77" s="5">
        <v>7209.8509999999997</v>
      </c>
      <c r="F77" s="5">
        <f>+VLOOKUP(C77,'2017-12-18'!$C$2:$E$259,3,FALSE)</f>
        <v>7209.7897999999996</v>
      </c>
      <c r="G77" s="5">
        <v>6920.9801630299598</v>
      </c>
      <c r="H77">
        <v>0</v>
      </c>
      <c r="I77">
        <v>1.9</v>
      </c>
      <c r="J77">
        <f>+VLOOKUP(C77,'2017-12-18'!$C$2:$H$259,6,FALSE)</f>
        <v>1.9</v>
      </c>
      <c r="K77">
        <v>2.2799999999999998</v>
      </c>
      <c r="L77">
        <v>103.69</v>
      </c>
      <c r="M77" s="9">
        <f t="shared" si="3"/>
        <v>0</v>
      </c>
      <c r="N77" s="19">
        <f t="shared" si="4"/>
        <v>0</v>
      </c>
      <c r="O77" s="10">
        <f t="shared" si="5"/>
        <v>0</v>
      </c>
    </row>
    <row r="78" spans="1:15" x14ac:dyDescent="0.25">
      <c r="A78" t="s">
        <v>20</v>
      </c>
      <c r="B78" t="s">
        <v>21</v>
      </c>
      <c r="C78" t="s">
        <v>239</v>
      </c>
      <c r="D78" t="s">
        <v>240</v>
      </c>
      <c r="E78" s="5">
        <v>14927281.5787</v>
      </c>
      <c r="F78" s="5">
        <f>+VLOOKUP(C78,'2017-12-18'!$C$2:$E$259,3,FALSE)</f>
        <v>15069651.2247</v>
      </c>
      <c r="G78" s="5">
        <v>14165328.776798857</v>
      </c>
      <c r="H78">
        <v>3.6200000000000002E-4</v>
      </c>
      <c r="I78">
        <v>0</v>
      </c>
      <c r="J78">
        <f>+VLOOKUP(C78,'2017-12-18'!$C$2:$H$259,6,FALSE)</f>
        <v>0</v>
      </c>
      <c r="K78">
        <v>2.31</v>
      </c>
      <c r="L78">
        <v>105.10290000000001</v>
      </c>
      <c r="M78" s="9">
        <f t="shared" si="3"/>
        <v>0</v>
      </c>
      <c r="N78" s="19">
        <f t="shared" si="4"/>
        <v>0</v>
      </c>
      <c r="O78" s="10">
        <f t="shared" si="5"/>
        <v>0</v>
      </c>
    </row>
    <row r="79" spans="1:15" x14ac:dyDescent="0.25">
      <c r="A79" t="s">
        <v>20</v>
      </c>
      <c r="B79" t="s">
        <v>21</v>
      </c>
      <c r="C79" t="s">
        <v>243</v>
      </c>
      <c r="D79" t="s">
        <v>244</v>
      </c>
      <c r="E79" s="5">
        <v>10731.7138</v>
      </c>
      <c r="F79" s="5">
        <f>+VLOOKUP(C79,'2017-12-18'!$C$2:$E$259,3,FALSE)</f>
        <v>10728.0196</v>
      </c>
      <c r="G79" s="5">
        <v>10383.67077298478</v>
      </c>
      <c r="H79">
        <v>0</v>
      </c>
      <c r="I79">
        <v>1.98</v>
      </c>
      <c r="J79">
        <f>+VLOOKUP(C79,'2017-12-18'!$C$2:$H$259,6,FALSE)</f>
        <v>1.99</v>
      </c>
      <c r="K79">
        <v>2.3199999999999998</v>
      </c>
      <c r="L79">
        <v>103.04</v>
      </c>
      <c r="M79" s="9">
        <f t="shared" si="3"/>
        <v>2.3200000000000019E-4</v>
      </c>
      <c r="N79" s="19">
        <f t="shared" si="4"/>
        <v>0</v>
      </c>
      <c r="O79" s="10">
        <f t="shared" si="5"/>
        <v>0</v>
      </c>
    </row>
    <row r="80" spans="1:15" x14ac:dyDescent="0.25">
      <c r="A80" t="s">
        <v>20</v>
      </c>
      <c r="B80" t="s">
        <v>21</v>
      </c>
      <c r="C80" t="s">
        <v>247</v>
      </c>
      <c r="D80" t="s">
        <v>244</v>
      </c>
      <c r="E80" s="5">
        <v>679.26909999999998</v>
      </c>
      <c r="F80" s="5">
        <f>+VLOOKUP(C80,'2017-12-18'!$C$2:$E$259,3,FALSE)</f>
        <v>678.5684</v>
      </c>
      <c r="G80" s="5">
        <v>643.63430661429925</v>
      </c>
      <c r="H80">
        <v>0</v>
      </c>
      <c r="I80">
        <v>4.21</v>
      </c>
      <c r="J80">
        <f>+VLOOKUP(C80,'2017-12-18'!$C$2:$H$259,6,FALSE)</f>
        <v>4.22</v>
      </c>
      <c r="K80">
        <v>2.34</v>
      </c>
      <c r="L80">
        <v>102.91</v>
      </c>
      <c r="M80" s="9">
        <f t="shared" si="3"/>
        <v>2.3399999999999501E-4</v>
      </c>
      <c r="N80" s="19">
        <f t="shared" si="4"/>
        <v>0</v>
      </c>
      <c r="O80" s="10">
        <f t="shared" si="5"/>
        <v>0</v>
      </c>
    </row>
    <row r="81" spans="1:15" x14ac:dyDescent="0.25">
      <c r="A81" t="s">
        <v>20</v>
      </c>
      <c r="B81" t="s">
        <v>21</v>
      </c>
      <c r="C81" t="s">
        <v>248</v>
      </c>
      <c r="D81" t="s">
        <v>60</v>
      </c>
      <c r="E81" s="5">
        <v>837511712.15779996</v>
      </c>
      <c r="F81" s="5">
        <f>+VLOOKUP(C81,'2017-12-18'!$C$2:$E$259,3,FALSE)</f>
        <v>838048573.24510002</v>
      </c>
      <c r="G81" s="5">
        <v>800006460.2916019</v>
      </c>
      <c r="H81">
        <v>2.0296000000000002E-2</v>
      </c>
      <c r="I81">
        <v>4.3499999999999996</v>
      </c>
      <c r="J81">
        <f>+VLOOKUP(C81,'2017-12-18'!$C$2:$H$259,6,FALSE)</f>
        <v>4.32</v>
      </c>
      <c r="K81">
        <v>2.35</v>
      </c>
      <c r="L81">
        <v>102.18</v>
      </c>
      <c r="M81" s="9">
        <f t="shared" si="3"/>
        <v>-7.0499999999998494E-4</v>
      </c>
      <c r="N81" s="19">
        <f t="shared" si="4"/>
        <v>-1.4308679999999696E-5</v>
      </c>
      <c r="O81" s="10">
        <f t="shared" si="5"/>
        <v>2.4188383561643831E-6</v>
      </c>
    </row>
    <row r="82" spans="1:15" x14ac:dyDescent="0.25">
      <c r="A82" t="s">
        <v>20</v>
      </c>
      <c r="B82" t="s">
        <v>21</v>
      </c>
      <c r="C82" t="s">
        <v>249</v>
      </c>
      <c r="D82" t="s">
        <v>60</v>
      </c>
      <c r="E82" s="5">
        <v>41878.4179</v>
      </c>
      <c r="F82" s="5">
        <f>+VLOOKUP(C82,'2017-12-18'!$C$2:$E$259,3,FALSE)</f>
        <v>41849.9715</v>
      </c>
      <c r="G82" s="5">
        <v>41537.37123883835</v>
      </c>
      <c r="H82">
        <v>9.9999999999999995E-7</v>
      </c>
      <c r="I82">
        <v>1.96</v>
      </c>
      <c r="J82">
        <f>+VLOOKUP(C82,'2017-12-18'!$C$2:$H$259,6,FALSE)</f>
        <v>1.98</v>
      </c>
      <c r="K82">
        <v>2.39</v>
      </c>
      <c r="L82">
        <v>100.71</v>
      </c>
      <c r="M82" s="9">
        <f t="shared" si="3"/>
        <v>4.7800000000000045E-4</v>
      </c>
      <c r="N82" s="19">
        <f t="shared" si="4"/>
        <v>4.7800000000000042E-10</v>
      </c>
      <c r="O82" s="10">
        <f t="shared" si="5"/>
        <v>5.3698630136986302E-11</v>
      </c>
    </row>
    <row r="83" spans="1:15" x14ac:dyDescent="0.25">
      <c r="A83" t="s">
        <v>20</v>
      </c>
      <c r="B83" t="s">
        <v>21</v>
      </c>
      <c r="C83" t="s">
        <v>250</v>
      </c>
      <c r="D83" t="s">
        <v>251</v>
      </c>
      <c r="E83" s="5">
        <v>63711942.030599996</v>
      </c>
      <c r="F83" s="5">
        <f>+VLOOKUP(C83,'2017-12-18'!$C$2:$E$259,3,FALSE)</f>
        <v>63908849.269199997</v>
      </c>
      <c r="G83" s="5">
        <v>61231922.467906192</v>
      </c>
      <c r="H83">
        <v>1.544E-3</v>
      </c>
      <c r="I83">
        <v>1.93</v>
      </c>
      <c r="J83">
        <f>+VLOOKUP(C83,'2017-12-18'!$C$2:$H$259,6,FALSE)</f>
        <v>1.95</v>
      </c>
      <c r="K83">
        <v>2.42</v>
      </c>
      <c r="L83">
        <v>102.61</v>
      </c>
      <c r="M83" s="9">
        <f t="shared" si="3"/>
        <v>4.8400000000000038E-4</v>
      </c>
      <c r="N83" s="19">
        <f t="shared" si="4"/>
        <v>7.4729600000000055E-7</v>
      </c>
      <c r="O83" s="10">
        <f t="shared" si="5"/>
        <v>8.1641643835616438E-8</v>
      </c>
    </row>
    <row r="84" spans="1:15" x14ac:dyDescent="0.25">
      <c r="A84" t="s">
        <v>20</v>
      </c>
      <c r="B84" t="s">
        <v>21</v>
      </c>
      <c r="C84" t="s">
        <v>253</v>
      </c>
      <c r="D84" t="s">
        <v>162</v>
      </c>
      <c r="E84" s="5">
        <v>61904314.782399997</v>
      </c>
      <c r="F84" s="5">
        <f>+VLOOKUP(C84,'2017-12-18'!$C$2:$E$259,3,FALSE)</f>
        <v>62090574.087700002</v>
      </c>
      <c r="G84" s="5">
        <v>61186832.611529671</v>
      </c>
      <c r="H84">
        <v>1.5E-3</v>
      </c>
      <c r="I84">
        <v>2.41</v>
      </c>
      <c r="J84">
        <f>+VLOOKUP(C84,'2017-12-18'!$C$2:$H$259,6,FALSE)</f>
        <v>2.4300000000000002</v>
      </c>
      <c r="K84">
        <v>2.5299999999999998</v>
      </c>
      <c r="L84">
        <v>100.22</v>
      </c>
      <c r="M84" s="9">
        <f t="shared" si="3"/>
        <v>5.0600000000000037E-4</v>
      </c>
      <c r="N84" s="19">
        <f t="shared" si="4"/>
        <v>7.5900000000000059E-7</v>
      </c>
      <c r="O84" s="10">
        <f t="shared" si="5"/>
        <v>9.9041095890410967E-8</v>
      </c>
    </row>
    <row r="85" spans="1:15" x14ac:dyDescent="0.25">
      <c r="A85" t="s">
        <v>20</v>
      </c>
      <c r="B85" t="s">
        <v>21</v>
      </c>
      <c r="C85" t="s">
        <v>254</v>
      </c>
      <c r="D85" t="s">
        <v>251</v>
      </c>
      <c r="E85" s="5">
        <v>10041.3696</v>
      </c>
      <c r="F85" s="5">
        <f>+VLOOKUP(C85,'2017-12-18'!$C$2:$E$259,3,FALSE)</f>
        <v>10042.075500000001</v>
      </c>
      <c r="G85" s="5">
        <v>9689.0767086874639</v>
      </c>
      <c r="H85">
        <v>0</v>
      </c>
      <c r="I85">
        <v>4.1900000000000004</v>
      </c>
      <c r="J85">
        <f>+VLOOKUP(C85,'2017-12-18'!$C$2:$H$259,6,FALSE)</f>
        <v>4.1900000000000004</v>
      </c>
      <c r="K85">
        <v>2.5299999999999998</v>
      </c>
      <c r="L85">
        <v>102.12</v>
      </c>
      <c r="M85" s="9">
        <f t="shared" si="3"/>
        <v>0</v>
      </c>
      <c r="N85" s="19">
        <f t="shared" si="4"/>
        <v>0</v>
      </c>
      <c r="O85" s="10">
        <f t="shared" si="5"/>
        <v>0</v>
      </c>
    </row>
    <row r="86" spans="1:15" x14ac:dyDescent="0.25">
      <c r="A86" t="s">
        <v>20</v>
      </c>
      <c r="B86" t="s">
        <v>21</v>
      </c>
      <c r="C86" t="s">
        <v>255</v>
      </c>
      <c r="D86" t="s">
        <v>256</v>
      </c>
      <c r="E86" s="5">
        <v>93712042.504099995</v>
      </c>
      <c r="F86" s="5">
        <f>+VLOOKUP(C86,'2017-12-18'!$C$2:$E$259,3,FALSE)</f>
        <v>94025860.2421</v>
      </c>
      <c r="G86" s="5">
        <v>91410479.291043937</v>
      </c>
      <c r="H86">
        <v>2.271E-3</v>
      </c>
      <c r="I86">
        <v>0</v>
      </c>
      <c r="J86">
        <f>+VLOOKUP(C86,'2017-12-18'!$C$2:$H$259,6,FALSE)</f>
        <v>0</v>
      </c>
      <c r="K86">
        <v>2.5299999999999998</v>
      </c>
      <c r="L86">
        <v>100.947</v>
      </c>
      <c r="M86" s="9">
        <f t="shared" si="3"/>
        <v>0</v>
      </c>
      <c r="N86" s="19">
        <f t="shared" si="4"/>
        <v>0</v>
      </c>
      <c r="O86" s="10">
        <f t="shared" si="5"/>
        <v>0</v>
      </c>
    </row>
    <row r="87" spans="1:15" x14ac:dyDescent="0.25">
      <c r="A87" t="s">
        <v>20</v>
      </c>
      <c r="B87" t="s">
        <v>21</v>
      </c>
      <c r="C87" t="s">
        <v>257</v>
      </c>
      <c r="D87" t="s">
        <v>195</v>
      </c>
      <c r="E87" s="5">
        <v>17406.271199999999</v>
      </c>
      <c r="F87" s="5">
        <f>+VLOOKUP(C87,'2017-12-18'!$C$2:$E$259,3,FALSE)</f>
        <v>17403.067999999999</v>
      </c>
      <c r="G87" s="5">
        <v>17305.018953204883</v>
      </c>
      <c r="H87">
        <v>0</v>
      </c>
      <c r="I87">
        <v>2.2999999999999998</v>
      </c>
      <c r="J87">
        <f>+VLOOKUP(C87,'2017-12-18'!$C$2:$H$259,6,FALSE)</f>
        <v>2.2999999999999998</v>
      </c>
      <c r="K87">
        <v>2.54</v>
      </c>
      <c r="L87">
        <v>99.75</v>
      </c>
      <c r="M87" s="9">
        <f t="shared" si="3"/>
        <v>0</v>
      </c>
      <c r="N87" s="19">
        <f t="shared" si="4"/>
        <v>0</v>
      </c>
      <c r="O87" s="10">
        <f t="shared" si="5"/>
        <v>0</v>
      </c>
    </row>
    <row r="88" spans="1:15" x14ac:dyDescent="0.25">
      <c r="A88" t="s">
        <v>20</v>
      </c>
      <c r="B88" t="s">
        <v>21</v>
      </c>
      <c r="C88" t="s">
        <v>258</v>
      </c>
      <c r="D88" t="s">
        <v>162</v>
      </c>
      <c r="E88" s="5">
        <v>27100.622899999998</v>
      </c>
      <c r="F88" s="5">
        <f>+VLOOKUP(C88,'2017-12-18'!$C$2:$E$259,3,FALSE)</f>
        <v>27083.732</v>
      </c>
      <c r="G88" s="5">
        <v>25959.18939524738</v>
      </c>
      <c r="H88">
        <v>9.9999999999999995E-7</v>
      </c>
      <c r="I88">
        <v>2.44</v>
      </c>
      <c r="J88">
        <f>+VLOOKUP(C88,'2017-12-18'!$C$2:$H$259,6,FALSE)</f>
        <v>2.46</v>
      </c>
      <c r="K88">
        <v>2.59</v>
      </c>
      <c r="L88">
        <v>103.34</v>
      </c>
      <c r="M88" s="9">
        <f t="shared" si="3"/>
        <v>5.1800000000000045E-4</v>
      </c>
      <c r="N88" s="19">
        <f t="shared" si="4"/>
        <v>5.1800000000000038E-10</v>
      </c>
      <c r="O88" s="10">
        <f t="shared" si="5"/>
        <v>6.6849315068493145E-11</v>
      </c>
    </row>
    <row r="89" spans="1:15" x14ac:dyDescent="0.25">
      <c r="A89" t="s">
        <v>20</v>
      </c>
      <c r="B89" t="s">
        <v>21</v>
      </c>
      <c r="C89" t="s">
        <v>260</v>
      </c>
      <c r="D89" t="s">
        <v>105</v>
      </c>
      <c r="E89" s="5">
        <v>30729.544300000001</v>
      </c>
      <c r="F89" s="5">
        <f>+VLOOKUP(C89,'2017-12-18'!$C$2:$E$259,3,FALSE)</f>
        <v>30738.413100000002</v>
      </c>
      <c r="G89" s="5">
        <v>30288.568117797575</v>
      </c>
      <c r="H89">
        <v>9.9999999999999995E-7</v>
      </c>
      <c r="I89">
        <v>2</v>
      </c>
      <c r="J89">
        <f>+VLOOKUP(C89,'2017-12-18'!$C$2:$H$259,6,FALSE)</f>
        <v>1.98</v>
      </c>
      <c r="K89">
        <v>2.62</v>
      </c>
      <c r="L89">
        <v>100.77</v>
      </c>
      <c r="M89" s="9">
        <f t="shared" si="3"/>
        <v>-5.2400000000000049E-4</v>
      </c>
      <c r="N89" s="19">
        <f t="shared" si="4"/>
        <v>-5.2400000000000047E-10</v>
      </c>
      <c r="O89" s="10">
        <f t="shared" si="5"/>
        <v>5.4794520547945205E-11</v>
      </c>
    </row>
    <row r="90" spans="1:15" x14ac:dyDescent="0.25">
      <c r="A90" t="s">
        <v>20</v>
      </c>
      <c r="B90" t="s">
        <v>21</v>
      </c>
      <c r="C90" t="s">
        <v>261</v>
      </c>
      <c r="D90" t="s">
        <v>124</v>
      </c>
      <c r="E90" s="5">
        <v>7010.5002999999997</v>
      </c>
      <c r="F90" s="5">
        <f>+VLOOKUP(C90,'2017-12-18'!$C$2:$E$259,3,FALSE)</f>
        <v>7010.6446999999998</v>
      </c>
      <c r="G90" s="5">
        <v>6920.9849839813924</v>
      </c>
      <c r="H90">
        <v>0</v>
      </c>
      <c r="I90">
        <v>2.02</v>
      </c>
      <c r="J90">
        <f>+VLOOKUP(C90,'2017-12-18'!$C$2:$H$259,6,FALSE)</f>
        <v>2.02</v>
      </c>
      <c r="K90">
        <v>2.62</v>
      </c>
      <c r="L90">
        <v>100.62</v>
      </c>
      <c r="M90" s="9">
        <f t="shared" si="3"/>
        <v>0</v>
      </c>
      <c r="N90" s="19">
        <f t="shared" si="4"/>
        <v>0</v>
      </c>
      <c r="O90" s="10">
        <f t="shared" si="5"/>
        <v>0</v>
      </c>
    </row>
    <row r="91" spans="1:15" x14ac:dyDescent="0.25">
      <c r="A91" t="s">
        <v>20</v>
      </c>
      <c r="B91" t="s">
        <v>21</v>
      </c>
      <c r="C91" t="s">
        <v>262</v>
      </c>
      <c r="D91" t="s">
        <v>90</v>
      </c>
      <c r="E91" s="5">
        <v>77955016.341499999</v>
      </c>
      <c r="F91" s="5">
        <f>+VLOOKUP(C91,'2017-12-18'!$C$2:$E$259,3,FALSE)</f>
        <v>78204848.118799999</v>
      </c>
      <c r="G91" s="5">
        <v>74649932.627759486</v>
      </c>
      <c r="H91">
        <v>1.8890000000000001E-3</v>
      </c>
      <c r="I91">
        <v>2.99</v>
      </c>
      <c r="J91">
        <f>+VLOOKUP(C91,'2017-12-18'!$C$2:$H$259,6,FALSE)</f>
        <v>3</v>
      </c>
      <c r="K91">
        <v>2.62</v>
      </c>
      <c r="L91">
        <v>102.57</v>
      </c>
      <c r="M91" s="9">
        <f t="shared" si="3"/>
        <v>2.6199999999999444E-4</v>
      </c>
      <c r="N91" s="19">
        <f t="shared" si="4"/>
        <v>4.949179999999895E-7</v>
      </c>
      <c r="O91" s="10">
        <f t="shared" si="5"/>
        <v>1.5474273972602741E-7</v>
      </c>
    </row>
    <row r="92" spans="1:15" x14ac:dyDescent="0.25">
      <c r="A92" t="s">
        <v>20</v>
      </c>
      <c r="B92" t="s">
        <v>21</v>
      </c>
      <c r="C92" t="s">
        <v>264</v>
      </c>
      <c r="D92" t="s">
        <v>236</v>
      </c>
      <c r="E92" s="5">
        <v>15073.1294</v>
      </c>
      <c r="F92" s="5">
        <f>+VLOOKUP(C92,'2017-12-18'!$C$2:$E$259,3,FALSE)</f>
        <v>15072.332899999999</v>
      </c>
      <c r="G92" s="5">
        <v>14213.352115579841</v>
      </c>
      <c r="H92">
        <v>0</v>
      </c>
      <c r="I92">
        <v>4.3</v>
      </c>
      <c r="J92">
        <f>+VLOOKUP(C92,'2017-12-18'!$C$2:$H$259,6,FALSE)</f>
        <v>4.3</v>
      </c>
      <c r="K92">
        <v>2.77</v>
      </c>
      <c r="L92">
        <v>103.39</v>
      </c>
      <c r="M92" s="9">
        <f t="shared" si="3"/>
        <v>0</v>
      </c>
      <c r="N92" s="19">
        <f t="shared" si="4"/>
        <v>0</v>
      </c>
      <c r="O92" s="10">
        <f t="shared" si="5"/>
        <v>0</v>
      </c>
    </row>
    <row r="93" spans="1:15" x14ac:dyDescent="0.25">
      <c r="A93" t="s">
        <v>20</v>
      </c>
      <c r="B93" t="s">
        <v>21</v>
      </c>
      <c r="C93" t="s">
        <v>266</v>
      </c>
      <c r="D93" t="s">
        <v>115</v>
      </c>
      <c r="E93" s="5">
        <v>456459653.31220001</v>
      </c>
      <c r="F93" s="5">
        <f>+VLOOKUP(C93,'2017-12-18'!$C$2:$E$259,3,FALSE)</f>
        <v>456266172.12879997</v>
      </c>
      <c r="G93" s="5">
        <v>36760665.776834667</v>
      </c>
      <c r="H93">
        <v>1.1062000000000001E-2</v>
      </c>
      <c r="I93">
        <v>2.6</v>
      </c>
      <c r="J93">
        <f>+VLOOKUP(C93,'2017-12-18'!$C$2:$H$259,6,FALSE)</f>
        <v>2.62</v>
      </c>
      <c r="K93">
        <v>2.81</v>
      </c>
      <c r="L93">
        <v>103.87</v>
      </c>
      <c r="M93" s="9">
        <f t="shared" si="3"/>
        <v>5.6200000000000043E-4</v>
      </c>
      <c r="N93" s="19">
        <f t="shared" si="4"/>
        <v>6.2168440000000049E-6</v>
      </c>
      <c r="O93" s="10">
        <f t="shared" si="5"/>
        <v>7.8797808219178088E-7</v>
      </c>
    </row>
    <row r="94" spans="1:15" x14ac:dyDescent="0.25">
      <c r="A94" t="s">
        <v>20</v>
      </c>
      <c r="B94" t="s">
        <v>21</v>
      </c>
      <c r="C94" t="s">
        <v>267</v>
      </c>
      <c r="D94" t="s">
        <v>268</v>
      </c>
      <c r="E94" s="5">
        <v>151990975.62490001</v>
      </c>
      <c r="F94" s="5">
        <f>+VLOOKUP(C94,'2017-12-18'!$C$2:$E$259,3,FALSE)</f>
        <v>152566516.03650001</v>
      </c>
      <c r="G94" s="5">
        <v>205591868.32114211</v>
      </c>
      <c r="H94">
        <v>3.6830000000000001E-3</v>
      </c>
      <c r="I94">
        <v>3.4</v>
      </c>
      <c r="J94">
        <f>+VLOOKUP(C94,'2017-12-18'!$C$2:$H$259,6,FALSE)</f>
        <v>3.39</v>
      </c>
      <c r="K94">
        <v>2.82</v>
      </c>
      <c r="L94">
        <v>106.91</v>
      </c>
      <c r="M94" s="9">
        <f t="shared" si="3"/>
        <v>-2.8199999999999395E-4</v>
      </c>
      <c r="N94" s="19">
        <f t="shared" si="4"/>
        <v>-1.0386059999999778E-6</v>
      </c>
      <c r="O94" s="10">
        <f t="shared" si="5"/>
        <v>3.4307397260273972E-7</v>
      </c>
    </row>
    <row r="95" spans="1:15" x14ac:dyDescent="0.25">
      <c r="A95" t="s">
        <v>20</v>
      </c>
      <c r="B95" t="s">
        <v>21</v>
      </c>
      <c r="C95" t="s">
        <v>272</v>
      </c>
      <c r="D95" t="s">
        <v>124</v>
      </c>
      <c r="E95" s="5">
        <v>13577.999</v>
      </c>
      <c r="F95" s="5">
        <f>+VLOOKUP(C95,'2017-12-18'!$C$2:$E$259,3,FALSE)</f>
        <v>13575.0568</v>
      </c>
      <c r="G95" s="5">
        <v>12919.279351167068</v>
      </c>
      <c r="H95">
        <v>0</v>
      </c>
      <c r="I95">
        <v>4.38</v>
      </c>
      <c r="J95">
        <f>+VLOOKUP(C95,'2017-12-18'!$C$2:$H$259,6,FALSE)</f>
        <v>4.38</v>
      </c>
      <c r="K95">
        <v>2.93</v>
      </c>
      <c r="L95">
        <v>103.4</v>
      </c>
      <c r="M95" s="9">
        <f t="shared" si="3"/>
        <v>0</v>
      </c>
      <c r="N95" s="19">
        <f t="shared" si="4"/>
        <v>0</v>
      </c>
      <c r="O95" s="10">
        <f t="shared" si="5"/>
        <v>0</v>
      </c>
    </row>
    <row r="96" spans="1:15" x14ac:dyDescent="0.25">
      <c r="A96" t="s">
        <v>20</v>
      </c>
      <c r="B96" t="s">
        <v>21</v>
      </c>
      <c r="C96" t="s">
        <v>273</v>
      </c>
      <c r="D96" t="s">
        <v>274</v>
      </c>
      <c r="E96" s="5">
        <v>57093721.131700002</v>
      </c>
      <c r="F96" s="5">
        <f>+VLOOKUP(C96,'2017-12-18'!$C$2:$E$259,3,FALSE)</f>
        <v>57109091.651500002</v>
      </c>
      <c r="G96" s="5">
        <v>55095299.423371516</v>
      </c>
      <c r="H96">
        <v>1.3829999999999999E-3</v>
      </c>
      <c r="I96">
        <v>3.77</v>
      </c>
      <c r="J96">
        <f>+VLOOKUP(C96,'2017-12-18'!$C$2:$H$259,6,FALSE)</f>
        <v>3.76</v>
      </c>
      <c r="K96">
        <v>2.98</v>
      </c>
      <c r="L96">
        <v>102.26</v>
      </c>
      <c r="M96" s="9">
        <f t="shared" si="3"/>
        <v>-2.9800000000000686E-4</v>
      </c>
      <c r="N96" s="19">
        <f t="shared" si="4"/>
        <v>-4.1213400000000945E-7</v>
      </c>
      <c r="O96" s="10">
        <f t="shared" si="5"/>
        <v>1.4284684931506848E-7</v>
      </c>
    </row>
    <row r="97" spans="1:15" x14ac:dyDescent="0.25">
      <c r="A97" t="s">
        <v>20</v>
      </c>
      <c r="B97" t="s">
        <v>21</v>
      </c>
      <c r="C97" t="s">
        <v>279</v>
      </c>
      <c r="D97" t="s">
        <v>280</v>
      </c>
      <c r="E97" s="5">
        <v>11879.8262</v>
      </c>
      <c r="F97" s="5">
        <f>+VLOOKUP(C97,'2017-12-18'!$C$2:$E$259,3,FALSE)</f>
        <v>11863.8842</v>
      </c>
      <c r="G97" s="5">
        <v>19034.024018850607</v>
      </c>
      <c r="H97">
        <v>0</v>
      </c>
      <c r="I97">
        <v>2.25</v>
      </c>
      <c r="J97">
        <f>+VLOOKUP(C97,'2017-12-18'!$C$2:$H$259,6,FALSE)</f>
        <v>2.29</v>
      </c>
      <c r="K97">
        <v>2.99</v>
      </c>
      <c r="L97">
        <v>103.68</v>
      </c>
      <c r="M97" s="9">
        <f t="shared" si="3"/>
        <v>1.1960000000000011E-3</v>
      </c>
      <c r="N97" s="19">
        <f t="shared" si="4"/>
        <v>0</v>
      </c>
      <c r="O97" s="10">
        <f t="shared" si="5"/>
        <v>0</v>
      </c>
    </row>
    <row r="98" spans="1:15" x14ac:dyDescent="0.25">
      <c r="A98" t="s">
        <v>20</v>
      </c>
      <c r="B98" t="s">
        <v>21</v>
      </c>
      <c r="C98" t="s">
        <v>283</v>
      </c>
      <c r="D98" t="s">
        <v>284</v>
      </c>
      <c r="E98" s="5">
        <v>52735197.352200001</v>
      </c>
      <c r="F98" s="5">
        <f>+VLOOKUP(C98,'2017-12-18'!$C$2:$E$259,3,FALSE)</f>
        <v>52913701.806199998</v>
      </c>
      <c r="G98" s="5">
        <v>51868253.214036956</v>
      </c>
      <c r="H98">
        <v>1.2780000000000001E-3</v>
      </c>
      <c r="I98">
        <v>5.52</v>
      </c>
      <c r="J98">
        <f>+VLOOKUP(C98,'2017-12-18'!$C$2:$H$259,6,FALSE)</f>
        <v>5.52</v>
      </c>
      <c r="K98">
        <v>3.03</v>
      </c>
      <c r="L98">
        <v>101.38</v>
      </c>
      <c r="M98" s="9">
        <f t="shared" si="3"/>
        <v>0</v>
      </c>
      <c r="N98" s="19">
        <f t="shared" si="4"/>
        <v>0</v>
      </c>
      <c r="O98" s="10">
        <f t="shared" si="5"/>
        <v>1.9327561643835615E-7</v>
      </c>
    </row>
    <row r="99" spans="1:15" x14ac:dyDescent="0.25">
      <c r="A99" t="s">
        <v>20</v>
      </c>
      <c r="B99" t="s">
        <v>21</v>
      </c>
      <c r="C99" t="s">
        <v>287</v>
      </c>
      <c r="D99" t="s">
        <v>201</v>
      </c>
      <c r="E99" s="5">
        <v>88194924.898499995</v>
      </c>
      <c r="F99" s="5">
        <f>+VLOOKUP(C99,'2017-12-18'!$C$2:$E$259,3,FALSE)</f>
        <v>88444730.936399996</v>
      </c>
      <c r="G99" s="5">
        <v>84442039.78335005</v>
      </c>
      <c r="H99">
        <v>2.137E-3</v>
      </c>
      <c r="I99">
        <v>3.37</v>
      </c>
      <c r="J99">
        <f>+VLOOKUP(C99,'2017-12-18'!$C$2:$H$259,6,FALSE)</f>
        <v>3.39</v>
      </c>
      <c r="K99">
        <v>3.05</v>
      </c>
      <c r="L99">
        <v>103.37</v>
      </c>
      <c r="M99" s="9">
        <f t="shared" si="3"/>
        <v>6.1000000000000052E-4</v>
      </c>
      <c r="N99" s="19">
        <f t="shared" si="4"/>
        <v>1.3035700000000012E-6</v>
      </c>
      <c r="O99" s="10">
        <f t="shared" si="5"/>
        <v>1.9730657534246577E-7</v>
      </c>
    </row>
    <row r="100" spans="1:15" x14ac:dyDescent="0.25">
      <c r="A100" t="s">
        <v>20</v>
      </c>
      <c r="B100" t="s">
        <v>21</v>
      </c>
      <c r="C100" t="s">
        <v>288</v>
      </c>
      <c r="D100" t="s">
        <v>201</v>
      </c>
      <c r="E100" s="5">
        <v>92662779.073500007</v>
      </c>
      <c r="F100" s="5">
        <f>+VLOOKUP(C100,'2017-12-18'!$C$2:$E$259,3,FALSE)</f>
        <v>92932740.030300006</v>
      </c>
      <c r="G100" s="5">
        <v>88719777.047151878</v>
      </c>
      <c r="H100">
        <v>2.2460000000000002E-3</v>
      </c>
      <c r="I100">
        <v>3.37</v>
      </c>
      <c r="J100">
        <f>+VLOOKUP(C100,'2017-12-18'!$C$2:$H$259,6,FALSE)</f>
        <v>3.39</v>
      </c>
      <c r="K100">
        <v>3.05</v>
      </c>
      <c r="L100">
        <v>103.37</v>
      </c>
      <c r="M100" s="9">
        <f t="shared" si="3"/>
        <v>6.1000000000000052E-4</v>
      </c>
      <c r="N100" s="19">
        <f t="shared" si="4"/>
        <v>1.3700600000000012E-6</v>
      </c>
      <c r="O100" s="10">
        <f t="shared" si="5"/>
        <v>2.0737041095890415E-7</v>
      </c>
    </row>
    <row r="101" spans="1:15" x14ac:dyDescent="0.25">
      <c r="A101" t="s">
        <v>20</v>
      </c>
      <c r="B101" t="s">
        <v>21</v>
      </c>
      <c r="C101" t="s">
        <v>289</v>
      </c>
      <c r="D101" t="s">
        <v>290</v>
      </c>
      <c r="E101" s="5">
        <v>37215208.400799997</v>
      </c>
      <c r="F101" s="5">
        <f>+VLOOKUP(C101,'2017-12-18'!$C$2:$E$259,3,FALSE)</f>
        <v>37323098.929399997</v>
      </c>
      <c r="G101" s="5">
        <v>36883675.527666882</v>
      </c>
      <c r="H101">
        <v>9.0200000000000002E-4</v>
      </c>
      <c r="I101">
        <v>1.36</v>
      </c>
      <c r="J101">
        <f>+VLOOKUP(C101,'2017-12-18'!$C$2:$H$259,6,FALSE)</f>
        <v>1.38</v>
      </c>
      <c r="K101">
        <v>3.12</v>
      </c>
      <c r="L101">
        <v>100.45</v>
      </c>
      <c r="M101" s="9">
        <f t="shared" si="3"/>
        <v>6.239999999999937E-4</v>
      </c>
      <c r="N101" s="19">
        <f t="shared" si="4"/>
        <v>5.6284799999999437E-7</v>
      </c>
      <c r="O101" s="10">
        <f t="shared" si="5"/>
        <v>3.3608767123287679E-8</v>
      </c>
    </row>
    <row r="102" spans="1:15" x14ac:dyDescent="0.25">
      <c r="A102" t="s">
        <v>20</v>
      </c>
      <c r="B102" t="s">
        <v>21</v>
      </c>
      <c r="C102" t="s">
        <v>292</v>
      </c>
      <c r="D102" t="s">
        <v>293</v>
      </c>
      <c r="E102" s="5">
        <v>509849561.08039999</v>
      </c>
      <c r="F102" s="5">
        <f>+VLOOKUP(C102,'2017-12-18'!$C$2:$E$259,3,FALSE)</f>
        <v>509345645.0862</v>
      </c>
      <c r="G102" s="5">
        <v>48972696.789476573</v>
      </c>
      <c r="H102">
        <v>1.2355E-2</v>
      </c>
      <c r="I102">
        <v>3.1</v>
      </c>
      <c r="J102">
        <f>+VLOOKUP(C102,'2017-12-18'!$C$2:$H$259,6,FALSE)</f>
        <v>3.14</v>
      </c>
      <c r="K102">
        <v>3.16</v>
      </c>
      <c r="L102">
        <v>109.93</v>
      </c>
      <c r="M102" s="9">
        <f t="shared" si="3"/>
        <v>1.2640000000000012E-3</v>
      </c>
      <c r="N102" s="19">
        <f t="shared" si="4"/>
        <v>1.5616720000000014E-5</v>
      </c>
      <c r="O102" s="10">
        <f t="shared" si="5"/>
        <v>1.0493287671232877E-6</v>
      </c>
    </row>
    <row r="103" spans="1:15" x14ac:dyDescent="0.25">
      <c r="A103" t="s">
        <v>20</v>
      </c>
      <c r="B103" t="s">
        <v>21</v>
      </c>
      <c r="C103" t="s">
        <v>295</v>
      </c>
      <c r="D103" t="s">
        <v>296</v>
      </c>
      <c r="E103" s="5">
        <v>25243.7078</v>
      </c>
      <c r="F103" s="5">
        <f>+VLOOKUP(C103,'2017-12-18'!$C$2:$E$259,3,FALSE)</f>
        <v>25225.0445</v>
      </c>
      <c r="G103" s="5">
        <v>43267.102092727735</v>
      </c>
      <c r="H103">
        <v>9.9999999999999995E-7</v>
      </c>
      <c r="I103">
        <v>2.16</v>
      </c>
      <c r="J103">
        <f>+VLOOKUP(C103,'2017-12-18'!$C$2:$H$259,6,FALSE)</f>
        <v>2.1800000000000002</v>
      </c>
      <c r="K103">
        <v>3.2</v>
      </c>
      <c r="L103">
        <v>113.8</v>
      </c>
      <c r="M103" s="9">
        <f t="shared" si="3"/>
        <v>6.4000000000000059E-4</v>
      </c>
      <c r="N103" s="19">
        <f t="shared" si="4"/>
        <v>6.4000000000000058E-10</v>
      </c>
      <c r="O103" s="10">
        <f t="shared" si="5"/>
        <v>5.917808219178083E-11</v>
      </c>
    </row>
    <row r="104" spans="1:15" x14ac:dyDescent="0.25">
      <c r="A104" t="s">
        <v>20</v>
      </c>
      <c r="B104" t="s">
        <v>21</v>
      </c>
      <c r="C104" t="s">
        <v>298</v>
      </c>
      <c r="D104" t="s">
        <v>299</v>
      </c>
      <c r="E104" s="5">
        <v>6359590.1189999999</v>
      </c>
      <c r="F104" s="5">
        <f>+VLOOKUP(C104,'2017-12-18'!$C$2:$E$259,3,FALSE)</f>
        <v>6377357.7498000003</v>
      </c>
      <c r="G104" s="5">
        <v>6115170.7979670959</v>
      </c>
      <c r="H104">
        <v>1.54E-4</v>
      </c>
      <c r="I104">
        <v>4.17</v>
      </c>
      <c r="J104">
        <f>+VLOOKUP(C104,'2017-12-18'!$C$2:$H$259,6,FALSE)</f>
        <v>4.1900000000000004</v>
      </c>
      <c r="K104">
        <v>3.22</v>
      </c>
      <c r="L104">
        <v>101.79</v>
      </c>
      <c r="M104" s="9">
        <f t="shared" si="3"/>
        <v>6.44000000000015E-4</v>
      </c>
      <c r="N104" s="19">
        <f t="shared" si="4"/>
        <v>9.9176000000002317E-8</v>
      </c>
      <c r="O104" s="10">
        <f t="shared" si="5"/>
        <v>1.7593972602739728E-8</v>
      </c>
    </row>
    <row r="105" spans="1:15" x14ac:dyDescent="0.25">
      <c r="A105" t="s">
        <v>20</v>
      </c>
      <c r="B105" t="s">
        <v>21</v>
      </c>
      <c r="C105" t="s">
        <v>303</v>
      </c>
      <c r="D105" t="s">
        <v>304</v>
      </c>
      <c r="E105" s="5">
        <v>13205.1394</v>
      </c>
      <c r="F105" s="5">
        <f>+VLOOKUP(C105,'2017-12-18'!$C$2:$E$259,3,FALSE)</f>
        <v>13217.333199999999</v>
      </c>
      <c r="G105" s="5">
        <v>12919.512200371742</v>
      </c>
      <c r="H105">
        <v>0</v>
      </c>
      <c r="I105">
        <v>4.68</v>
      </c>
      <c r="J105">
        <f>+VLOOKUP(C105,'2017-12-18'!$C$2:$H$259,6,FALSE)</f>
        <v>4.6500000000000004</v>
      </c>
      <c r="K105">
        <v>3.28</v>
      </c>
      <c r="L105">
        <v>101.31</v>
      </c>
      <c r="M105" s="9">
        <f t="shared" si="3"/>
        <v>-9.8399999999997882E-4</v>
      </c>
      <c r="N105" s="19">
        <f t="shared" si="4"/>
        <v>0</v>
      </c>
      <c r="O105" s="10">
        <f t="shared" si="5"/>
        <v>0</v>
      </c>
    </row>
    <row r="106" spans="1:15" x14ac:dyDescent="0.25">
      <c r="A106" t="s">
        <v>20</v>
      </c>
      <c r="B106" t="s">
        <v>21</v>
      </c>
      <c r="C106" t="s">
        <v>307</v>
      </c>
      <c r="D106" t="s">
        <v>127</v>
      </c>
      <c r="E106" s="5">
        <v>18325.499500000002</v>
      </c>
      <c r="F106" s="5">
        <f>+VLOOKUP(C106,'2017-12-18'!$C$2:$E$259,3,FALSE)</f>
        <v>18266.03</v>
      </c>
      <c r="G106" s="5">
        <v>34610.329452201251</v>
      </c>
      <c r="H106">
        <v>0</v>
      </c>
      <c r="I106">
        <v>2.0699999999999998</v>
      </c>
      <c r="J106">
        <f>+VLOOKUP(C106,'2017-12-18'!$C$2:$H$259,6,FALSE)</f>
        <v>2.17</v>
      </c>
      <c r="K106">
        <v>3.29</v>
      </c>
      <c r="L106">
        <v>114.66</v>
      </c>
      <c r="M106" s="9">
        <f t="shared" si="3"/>
        <v>3.290000000000003E-3</v>
      </c>
      <c r="N106" s="19">
        <f t="shared" si="4"/>
        <v>0</v>
      </c>
      <c r="O106" s="10">
        <f t="shared" si="5"/>
        <v>0</v>
      </c>
    </row>
    <row r="107" spans="1:15" x14ac:dyDescent="0.25">
      <c r="A107" t="s">
        <v>20</v>
      </c>
      <c r="B107" t="s">
        <v>21</v>
      </c>
      <c r="C107" t="s">
        <v>309</v>
      </c>
      <c r="D107" t="s">
        <v>99</v>
      </c>
      <c r="E107" s="5">
        <v>35805.604299999999</v>
      </c>
      <c r="F107" s="5">
        <f>+VLOOKUP(C107,'2017-12-18'!$C$2:$E$259,3,FALSE)</f>
        <v>35779.734100000001</v>
      </c>
      <c r="G107" s="5">
        <v>34613.62459487022</v>
      </c>
      <c r="H107">
        <v>9.9999999999999995E-7</v>
      </c>
      <c r="I107">
        <v>1.98</v>
      </c>
      <c r="J107">
        <f>+VLOOKUP(C107,'2017-12-18'!$C$2:$H$259,6,FALSE)</f>
        <v>2</v>
      </c>
      <c r="K107">
        <v>3.32</v>
      </c>
      <c r="L107">
        <v>103.36</v>
      </c>
      <c r="M107" s="9">
        <f t="shared" si="3"/>
        <v>6.6400000000000053E-4</v>
      </c>
      <c r="N107" s="19">
        <f t="shared" si="4"/>
        <v>6.640000000000005E-10</v>
      </c>
      <c r="O107" s="10">
        <f t="shared" si="5"/>
        <v>5.4246575342465757E-11</v>
      </c>
    </row>
    <row r="108" spans="1:15" x14ac:dyDescent="0.25">
      <c r="A108" t="s">
        <v>20</v>
      </c>
      <c r="B108" t="s">
        <v>21</v>
      </c>
      <c r="C108" t="s">
        <v>310</v>
      </c>
      <c r="D108" t="s">
        <v>162</v>
      </c>
      <c r="E108" s="5">
        <v>76574285.834299996</v>
      </c>
      <c r="F108" s="5">
        <f>+VLOOKUP(C108,'2017-12-18'!$C$2:$E$259,3,FALSE)</f>
        <v>76812998.415900007</v>
      </c>
      <c r="G108" s="5">
        <v>73464475.909842208</v>
      </c>
      <c r="H108">
        <v>1.856E-3</v>
      </c>
      <c r="I108">
        <v>2.42</v>
      </c>
      <c r="J108">
        <f>+VLOOKUP(C108,'2017-12-18'!$C$2:$H$259,6,FALSE)</f>
        <v>2.4300000000000002</v>
      </c>
      <c r="K108">
        <v>3.33</v>
      </c>
      <c r="L108">
        <v>102.72</v>
      </c>
      <c r="M108" s="9">
        <f t="shared" si="3"/>
        <v>3.3300000000000766E-4</v>
      </c>
      <c r="N108" s="19">
        <f t="shared" si="4"/>
        <v>6.1804800000001419E-7</v>
      </c>
      <c r="O108" s="10">
        <f t="shared" si="5"/>
        <v>1.2305534246575344E-7</v>
      </c>
    </row>
    <row r="109" spans="1:15" x14ac:dyDescent="0.25">
      <c r="A109" t="s">
        <v>20</v>
      </c>
      <c r="B109" t="s">
        <v>21</v>
      </c>
      <c r="C109" t="s">
        <v>311</v>
      </c>
      <c r="D109" t="s">
        <v>293</v>
      </c>
      <c r="E109" s="5">
        <v>95297317.205400005</v>
      </c>
      <c r="F109" s="5">
        <f>+VLOOKUP(C109,'2017-12-18'!$C$2:$E$259,3,FALSE)</f>
        <v>95531713.669100001</v>
      </c>
      <c r="G109" s="5">
        <v>84473535.388371527</v>
      </c>
      <c r="H109">
        <v>2.3089999999999999E-3</v>
      </c>
      <c r="I109">
        <v>3.02</v>
      </c>
      <c r="J109">
        <f>+VLOOKUP(C109,'2017-12-18'!$C$2:$H$259,6,FALSE)</f>
        <v>3.05</v>
      </c>
      <c r="K109">
        <v>3.33</v>
      </c>
      <c r="L109">
        <v>110.78</v>
      </c>
      <c r="M109" s="9">
        <f t="shared" si="3"/>
        <v>9.989999999999936E-4</v>
      </c>
      <c r="N109" s="19">
        <f t="shared" si="4"/>
        <v>2.306690999999985E-6</v>
      </c>
      <c r="O109" s="10">
        <f t="shared" si="5"/>
        <v>1.9104602739726027E-7</v>
      </c>
    </row>
    <row r="110" spans="1:15" x14ac:dyDescent="0.25">
      <c r="A110" t="s">
        <v>20</v>
      </c>
      <c r="B110" t="s">
        <v>21</v>
      </c>
      <c r="C110" t="s">
        <v>312</v>
      </c>
      <c r="D110" t="s">
        <v>251</v>
      </c>
      <c r="E110" s="5">
        <v>19960.913799999998</v>
      </c>
      <c r="F110" s="5">
        <f>+VLOOKUP(C110,'2017-12-18'!$C$2:$E$259,3,FALSE)</f>
        <v>19958.763299999999</v>
      </c>
      <c r="G110" s="5">
        <v>19380.12945896971</v>
      </c>
      <c r="H110">
        <v>0</v>
      </c>
      <c r="I110">
        <v>4.5999999999999996</v>
      </c>
      <c r="J110">
        <f>+VLOOKUP(C110,'2017-12-18'!$C$2:$H$259,6,FALSE)</f>
        <v>4.5999999999999996</v>
      </c>
      <c r="K110">
        <v>3.38</v>
      </c>
      <c r="L110">
        <v>101.49</v>
      </c>
      <c r="M110" s="9">
        <f t="shared" si="3"/>
        <v>0</v>
      </c>
      <c r="N110" s="19">
        <f t="shared" si="4"/>
        <v>0</v>
      </c>
      <c r="O110" s="10">
        <f t="shared" si="5"/>
        <v>0</v>
      </c>
    </row>
    <row r="111" spans="1:15" x14ac:dyDescent="0.25">
      <c r="A111" t="s">
        <v>20</v>
      </c>
      <c r="B111" t="s">
        <v>21</v>
      </c>
      <c r="C111" t="s">
        <v>313</v>
      </c>
      <c r="D111" t="s">
        <v>314</v>
      </c>
      <c r="E111" s="5">
        <v>66499616.466200002</v>
      </c>
      <c r="F111" s="5">
        <f>+VLOOKUP(C111,'2017-12-18'!$C$2:$E$259,3,FALSE)</f>
        <v>66757521.514399998</v>
      </c>
      <c r="G111" s="5">
        <v>66123815.691317841</v>
      </c>
      <c r="H111">
        <v>1.6119999999999999E-3</v>
      </c>
      <c r="I111">
        <v>2.42</v>
      </c>
      <c r="J111">
        <f>+VLOOKUP(C111,'2017-12-18'!$C$2:$H$259,6,FALSE)</f>
        <v>2.41</v>
      </c>
      <c r="K111">
        <v>3.41</v>
      </c>
      <c r="L111">
        <v>99.6</v>
      </c>
      <c r="M111" s="9">
        <f t="shared" si="3"/>
        <v>-3.4099999999999278E-4</v>
      </c>
      <c r="N111" s="19">
        <f t="shared" si="4"/>
        <v>-5.4969199999998835E-7</v>
      </c>
      <c r="O111" s="10">
        <f t="shared" si="5"/>
        <v>1.0687780821917806E-7</v>
      </c>
    </row>
    <row r="112" spans="1:15" x14ac:dyDescent="0.25">
      <c r="A112" t="s">
        <v>20</v>
      </c>
      <c r="B112" t="s">
        <v>21</v>
      </c>
      <c r="C112" t="s">
        <v>317</v>
      </c>
      <c r="D112" t="s">
        <v>318</v>
      </c>
      <c r="E112" s="5">
        <v>39537.892800000001</v>
      </c>
      <c r="F112" s="5">
        <f>+VLOOKUP(C112,'2017-12-18'!$C$2:$E$259,3,FALSE)</f>
        <v>39570.866600000001</v>
      </c>
      <c r="G112" s="5">
        <v>38763.42894978921</v>
      </c>
      <c r="H112">
        <v>9.9999999999999995E-7</v>
      </c>
      <c r="I112">
        <v>4.68</v>
      </c>
      <c r="J112">
        <f>+VLOOKUP(C112,'2017-12-18'!$C$2:$H$259,6,FALSE)</f>
        <v>4.6500000000000004</v>
      </c>
      <c r="K112">
        <v>3.42</v>
      </c>
      <c r="L112">
        <v>100.71</v>
      </c>
      <c r="M112" s="9">
        <f t="shared" si="3"/>
        <v>-1.0259999999999781E-3</v>
      </c>
      <c r="N112" s="19">
        <f t="shared" si="4"/>
        <v>-1.0259999999999781E-9</v>
      </c>
      <c r="O112" s="10">
        <f t="shared" si="5"/>
        <v>1.2821917808219177E-10</v>
      </c>
    </row>
    <row r="113" spans="1:15" x14ac:dyDescent="0.25">
      <c r="A113" t="s">
        <v>20</v>
      </c>
      <c r="B113" t="s">
        <v>21</v>
      </c>
      <c r="C113" t="s">
        <v>321</v>
      </c>
      <c r="D113" t="s">
        <v>60</v>
      </c>
      <c r="E113" s="5">
        <v>26432.428800000002</v>
      </c>
      <c r="F113" s="5">
        <f>+VLOOKUP(C113,'2017-12-18'!$C$2:$E$259,3,FALSE)</f>
        <v>26408.8514</v>
      </c>
      <c r="G113" s="5">
        <v>25960.744011922448</v>
      </c>
      <c r="H113">
        <v>9.9999999999999995E-7</v>
      </c>
      <c r="I113">
        <v>2.15</v>
      </c>
      <c r="J113">
        <f>+VLOOKUP(C113,'2017-12-18'!$C$2:$H$259,6,FALSE)</f>
        <v>2.17</v>
      </c>
      <c r="K113">
        <v>3.46</v>
      </c>
      <c r="L113">
        <v>100.89</v>
      </c>
      <c r="M113" s="9">
        <f t="shared" si="3"/>
        <v>6.9200000000000067E-4</v>
      </c>
      <c r="N113" s="19">
        <f t="shared" si="4"/>
        <v>6.9200000000000061E-10</v>
      </c>
      <c r="O113" s="10">
        <f t="shared" si="5"/>
        <v>5.890410958904109E-11</v>
      </c>
    </row>
    <row r="114" spans="1:15" x14ac:dyDescent="0.25">
      <c r="A114" t="s">
        <v>20</v>
      </c>
      <c r="B114" t="s">
        <v>21</v>
      </c>
      <c r="C114" t="s">
        <v>322</v>
      </c>
      <c r="D114" t="s">
        <v>323</v>
      </c>
      <c r="E114" s="5">
        <v>9151.6746999999996</v>
      </c>
      <c r="F114" s="5">
        <f>+VLOOKUP(C114,'2017-12-18'!$C$2:$E$259,3,FALSE)</f>
        <v>9142.2347000000009</v>
      </c>
      <c r="G114" s="5">
        <v>8651.5866827075497</v>
      </c>
      <c r="H114">
        <v>0</v>
      </c>
      <c r="I114">
        <v>2.14</v>
      </c>
      <c r="J114">
        <f>+VLOOKUP(C114,'2017-12-18'!$C$2:$H$259,6,FALSE)</f>
        <v>2.17</v>
      </c>
      <c r="K114">
        <v>3.48</v>
      </c>
      <c r="L114">
        <v>104.69</v>
      </c>
      <c r="M114" s="9">
        <f t="shared" si="3"/>
        <v>1.0439999999999931E-3</v>
      </c>
      <c r="N114" s="19">
        <f t="shared" si="4"/>
        <v>0</v>
      </c>
      <c r="O114" s="10">
        <f t="shared" si="5"/>
        <v>0</v>
      </c>
    </row>
    <row r="115" spans="1:15" x14ac:dyDescent="0.25">
      <c r="A115" t="s">
        <v>20</v>
      </c>
      <c r="B115" t="s">
        <v>21</v>
      </c>
      <c r="C115" t="s">
        <v>325</v>
      </c>
      <c r="D115" t="s">
        <v>195</v>
      </c>
      <c r="E115" s="5">
        <v>552291475.30589998</v>
      </c>
      <c r="F115" s="5">
        <f>+VLOOKUP(C115,'2017-12-18'!$C$2:$E$259,3,FALSE)</f>
        <v>552368907.89970005</v>
      </c>
      <c r="G115" s="5">
        <v>541145901.44473886</v>
      </c>
      <c r="H115">
        <v>1.3384E-2</v>
      </c>
      <c r="I115">
        <v>4.75</v>
      </c>
      <c r="J115">
        <f>+VLOOKUP(C115,'2017-12-18'!$C$2:$H$259,6,FALSE)</f>
        <v>4.75</v>
      </c>
      <c r="K115">
        <v>3.5</v>
      </c>
      <c r="L115">
        <v>101.16000000000001</v>
      </c>
      <c r="M115" s="9">
        <f t="shared" si="3"/>
        <v>0</v>
      </c>
      <c r="N115" s="19">
        <f t="shared" si="4"/>
        <v>0</v>
      </c>
      <c r="O115" s="10">
        <f t="shared" si="5"/>
        <v>1.7417534246575345E-6</v>
      </c>
    </row>
    <row r="116" spans="1:15" x14ac:dyDescent="0.25">
      <c r="A116" t="s">
        <v>20</v>
      </c>
      <c r="B116" t="s">
        <v>21</v>
      </c>
      <c r="C116" t="s">
        <v>326</v>
      </c>
      <c r="D116" t="s">
        <v>327</v>
      </c>
      <c r="E116" s="5">
        <v>109217082.6928</v>
      </c>
      <c r="F116" s="5">
        <f>+VLOOKUP(C116,'2017-12-18'!$C$2:$E$259,3,FALSE)</f>
        <v>109549980.5978</v>
      </c>
      <c r="G116" s="5">
        <v>106465426.95611633</v>
      </c>
      <c r="H116">
        <v>2.647E-3</v>
      </c>
      <c r="I116">
        <v>3.86</v>
      </c>
      <c r="J116">
        <f>+VLOOKUP(C116,'2017-12-18'!$C$2:$H$259,6,FALSE)</f>
        <v>3.87</v>
      </c>
      <c r="K116">
        <v>3.54</v>
      </c>
      <c r="L116">
        <v>101.15</v>
      </c>
      <c r="M116" s="9">
        <f t="shared" si="3"/>
        <v>3.5400000000000817E-4</v>
      </c>
      <c r="N116" s="19">
        <f t="shared" si="4"/>
        <v>9.3703800000002168E-7</v>
      </c>
      <c r="O116" s="10">
        <f t="shared" si="5"/>
        <v>2.7992931506849314E-7</v>
      </c>
    </row>
    <row r="117" spans="1:15" x14ac:dyDescent="0.25">
      <c r="A117" t="s">
        <v>20</v>
      </c>
      <c r="B117" t="s">
        <v>21</v>
      </c>
      <c r="C117" t="s">
        <v>331</v>
      </c>
      <c r="D117" t="s">
        <v>332</v>
      </c>
      <c r="E117" s="5">
        <v>43135453.385600001</v>
      </c>
      <c r="F117" s="5">
        <f>+VLOOKUP(C117,'2017-12-18'!$C$2:$E$259,3,FALSE)</f>
        <v>43255122.129000001</v>
      </c>
      <c r="G117" s="5">
        <v>52617897.733967572</v>
      </c>
      <c r="H117">
        <v>1.0449999999999999E-3</v>
      </c>
      <c r="I117">
        <v>6.35</v>
      </c>
      <c r="J117">
        <f>+VLOOKUP(C117,'2017-12-18'!$C$2:$H$259,6,FALSE)</f>
        <v>6.37</v>
      </c>
      <c r="K117">
        <v>3.57</v>
      </c>
      <c r="L117">
        <v>100.49</v>
      </c>
      <c r="M117" s="9">
        <f t="shared" si="3"/>
        <v>7.1400000000001638E-4</v>
      </c>
      <c r="N117" s="19">
        <f t="shared" si="4"/>
        <v>7.4613000000001707E-7</v>
      </c>
      <c r="O117" s="10">
        <f t="shared" si="5"/>
        <v>1.818013698630137E-7</v>
      </c>
    </row>
    <row r="118" spans="1:15" x14ac:dyDescent="0.25">
      <c r="A118" t="s">
        <v>20</v>
      </c>
      <c r="B118" t="s">
        <v>21</v>
      </c>
      <c r="C118" t="s">
        <v>336</v>
      </c>
      <c r="D118" t="s">
        <v>304</v>
      </c>
      <c r="E118" s="5">
        <v>611147577.25220001</v>
      </c>
      <c r="F118" s="5">
        <f>+VLOOKUP(C118,'2017-12-18'!$C$2:$E$259,3,FALSE)</f>
        <v>611064330.81819999</v>
      </c>
      <c r="G118" s="5">
        <v>600032301.87732553</v>
      </c>
      <c r="H118">
        <v>1.481E-2</v>
      </c>
      <c r="I118">
        <v>4.66</v>
      </c>
      <c r="J118">
        <f>+VLOOKUP(C118,'2017-12-18'!$C$2:$H$259,6,FALSE)</f>
        <v>4.66</v>
      </c>
      <c r="K118">
        <v>3.61</v>
      </c>
      <c r="L118">
        <v>101.51</v>
      </c>
      <c r="M118" s="9">
        <f t="shared" si="3"/>
        <v>0</v>
      </c>
      <c r="N118" s="19">
        <f t="shared" si="4"/>
        <v>0</v>
      </c>
      <c r="O118" s="10">
        <f t="shared" si="5"/>
        <v>1.89081095890411E-6</v>
      </c>
    </row>
    <row r="119" spans="1:15" x14ac:dyDescent="0.25">
      <c r="A119" t="s">
        <v>20</v>
      </c>
      <c r="B119" t="s">
        <v>21</v>
      </c>
      <c r="C119" t="s">
        <v>337</v>
      </c>
      <c r="D119" t="s">
        <v>299</v>
      </c>
      <c r="E119" s="5">
        <v>62007617.769100003</v>
      </c>
      <c r="F119" s="5">
        <f>+VLOOKUP(C119,'2017-12-18'!$C$2:$E$259,3,FALSE)</f>
        <v>62516161.156999998</v>
      </c>
      <c r="G119" s="5">
        <v>56665126.939218335</v>
      </c>
      <c r="H119">
        <v>1.503E-3</v>
      </c>
      <c r="I119">
        <v>0</v>
      </c>
      <c r="J119">
        <f>+VLOOKUP(C119,'2017-12-18'!$C$2:$H$259,6,FALSE)</f>
        <v>0</v>
      </c>
      <c r="K119">
        <v>3.64</v>
      </c>
      <c r="L119">
        <v>108.38809999999999</v>
      </c>
      <c r="M119" s="9">
        <f t="shared" si="3"/>
        <v>0</v>
      </c>
      <c r="N119" s="19">
        <f t="shared" si="4"/>
        <v>0</v>
      </c>
      <c r="O119" s="10">
        <f t="shared" si="5"/>
        <v>0</v>
      </c>
    </row>
    <row r="120" spans="1:15" x14ac:dyDescent="0.25">
      <c r="A120" t="s">
        <v>20</v>
      </c>
      <c r="B120" t="s">
        <v>21</v>
      </c>
      <c r="C120" t="s">
        <v>338</v>
      </c>
      <c r="D120" t="s">
        <v>115</v>
      </c>
      <c r="E120" s="5">
        <v>45834311.2984</v>
      </c>
      <c r="F120" s="5">
        <f>+VLOOKUP(C120,'2017-12-18'!$C$2:$E$259,3,FALSE)</f>
        <v>45989286.853100002</v>
      </c>
      <c r="G120" s="5">
        <v>45702278.786079384</v>
      </c>
      <c r="H120">
        <v>1.1100000000000001E-3</v>
      </c>
      <c r="I120">
        <v>5.03</v>
      </c>
      <c r="J120">
        <f>+VLOOKUP(C120,'2017-12-18'!$C$2:$H$259,6,FALSE)</f>
        <v>5.03</v>
      </c>
      <c r="K120">
        <v>3.65</v>
      </c>
      <c r="L120">
        <v>99.2</v>
      </c>
      <c r="M120" s="9">
        <f t="shared" si="3"/>
        <v>0</v>
      </c>
      <c r="N120" s="19">
        <f t="shared" si="4"/>
        <v>0</v>
      </c>
      <c r="O120" s="10">
        <f t="shared" si="5"/>
        <v>1.5296712328767125E-7</v>
      </c>
    </row>
    <row r="121" spans="1:15" x14ac:dyDescent="0.25">
      <c r="A121" t="s">
        <v>20</v>
      </c>
      <c r="B121" t="s">
        <v>21</v>
      </c>
      <c r="C121" t="s">
        <v>339</v>
      </c>
      <c r="D121" t="s">
        <v>340</v>
      </c>
      <c r="E121" s="5">
        <v>26665083.443</v>
      </c>
      <c r="F121" s="5">
        <f>+VLOOKUP(C121,'2017-12-18'!$C$2:$E$259,3,FALSE)</f>
        <v>26753950.7623</v>
      </c>
      <c r="G121" s="5">
        <v>24475352.568863072</v>
      </c>
      <c r="H121">
        <v>6.4599999999999998E-4</v>
      </c>
      <c r="I121">
        <v>2.1</v>
      </c>
      <c r="J121">
        <f>+VLOOKUP(C121,'2017-12-18'!$C$2:$H$259,6,FALSE)</f>
        <v>2.1</v>
      </c>
      <c r="K121">
        <v>3.66</v>
      </c>
      <c r="L121">
        <v>113.29</v>
      </c>
      <c r="M121" s="9">
        <f t="shared" si="3"/>
        <v>0</v>
      </c>
      <c r="N121" s="19">
        <f t="shared" si="4"/>
        <v>0</v>
      </c>
      <c r="O121" s="10">
        <f t="shared" si="5"/>
        <v>3.7167123287671236E-8</v>
      </c>
    </row>
    <row r="122" spans="1:15" x14ac:dyDescent="0.25">
      <c r="A122" t="s">
        <v>20</v>
      </c>
      <c r="B122" t="s">
        <v>21</v>
      </c>
      <c r="C122" t="s">
        <v>344</v>
      </c>
      <c r="D122" t="s">
        <v>345</v>
      </c>
      <c r="E122" s="5">
        <v>530281383</v>
      </c>
      <c r="F122" s="5">
        <f>+VLOOKUP(C122,'2017-12-18'!$C$2:$E$259,3,FALSE)</f>
        <v>529859089</v>
      </c>
      <c r="G122" s="5">
        <v>20000</v>
      </c>
      <c r="H122">
        <v>1.285E-2</v>
      </c>
      <c r="I122">
        <v>2.38</v>
      </c>
      <c r="J122">
        <f>+VLOOKUP(C122,'2017-12-18'!$C$2:$H$259,6,FALSE)</f>
        <v>2.4</v>
      </c>
      <c r="K122">
        <v>3.69</v>
      </c>
      <c r="L122">
        <v>98.63</v>
      </c>
      <c r="M122" s="9">
        <f t="shared" si="3"/>
        <v>7.3800000000000059E-4</v>
      </c>
      <c r="N122" s="19">
        <f t="shared" si="4"/>
        <v>9.483300000000008E-6</v>
      </c>
      <c r="O122" s="10">
        <f t="shared" si="5"/>
        <v>8.3789041095890408E-7</v>
      </c>
    </row>
    <row r="123" spans="1:15" x14ac:dyDescent="0.25">
      <c r="A123" t="s">
        <v>20</v>
      </c>
      <c r="B123" t="s">
        <v>21</v>
      </c>
      <c r="C123" t="s">
        <v>348</v>
      </c>
      <c r="D123" t="s">
        <v>60</v>
      </c>
      <c r="E123" s="5">
        <v>67229.184500000003</v>
      </c>
      <c r="F123" s="5">
        <f>+VLOOKUP(C123,'2017-12-18'!$C$2:$E$259,3,FALSE)</f>
        <v>67196.715700000001</v>
      </c>
      <c r="G123" s="5">
        <v>64609.617268281465</v>
      </c>
      <c r="H123">
        <v>1.9999999999999999E-6</v>
      </c>
      <c r="I123">
        <v>4.8</v>
      </c>
      <c r="J123">
        <f>+VLOOKUP(C123,'2017-12-18'!$C$2:$H$259,6,FALSE)</f>
        <v>4.8099999999999996</v>
      </c>
      <c r="K123">
        <v>3.69</v>
      </c>
      <c r="L123">
        <v>101.99</v>
      </c>
      <c r="M123" s="9">
        <f t="shared" si="3"/>
        <v>3.6899999999999211E-4</v>
      </c>
      <c r="N123" s="19">
        <f t="shared" si="4"/>
        <v>7.3799999999998422E-10</v>
      </c>
      <c r="O123" s="10">
        <f t="shared" si="5"/>
        <v>2.63013698630137E-10</v>
      </c>
    </row>
    <row r="124" spans="1:15" x14ac:dyDescent="0.25">
      <c r="A124" t="s">
        <v>20</v>
      </c>
      <c r="B124" t="s">
        <v>21</v>
      </c>
      <c r="C124" t="s">
        <v>349</v>
      </c>
      <c r="D124" t="s">
        <v>124</v>
      </c>
      <c r="E124" s="5">
        <v>29514.981599999999</v>
      </c>
      <c r="F124" s="5">
        <f>+VLOOKUP(C124,'2017-12-18'!$C$2:$E$259,3,FALSE)</f>
        <v>29514.0396</v>
      </c>
      <c r="G124" s="5">
        <v>27690.97604510517</v>
      </c>
      <c r="H124">
        <v>9.9999999999999995E-7</v>
      </c>
      <c r="I124">
        <v>2.08</v>
      </c>
      <c r="J124">
        <f>+VLOOKUP(C124,'2017-12-18'!$C$2:$H$259,6,FALSE)</f>
        <v>2.08</v>
      </c>
      <c r="K124">
        <v>4</v>
      </c>
      <c r="L124">
        <v>105.79</v>
      </c>
      <c r="M124" s="9">
        <f t="shared" si="3"/>
        <v>0</v>
      </c>
      <c r="N124" s="19">
        <f t="shared" si="4"/>
        <v>0</v>
      </c>
      <c r="O124" s="10">
        <f t="shared" si="5"/>
        <v>5.6986301369863018E-11</v>
      </c>
    </row>
    <row r="125" spans="1:15" x14ac:dyDescent="0.25">
      <c r="A125" t="s">
        <v>20</v>
      </c>
      <c r="B125" t="s">
        <v>21</v>
      </c>
      <c r="C125" t="s">
        <v>350</v>
      </c>
      <c r="D125" t="s">
        <v>172</v>
      </c>
      <c r="E125" s="5">
        <v>539125036.00080001</v>
      </c>
      <c r="F125" s="5">
        <f>+VLOOKUP(C125,'2017-12-18'!$C$2:$E$259,3,FALSE)</f>
        <v>539071066.57529998</v>
      </c>
      <c r="G125" s="5">
        <v>54615.549603993415</v>
      </c>
      <c r="H125">
        <v>1.3065E-2</v>
      </c>
      <c r="I125">
        <v>2.37</v>
      </c>
      <c r="J125">
        <f>+VLOOKUP(C125,'2017-12-18'!$C$2:$H$259,6,FALSE)</f>
        <v>2.37</v>
      </c>
      <c r="K125">
        <v>4</v>
      </c>
      <c r="L125">
        <v>100.5</v>
      </c>
      <c r="M125" s="9">
        <f t="shared" si="3"/>
        <v>0</v>
      </c>
      <c r="N125" s="19">
        <f t="shared" si="4"/>
        <v>0</v>
      </c>
      <c r="O125" s="10">
        <f t="shared" si="5"/>
        <v>8.4833013698630141E-7</v>
      </c>
    </row>
    <row r="126" spans="1:15" x14ac:dyDescent="0.25">
      <c r="A126" t="s">
        <v>20</v>
      </c>
      <c r="B126" t="s">
        <v>21</v>
      </c>
      <c r="C126" t="s">
        <v>351</v>
      </c>
      <c r="D126" t="s">
        <v>352</v>
      </c>
      <c r="E126" s="5">
        <v>10769336.3639</v>
      </c>
      <c r="F126" s="5">
        <f>+VLOOKUP(C126,'2017-12-18'!$C$2:$E$259,3,FALSE)</f>
        <v>10794435.6655</v>
      </c>
      <c r="G126" s="5">
        <v>12236956.306661887</v>
      </c>
      <c r="H126">
        <v>2.61E-4</v>
      </c>
      <c r="I126">
        <v>2.34</v>
      </c>
      <c r="J126">
        <f>+VLOOKUP(C126,'2017-12-18'!$C$2:$H$259,6,FALSE)</f>
        <v>2.36</v>
      </c>
      <c r="K126">
        <v>4.01</v>
      </c>
      <c r="L126">
        <v>120.28</v>
      </c>
      <c r="M126" s="9">
        <f t="shared" si="3"/>
        <v>8.0200000000000063E-4</v>
      </c>
      <c r="N126" s="19">
        <f t="shared" si="4"/>
        <v>2.0932200000000016E-7</v>
      </c>
      <c r="O126" s="10">
        <f t="shared" si="5"/>
        <v>1.6732602739726026E-8</v>
      </c>
    </row>
    <row r="127" spans="1:15" x14ac:dyDescent="0.25">
      <c r="A127" t="s">
        <v>20</v>
      </c>
      <c r="B127" t="s">
        <v>21</v>
      </c>
      <c r="C127" t="s">
        <v>355</v>
      </c>
      <c r="D127" t="s">
        <v>195</v>
      </c>
      <c r="E127" s="5">
        <v>291688547.45569998</v>
      </c>
      <c r="F127" s="5">
        <f>+VLOOKUP(C127,'2017-12-18'!$C$2:$E$259,3,FALSE)</f>
        <v>290982515.42619997</v>
      </c>
      <c r="G127" s="5">
        <v>26574.622290352279</v>
      </c>
      <c r="H127">
        <v>7.0679999999999996E-3</v>
      </c>
      <c r="I127">
        <v>2.2999999999999998</v>
      </c>
      <c r="J127">
        <f>+VLOOKUP(C127,'2017-12-18'!$C$2:$H$259,6,FALSE)</f>
        <v>2.36</v>
      </c>
      <c r="K127">
        <v>4.03</v>
      </c>
      <c r="L127">
        <v>98.44</v>
      </c>
      <c r="M127" s="9">
        <f t="shared" si="3"/>
        <v>2.4180000000000022E-3</v>
      </c>
      <c r="N127" s="19">
        <f t="shared" si="4"/>
        <v>1.7090424000000014E-5</v>
      </c>
      <c r="O127" s="10">
        <f t="shared" si="5"/>
        <v>4.4538082191780816E-7</v>
      </c>
    </row>
    <row r="128" spans="1:15" x14ac:dyDescent="0.25">
      <c r="A128" t="s">
        <v>20</v>
      </c>
      <c r="B128" t="s">
        <v>21</v>
      </c>
      <c r="C128" t="s">
        <v>356</v>
      </c>
      <c r="D128" t="s">
        <v>357</v>
      </c>
      <c r="E128" s="5">
        <v>624363415.88250005</v>
      </c>
      <c r="F128" s="5">
        <f>+VLOOKUP(C128,'2017-12-18'!$C$2:$E$259,3,FALSE)</f>
        <v>624240273.54050004</v>
      </c>
      <c r="G128" s="5">
        <v>177466004.67211384</v>
      </c>
      <c r="H128">
        <v>1.5129999999999999E-2</v>
      </c>
      <c r="I128">
        <v>3.44</v>
      </c>
      <c r="J128">
        <f>+VLOOKUP(C128,'2017-12-18'!$C$2:$H$259,6,FALSE)</f>
        <v>3.47</v>
      </c>
      <c r="K128">
        <v>4.03</v>
      </c>
      <c r="L128">
        <v>107.51</v>
      </c>
      <c r="M128" s="9">
        <f t="shared" si="3"/>
        <v>1.20900000000001E-3</v>
      </c>
      <c r="N128" s="19">
        <f t="shared" si="4"/>
        <v>1.8292170000000151E-5</v>
      </c>
      <c r="O128" s="10">
        <f t="shared" si="5"/>
        <v>1.4259506849315065E-6</v>
      </c>
    </row>
    <row r="129" spans="1:15" x14ac:dyDescent="0.25">
      <c r="A129" t="s">
        <v>20</v>
      </c>
      <c r="B129" t="s">
        <v>21</v>
      </c>
      <c r="C129" t="s">
        <v>358</v>
      </c>
      <c r="D129" t="s">
        <v>359</v>
      </c>
      <c r="E129" s="5">
        <v>561709.9902</v>
      </c>
      <c r="F129" s="5">
        <f>+VLOOKUP(C129,'2017-12-18'!$C$2:$E$259,3,FALSE)</f>
        <v>554552.84779999999</v>
      </c>
      <c r="G129" s="5">
        <v>1220163.012725756</v>
      </c>
      <c r="H129">
        <v>1.4E-5</v>
      </c>
      <c r="I129">
        <v>4.37</v>
      </c>
      <c r="J129">
        <f>+VLOOKUP(C129,'2017-12-18'!$C$2:$H$259,6,FALSE)</f>
        <v>4.75</v>
      </c>
      <c r="K129">
        <v>4.03</v>
      </c>
      <c r="L129">
        <v>101.46</v>
      </c>
      <c r="M129" s="9">
        <f t="shared" si="3"/>
        <v>1.5313999999999996E-2</v>
      </c>
      <c r="N129" s="19">
        <f t="shared" si="4"/>
        <v>2.1439599999999993E-7</v>
      </c>
      <c r="O129" s="10">
        <f t="shared" si="5"/>
        <v>1.6761643835616441E-9</v>
      </c>
    </row>
    <row r="130" spans="1:15" x14ac:dyDescent="0.25">
      <c r="A130" t="s">
        <v>20</v>
      </c>
      <c r="B130" t="s">
        <v>21</v>
      </c>
      <c r="C130" t="s">
        <v>363</v>
      </c>
      <c r="D130" t="s">
        <v>364</v>
      </c>
      <c r="E130" s="5">
        <v>32697.209800000001</v>
      </c>
      <c r="F130" s="5">
        <f>+VLOOKUP(C130,'2017-12-18'!$C$2:$E$259,3,FALSE)</f>
        <v>32689.297399999999</v>
      </c>
      <c r="G130" s="5">
        <v>32304.688412969375</v>
      </c>
      <c r="H130">
        <v>9.9999999999999995E-7</v>
      </c>
      <c r="I130">
        <v>4.75</v>
      </c>
      <c r="J130">
        <f>+VLOOKUP(C130,'2017-12-18'!$C$2:$H$259,6,FALSE)</f>
        <v>4.75</v>
      </c>
      <c r="K130">
        <v>4.04</v>
      </c>
      <c r="L130">
        <v>100</v>
      </c>
      <c r="M130" s="9">
        <f t="shared" si="3"/>
        <v>0</v>
      </c>
      <c r="N130" s="19">
        <f t="shared" si="4"/>
        <v>0</v>
      </c>
      <c r="O130" s="10">
        <f t="shared" si="5"/>
        <v>1.3013698630136985E-10</v>
      </c>
    </row>
    <row r="131" spans="1:15" x14ac:dyDescent="0.25">
      <c r="A131" t="s">
        <v>20</v>
      </c>
      <c r="B131" t="s">
        <v>21</v>
      </c>
      <c r="C131" t="s">
        <v>367</v>
      </c>
      <c r="D131" t="s">
        <v>368</v>
      </c>
      <c r="E131" s="5">
        <v>570434920.43289995</v>
      </c>
      <c r="F131" s="5">
        <f>+VLOOKUP(C131,'2017-12-18'!$C$2:$E$259,3,FALSE)</f>
        <v>570583194.51810002</v>
      </c>
      <c r="G131" s="5">
        <v>577690802.5667721</v>
      </c>
      <c r="H131">
        <v>1.3823E-2</v>
      </c>
      <c r="I131">
        <v>4.88</v>
      </c>
      <c r="J131">
        <f>+VLOOKUP(C131,'2017-12-18'!$C$2:$H$259,6,FALSE)</f>
        <v>4.88</v>
      </c>
      <c r="K131">
        <v>4.07</v>
      </c>
      <c r="L131">
        <v>98.530000000000015</v>
      </c>
      <c r="M131" s="9">
        <f t="shared" ref="M131:M194" si="6">+IF(K131=0,E131/F131-1,-K131*(I131-J131)/100)</f>
        <v>0</v>
      </c>
      <c r="N131" s="19">
        <f t="shared" ref="N131:N194" si="7">+M131*H131</f>
        <v>0</v>
      </c>
      <c r="O131" s="10">
        <f t="shared" ref="O131:O194" si="8">IF(K131&gt;0,I131*H131/100/365,0)</f>
        <v>1.8481161643835616E-6</v>
      </c>
    </row>
    <row r="132" spans="1:15" x14ac:dyDescent="0.25">
      <c r="A132" t="s">
        <v>20</v>
      </c>
      <c r="B132" t="s">
        <v>21</v>
      </c>
      <c r="C132" t="s">
        <v>370</v>
      </c>
      <c r="D132" t="s">
        <v>135</v>
      </c>
      <c r="E132" s="5">
        <v>18425.174900000002</v>
      </c>
      <c r="F132" s="5">
        <f>+VLOOKUP(C132,'2017-12-18'!$C$2:$E$259,3,FALSE)</f>
        <v>18406.1692</v>
      </c>
      <c r="G132" s="5">
        <v>25961.15828321845</v>
      </c>
      <c r="H132">
        <v>0</v>
      </c>
      <c r="I132">
        <v>2.35</v>
      </c>
      <c r="J132">
        <f>+VLOOKUP(C132,'2017-12-18'!$C$2:$H$259,6,FALSE)</f>
        <v>2.37</v>
      </c>
      <c r="K132">
        <v>4.1399999999999997</v>
      </c>
      <c r="L132">
        <v>108.85</v>
      </c>
      <c r="M132" s="9">
        <f t="shared" si="6"/>
        <v>8.2800000000000072E-4</v>
      </c>
      <c r="N132" s="19">
        <f t="shared" si="7"/>
        <v>0</v>
      </c>
      <c r="O132" s="10">
        <f t="shared" si="8"/>
        <v>0</v>
      </c>
    </row>
    <row r="133" spans="1:15" x14ac:dyDescent="0.25">
      <c r="A133" t="s">
        <v>20</v>
      </c>
      <c r="B133" t="s">
        <v>21</v>
      </c>
      <c r="C133" t="s">
        <v>371</v>
      </c>
      <c r="D133" t="s">
        <v>323</v>
      </c>
      <c r="E133" s="5">
        <v>12784.2878</v>
      </c>
      <c r="F133" s="5">
        <f>+VLOOKUP(C133,'2017-12-18'!$C$2:$E$259,3,FALSE)</f>
        <v>12767.412899999999</v>
      </c>
      <c r="G133" s="5">
        <v>12114.507259405202</v>
      </c>
      <c r="H133">
        <v>0</v>
      </c>
      <c r="I133">
        <v>2.21</v>
      </c>
      <c r="J133">
        <f>+VLOOKUP(C133,'2017-12-18'!$C$2:$H$259,6,FALSE)</f>
        <v>2.2400000000000002</v>
      </c>
      <c r="K133">
        <v>4.16</v>
      </c>
      <c r="L133">
        <v>105.35</v>
      </c>
      <c r="M133" s="9">
        <f t="shared" si="6"/>
        <v>1.2480000000000104E-3</v>
      </c>
      <c r="N133" s="19">
        <f t="shared" si="7"/>
        <v>0</v>
      </c>
      <c r="O133" s="10">
        <f t="shared" si="8"/>
        <v>0</v>
      </c>
    </row>
    <row r="134" spans="1:15" x14ac:dyDescent="0.25">
      <c r="A134" t="s">
        <v>20</v>
      </c>
      <c r="B134" t="s">
        <v>21</v>
      </c>
      <c r="C134" t="s">
        <v>372</v>
      </c>
      <c r="D134" t="s">
        <v>373</v>
      </c>
      <c r="E134" s="5">
        <v>33749.338600000003</v>
      </c>
      <c r="F134" s="5">
        <f>+VLOOKUP(C134,'2017-12-18'!$C$2:$E$259,3,FALSE)</f>
        <v>33699.774299999997</v>
      </c>
      <c r="G134" s="5">
        <v>34613.748900135841</v>
      </c>
      <c r="H134">
        <v>9.9999999999999995E-7</v>
      </c>
      <c r="I134">
        <v>2.38</v>
      </c>
      <c r="J134">
        <f>+VLOOKUP(C134,'2017-12-18'!$C$2:$H$259,6,FALSE)</f>
        <v>2.41</v>
      </c>
      <c r="K134">
        <v>4.24</v>
      </c>
      <c r="L134">
        <v>96.4</v>
      </c>
      <c r="M134" s="9">
        <f t="shared" si="6"/>
        <v>1.2720000000000105E-3</v>
      </c>
      <c r="N134" s="19">
        <f t="shared" si="7"/>
        <v>1.2720000000000105E-9</v>
      </c>
      <c r="O134" s="10">
        <f t="shared" si="8"/>
        <v>6.5205479452054794E-11</v>
      </c>
    </row>
    <row r="135" spans="1:15" x14ac:dyDescent="0.25">
      <c r="A135" t="s">
        <v>20</v>
      </c>
      <c r="B135" t="s">
        <v>21</v>
      </c>
      <c r="C135" t="s">
        <v>376</v>
      </c>
      <c r="D135" t="s">
        <v>377</v>
      </c>
      <c r="E135" s="5">
        <v>48978528.571000002</v>
      </c>
      <c r="F135" s="5">
        <f>+VLOOKUP(C135,'2017-12-18'!$C$2:$E$259,3,FALSE)</f>
        <v>49110168.475599997</v>
      </c>
      <c r="G135" s="5">
        <v>48948440.00765723</v>
      </c>
      <c r="H135">
        <v>1.1869999999999999E-3</v>
      </c>
      <c r="I135">
        <v>2.65</v>
      </c>
      <c r="J135">
        <f>+VLOOKUP(C135,'2017-12-18'!$C$2:$H$259,6,FALSE)</f>
        <v>2.67</v>
      </c>
      <c r="K135">
        <v>4.3</v>
      </c>
      <c r="L135">
        <v>98.95</v>
      </c>
      <c r="M135" s="9">
        <f t="shared" si="6"/>
        <v>8.6000000000000074E-4</v>
      </c>
      <c r="N135" s="19">
        <f t="shared" si="7"/>
        <v>1.0208200000000008E-6</v>
      </c>
      <c r="O135" s="10">
        <f t="shared" si="8"/>
        <v>8.6179452054794514E-8</v>
      </c>
    </row>
    <row r="136" spans="1:15" x14ac:dyDescent="0.25">
      <c r="A136" t="s">
        <v>20</v>
      </c>
      <c r="B136" t="s">
        <v>21</v>
      </c>
      <c r="C136" t="s">
        <v>380</v>
      </c>
      <c r="D136" t="s">
        <v>127</v>
      </c>
      <c r="E136" s="5">
        <v>863044240.99790001</v>
      </c>
      <c r="F136" s="5">
        <f>+VLOOKUP(C136,'2017-12-18'!$C$2:$E$259,3,FALSE)</f>
        <v>863567913.07949996</v>
      </c>
      <c r="G136" s="5">
        <v>48975911.523357294</v>
      </c>
      <c r="H136">
        <v>2.0915E-2</v>
      </c>
      <c r="I136">
        <v>2.56</v>
      </c>
      <c r="J136">
        <f>+VLOOKUP(C136,'2017-12-18'!$C$2:$H$259,6,FALSE)</f>
        <v>2.5499999999999998</v>
      </c>
      <c r="K136">
        <v>4.34</v>
      </c>
      <c r="L136">
        <v>100.23</v>
      </c>
      <c r="M136" s="9">
        <f t="shared" si="6"/>
        <v>-4.3400000000001001E-4</v>
      </c>
      <c r="N136" s="19">
        <f t="shared" si="7"/>
        <v>-9.0771100000002089E-6</v>
      </c>
      <c r="O136" s="10">
        <f t="shared" si="8"/>
        <v>1.4669150684931505E-6</v>
      </c>
    </row>
    <row r="137" spans="1:15" x14ac:dyDescent="0.25">
      <c r="A137" t="s">
        <v>20</v>
      </c>
      <c r="B137" t="s">
        <v>21</v>
      </c>
      <c r="C137" t="s">
        <v>381</v>
      </c>
      <c r="D137" t="s">
        <v>382</v>
      </c>
      <c r="E137" s="5">
        <v>30301.309399999998</v>
      </c>
      <c r="F137" s="5">
        <f>+VLOOKUP(C137,'2017-12-18'!$C$2:$E$259,3,FALSE)</f>
        <v>30273.7412</v>
      </c>
      <c r="G137" s="5">
        <v>34612.01481069241</v>
      </c>
      <c r="H137">
        <v>9.9999999999999995E-7</v>
      </c>
      <c r="I137">
        <v>2.19</v>
      </c>
      <c r="J137">
        <f>+VLOOKUP(C137,'2017-12-18'!$C$2:$H$259,6,FALSE)</f>
        <v>2.21</v>
      </c>
      <c r="K137">
        <v>4.47</v>
      </c>
      <c r="L137">
        <v>119.57</v>
      </c>
      <c r="M137" s="9">
        <f t="shared" si="6"/>
        <v>8.9400000000000081E-4</v>
      </c>
      <c r="N137" s="19">
        <f t="shared" si="7"/>
        <v>8.9400000000000074E-10</v>
      </c>
      <c r="O137" s="10">
        <f t="shared" si="8"/>
        <v>6E-11</v>
      </c>
    </row>
    <row r="138" spans="1:15" x14ac:dyDescent="0.25">
      <c r="A138" t="s">
        <v>20</v>
      </c>
      <c r="B138" t="s">
        <v>21</v>
      </c>
      <c r="C138" t="s">
        <v>386</v>
      </c>
      <c r="D138" t="s">
        <v>387</v>
      </c>
      <c r="E138" s="5">
        <v>31965817.948199999</v>
      </c>
      <c r="F138" s="5">
        <f>+VLOOKUP(C138,'2017-12-18'!$C$2:$E$259,3,FALSE)</f>
        <v>32047995.972199999</v>
      </c>
      <c r="G138" s="5">
        <v>31818439.910552166</v>
      </c>
      <c r="H138">
        <v>7.7499999999999997E-4</v>
      </c>
      <c r="I138">
        <v>2.39</v>
      </c>
      <c r="J138">
        <f>+VLOOKUP(C138,'2017-12-18'!$C$2:$H$259,6,FALSE)</f>
        <v>2.41</v>
      </c>
      <c r="K138">
        <v>4.5599999999999996</v>
      </c>
      <c r="L138">
        <v>100.04</v>
      </c>
      <c r="M138" s="9">
        <f t="shared" si="6"/>
        <v>9.120000000000007E-4</v>
      </c>
      <c r="N138" s="19">
        <f t="shared" si="7"/>
        <v>7.0680000000000048E-7</v>
      </c>
      <c r="O138" s="10">
        <f t="shared" si="8"/>
        <v>5.0746575342465755E-8</v>
      </c>
    </row>
    <row r="139" spans="1:15" x14ac:dyDescent="0.25">
      <c r="A139" t="s">
        <v>20</v>
      </c>
      <c r="B139" t="s">
        <v>21</v>
      </c>
      <c r="C139" t="s">
        <v>390</v>
      </c>
      <c r="D139" t="s">
        <v>296</v>
      </c>
      <c r="E139" s="5">
        <v>18668.825799999999</v>
      </c>
      <c r="F139" s="5">
        <f>+VLOOKUP(C139,'2017-12-18'!$C$2:$E$259,3,FALSE)</f>
        <v>18649.5687</v>
      </c>
      <c r="G139" s="5">
        <v>25957.754650740579</v>
      </c>
      <c r="H139">
        <v>0</v>
      </c>
      <c r="I139">
        <v>2.36</v>
      </c>
      <c r="J139">
        <f>+VLOOKUP(C139,'2017-12-18'!$C$2:$H$259,6,FALSE)</f>
        <v>2.38</v>
      </c>
      <c r="K139">
        <v>4.6100000000000003</v>
      </c>
      <c r="L139">
        <v>109.82</v>
      </c>
      <c r="M139" s="9">
        <f t="shared" si="6"/>
        <v>9.2200000000000084E-4</v>
      </c>
      <c r="N139" s="19">
        <f t="shared" si="7"/>
        <v>0</v>
      </c>
      <c r="O139" s="10">
        <f t="shared" si="8"/>
        <v>0</v>
      </c>
    </row>
    <row r="140" spans="1:15" x14ac:dyDescent="0.25">
      <c r="A140" t="s">
        <v>20</v>
      </c>
      <c r="B140" t="s">
        <v>21</v>
      </c>
      <c r="C140" t="s">
        <v>392</v>
      </c>
      <c r="D140" t="s">
        <v>135</v>
      </c>
      <c r="E140" s="5">
        <v>16708.543699999998</v>
      </c>
      <c r="F140" s="5">
        <f>+VLOOKUP(C140,'2017-12-18'!$C$2:$E$259,3,FALSE)</f>
        <v>16669.181400000001</v>
      </c>
      <c r="G140" s="5">
        <v>15575.284003816043</v>
      </c>
      <c r="H140">
        <v>0</v>
      </c>
      <c r="I140">
        <v>2.14</v>
      </c>
      <c r="J140">
        <f>+VLOOKUP(C140,'2017-12-18'!$C$2:$H$259,6,FALSE)</f>
        <v>2.19</v>
      </c>
      <c r="K140">
        <v>4.7</v>
      </c>
      <c r="L140">
        <v>105.9</v>
      </c>
      <c r="M140" s="9">
        <f t="shared" si="6"/>
        <v>2.3499999999999919E-3</v>
      </c>
      <c r="N140" s="19">
        <f t="shared" si="7"/>
        <v>0</v>
      </c>
      <c r="O140" s="10">
        <f t="shared" si="8"/>
        <v>0</v>
      </c>
    </row>
    <row r="141" spans="1:15" x14ac:dyDescent="0.25">
      <c r="A141" t="s">
        <v>20</v>
      </c>
      <c r="B141" t="s">
        <v>21</v>
      </c>
      <c r="C141" t="s">
        <v>393</v>
      </c>
      <c r="D141" t="s">
        <v>394</v>
      </c>
      <c r="E141" s="5">
        <v>87659040.655000001</v>
      </c>
      <c r="F141" s="5">
        <f>+VLOOKUP(C141,'2017-12-18'!$C$2:$E$259,3,FALSE)</f>
        <v>87961109.266800001</v>
      </c>
      <c r="G141" s="5">
        <v>85661146.168277577</v>
      </c>
      <c r="H141">
        <v>2.124E-3</v>
      </c>
      <c r="I141">
        <v>4.05</v>
      </c>
      <c r="J141">
        <f>+VLOOKUP(C141,'2017-12-18'!$C$2:$H$259,6,FALSE)</f>
        <v>4.05</v>
      </c>
      <c r="K141">
        <v>4.71</v>
      </c>
      <c r="L141">
        <v>102.27</v>
      </c>
      <c r="M141" s="9">
        <f t="shared" si="6"/>
        <v>0</v>
      </c>
      <c r="N141" s="19">
        <f t="shared" si="7"/>
        <v>0</v>
      </c>
      <c r="O141" s="10">
        <f t="shared" si="8"/>
        <v>2.3567671232876712E-7</v>
      </c>
    </row>
    <row r="142" spans="1:15" x14ac:dyDescent="0.25">
      <c r="A142" t="s">
        <v>20</v>
      </c>
      <c r="B142" t="s">
        <v>21</v>
      </c>
      <c r="C142" t="s">
        <v>396</v>
      </c>
      <c r="D142" t="s">
        <v>397</v>
      </c>
      <c r="E142" s="5">
        <v>277840926.20929998</v>
      </c>
      <c r="F142" s="5">
        <f>+VLOOKUP(C142,'2017-12-18'!$C$2:$E$259,3,FALSE)</f>
        <v>277569741.47890002</v>
      </c>
      <c r="G142" s="5">
        <v>48075.68050138971</v>
      </c>
      <c r="H142">
        <v>6.7330000000000003E-3</v>
      </c>
      <c r="I142">
        <v>2.38</v>
      </c>
      <c r="J142">
        <f>+VLOOKUP(C142,'2017-12-18'!$C$2:$H$259,6,FALSE)</f>
        <v>2.4</v>
      </c>
      <c r="K142">
        <v>4.74</v>
      </c>
      <c r="L142">
        <v>107.61</v>
      </c>
      <c r="M142" s="9">
        <f t="shared" si="6"/>
        <v>9.4800000000000093E-4</v>
      </c>
      <c r="N142" s="19">
        <f t="shared" si="7"/>
        <v>6.3828840000000067E-6</v>
      </c>
      <c r="O142" s="10">
        <f t="shared" si="8"/>
        <v>4.3902849315068491E-7</v>
      </c>
    </row>
    <row r="143" spans="1:15" x14ac:dyDescent="0.25">
      <c r="A143" t="s">
        <v>20</v>
      </c>
      <c r="B143" t="s">
        <v>21</v>
      </c>
      <c r="C143" t="s">
        <v>401</v>
      </c>
      <c r="D143" t="s">
        <v>402</v>
      </c>
      <c r="E143" s="5">
        <v>33465.0792</v>
      </c>
      <c r="F143" s="5">
        <f>+VLOOKUP(C143,'2017-12-18'!$C$2:$E$259,3,FALSE)</f>
        <v>33460.062700000002</v>
      </c>
      <c r="G143" s="5">
        <v>34613.104974887639</v>
      </c>
      <c r="H143">
        <v>9.9999999999999995E-7</v>
      </c>
      <c r="I143">
        <v>1.92</v>
      </c>
      <c r="J143">
        <f>+VLOOKUP(C143,'2017-12-18'!$C$2:$H$259,6,FALSE)</f>
        <v>1.92</v>
      </c>
      <c r="K143">
        <v>4.7699999999999996</v>
      </c>
      <c r="L143">
        <v>116.41</v>
      </c>
      <c r="M143" s="9">
        <f t="shared" si="6"/>
        <v>0</v>
      </c>
      <c r="N143" s="19">
        <f t="shared" si="7"/>
        <v>0</v>
      </c>
      <c r="O143" s="10">
        <f t="shared" si="8"/>
        <v>5.2602739726027399E-11</v>
      </c>
    </row>
    <row r="144" spans="1:15" x14ac:dyDescent="0.25">
      <c r="A144" t="s">
        <v>20</v>
      </c>
      <c r="B144" t="s">
        <v>21</v>
      </c>
      <c r="C144" t="s">
        <v>405</v>
      </c>
      <c r="D144" t="s">
        <v>406</v>
      </c>
      <c r="E144" s="5">
        <v>12680.9208</v>
      </c>
      <c r="F144" s="5">
        <f>+VLOOKUP(C144,'2017-12-18'!$C$2:$E$259,3,FALSE)</f>
        <v>12660.464599999999</v>
      </c>
      <c r="G144" s="5">
        <v>17305.515110264943</v>
      </c>
      <c r="H144">
        <v>0</v>
      </c>
      <c r="I144">
        <v>2.31</v>
      </c>
      <c r="J144">
        <f>+VLOOKUP(C144,'2017-12-18'!$C$2:$H$259,6,FALSE)</f>
        <v>2.34</v>
      </c>
      <c r="K144">
        <v>4.78</v>
      </c>
      <c r="L144">
        <v>117.9</v>
      </c>
      <c r="M144" s="9">
        <f t="shared" si="6"/>
        <v>1.4339999999999908E-3</v>
      </c>
      <c r="N144" s="19">
        <f t="shared" si="7"/>
        <v>0</v>
      </c>
      <c r="O144" s="10">
        <f t="shared" si="8"/>
        <v>0</v>
      </c>
    </row>
    <row r="145" spans="1:15" x14ac:dyDescent="0.25">
      <c r="A145" t="s">
        <v>20</v>
      </c>
      <c r="B145" t="s">
        <v>21</v>
      </c>
      <c r="C145" t="s">
        <v>408</v>
      </c>
      <c r="D145" t="s">
        <v>409</v>
      </c>
      <c r="E145" s="5">
        <v>11340.841</v>
      </c>
      <c r="F145" s="5">
        <f>+VLOOKUP(C145,'2017-12-18'!$C$2:$E$259,3,FALSE)</f>
        <v>11329.1428</v>
      </c>
      <c r="G145" s="5">
        <v>17303.129252894792</v>
      </c>
      <c r="H145">
        <v>0</v>
      </c>
      <c r="I145">
        <v>2.27</v>
      </c>
      <c r="J145">
        <f>+VLOOKUP(C145,'2017-12-18'!$C$2:$H$259,6,FALSE)</f>
        <v>2.29</v>
      </c>
      <c r="K145">
        <v>4.84</v>
      </c>
      <c r="L145">
        <v>118.25</v>
      </c>
      <c r="M145" s="9">
        <f t="shared" si="6"/>
        <v>9.6800000000000076E-4</v>
      </c>
      <c r="N145" s="19">
        <f t="shared" si="7"/>
        <v>0</v>
      </c>
      <c r="O145" s="10">
        <f t="shared" si="8"/>
        <v>0</v>
      </c>
    </row>
    <row r="146" spans="1:15" x14ac:dyDescent="0.25">
      <c r="A146" t="s">
        <v>20</v>
      </c>
      <c r="B146" t="s">
        <v>21</v>
      </c>
      <c r="C146" t="s">
        <v>412</v>
      </c>
      <c r="D146" t="s">
        <v>115</v>
      </c>
      <c r="E146" s="5">
        <v>341148918.90530002</v>
      </c>
      <c r="F146" s="5">
        <f>+VLOOKUP(C146,'2017-12-18'!$C$2:$E$259,3,FALSE)</f>
        <v>340715013.44859999</v>
      </c>
      <c r="G146" s="5">
        <v>24502692.607198108</v>
      </c>
      <c r="H146">
        <v>8.267E-3</v>
      </c>
      <c r="I146">
        <v>2.6</v>
      </c>
      <c r="J146">
        <f>+VLOOKUP(C146,'2017-12-18'!$C$2:$H$259,6,FALSE)</f>
        <v>2.63</v>
      </c>
      <c r="K146">
        <v>4.8499999999999996</v>
      </c>
      <c r="L146">
        <v>98.34999999999998</v>
      </c>
      <c r="M146" s="9">
        <f t="shared" si="6"/>
        <v>1.4549999999999904E-3</v>
      </c>
      <c r="N146" s="19">
        <f t="shared" si="7"/>
        <v>1.2028484999999921E-5</v>
      </c>
      <c r="O146" s="10">
        <f t="shared" si="8"/>
        <v>5.8888219178082194E-7</v>
      </c>
    </row>
    <row r="147" spans="1:15" x14ac:dyDescent="0.25">
      <c r="A147" t="s">
        <v>20</v>
      </c>
      <c r="B147" t="s">
        <v>21</v>
      </c>
      <c r="C147" t="s">
        <v>413</v>
      </c>
      <c r="D147" t="s">
        <v>60</v>
      </c>
      <c r="E147" s="5">
        <v>14888542.958699999</v>
      </c>
      <c r="F147" s="5">
        <f>+VLOOKUP(C147,'2017-12-18'!$C$2:$E$259,3,FALSE)</f>
        <v>14927788.8683</v>
      </c>
      <c r="G147" s="5">
        <v>18354404.218306568</v>
      </c>
      <c r="H147">
        <v>3.6099999999999999E-4</v>
      </c>
      <c r="I147">
        <v>2.42</v>
      </c>
      <c r="J147">
        <f>+VLOOKUP(C147,'2017-12-18'!$C$2:$H$259,6,FALSE)</f>
        <v>2.44</v>
      </c>
      <c r="K147">
        <v>4.8499999999999996</v>
      </c>
      <c r="L147">
        <v>107.6</v>
      </c>
      <c r="M147" s="9">
        <f t="shared" si="6"/>
        <v>9.700000000000007E-4</v>
      </c>
      <c r="N147" s="19">
        <f t="shared" si="7"/>
        <v>3.5017000000000023E-7</v>
      </c>
      <c r="O147" s="10">
        <f t="shared" si="8"/>
        <v>2.3934794520547945E-8</v>
      </c>
    </row>
    <row r="148" spans="1:15" x14ac:dyDescent="0.25">
      <c r="A148" t="s">
        <v>20</v>
      </c>
      <c r="B148" t="s">
        <v>21</v>
      </c>
      <c r="C148" t="s">
        <v>414</v>
      </c>
      <c r="D148" t="s">
        <v>415</v>
      </c>
      <c r="E148" s="5">
        <v>35857.287799999998</v>
      </c>
      <c r="F148" s="5">
        <f>+VLOOKUP(C148,'2017-12-18'!$C$2:$E$259,3,FALSE)</f>
        <v>35816.6129</v>
      </c>
      <c r="G148" s="5">
        <v>34613.814024811029</v>
      </c>
      <c r="H148">
        <v>9.9999999999999995E-7</v>
      </c>
      <c r="I148">
        <v>2.33</v>
      </c>
      <c r="J148">
        <f>+VLOOKUP(C148,'2017-12-18'!$C$2:$H$259,6,FALSE)</f>
        <v>2.35</v>
      </c>
      <c r="K148">
        <v>4.9000000000000004</v>
      </c>
      <c r="L148">
        <v>108.12</v>
      </c>
      <c r="M148" s="9">
        <f t="shared" si="6"/>
        <v>9.8000000000000105E-4</v>
      </c>
      <c r="N148" s="19">
        <f t="shared" si="7"/>
        <v>9.8000000000000096E-10</v>
      </c>
      <c r="O148" s="10">
        <f t="shared" si="8"/>
        <v>6.383561643835617E-11</v>
      </c>
    </row>
    <row r="149" spans="1:15" x14ac:dyDescent="0.25">
      <c r="A149" t="s">
        <v>20</v>
      </c>
      <c r="B149" t="s">
        <v>21</v>
      </c>
      <c r="C149" t="s">
        <v>417</v>
      </c>
      <c r="D149" t="s">
        <v>418</v>
      </c>
      <c r="E149" s="5">
        <v>30771377.164500002</v>
      </c>
      <c r="F149" s="5">
        <f>+VLOOKUP(C149,'2017-12-18'!$C$2:$E$259,3,FALSE)</f>
        <v>31035614.6105</v>
      </c>
      <c r="G149" s="5">
        <v>28331529.759174962</v>
      </c>
      <c r="H149">
        <v>7.4600000000000003E-4</v>
      </c>
      <c r="I149">
        <v>0</v>
      </c>
      <c r="J149">
        <f>+VLOOKUP(C149,'2017-12-18'!$C$2:$H$259,6,FALSE)</f>
        <v>0</v>
      </c>
      <c r="K149">
        <v>4.96</v>
      </c>
      <c r="L149">
        <v>105.5938</v>
      </c>
      <c r="M149" s="9">
        <f t="shared" si="6"/>
        <v>0</v>
      </c>
      <c r="N149" s="19">
        <f t="shared" si="7"/>
        <v>0</v>
      </c>
      <c r="O149" s="10">
        <f t="shared" si="8"/>
        <v>0</v>
      </c>
    </row>
    <row r="150" spans="1:15" x14ac:dyDescent="0.25">
      <c r="A150" t="s">
        <v>20</v>
      </c>
      <c r="B150" t="s">
        <v>21</v>
      </c>
      <c r="C150" t="s">
        <v>422</v>
      </c>
      <c r="D150" t="s">
        <v>172</v>
      </c>
      <c r="E150" s="5">
        <v>209682266.65540001</v>
      </c>
      <c r="F150" s="5">
        <f>+VLOOKUP(C150,'2017-12-18'!$C$2:$E$259,3,FALSE)</f>
        <v>209786857.6489</v>
      </c>
      <c r="G150" s="5">
        <v>47147966.619732611</v>
      </c>
      <c r="H150">
        <v>5.0809999999999996E-3</v>
      </c>
      <c r="I150">
        <v>2.61</v>
      </c>
      <c r="J150">
        <f>+VLOOKUP(C150,'2017-12-18'!$C$2:$H$259,6,FALSE)</f>
        <v>2.61</v>
      </c>
      <c r="K150">
        <v>5.25</v>
      </c>
      <c r="L150">
        <v>103.28000000000002</v>
      </c>
      <c r="M150" s="9">
        <f t="shared" si="6"/>
        <v>0</v>
      </c>
      <c r="N150" s="19">
        <f t="shared" si="7"/>
        <v>0</v>
      </c>
      <c r="O150" s="10">
        <f t="shared" si="8"/>
        <v>3.6332630136986296E-7</v>
      </c>
    </row>
    <row r="151" spans="1:15" x14ac:dyDescent="0.25">
      <c r="A151" t="s">
        <v>20</v>
      </c>
      <c r="B151" t="s">
        <v>21</v>
      </c>
      <c r="C151" t="s">
        <v>424</v>
      </c>
      <c r="D151" t="s">
        <v>244</v>
      </c>
      <c r="E151" s="5">
        <v>74777658.105900005</v>
      </c>
      <c r="F151" s="5">
        <f>+VLOOKUP(C151,'2017-12-18'!$C$2:$E$259,3,FALSE)</f>
        <v>74924118.299600005</v>
      </c>
      <c r="G151" s="5">
        <v>73461982.84187755</v>
      </c>
      <c r="H151">
        <v>1.812E-3</v>
      </c>
      <c r="I151">
        <v>2.52</v>
      </c>
      <c r="J151">
        <f>+VLOOKUP(C151,'2017-12-18'!$C$2:$H$259,6,FALSE)</f>
        <v>2.54</v>
      </c>
      <c r="K151">
        <v>5.26</v>
      </c>
      <c r="L151">
        <v>107.71999999999998</v>
      </c>
      <c r="M151" s="9">
        <f t="shared" si="6"/>
        <v>1.0520000000000009E-3</v>
      </c>
      <c r="N151" s="19">
        <f t="shared" si="7"/>
        <v>1.9062240000000016E-6</v>
      </c>
      <c r="O151" s="10">
        <f t="shared" si="8"/>
        <v>1.2510246575342466E-7</v>
      </c>
    </row>
    <row r="152" spans="1:15" x14ac:dyDescent="0.25">
      <c r="A152" t="s">
        <v>20</v>
      </c>
      <c r="B152" t="s">
        <v>21</v>
      </c>
      <c r="C152" t="s">
        <v>426</v>
      </c>
      <c r="D152" t="s">
        <v>318</v>
      </c>
      <c r="E152" s="5">
        <v>37086.617299999998</v>
      </c>
      <c r="F152" s="5">
        <f>+VLOOKUP(C152,'2017-12-18'!$C$2:$E$259,3,FALSE)</f>
        <v>37026.234900000003</v>
      </c>
      <c r="G152" s="5">
        <v>34613.248190380298</v>
      </c>
      <c r="H152">
        <v>9.9999999999999995E-7</v>
      </c>
      <c r="I152">
        <v>2.39</v>
      </c>
      <c r="J152">
        <f>+VLOOKUP(C152,'2017-12-18'!$C$2:$H$259,6,FALSE)</f>
        <v>2.42</v>
      </c>
      <c r="K152">
        <v>5.27</v>
      </c>
      <c r="L152">
        <v>106.36</v>
      </c>
      <c r="M152" s="9">
        <f t="shared" si="6"/>
        <v>1.5809999999999895E-3</v>
      </c>
      <c r="N152" s="19">
        <f t="shared" si="7"/>
        <v>1.5809999999999895E-9</v>
      </c>
      <c r="O152" s="10">
        <f t="shared" si="8"/>
        <v>6.5479452054794521E-11</v>
      </c>
    </row>
    <row r="153" spans="1:15" x14ac:dyDescent="0.25">
      <c r="A153" t="s">
        <v>20</v>
      </c>
      <c r="B153" t="s">
        <v>21</v>
      </c>
      <c r="C153" t="s">
        <v>427</v>
      </c>
      <c r="D153" t="s">
        <v>428</v>
      </c>
      <c r="E153" s="5">
        <v>227235593</v>
      </c>
      <c r="F153" s="5">
        <f>+VLOOKUP(C153,'2017-12-18'!$C$2:$E$259,3,FALSE)</f>
        <v>231282521</v>
      </c>
      <c r="G153" s="5">
        <v>6200000</v>
      </c>
      <c r="H153">
        <v>5.5059999999999996E-3</v>
      </c>
      <c r="I153">
        <v>0</v>
      </c>
      <c r="J153">
        <f>+VLOOKUP(C153,'2017-12-18'!$C$2:$H$259,6,FALSE)</f>
        <v>0</v>
      </c>
      <c r="K153">
        <v>5.29</v>
      </c>
      <c r="L153">
        <v>113.40170000000001</v>
      </c>
      <c r="M153" s="9">
        <f>+IF(K153=0,E153/F153-1,-K153*(I153-J153)/100)+R4</f>
        <v>-8.7015028777956971E-3</v>
      </c>
      <c r="N153" s="19">
        <f t="shared" si="7"/>
        <v>-4.7910474845143105E-5</v>
      </c>
      <c r="O153" s="10">
        <f t="shared" si="8"/>
        <v>0</v>
      </c>
    </row>
    <row r="154" spans="1:15" x14ac:dyDescent="0.25">
      <c r="A154" t="s">
        <v>20</v>
      </c>
      <c r="B154" t="s">
        <v>21</v>
      </c>
      <c r="C154" t="s">
        <v>432</v>
      </c>
      <c r="D154" t="s">
        <v>433</v>
      </c>
      <c r="E154" s="5">
        <v>79775731.482199997</v>
      </c>
      <c r="F154" s="5">
        <f>+VLOOKUP(C154,'2017-12-18'!$C$2:$E$259,3,FALSE)</f>
        <v>80390818.065400004</v>
      </c>
      <c r="G154" s="5">
        <v>76496535.46295312</v>
      </c>
      <c r="H154">
        <v>1.933E-3</v>
      </c>
      <c r="I154">
        <v>0</v>
      </c>
      <c r="J154">
        <f>+VLOOKUP(C154,'2017-12-18'!$C$2:$H$259,6,FALSE)</f>
        <v>0</v>
      </c>
      <c r="K154">
        <v>5.51</v>
      </c>
      <c r="L154">
        <v>102.62390000000001</v>
      </c>
      <c r="M154" s="9">
        <f t="shared" si="6"/>
        <v>0</v>
      </c>
      <c r="N154" s="19">
        <f t="shared" si="7"/>
        <v>0</v>
      </c>
      <c r="O154" s="10">
        <f t="shared" si="8"/>
        <v>0</v>
      </c>
    </row>
    <row r="155" spans="1:15" x14ac:dyDescent="0.25">
      <c r="A155" t="s">
        <v>20</v>
      </c>
      <c r="B155" t="s">
        <v>21</v>
      </c>
      <c r="C155" t="s">
        <v>436</v>
      </c>
      <c r="D155" t="s">
        <v>135</v>
      </c>
      <c r="E155" s="5">
        <v>40996.106399999997</v>
      </c>
      <c r="F155" s="5">
        <f>+VLOOKUP(C155,'2017-12-18'!$C$2:$E$259,3,FALSE)</f>
        <v>40902.188399999999</v>
      </c>
      <c r="G155" s="5">
        <v>38075.317239710486</v>
      </c>
      <c r="H155">
        <v>9.9999999999999995E-7</v>
      </c>
      <c r="I155">
        <v>2.2599999999999998</v>
      </c>
      <c r="J155">
        <f>+VLOOKUP(C155,'2017-12-18'!$C$2:$H$259,6,FALSE)</f>
        <v>2.2999999999999998</v>
      </c>
      <c r="K155">
        <v>5.54</v>
      </c>
      <c r="L155">
        <v>106.29</v>
      </c>
      <c r="M155" s="9">
        <f t="shared" si="6"/>
        <v>2.2160000000000018E-3</v>
      </c>
      <c r="N155" s="19">
        <f t="shared" si="7"/>
        <v>2.2160000000000019E-9</v>
      </c>
      <c r="O155" s="10">
        <f t="shared" si="8"/>
        <v>6.1917808219178065E-11</v>
      </c>
    </row>
    <row r="156" spans="1:15" x14ac:dyDescent="0.25">
      <c r="A156" t="s">
        <v>20</v>
      </c>
      <c r="B156" t="s">
        <v>21</v>
      </c>
      <c r="C156" t="s">
        <v>437</v>
      </c>
      <c r="D156" t="s">
        <v>438</v>
      </c>
      <c r="E156" s="5">
        <v>52611142.545400001</v>
      </c>
      <c r="F156" s="5">
        <f>+VLOOKUP(C156,'2017-12-18'!$C$2:$E$259,3,FALSE)</f>
        <v>52796297.327399999</v>
      </c>
      <c r="G156" s="5">
        <v>44099304.413194679</v>
      </c>
      <c r="H156">
        <v>1.2750000000000001E-3</v>
      </c>
      <c r="I156">
        <v>2.54</v>
      </c>
      <c r="J156">
        <f>+VLOOKUP(C156,'2017-12-18'!$C$2:$H$259,6,FALSE)</f>
        <v>2.54</v>
      </c>
      <c r="K156">
        <v>5.65</v>
      </c>
      <c r="L156">
        <v>118.12</v>
      </c>
      <c r="M156" s="9">
        <f t="shared" si="6"/>
        <v>0</v>
      </c>
      <c r="N156" s="19">
        <f t="shared" si="7"/>
        <v>0</v>
      </c>
      <c r="O156" s="10">
        <f t="shared" si="8"/>
        <v>8.8726027397260281E-8</v>
      </c>
    </row>
    <row r="157" spans="1:15" x14ac:dyDescent="0.25">
      <c r="A157" t="s">
        <v>20</v>
      </c>
      <c r="B157" t="s">
        <v>21</v>
      </c>
      <c r="C157" t="s">
        <v>440</v>
      </c>
      <c r="D157" t="s">
        <v>236</v>
      </c>
      <c r="E157" s="5">
        <v>20053.2058</v>
      </c>
      <c r="F157" s="5">
        <f>+VLOOKUP(C157,'2017-12-18'!$C$2:$E$259,3,FALSE)</f>
        <v>20028.8328</v>
      </c>
      <c r="G157" s="5">
        <v>19036.329012619364</v>
      </c>
      <c r="H157">
        <v>0</v>
      </c>
      <c r="I157">
        <v>2.2400000000000002</v>
      </c>
      <c r="J157">
        <f>+VLOOKUP(C157,'2017-12-18'!$C$2:$H$259,6,FALSE)</f>
        <v>2.2599999999999998</v>
      </c>
      <c r="K157">
        <v>5.67</v>
      </c>
      <c r="L157">
        <v>104.41</v>
      </c>
      <c r="M157" s="9">
        <f t="shared" si="6"/>
        <v>1.133999999999976E-3</v>
      </c>
      <c r="N157" s="19">
        <f t="shared" si="7"/>
        <v>0</v>
      </c>
      <c r="O157" s="10">
        <f t="shared" si="8"/>
        <v>0</v>
      </c>
    </row>
    <row r="158" spans="1:15" x14ac:dyDescent="0.25">
      <c r="A158" t="s">
        <v>20</v>
      </c>
      <c r="B158" t="s">
        <v>21</v>
      </c>
      <c r="C158" t="s">
        <v>441</v>
      </c>
      <c r="D158" t="s">
        <v>442</v>
      </c>
      <c r="E158" s="5">
        <v>94012174.337300003</v>
      </c>
      <c r="F158" s="5">
        <f>+VLOOKUP(C158,'2017-12-18'!$C$2:$E$259,3,FALSE)</f>
        <v>94293328.994100004</v>
      </c>
      <c r="G158" s="5">
        <v>85662706.954367608</v>
      </c>
      <c r="H158">
        <v>2.2780000000000001E-3</v>
      </c>
      <c r="I158">
        <v>3.15</v>
      </c>
      <c r="J158">
        <f>+VLOOKUP(C158,'2017-12-18'!$C$2:$H$259,6,FALSE)</f>
        <v>3.16</v>
      </c>
      <c r="K158">
        <v>5.69</v>
      </c>
      <c r="L158">
        <v>109.69</v>
      </c>
      <c r="M158" s="9">
        <f t="shared" si="6"/>
        <v>5.6900000000001318E-4</v>
      </c>
      <c r="N158" s="19">
        <f t="shared" si="7"/>
        <v>1.29618200000003E-6</v>
      </c>
      <c r="O158" s="10">
        <f t="shared" si="8"/>
        <v>1.9659452054794519E-7</v>
      </c>
    </row>
    <row r="159" spans="1:15" x14ac:dyDescent="0.25">
      <c r="A159" t="s">
        <v>20</v>
      </c>
      <c r="B159" t="s">
        <v>21</v>
      </c>
      <c r="C159" t="s">
        <v>445</v>
      </c>
      <c r="D159" t="s">
        <v>446</v>
      </c>
      <c r="E159" s="5">
        <v>20341.156800000001</v>
      </c>
      <c r="F159" s="5">
        <f>+VLOOKUP(C159,'2017-12-18'!$C$2:$E$259,3,FALSE)</f>
        <v>20327.550500000001</v>
      </c>
      <c r="G159" s="5">
        <v>17305.724247191683</v>
      </c>
      <c r="H159">
        <v>0</v>
      </c>
      <c r="I159">
        <v>2.41</v>
      </c>
      <c r="J159">
        <f>+VLOOKUP(C159,'2017-12-18'!$C$2:$H$259,6,FALSE)</f>
        <v>2.42</v>
      </c>
      <c r="K159">
        <v>5.69</v>
      </c>
      <c r="L159">
        <v>114.87</v>
      </c>
      <c r="M159" s="9">
        <f t="shared" si="6"/>
        <v>5.6899999999998792E-4</v>
      </c>
      <c r="N159" s="19">
        <f t="shared" si="7"/>
        <v>0</v>
      </c>
      <c r="O159" s="10">
        <f t="shared" si="8"/>
        <v>0</v>
      </c>
    </row>
    <row r="160" spans="1:15" x14ac:dyDescent="0.25">
      <c r="A160" t="s">
        <v>20</v>
      </c>
      <c r="B160" t="s">
        <v>21</v>
      </c>
      <c r="C160" t="s">
        <v>449</v>
      </c>
      <c r="D160" t="s">
        <v>450</v>
      </c>
      <c r="E160" s="5">
        <v>41971781</v>
      </c>
      <c r="F160" s="5">
        <f>+VLOOKUP(C160,'2017-12-18'!$C$2:$E$259,3,FALSE)</f>
        <v>41896996</v>
      </c>
      <c r="G160" s="5">
        <v>1500</v>
      </c>
      <c r="H160">
        <v>1.0169999999999999E-3</v>
      </c>
      <c r="I160">
        <v>2.64</v>
      </c>
      <c r="J160">
        <f>+VLOOKUP(C160,'2017-12-18'!$C$2:$H$259,6,FALSE)</f>
        <v>2.67</v>
      </c>
      <c r="K160">
        <v>5.72</v>
      </c>
      <c r="L160">
        <v>119.48</v>
      </c>
      <c r="M160" s="9">
        <f t="shared" si="6"/>
        <v>1.7159999999999886E-3</v>
      </c>
      <c r="N160" s="19">
        <f t="shared" si="7"/>
        <v>1.7451719999999883E-6</v>
      </c>
      <c r="O160" s="10">
        <f t="shared" si="8"/>
        <v>7.3558356164383549E-8</v>
      </c>
    </row>
    <row r="161" spans="1:15" x14ac:dyDescent="0.25">
      <c r="A161" t="s">
        <v>20</v>
      </c>
      <c r="B161" t="s">
        <v>21</v>
      </c>
      <c r="C161" t="s">
        <v>452</v>
      </c>
      <c r="D161" t="s">
        <v>359</v>
      </c>
      <c r="E161" s="5">
        <v>95736042.927900001</v>
      </c>
      <c r="F161" s="5">
        <f>+VLOOKUP(C161,'2017-12-18'!$C$2:$E$259,3,FALSE)</f>
        <v>95956987.537599996</v>
      </c>
      <c r="G161" s="5">
        <v>85665606.822980404</v>
      </c>
      <c r="H161">
        <v>2.32E-3</v>
      </c>
      <c r="I161">
        <v>3.45</v>
      </c>
      <c r="J161">
        <f>+VLOOKUP(C161,'2017-12-18'!$C$2:$H$259,6,FALSE)</f>
        <v>3.47</v>
      </c>
      <c r="K161">
        <v>5.74</v>
      </c>
      <c r="L161">
        <v>111.69</v>
      </c>
      <c r="M161" s="9">
        <f t="shared" si="6"/>
        <v>1.148000000000001E-3</v>
      </c>
      <c r="N161" s="19">
        <f t="shared" si="7"/>
        <v>2.6633600000000025E-6</v>
      </c>
      <c r="O161" s="10">
        <f t="shared" si="8"/>
        <v>2.1928767123287675E-7</v>
      </c>
    </row>
    <row r="162" spans="1:15" x14ac:dyDescent="0.25">
      <c r="A162" t="s">
        <v>20</v>
      </c>
      <c r="B162" t="s">
        <v>21</v>
      </c>
      <c r="C162" t="s">
        <v>453</v>
      </c>
      <c r="D162" t="s">
        <v>454</v>
      </c>
      <c r="E162" s="5">
        <v>677567490.676</v>
      </c>
      <c r="F162" s="5">
        <f>+VLOOKUP(C162,'2017-12-18'!$C$2:$E$259,3,FALSE)</f>
        <v>678033322.33169997</v>
      </c>
      <c r="G162" s="5">
        <v>146871061.29885733</v>
      </c>
      <c r="H162">
        <v>1.6420000000000001E-2</v>
      </c>
      <c r="I162">
        <v>2.5499999999999998</v>
      </c>
      <c r="J162">
        <f>+VLOOKUP(C162,'2017-12-18'!$C$2:$H$259,6,FALSE)</f>
        <v>2.5499999999999998</v>
      </c>
      <c r="K162">
        <v>5.75</v>
      </c>
      <c r="L162">
        <v>116.02</v>
      </c>
      <c r="M162" s="9">
        <f t="shared" si="6"/>
        <v>0</v>
      </c>
      <c r="N162" s="19">
        <f t="shared" si="7"/>
        <v>0</v>
      </c>
      <c r="O162" s="10">
        <f t="shared" si="8"/>
        <v>1.1471506849315067E-6</v>
      </c>
    </row>
    <row r="163" spans="1:15" x14ac:dyDescent="0.25">
      <c r="A163" t="s">
        <v>20</v>
      </c>
      <c r="B163" t="s">
        <v>21</v>
      </c>
      <c r="C163" t="s">
        <v>457</v>
      </c>
      <c r="D163" t="s">
        <v>458</v>
      </c>
      <c r="E163" s="5">
        <v>608966222.6365</v>
      </c>
      <c r="F163" s="5">
        <f>+VLOOKUP(C163,'2017-12-18'!$C$2:$E$259,3,FALSE)</f>
        <v>608416772.92289996</v>
      </c>
      <c r="G163" s="5">
        <v>128541817.87212366</v>
      </c>
      <c r="H163">
        <v>1.4758E-2</v>
      </c>
      <c r="I163">
        <v>2.77</v>
      </c>
      <c r="J163">
        <f>+VLOOKUP(C163,'2017-12-18'!$C$2:$H$259,6,FALSE)</f>
        <v>2.8</v>
      </c>
      <c r="K163">
        <v>5.8</v>
      </c>
      <c r="L163">
        <v>112.33999999999999</v>
      </c>
      <c r="M163" s="9">
        <f t="shared" si="6"/>
        <v>1.7399999999999885E-3</v>
      </c>
      <c r="N163" s="19">
        <f t="shared" si="7"/>
        <v>2.5678919999999831E-5</v>
      </c>
      <c r="O163" s="10">
        <f t="shared" si="8"/>
        <v>1.1199906849315069E-6</v>
      </c>
    </row>
    <row r="164" spans="1:15" x14ac:dyDescent="0.25">
      <c r="A164" t="s">
        <v>20</v>
      </c>
      <c r="B164" t="s">
        <v>21</v>
      </c>
      <c r="C164" t="s">
        <v>461</v>
      </c>
      <c r="D164" t="s">
        <v>462</v>
      </c>
      <c r="E164" s="5">
        <v>33679.196600000003</v>
      </c>
      <c r="F164" s="5">
        <f>+VLOOKUP(C164,'2017-12-18'!$C$2:$E$259,3,FALSE)</f>
        <v>33637.080499999996</v>
      </c>
      <c r="G164" s="5">
        <v>30286.536460363106</v>
      </c>
      <c r="H164">
        <v>9.9999999999999995E-7</v>
      </c>
      <c r="I164">
        <v>2.44</v>
      </c>
      <c r="J164">
        <f>+VLOOKUP(C164,'2017-12-18'!$C$2:$H$259,6,FALSE)</f>
        <v>2.46</v>
      </c>
      <c r="K164">
        <v>5.83</v>
      </c>
      <c r="L164">
        <v>110.56</v>
      </c>
      <c r="M164" s="9">
        <f t="shared" si="6"/>
        <v>1.166000000000001E-3</v>
      </c>
      <c r="N164" s="19">
        <f t="shared" si="7"/>
        <v>1.1660000000000009E-9</v>
      </c>
      <c r="O164" s="10">
        <f t="shared" si="8"/>
        <v>6.6849315068493145E-11</v>
      </c>
    </row>
    <row r="165" spans="1:15" x14ac:dyDescent="0.25">
      <c r="A165" t="s">
        <v>20</v>
      </c>
      <c r="B165" t="s">
        <v>21</v>
      </c>
      <c r="C165" t="s">
        <v>465</v>
      </c>
      <c r="D165" t="s">
        <v>323</v>
      </c>
      <c r="E165" s="5">
        <v>27643.299800000001</v>
      </c>
      <c r="F165" s="5">
        <f>+VLOOKUP(C165,'2017-12-18'!$C$2:$E$259,3,FALSE)</f>
        <v>27607.409800000001</v>
      </c>
      <c r="G165" s="5">
        <v>25958.500566387178</v>
      </c>
      <c r="H165">
        <v>9.9999999999999995E-7</v>
      </c>
      <c r="I165">
        <v>2.42</v>
      </c>
      <c r="J165">
        <f>+VLOOKUP(C165,'2017-12-18'!$C$2:$H$259,6,FALSE)</f>
        <v>2.44</v>
      </c>
      <c r="K165">
        <v>5.85</v>
      </c>
      <c r="L165">
        <v>106.3</v>
      </c>
      <c r="M165" s="9">
        <f t="shared" si="6"/>
        <v>1.1700000000000009E-3</v>
      </c>
      <c r="N165" s="19">
        <f t="shared" si="7"/>
        <v>1.1700000000000009E-9</v>
      </c>
      <c r="O165" s="10">
        <f t="shared" si="8"/>
        <v>6.6301369863013691E-11</v>
      </c>
    </row>
    <row r="166" spans="1:15" x14ac:dyDescent="0.25">
      <c r="A166" t="s">
        <v>20</v>
      </c>
      <c r="B166" t="s">
        <v>21</v>
      </c>
      <c r="C166" t="s">
        <v>466</v>
      </c>
      <c r="D166" t="s">
        <v>467</v>
      </c>
      <c r="E166" s="5">
        <v>23992118.662</v>
      </c>
      <c r="F166" s="5">
        <f>+VLOOKUP(C166,'2017-12-18'!$C$2:$E$259,3,FALSE)</f>
        <v>24161738.613200001</v>
      </c>
      <c r="G166" s="5">
        <v>22665959.17659134</v>
      </c>
      <c r="H166">
        <v>5.8100000000000003E-4</v>
      </c>
      <c r="I166">
        <v>0</v>
      </c>
      <c r="J166">
        <f>+VLOOKUP(C166,'2017-12-18'!$C$2:$H$259,6,FALSE)</f>
        <v>0</v>
      </c>
      <c r="K166">
        <v>5.9</v>
      </c>
      <c r="L166">
        <v>105.1123</v>
      </c>
      <c r="M166" s="9">
        <f t="shared" si="6"/>
        <v>0</v>
      </c>
      <c r="N166" s="19">
        <f t="shared" si="7"/>
        <v>0</v>
      </c>
      <c r="O166" s="10">
        <f t="shared" si="8"/>
        <v>0</v>
      </c>
    </row>
    <row r="167" spans="1:15" x14ac:dyDescent="0.25">
      <c r="A167" t="s">
        <v>20</v>
      </c>
      <c r="B167" t="s">
        <v>21</v>
      </c>
      <c r="C167" t="s">
        <v>470</v>
      </c>
      <c r="D167" t="s">
        <v>471</v>
      </c>
      <c r="E167" s="5">
        <v>35484.428200000002</v>
      </c>
      <c r="F167" s="5">
        <f>+VLOOKUP(C167,'2017-12-18'!$C$2:$E$259,3,FALSE)</f>
        <v>35436.762000000002</v>
      </c>
      <c r="G167" s="5">
        <v>31151.863883503203</v>
      </c>
      <c r="H167">
        <v>9.9999999999999995E-7</v>
      </c>
      <c r="I167">
        <v>2.4300000000000002</v>
      </c>
      <c r="J167">
        <f>+VLOOKUP(C167,'2017-12-18'!$C$2:$H$259,6,FALSE)</f>
        <v>2.4500000000000002</v>
      </c>
      <c r="K167">
        <v>5.91</v>
      </c>
      <c r="L167">
        <v>113.84</v>
      </c>
      <c r="M167" s="9">
        <f t="shared" si="6"/>
        <v>1.1820000000000012E-3</v>
      </c>
      <c r="N167" s="19">
        <f t="shared" si="7"/>
        <v>1.1820000000000011E-9</v>
      </c>
      <c r="O167" s="10">
        <f t="shared" si="8"/>
        <v>6.6575342465753418E-11</v>
      </c>
    </row>
    <row r="168" spans="1:15" x14ac:dyDescent="0.25">
      <c r="A168" t="s">
        <v>20</v>
      </c>
      <c r="B168" t="s">
        <v>21</v>
      </c>
      <c r="C168" t="s">
        <v>474</v>
      </c>
      <c r="D168" t="s">
        <v>119</v>
      </c>
      <c r="E168" s="5">
        <v>14408988.8137</v>
      </c>
      <c r="F168" s="5">
        <f>+VLOOKUP(C168,'2017-12-18'!$C$2:$E$259,3,FALSE)</f>
        <v>14474699.091</v>
      </c>
      <c r="G168" s="5">
        <v>12263232.930337813</v>
      </c>
      <c r="H168">
        <v>3.4900000000000003E-4</v>
      </c>
      <c r="I168">
        <v>2.66</v>
      </c>
      <c r="J168">
        <f>+VLOOKUP(C168,'2017-12-18'!$C$2:$H$259,6,FALSE)</f>
        <v>2.64</v>
      </c>
      <c r="K168">
        <v>5.96</v>
      </c>
      <c r="L168">
        <v>115.92</v>
      </c>
      <c r="M168" s="9">
        <f t="shared" si="6"/>
        <v>-1.1920000000000012E-3</v>
      </c>
      <c r="N168" s="19">
        <f t="shared" si="7"/>
        <v>-4.1600800000000045E-7</v>
      </c>
      <c r="O168" s="10">
        <f t="shared" si="8"/>
        <v>2.5433972602739731E-8</v>
      </c>
    </row>
    <row r="169" spans="1:15" x14ac:dyDescent="0.25">
      <c r="A169" t="s">
        <v>20</v>
      </c>
      <c r="B169" t="s">
        <v>21</v>
      </c>
      <c r="C169" t="s">
        <v>475</v>
      </c>
      <c r="D169" t="s">
        <v>95</v>
      </c>
      <c r="E169" s="5">
        <v>20034.7474</v>
      </c>
      <c r="F169" s="5">
        <f>+VLOOKUP(C169,'2017-12-18'!$C$2:$E$259,3,FALSE)</f>
        <v>19984.578399999999</v>
      </c>
      <c r="G169" s="5">
        <v>19036.447253802144</v>
      </c>
      <c r="H169">
        <v>0</v>
      </c>
      <c r="I169">
        <v>2.34</v>
      </c>
      <c r="J169">
        <f>+VLOOKUP(C169,'2017-12-18'!$C$2:$H$259,6,FALSE)</f>
        <v>2.38</v>
      </c>
      <c r="K169">
        <v>6</v>
      </c>
      <c r="L169">
        <v>104.05</v>
      </c>
      <c r="M169" s="9">
        <f t="shared" si="6"/>
        <v>2.400000000000002E-3</v>
      </c>
      <c r="N169" s="19">
        <f t="shared" si="7"/>
        <v>0</v>
      </c>
      <c r="O169" s="10">
        <f t="shared" si="8"/>
        <v>0</v>
      </c>
    </row>
    <row r="170" spans="1:15" x14ac:dyDescent="0.25">
      <c r="A170" t="s">
        <v>20</v>
      </c>
      <c r="B170" t="s">
        <v>21</v>
      </c>
      <c r="C170" t="s">
        <v>476</v>
      </c>
      <c r="D170" t="s">
        <v>147</v>
      </c>
      <c r="E170" s="5">
        <v>44613977.382799998</v>
      </c>
      <c r="F170" s="5">
        <f>+VLOOKUP(C170,'2017-12-18'!$C$2:$E$259,3,FALSE)</f>
        <v>44770470.027099997</v>
      </c>
      <c r="G170" s="5">
        <v>37934455.731280573</v>
      </c>
      <c r="H170">
        <v>1.0809999999999999E-3</v>
      </c>
      <c r="I170">
        <v>2.46</v>
      </c>
      <c r="J170">
        <f>+VLOOKUP(C170,'2017-12-18'!$C$2:$H$259,6,FALSE)</f>
        <v>2.46</v>
      </c>
      <c r="K170">
        <v>6.1</v>
      </c>
      <c r="L170">
        <v>116.68</v>
      </c>
      <c r="M170" s="9">
        <f t="shared" si="6"/>
        <v>0</v>
      </c>
      <c r="N170" s="19">
        <f t="shared" si="7"/>
        <v>0</v>
      </c>
      <c r="O170" s="10">
        <f t="shared" si="8"/>
        <v>7.2856438356164372E-8</v>
      </c>
    </row>
    <row r="171" spans="1:15" x14ac:dyDescent="0.25">
      <c r="A171" t="s">
        <v>20</v>
      </c>
      <c r="B171" t="s">
        <v>21</v>
      </c>
      <c r="C171" t="s">
        <v>477</v>
      </c>
      <c r="D171" t="s">
        <v>190</v>
      </c>
      <c r="E171" s="5">
        <v>29031.371500000001</v>
      </c>
      <c r="F171" s="5">
        <f>+VLOOKUP(C171,'2017-12-18'!$C$2:$E$259,3,FALSE)</f>
        <v>28990.361799999999</v>
      </c>
      <c r="G171" s="5">
        <v>25959.917305176041</v>
      </c>
      <c r="H171">
        <v>9.9999999999999995E-7</v>
      </c>
      <c r="I171">
        <v>2.69</v>
      </c>
      <c r="J171">
        <f>+VLOOKUP(C171,'2017-12-18'!$C$2:$H$259,6,FALSE)</f>
        <v>2.71</v>
      </c>
      <c r="K171">
        <v>6.17</v>
      </c>
      <c r="L171">
        <v>111.19</v>
      </c>
      <c r="M171" s="9">
        <f t="shared" si="6"/>
        <v>1.2340000000000012E-3</v>
      </c>
      <c r="N171" s="19">
        <f t="shared" si="7"/>
        <v>1.2340000000000011E-9</v>
      </c>
      <c r="O171" s="10">
        <f t="shared" si="8"/>
        <v>7.3698630136986291E-11</v>
      </c>
    </row>
    <row r="172" spans="1:15" x14ac:dyDescent="0.25">
      <c r="A172" t="s">
        <v>20</v>
      </c>
      <c r="B172" t="s">
        <v>21</v>
      </c>
      <c r="C172" t="s">
        <v>478</v>
      </c>
      <c r="D172" t="s">
        <v>479</v>
      </c>
      <c r="E172" s="5">
        <v>112264520.80060001</v>
      </c>
      <c r="F172" s="5">
        <f>+VLOOKUP(C172,'2017-12-18'!$C$2:$E$259,3,FALSE)</f>
        <v>112587124.6829</v>
      </c>
      <c r="G172" s="5">
        <v>97904162.656179085</v>
      </c>
      <c r="H172">
        <v>2.7209999999999999E-3</v>
      </c>
      <c r="I172">
        <v>2.69</v>
      </c>
      <c r="J172">
        <f>+VLOOKUP(C172,'2017-12-18'!$C$2:$H$259,6,FALSE)</f>
        <v>2.7</v>
      </c>
      <c r="K172">
        <v>6.22</v>
      </c>
      <c r="L172">
        <v>114.52</v>
      </c>
      <c r="M172" s="9">
        <f t="shared" si="6"/>
        <v>6.2200000000001436E-4</v>
      </c>
      <c r="N172" s="19">
        <f t="shared" si="7"/>
        <v>1.6924620000000391E-6</v>
      </c>
      <c r="O172" s="10">
        <f t="shared" si="8"/>
        <v>2.0053397260273972E-7</v>
      </c>
    </row>
    <row r="173" spans="1:15" x14ac:dyDescent="0.25">
      <c r="A173" t="s">
        <v>20</v>
      </c>
      <c r="B173" t="s">
        <v>21</v>
      </c>
      <c r="C173" t="s">
        <v>480</v>
      </c>
      <c r="D173" t="s">
        <v>364</v>
      </c>
      <c r="E173" s="5">
        <v>16690.085299999999</v>
      </c>
      <c r="F173" s="5">
        <f>+VLOOKUP(C173,'2017-12-18'!$C$2:$E$259,3,FALSE)</f>
        <v>16676.557199999999</v>
      </c>
      <c r="G173" s="5">
        <v>16441.80027233735</v>
      </c>
      <c r="H173">
        <v>0</v>
      </c>
      <c r="I173">
        <v>2.5299999999999998</v>
      </c>
      <c r="J173">
        <f>+VLOOKUP(C173,'2017-12-18'!$C$2:$H$259,6,FALSE)</f>
        <v>2.54</v>
      </c>
      <c r="K173">
        <v>6.26</v>
      </c>
      <c r="L173">
        <v>101.03</v>
      </c>
      <c r="M173" s="9">
        <f t="shared" si="6"/>
        <v>6.2600000000001446E-4</v>
      </c>
      <c r="N173" s="19">
        <f t="shared" si="7"/>
        <v>0</v>
      </c>
      <c r="O173" s="10">
        <f t="shared" si="8"/>
        <v>0</v>
      </c>
    </row>
    <row r="174" spans="1:15" x14ac:dyDescent="0.25">
      <c r="A174" t="s">
        <v>20</v>
      </c>
      <c r="B174" t="s">
        <v>21</v>
      </c>
      <c r="C174" t="s">
        <v>482</v>
      </c>
      <c r="D174" t="s">
        <v>127</v>
      </c>
      <c r="E174" s="5">
        <v>51052.242700000003</v>
      </c>
      <c r="F174" s="5">
        <f>+VLOOKUP(C174,'2017-12-18'!$C$2:$E$259,3,FALSE)</f>
        <v>50818.876199999999</v>
      </c>
      <c r="G174" s="5">
        <v>51923.383647126713</v>
      </c>
      <c r="H174">
        <v>9.9999999999999995E-7</v>
      </c>
      <c r="I174">
        <v>2.35</v>
      </c>
      <c r="J174">
        <f>+VLOOKUP(C174,'2017-12-18'!$C$2:$H$259,6,FALSE)</f>
        <v>2.42</v>
      </c>
      <c r="K174">
        <v>6.35</v>
      </c>
      <c r="L174">
        <v>97.9</v>
      </c>
      <c r="M174" s="9">
        <f t="shared" si="6"/>
        <v>4.4449999999999898E-3</v>
      </c>
      <c r="N174" s="19">
        <f t="shared" si="7"/>
        <v>4.4449999999999895E-9</v>
      </c>
      <c r="O174" s="10">
        <f t="shared" si="8"/>
        <v>6.4383561643835612E-11</v>
      </c>
    </row>
    <row r="175" spans="1:15" x14ac:dyDescent="0.25">
      <c r="A175" t="s">
        <v>20</v>
      </c>
      <c r="B175" t="s">
        <v>21</v>
      </c>
      <c r="C175" t="s">
        <v>483</v>
      </c>
      <c r="D175" t="s">
        <v>127</v>
      </c>
      <c r="E175" s="5">
        <v>23702066.936999999</v>
      </c>
      <c r="F175" s="5">
        <f>+VLOOKUP(C175,'2017-12-18'!$C$2:$E$259,3,FALSE)</f>
        <v>23685011.375599999</v>
      </c>
      <c r="G175" s="5">
        <v>30607996.365445275</v>
      </c>
      <c r="H175">
        <v>5.7399999999999997E-4</v>
      </c>
      <c r="I175">
        <v>2.48</v>
      </c>
      <c r="J175">
        <f>+VLOOKUP(C175,'2017-12-18'!$C$2:$H$259,6,FALSE)</f>
        <v>2.5499999999999998</v>
      </c>
      <c r="K175">
        <v>6.36</v>
      </c>
      <c r="L175">
        <v>112.89</v>
      </c>
      <c r="M175" s="9">
        <f t="shared" si="6"/>
        <v>4.4519999999999898E-3</v>
      </c>
      <c r="N175" s="19">
        <f t="shared" si="7"/>
        <v>2.5554479999999938E-6</v>
      </c>
      <c r="O175" s="10">
        <f t="shared" si="8"/>
        <v>3.9000547945205479E-8</v>
      </c>
    </row>
    <row r="176" spans="1:15" x14ac:dyDescent="0.25">
      <c r="A176" t="s">
        <v>20</v>
      </c>
      <c r="B176" t="s">
        <v>21</v>
      </c>
      <c r="C176" t="s">
        <v>484</v>
      </c>
      <c r="D176" t="s">
        <v>127</v>
      </c>
      <c r="E176" s="5">
        <v>13400.7984</v>
      </c>
      <c r="F176" s="5">
        <f>+VLOOKUP(C176,'2017-12-18'!$C$2:$E$259,3,FALSE)</f>
        <v>13342.7209</v>
      </c>
      <c r="G176" s="5">
        <v>17305.308866413008</v>
      </c>
      <c r="H176">
        <v>0</v>
      </c>
      <c r="I176">
        <v>2.48</v>
      </c>
      <c r="J176">
        <f>+VLOOKUP(C176,'2017-12-18'!$C$2:$H$259,6,FALSE)</f>
        <v>2.5499999999999998</v>
      </c>
      <c r="K176">
        <v>6.36</v>
      </c>
      <c r="L176">
        <v>112.89</v>
      </c>
      <c r="M176" s="9">
        <f t="shared" si="6"/>
        <v>4.4519999999999898E-3</v>
      </c>
      <c r="N176" s="19">
        <f t="shared" si="7"/>
        <v>0</v>
      </c>
      <c r="O176" s="10">
        <f t="shared" si="8"/>
        <v>0</v>
      </c>
    </row>
    <row r="177" spans="1:15" x14ac:dyDescent="0.25">
      <c r="A177" t="s">
        <v>20</v>
      </c>
      <c r="B177" t="s">
        <v>21</v>
      </c>
      <c r="C177" t="s">
        <v>485</v>
      </c>
      <c r="D177" t="s">
        <v>124</v>
      </c>
      <c r="E177" s="5">
        <v>17616.697</v>
      </c>
      <c r="F177" s="5">
        <f>+VLOOKUP(C177,'2017-12-18'!$C$2:$E$259,3,FALSE)</f>
        <v>17572.7101</v>
      </c>
      <c r="G177" s="5">
        <v>17304.870046505399</v>
      </c>
      <c r="H177">
        <v>0</v>
      </c>
      <c r="I177">
        <v>2.4</v>
      </c>
      <c r="J177">
        <f>+VLOOKUP(C177,'2017-12-18'!$C$2:$H$259,6,FALSE)</f>
        <v>2.44</v>
      </c>
      <c r="K177">
        <v>6.39</v>
      </c>
      <c r="L177">
        <v>101.67</v>
      </c>
      <c r="M177" s="9">
        <f t="shared" si="6"/>
        <v>2.5560000000000023E-3</v>
      </c>
      <c r="N177" s="19">
        <f t="shared" si="7"/>
        <v>0</v>
      </c>
      <c r="O177" s="10">
        <f t="shared" si="8"/>
        <v>0</v>
      </c>
    </row>
    <row r="178" spans="1:15" x14ac:dyDescent="0.25">
      <c r="A178" t="s">
        <v>20</v>
      </c>
      <c r="B178" t="s">
        <v>21</v>
      </c>
      <c r="C178" t="s">
        <v>486</v>
      </c>
      <c r="D178" t="s">
        <v>487</v>
      </c>
      <c r="E178" s="5">
        <v>6030311.8487999998</v>
      </c>
      <c r="F178" s="5">
        <f>+VLOOKUP(C178,'2017-12-18'!$C$2:$E$259,3,FALSE)</f>
        <v>6042046.7254999997</v>
      </c>
      <c r="G178" s="5">
        <v>5503080.9886136809</v>
      </c>
      <c r="H178">
        <v>1.46E-4</v>
      </c>
      <c r="I178">
        <v>3.08</v>
      </c>
      <c r="J178">
        <f>+VLOOKUP(C178,'2017-12-18'!$C$2:$H$259,6,FALSE)</f>
        <v>3.11</v>
      </c>
      <c r="K178">
        <v>6.39</v>
      </c>
      <c r="L178">
        <v>108.36</v>
      </c>
      <c r="M178" s="9">
        <f t="shared" si="6"/>
        <v>1.9169999999999873E-3</v>
      </c>
      <c r="N178" s="19">
        <f t="shared" si="7"/>
        <v>2.7988199999999814E-7</v>
      </c>
      <c r="O178" s="10">
        <f t="shared" si="8"/>
        <v>1.232E-8</v>
      </c>
    </row>
    <row r="179" spans="1:15" x14ac:dyDescent="0.25">
      <c r="A179" t="s">
        <v>20</v>
      </c>
      <c r="B179" t="s">
        <v>21</v>
      </c>
      <c r="C179" t="s">
        <v>490</v>
      </c>
      <c r="D179" t="s">
        <v>296</v>
      </c>
      <c r="E179" s="5">
        <v>25354.458200000001</v>
      </c>
      <c r="F179" s="5">
        <f>+VLOOKUP(C179,'2017-12-18'!$C$2:$E$259,3,FALSE)</f>
        <v>25302.489799999999</v>
      </c>
      <c r="G179" s="5">
        <v>24228.123311724841</v>
      </c>
      <c r="H179">
        <v>9.9999999999999995E-7</v>
      </c>
      <c r="I179">
        <v>2.42</v>
      </c>
      <c r="J179">
        <f>+VLOOKUP(C179,'2017-12-18'!$C$2:$H$259,6,FALSE)</f>
        <v>2.4500000000000002</v>
      </c>
      <c r="K179">
        <v>6.49</v>
      </c>
      <c r="L179">
        <v>103.73</v>
      </c>
      <c r="M179" s="9">
        <f t="shared" si="6"/>
        <v>1.9470000000000162E-3</v>
      </c>
      <c r="N179" s="19">
        <f t="shared" si="7"/>
        <v>1.9470000000000161E-9</v>
      </c>
      <c r="O179" s="10">
        <f t="shared" si="8"/>
        <v>6.6301369863013691E-11</v>
      </c>
    </row>
    <row r="180" spans="1:15" x14ac:dyDescent="0.25">
      <c r="A180" t="s">
        <v>20</v>
      </c>
      <c r="B180" t="s">
        <v>21</v>
      </c>
      <c r="C180" t="s">
        <v>491</v>
      </c>
      <c r="D180" t="s">
        <v>60</v>
      </c>
      <c r="E180" s="5">
        <v>42598.2955</v>
      </c>
      <c r="F180" s="5">
        <f>+VLOOKUP(C180,'2017-12-18'!$C$2:$E$259,3,FALSE)</f>
        <v>42539.603499999997</v>
      </c>
      <c r="G180" s="5">
        <v>41538.112852305116</v>
      </c>
      <c r="H180">
        <v>9.9999999999999995E-7</v>
      </c>
      <c r="I180">
        <v>2.5</v>
      </c>
      <c r="J180">
        <f>+VLOOKUP(C180,'2017-12-18'!$C$2:$H$259,6,FALSE)</f>
        <v>2.52</v>
      </c>
      <c r="K180">
        <v>6.54</v>
      </c>
      <c r="L180">
        <v>101.72</v>
      </c>
      <c r="M180" s="9">
        <f t="shared" si="6"/>
        <v>1.308000000000001E-3</v>
      </c>
      <c r="N180" s="19">
        <f t="shared" si="7"/>
        <v>1.3080000000000009E-9</v>
      </c>
      <c r="O180" s="10">
        <f t="shared" si="8"/>
        <v>6.849315068493151E-11</v>
      </c>
    </row>
    <row r="181" spans="1:15" x14ac:dyDescent="0.25">
      <c r="A181" t="s">
        <v>20</v>
      </c>
      <c r="B181" t="s">
        <v>21</v>
      </c>
      <c r="C181" t="s">
        <v>492</v>
      </c>
      <c r="D181" t="s">
        <v>99</v>
      </c>
      <c r="E181" s="5">
        <v>37695.744500000001</v>
      </c>
      <c r="F181" s="5">
        <f>+VLOOKUP(C181,'2017-12-18'!$C$2:$E$259,3,FALSE)</f>
        <v>37594.167200000004</v>
      </c>
      <c r="G181" s="5">
        <v>34615.137948848904</v>
      </c>
      <c r="H181">
        <v>9.9999999999999995E-7</v>
      </c>
      <c r="I181">
        <v>2.42</v>
      </c>
      <c r="J181">
        <f>+VLOOKUP(C181,'2017-12-18'!$C$2:$H$259,6,FALSE)</f>
        <v>2.46</v>
      </c>
      <c r="K181">
        <v>6.63</v>
      </c>
      <c r="L181">
        <v>107.16</v>
      </c>
      <c r="M181" s="9">
        <f t="shared" si="6"/>
        <v>2.652000000000002E-3</v>
      </c>
      <c r="N181" s="19">
        <f t="shared" si="7"/>
        <v>2.652000000000002E-9</v>
      </c>
      <c r="O181" s="10">
        <f t="shared" si="8"/>
        <v>6.6301369863013691E-11</v>
      </c>
    </row>
    <row r="182" spans="1:15" x14ac:dyDescent="0.25">
      <c r="A182" t="s">
        <v>20</v>
      </c>
      <c r="B182" t="s">
        <v>21</v>
      </c>
      <c r="C182" t="s">
        <v>493</v>
      </c>
      <c r="D182" t="s">
        <v>210</v>
      </c>
      <c r="E182" s="5">
        <v>683170779.36029994</v>
      </c>
      <c r="F182" s="5">
        <f>+VLOOKUP(C182,'2017-12-18'!$C$2:$E$259,3,FALSE)</f>
        <v>682077308.21370006</v>
      </c>
      <c r="G182" s="5">
        <v>69780801.79659465</v>
      </c>
      <c r="H182">
        <v>1.6555E-2</v>
      </c>
      <c r="I182">
        <v>2.62</v>
      </c>
      <c r="J182">
        <f>+VLOOKUP(C182,'2017-12-18'!$C$2:$H$259,6,FALSE)</f>
        <v>2.65</v>
      </c>
      <c r="K182">
        <v>6.64</v>
      </c>
      <c r="L182">
        <v>112.58</v>
      </c>
      <c r="M182" s="9">
        <f t="shared" si="6"/>
        <v>1.9919999999999868E-3</v>
      </c>
      <c r="N182" s="19">
        <f t="shared" si="7"/>
        <v>3.2977559999999781E-5</v>
      </c>
      <c r="O182" s="10">
        <f t="shared" si="8"/>
        <v>1.1883315068493153E-6</v>
      </c>
    </row>
    <row r="183" spans="1:15" x14ac:dyDescent="0.25">
      <c r="A183" t="s">
        <v>20</v>
      </c>
      <c r="B183" t="s">
        <v>21</v>
      </c>
      <c r="C183" t="s">
        <v>494</v>
      </c>
      <c r="D183" t="s">
        <v>95</v>
      </c>
      <c r="E183" s="5">
        <v>30670.4774</v>
      </c>
      <c r="F183" s="5">
        <f>+VLOOKUP(C183,'2017-12-18'!$C$2:$E$259,3,FALSE)</f>
        <v>30605.649700000002</v>
      </c>
      <c r="G183" s="5">
        <v>29420.950254593838</v>
      </c>
      <c r="H183">
        <v>9.9999999999999995E-7</v>
      </c>
      <c r="I183">
        <v>2.44</v>
      </c>
      <c r="J183">
        <f>+VLOOKUP(C183,'2017-12-18'!$C$2:$H$259,6,FALSE)</f>
        <v>2.4700000000000002</v>
      </c>
      <c r="K183">
        <v>6.66</v>
      </c>
      <c r="L183">
        <v>103.84</v>
      </c>
      <c r="M183" s="9">
        <f t="shared" si="6"/>
        <v>1.9980000000000167E-3</v>
      </c>
      <c r="N183" s="19">
        <f t="shared" si="7"/>
        <v>1.9980000000000165E-9</v>
      </c>
      <c r="O183" s="10">
        <f t="shared" si="8"/>
        <v>6.6849315068493145E-11</v>
      </c>
    </row>
    <row r="184" spans="1:15" x14ac:dyDescent="0.25">
      <c r="A184" t="s">
        <v>20</v>
      </c>
      <c r="B184" t="s">
        <v>21</v>
      </c>
      <c r="C184" t="s">
        <v>495</v>
      </c>
      <c r="D184" t="s">
        <v>251</v>
      </c>
      <c r="E184" s="5">
        <v>36219.072500000002</v>
      </c>
      <c r="F184" s="5">
        <f>+VLOOKUP(C184,'2017-12-18'!$C$2:$E$259,3,FALSE)</f>
        <v>36144.833500000001</v>
      </c>
      <c r="G184" s="5">
        <v>34613.527341891189</v>
      </c>
      <c r="H184">
        <v>9.9999999999999995E-7</v>
      </c>
      <c r="I184">
        <v>2.54</v>
      </c>
      <c r="J184">
        <f>+VLOOKUP(C184,'2017-12-18'!$C$2:$H$259,6,FALSE)</f>
        <v>2.57</v>
      </c>
      <c r="K184">
        <v>6.72</v>
      </c>
      <c r="L184">
        <v>103.19</v>
      </c>
      <c r="M184" s="9">
        <f t="shared" si="6"/>
        <v>2.0159999999999866E-3</v>
      </c>
      <c r="N184" s="19">
        <f t="shared" si="7"/>
        <v>2.0159999999999864E-9</v>
      </c>
      <c r="O184" s="10">
        <f t="shared" si="8"/>
        <v>6.9589041095890406E-11</v>
      </c>
    </row>
    <row r="185" spans="1:15" x14ac:dyDescent="0.25">
      <c r="A185" t="s">
        <v>20</v>
      </c>
      <c r="B185" t="s">
        <v>21</v>
      </c>
      <c r="C185" t="s">
        <v>496</v>
      </c>
      <c r="D185" t="s">
        <v>323</v>
      </c>
      <c r="E185" s="5">
        <v>28418.552599999999</v>
      </c>
      <c r="F185" s="5">
        <f>+VLOOKUP(C185,'2017-12-18'!$C$2:$E$259,3,FALSE)</f>
        <v>28356.0478</v>
      </c>
      <c r="G185" s="5">
        <v>34614.606608545349</v>
      </c>
      <c r="H185">
        <v>9.9999999999999995E-7</v>
      </c>
      <c r="I185">
        <v>2.72</v>
      </c>
      <c r="J185">
        <f>+VLOOKUP(C185,'2017-12-18'!$C$2:$H$259,6,FALSE)</f>
        <v>2.75</v>
      </c>
      <c r="K185">
        <v>6.72</v>
      </c>
      <c r="L185">
        <v>105.14</v>
      </c>
      <c r="M185" s="9">
        <f t="shared" si="6"/>
        <v>2.0159999999999866E-3</v>
      </c>
      <c r="N185" s="19">
        <f t="shared" si="7"/>
        <v>2.0159999999999864E-9</v>
      </c>
      <c r="O185" s="10">
        <f t="shared" si="8"/>
        <v>7.4520547945205486E-11</v>
      </c>
    </row>
    <row r="186" spans="1:15" x14ac:dyDescent="0.25">
      <c r="A186" t="s">
        <v>20</v>
      </c>
      <c r="B186" t="s">
        <v>21</v>
      </c>
      <c r="C186" t="s">
        <v>498</v>
      </c>
      <c r="D186" t="s">
        <v>296</v>
      </c>
      <c r="E186" s="5">
        <v>44887.1371</v>
      </c>
      <c r="F186" s="5">
        <f>+VLOOKUP(C186,'2017-12-18'!$C$2:$E$259,3,FALSE)</f>
        <v>44822.3963</v>
      </c>
      <c r="G186" s="5">
        <v>43268.470752015739</v>
      </c>
      <c r="H186">
        <v>9.9999999999999995E-7</v>
      </c>
      <c r="I186">
        <v>2.46</v>
      </c>
      <c r="J186">
        <f>+VLOOKUP(C186,'2017-12-18'!$C$2:$H$259,6,FALSE)</f>
        <v>2.48</v>
      </c>
      <c r="K186">
        <v>6.74</v>
      </c>
      <c r="L186">
        <v>103.59</v>
      </c>
      <c r="M186" s="9">
        <f t="shared" si="6"/>
        <v>1.3480000000000011E-3</v>
      </c>
      <c r="N186" s="19">
        <f t="shared" si="7"/>
        <v>1.3480000000000011E-9</v>
      </c>
      <c r="O186" s="10">
        <f t="shared" si="8"/>
        <v>6.73972602739726E-11</v>
      </c>
    </row>
    <row r="187" spans="1:15" x14ac:dyDescent="0.25">
      <c r="A187" t="s">
        <v>20</v>
      </c>
      <c r="B187" t="s">
        <v>21</v>
      </c>
      <c r="C187" t="s">
        <v>499</v>
      </c>
      <c r="D187" t="s">
        <v>368</v>
      </c>
      <c r="E187" s="5">
        <v>41514887.7817</v>
      </c>
      <c r="F187" s="5">
        <f>+VLOOKUP(C187,'2017-12-18'!$C$2:$E$259,3,FALSE)</f>
        <v>41572118.718800001</v>
      </c>
      <c r="G187" s="5">
        <v>36713845.349247478</v>
      </c>
      <c r="H187">
        <v>1.0059999999999999E-3</v>
      </c>
      <c r="I187">
        <v>2.77</v>
      </c>
      <c r="J187">
        <f>+VLOOKUP(C187,'2017-12-18'!$C$2:$H$259,6,FALSE)</f>
        <v>2.8</v>
      </c>
      <c r="K187">
        <v>6.78</v>
      </c>
      <c r="L187">
        <v>111.78</v>
      </c>
      <c r="M187" s="9">
        <f t="shared" si="6"/>
        <v>2.0339999999999868E-3</v>
      </c>
      <c r="N187" s="19">
        <f t="shared" si="7"/>
        <v>2.0462039999999866E-6</v>
      </c>
      <c r="O187" s="10">
        <f t="shared" si="8"/>
        <v>7.6345753424657538E-8</v>
      </c>
    </row>
    <row r="188" spans="1:15" x14ac:dyDescent="0.25">
      <c r="A188" t="s">
        <v>20</v>
      </c>
      <c r="B188" t="s">
        <v>21</v>
      </c>
      <c r="C188" t="s">
        <v>500</v>
      </c>
      <c r="D188" t="s">
        <v>60</v>
      </c>
      <c r="E188" s="5">
        <v>792980982.47029996</v>
      </c>
      <c r="F188" s="5">
        <f>+VLOOKUP(C188,'2017-12-18'!$C$2:$E$259,3,FALSE)</f>
        <v>792117858.33029997</v>
      </c>
      <c r="G188" s="5">
        <v>67336484.747757226</v>
      </c>
      <c r="H188">
        <v>1.9216E-2</v>
      </c>
      <c r="I188">
        <v>2.64</v>
      </c>
      <c r="J188">
        <f>+VLOOKUP(C188,'2017-12-18'!$C$2:$H$259,6,FALSE)</f>
        <v>2.66</v>
      </c>
      <c r="K188">
        <v>6.78</v>
      </c>
      <c r="L188">
        <v>102.38</v>
      </c>
      <c r="M188" s="9">
        <f t="shared" si="6"/>
        <v>1.3560000000000013E-3</v>
      </c>
      <c r="N188" s="19">
        <f t="shared" si="7"/>
        <v>2.6056896000000024E-5</v>
      </c>
      <c r="O188" s="10">
        <f t="shared" si="8"/>
        <v>1.3898695890410959E-6</v>
      </c>
    </row>
    <row r="189" spans="1:15" x14ac:dyDescent="0.25">
      <c r="A189" t="s">
        <v>20</v>
      </c>
      <c r="B189" t="s">
        <v>21</v>
      </c>
      <c r="C189" t="s">
        <v>502</v>
      </c>
      <c r="D189" t="s">
        <v>274</v>
      </c>
      <c r="E189" s="5">
        <v>1043380339</v>
      </c>
      <c r="F189" s="5">
        <f>+VLOOKUP(C189,'2017-12-18'!$C$2:$E$259,3,FALSE)</f>
        <v>1044616565</v>
      </c>
      <c r="G189" s="5">
        <v>1035000000</v>
      </c>
      <c r="H189">
        <v>2.5284999999999998E-2</v>
      </c>
      <c r="I189">
        <v>4.63</v>
      </c>
      <c r="J189">
        <f>+VLOOKUP(C189,'2017-12-18'!$C$2:$H$259,6,FALSE)</f>
        <v>4.6100000000000003</v>
      </c>
      <c r="K189">
        <v>6.85</v>
      </c>
      <c r="L189">
        <v>99.48</v>
      </c>
      <c r="M189" s="9">
        <f t="shared" si="6"/>
        <v>-1.3699999999999706E-3</v>
      </c>
      <c r="N189" s="19">
        <f t="shared" si="7"/>
        <v>-3.4640449999999253E-5</v>
      </c>
      <c r="O189" s="10">
        <f t="shared" si="8"/>
        <v>3.2073849315068493E-6</v>
      </c>
    </row>
    <row r="190" spans="1:15" x14ac:dyDescent="0.25">
      <c r="A190" t="s">
        <v>20</v>
      </c>
      <c r="B190" t="s">
        <v>21</v>
      </c>
      <c r="C190" t="s">
        <v>503</v>
      </c>
      <c r="D190" t="s">
        <v>504</v>
      </c>
      <c r="E190" s="5">
        <v>31442846.578000002</v>
      </c>
      <c r="F190" s="5">
        <f>+VLOOKUP(C190,'2017-12-18'!$C$2:$E$259,3,FALSE)</f>
        <v>31493443.124400001</v>
      </c>
      <c r="G190" s="5">
        <v>24471399.56955526</v>
      </c>
      <c r="H190">
        <v>7.6199999999999998E-4</v>
      </c>
      <c r="I190">
        <v>2.67</v>
      </c>
      <c r="J190">
        <f>+VLOOKUP(C190,'2017-12-18'!$C$2:$H$259,6,FALSE)</f>
        <v>2.7</v>
      </c>
      <c r="K190">
        <v>6.88</v>
      </c>
      <c r="L190">
        <v>128.08000000000001</v>
      </c>
      <c r="M190" s="9">
        <f t="shared" si="6"/>
        <v>2.0640000000000172E-3</v>
      </c>
      <c r="N190" s="19">
        <f t="shared" si="7"/>
        <v>1.5727680000000131E-6</v>
      </c>
      <c r="O190" s="10">
        <f t="shared" si="8"/>
        <v>5.5740821917808216E-8</v>
      </c>
    </row>
    <row r="191" spans="1:15" x14ac:dyDescent="0.25">
      <c r="A191" t="s">
        <v>20</v>
      </c>
      <c r="B191" t="s">
        <v>21</v>
      </c>
      <c r="C191" t="s">
        <v>507</v>
      </c>
      <c r="D191" t="s">
        <v>508</v>
      </c>
      <c r="E191" s="5">
        <v>93604032.937099993</v>
      </c>
      <c r="F191" s="5">
        <f>+VLOOKUP(C191,'2017-12-18'!$C$2:$E$259,3,FALSE)</f>
        <v>93801862.862900004</v>
      </c>
      <c r="G191" s="5">
        <v>90598375.500538111</v>
      </c>
      <c r="H191">
        <v>2.2680000000000001E-3</v>
      </c>
      <c r="I191">
        <v>2.54</v>
      </c>
      <c r="J191">
        <f>+VLOOKUP(C191,'2017-12-18'!$C$2:$H$259,6,FALSE)</f>
        <v>2.56</v>
      </c>
      <c r="K191">
        <v>6.92</v>
      </c>
      <c r="L191">
        <v>102.44</v>
      </c>
      <c r="M191" s="9">
        <f t="shared" si="6"/>
        <v>1.3840000000000013E-3</v>
      </c>
      <c r="N191" s="19">
        <f t="shared" si="7"/>
        <v>3.138912000000003E-6</v>
      </c>
      <c r="O191" s="10">
        <f t="shared" si="8"/>
        <v>1.5782794520547946E-7</v>
      </c>
    </row>
    <row r="192" spans="1:15" x14ac:dyDescent="0.25">
      <c r="A192" t="s">
        <v>20</v>
      </c>
      <c r="B192" t="s">
        <v>21</v>
      </c>
      <c r="C192" t="s">
        <v>510</v>
      </c>
      <c r="D192" t="s">
        <v>511</v>
      </c>
      <c r="E192" s="5">
        <v>897583482.20239997</v>
      </c>
      <c r="F192" s="5">
        <f>+VLOOKUP(C192,'2017-12-18'!$C$2:$E$259,3,FALSE)</f>
        <v>896663547.98619998</v>
      </c>
      <c r="G192" s="5">
        <v>95526538.464274183</v>
      </c>
      <c r="H192">
        <v>2.1751E-2</v>
      </c>
      <c r="I192">
        <v>2.58</v>
      </c>
      <c r="J192">
        <f>+VLOOKUP(C192,'2017-12-18'!$C$2:$H$259,6,FALSE)</f>
        <v>2.6</v>
      </c>
      <c r="K192">
        <v>6.92</v>
      </c>
      <c r="L192">
        <v>113.42</v>
      </c>
      <c r="M192" s="9">
        <f t="shared" si="6"/>
        <v>1.3840000000000013E-3</v>
      </c>
      <c r="N192" s="19">
        <f t="shared" si="7"/>
        <v>3.0103384000000027E-5</v>
      </c>
      <c r="O192" s="10">
        <f t="shared" si="8"/>
        <v>1.5374679452054794E-6</v>
      </c>
    </row>
    <row r="193" spans="1:15" x14ac:dyDescent="0.25">
      <c r="A193" t="s">
        <v>20</v>
      </c>
      <c r="B193" t="s">
        <v>21</v>
      </c>
      <c r="C193" t="s">
        <v>514</v>
      </c>
      <c r="D193" t="s">
        <v>60</v>
      </c>
      <c r="E193" s="5">
        <v>8856.3402999999998</v>
      </c>
      <c r="F193" s="5">
        <f>+VLOOKUP(C193,'2017-12-18'!$C$2:$E$259,3,FALSE)</f>
        <v>8843.5170999999991</v>
      </c>
      <c r="G193" s="5">
        <v>8650.3739607260941</v>
      </c>
      <c r="H193">
        <v>0</v>
      </c>
      <c r="I193">
        <v>2.54</v>
      </c>
      <c r="J193">
        <f>+VLOOKUP(C193,'2017-12-18'!$C$2:$H$259,6,FALSE)</f>
        <v>2.56</v>
      </c>
      <c r="K193">
        <v>6.95</v>
      </c>
      <c r="L193">
        <v>101.55</v>
      </c>
      <c r="M193" s="9">
        <f t="shared" si="6"/>
        <v>1.3900000000000013E-3</v>
      </c>
      <c r="N193" s="19">
        <f t="shared" si="7"/>
        <v>0</v>
      </c>
      <c r="O193" s="10">
        <f t="shared" si="8"/>
        <v>0</v>
      </c>
    </row>
    <row r="194" spans="1:15" x14ac:dyDescent="0.25">
      <c r="A194" t="s">
        <v>20</v>
      </c>
      <c r="B194" t="s">
        <v>21</v>
      </c>
      <c r="C194" t="s">
        <v>515</v>
      </c>
      <c r="D194" t="s">
        <v>95</v>
      </c>
      <c r="E194" s="5">
        <v>27082.164499999999</v>
      </c>
      <c r="F194" s="5">
        <f>+VLOOKUP(C194,'2017-12-18'!$C$2:$E$259,3,FALSE)</f>
        <v>27006.286700000001</v>
      </c>
      <c r="G194" s="5">
        <v>25958.252270548663</v>
      </c>
      <c r="H194">
        <v>9.9999999999999995E-7</v>
      </c>
      <c r="I194">
        <v>2.4900000000000002</v>
      </c>
      <c r="J194">
        <f>+VLOOKUP(C194,'2017-12-18'!$C$2:$H$259,6,FALSE)</f>
        <v>2.5299999999999998</v>
      </c>
      <c r="K194">
        <v>6.98</v>
      </c>
      <c r="L194">
        <v>103.66</v>
      </c>
      <c r="M194" s="9">
        <f t="shared" si="6"/>
        <v>2.7919999999999716E-3</v>
      </c>
      <c r="N194" s="19">
        <f t="shared" si="7"/>
        <v>2.7919999999999713E-9</v>
      </c>
      <c r="O194" s="10">
        <f t="shared" si="8"/>
        <v>6.8219178082191795E-11</v>
      </c>
    </row>
    <row r="195" spans="1:15" x14ac:dyDescent="0.25">
      <c r="A195" t="s">
        <v>20</v>
      </c>
      <c r="B195" t="s">
        <v>21</v>
      </c>
      <c r="C195" t="s">
        <v>516</v>
      </c>
      <c r="D195" t="s">
        <v>517</v>
      </c>
      <c r="E195" s="5">
        <v>16356813.3388</v>
      </c>
      <c r="F195" s="5">
        <f>+VLOOKUP(C195,'2017-12-18'!$C$2:$E$259,3,FALSE)</f>
        <v>16394201.856000001</v>
      </c>
      <c r="G195" s="5">
        <v>18384378.55305998</v>
      </c>
      <c r="H195">
        <v>3.97E-4</v>
      </c>
      <c r="I195">
        <v>2.68</v>
      </c>
      <c r="J195">
        <f>+VLOOKUP(C195,'2017-12-18'!$C$2:$H$259,6,FALSE)</f>
        <v>2.7</v>
      </c>
      <c r="K195">
        <v>7.01</v>
      </c>
      <c r="L195">
        <v>108.08</v>
      </c>
      <c r="M195" s="9">
        <f t="shared" ref="M195:M258" si="9">+IF(K195=0,E195/F195-1,-K195*(I195-J195)/100)</f>
        <v>1.4020000000000013E-3</v>
      </c>
      <c r="N195" s="19">
        <f t="shared" ref="N195:N258" si="10">+M195*H195</f>
        <v>5.5659400000000057E-7</v>
      </c>
      <c r="O195" s="10">
        <f t="shared" ref="O195:O258" si="11">IF(K195&gt;0,I195*H195/100/365,0)</f>
        <v>2.9149589041095892E-8</v>
      </c>
    </row>
    <row r="196" spans="1:15" x14ac:dyDescent="0.25">
      <c r="A196" t="s">
        <v>20</v>
      </c>
      <c r="B196" t="s">
        <v>21</v>
      </c>
      <c r="C196" t="s">
        <v>519</v>
      </c>
      <c r="D196" t="s">
        <v>520</v>
      </c>
      <c r="E196" s="5">
        <v>5799.6292999999996</v>
      </c>
      <c r="F196" s="5">
        <f>+VLOOKUP(C196,'2017-12-18'!$C$2:$E$259,3,FALSE)</f>
        <v>5786.2712000000001</v>
      </c>
      <c r="G196" s="5">
        <v>5191.6381943903125</v>
      </c>
      <c r="H196">
        <v>0</v>
      </c>
      <c r="I196">
        <v>2.58</v>
      </c>
      <c r="J196">
        <f>+VLOOKUP(C196,'2017-12-18'!$C$2:$H$259,6,FALSE)</f>
        <v>2.61</v>
      </c>
      <c r="K196">
        <v>7.17</v>
      </c>
      <c r="L196">
        <v>110.2</v>
      </c>
      <c r="M196" s="9">
        <f t="shared" si="9"/>
        <v>2.1509999999999858E-3</v>
      </c>
      <c r="N196" s="19">
        <f t="shared" si="10"/>
        <v>0</v>
      </c>
      <c r="O196" s="10">
        <f t="shared" si="11"/>
        <v>0</v>
      </c>
    </row>
    <row r="197" spans="1:15" x14ac:dyDescent="0.25">
      <c r="A197" t="s">
        <v>20</v>
      </c>
      <c r="B197" t="s">
        <v>21</v>
      </c>
      <c r="C197" t="s">
        <v>523</v>
      </c>
      <c r="D197" t="s">
        <v>124</v>
      </c>
      <c r="E197" s="5">
        <v>43182584.752499998</v>
      </c>
      <c r="F197" s="5">
        <f>+VLOOKUP(C197,'2017-12-18'!$C$2:$E$259,3,FALSE)</f>
        <v>43269939.819799997</v>
      </c>
      <c r="G197" s="5">
        <v>36747553.121824548</v>
      </c>
      <c r="H197">
        <v>1.047E-3</v>
      </c>
      <c r="I197">
        <v>2.73</v>
      </c>
      <c r="J197">
        <f>+VLOOKUP(C197,'2017-12-18'!$C$2:$H$259,6,FALSE)</f>
        <v>2.75</v>
      </c>
      <c r="K197">
        <v>7.25</v>
      </c>
      <c r="L197">
        <v>115.85</v>
      </c>
      <c r="M197" s="9">
        <f t="shared" si="9"/>
        <v>1.4500000000000012E-3</v>
      </c>
      <c r="N197" s="19">
        <f t="shared" si="10"/>
        <v>1.5181500000000013E-6</v>
      </c>
      <c r="O197" s="10">
        <f t="shared" si="11"/>
        <v>7.8309863013698624E-8</v>
      </c>
    </row>
    <row r="198" spans="1:15" x14ac:dyDescent="0.25">
      <c r="A198" t="s">
        <v>20</v>
      </c>
      <c r="B198" t="s">
        <v>21</v>
      </c>
      <c r="C198" t="s">
        <v>524</v>
      </c>
      <c r="D198" t="s">
        <v>525</v>
      </c>
      <c r="E198" s="5">
        <v>17817336.392700002</v>
      </c>
      <c r="F198" s="5">
        <f>+VLOOKUP(C198,'2017-12-18'!$C$2:$E$259,3,FALSE)</f>
        <v>17852887.221099999</v>
      </c>
      <c r="G198" s="5">
        <v>15300614.45470546</v>
      </c>
      <c r="H198">
        <v>4.3199999999999998E-4</v>
      </c>
      <c r="I198">
        <v>2.72</v>
      </c>
      <c r="J198">
        <f>+VLOOKUP(C198,'2017-12-18'!$C$2:$H$259,6,FALSE)</f>
        <v>2.74</v>
      </c>
      <c r="K198">
        <v>7.41</v>
      </c>
      <c r="L198">
        <v>114.58</v>
      </c>
      <c r="M198" s="9">
        <f t="shared" si="9"/>
        <v>1.4820000000000013E-3</v>
      </c>
      <c r="N198" s="19">
        <f t="shared" si="10"/>
        <v>6.4022400000000059E-7</v>
      </c>
      <c r="O198" s="10">
        <f t="shared" si="11"/>
        <v>3.2192876712328771E-8</v>
      </c>
    </row>
    <row r="199" spans="1:15" x14ac:dyDescent="0.25">
      <c r="A199" t="s">
        <v>20</v>
      </c>
      <c r="B199" t="s">
        <v>21</v>
      </c>
      <c r="C199" t="s">
        <v>528</v>
      </c>
      <c r="D199" t="s">
        <v>368</v>
      </c>
      <c r="E199" s="5">
        <v>661430177.4612</v>
      </c>
      <c r="F199" s="5">
        <f>+VLOOKUP(C199,'2017-12-18'!$C$2:$E$259,3,FALSE)</f>
        <v>660670096.14540005</v>
      </c>
      <c r="G199" s="5">
        <v>61209034.670056611</v>
      </c>
      <c r="H199">
        <v>1.6029000000000002E-2</v>
      </c>
      <c r="I199">
        <v>2.79</v>
      </c>
      <c r="J199">
        <f>+VLOOKUP(C199,'2017-12-18'!$C$2:$H$259,6,FALSE)</f>
        <v>2.81</v>
      </c>
      <c r="K199">
        <v>7.43</v>
      </c>
      <c r="L199">
        <v>108.95</v>
      </c>
      <c r="M199" s="9">
        <f t="shared" si="9"/>
        <v>1.4860000000000012E-3</v>
      </c>
      <c r="N199" s="19">
        <f t="shared" si="10"/>
        <v>2.3819094000000021E-5</v>
      </c>
      <c r="O199" s="10">
        <f t="shared" si="11"/>
        <v>1.2252304109589043E-6</v>
      </c>
    </row>
    <row r="200" spans="1:15" x14ac:dyDescent="0.25">
      <c r="A200" t="s">
        <v>20</v>
      </c>
      <c r="B200" t="s">
        <v>21</v>
      </c>
      <c r="C200" t="s">
        <v>529</v>
      </c>
      <c r="D200" t="s">
        <v>135</v>
      </c>
      <c r="E200" s="5">
        <v>3795.047</v>
      </c>
      <c r="F200" s="5">
        <f>+VLOOKUP(C200,'2017-12-18'!$C$2:$E$259,3,FALSE)</f>
        <v>3783.7566999999999</v>
      </c>
      <c r="G200" s="5">
        <v>3459.2321067425214</v>
      </c>
      <c r="H200">
        <v>0</v>
      </c>
      <c r="I200">
        <v>2.5</v>
      </c>
      <c r="J200">
        <f>+VLOOKUP(C200,'2017-12-18'!$C$2:$H$259,6,FALSE)</f>
        <v>2.54</v>
      </c>
      <c r="K200">
        <v>7.46</v>
      </c>
      <c r="L200">
        <v>108.23</v>
      </c>
      <c r="M200" s="9">
        <f t="shared" si="9"/>
        <v>2.9840000000000027E-3</v>
      </c>
      <c r="N200" s="19">
        <f t="shared" si="10"/>
        <v>0</v>
      </c>
      <c r="O200" s="10">
        <f t="shared" si="11"/>
        <v>0</v>
      </c>
    </row>
    <row r="201" spans="1:15" x14ac:dyDescent="0.25">
      <c r="A201" t="s">
        <v>20</v>
      </c>
      <c r="B201" t="s">
        <v>21</v>
      </c>
      <c r="C201" t="s">
        <v>530</v>
      </c>
      <c r="D201" t="s">
        <v>251</v>
      </c>
      <c r="E201" s="5">
        <v>65006.793100000003</v>
      </c>
      <c r="F201" s="5">
        <f>+VLOOKUP(C201,'2017-12-18'!$C$2:$E$259,3,FALSE)</f>
        <v>64618.893199999999</v>
      </c>
      <c r="G201" s="5">
        <v>62306.237270119833</v>
      </c>
      <c r="H201">
        <v>1.9999999999999999E-6</v>
      </c>
      <c r="I201">
        <v>2.63</v>
      </c>
      <c r="J201">
        <f>+VLOOKUP(C201,'2017-12-18'!$C$2:$H$259,6,FALSE)</f>
        <v>2.71</v>
      </c>
      <c r="K201">
        <v>7.51</v>
      </c>
      <c r="L201">
        <v>102.89</v>
      </c>
      <c r="M201" s="9">
        <f t="shared" si="9"/>
        <v>6.0080000000000055E-3</v>
      </c>
      <c r="N201" s="19">
        <f t="shared" si="10"/>
        <v>1.201600000000001E-8</v>
      </c>
      <c r="O201" s="10">
        <f t="shared" si="11"/>
        <v>1.4410958904109588E-10</v>
      </c>
    </row>
    <row r="202" spans="1:15" x14ac:dyDescent="0.25">
      <c r="A202" t="s">
        <v>20</v>
      </c>
      <c r="B202" t="s">
        <v>21</v>
      </c>
      <c r="C202" t="s">
        <v>531</v>
      </c>
      <c r="D202" t="s">
        <v>532</v>
      </c>
      <c r="E202" s="5">
        <v>530897758.37300003</v>
      </c>
      <c r="F202" s="5">
        <f>+VLOOKUP(C202,'2017-12-18'!$C$2:$E$259,3,FALSE)</f>
        <v>530271164.06089997</v>
      </c>
      <c r="G202" s="5">
        <v>56349562.272252433</v>
      </c>
      <c r="H202">
        <v>1.2865E-2</v>
      </c>
      <c r="I202">
        <v>2.64</v>
      </c>
      <c r="J202">
        <f>+VLOOKUP(C202,'2017-12-18'!$C$2:$H$259,6,FALSE)</f>
        <v>2.66</v>
      </c>
      <c r="K202">
        <v>7.55</v>
      </c>
      <c r="L202">
        <v>115.81</v>
      </c>
      <c r="M202" s="9">
        <f t="shared" si="9"/>
        <v>1.5100000000000014E-3</v>
      </c>
      <c r="N202" s="19">
        <f t="shared" si="10"/>
        <v>1.9426150000000017E-5</v>
      </c>
      <c r="O202" s="10">
        <f t="shared" si="11"/>
        <v>9.30509589041096E-7</v>
      </c>
    </row>
    <row r="203" spans="1:15" x14ac:dyDescent="0.25">
      <c r="A203" t="s">
        <v>20</v>
      </c>
      <c r="B203" t="s">
        <v>21</v>
      </c>
      <c r="C203" t="s">
        <v>535</v>
      </c>
      <c r="D203" t="s">
        <v>428</v>
      </c>
      <c r="E203" s="5">
        <v>79664085</v>
      </c>
      <c r="F203" s="5">
        <f>+VLOOKUP(C203,'2017-12-18'!$C$2:$E$259,3,FALSE)</f>
        <v>81085671</v>
      </c>
      <c r="G203" s="5">
        <v>2300000</v>
      </c>
      <c r="H203">
        <v>1.9300000000000001E-3</v>
      </c>
      <c r="I203">
        <v>0</v>
      </c>
      <c r="J203">
        <f>+VLOOKUP(C203,'2017-12-18'!$C$2:$H$259,6,FALSE)</f>
        <v>0</v>
      </c>
      <c r="K203">
        <v>7.66</v>
      </c>
      <c r="L203">
        <v>107.181</v>
      </c>
      <c r="M203" s="9">
        <f>+IF(K203=0,E203/F203-1,-K203*(I203-J203)/100)+R4</f>
        <v>-8.7015028777956971E-3</v>
      </c>
      <c r="N203" s="19">
        <f t="shared" si="10"/>
        <v>-1.6793900554145697E-5</v>
      </c>
      <c r="O203" s="10">
        <f t="shared" si="11"/>
        <v>0</v>
      </c>
    </row>
    <row r="204" spans="1:15" x14ac:dyDescent="0.25">
      <c r="A204" t="s">
        <v>20</v>
      </c>
      <c r="B204" t="s">
        <v>21</v>
      </c>
      <c r="C204" t="s">
        <v>536</v>
      </c>
      <c r="D204" t="s">
        <v>537</v>
      </c>
      <c r="E204" s="5">
        <v>24815.473000000002</v>
      </c>
      <c r="F204" s="5">
        <f>+VLOOKUP(C204,'2017-12-18'!$C$2:$E$259,3,FALSE)</f>
        <v>24878.3845</v>
      </c>
      <c r="G204" s="5">
        <v>24040.447247006265</v>
      </c>
      <c r="H204">
        <v>9.9999999999999995E-7</v>
      </c>
      <c r="I204">
        <v>0</v>
      </c>
      <c r="J204">
        <f>+VLOOKUP(C204,'2017-12-18'!$C$2:$H$259,6,FALSE)</f>
        <v>0</v>
      </c>
      <c r="K204">
        <v>7.68</v>
      </c>
      <c r="L204">
        <v>102.2392</v>
      </c>
      <c r="M204" s="9">
        <f t="shared" si="9"/>
        <v>0</v>
      </c>
      <c r="N204" s="19">
        <f t="shared" si="10"/>
        <v>0</v>
      </c>
      <c r="O204" s="10">
        <f t="shared" si="11"/>
        <v>0</v>
      </c>
    </row>
    <row r="205" spans="1:15" x14ac:dyDescent="0.25">
      <c r="A205" t="s">
        <v>20</v>
      </c>
      <c r="B205" t="s">
        <v>21</v>
      </c>
      <c r="C205" t="s">
        <v>540</v>
      </c>
      <c r="D205" t="s">
        <v>290</v>
      </c>
      <c r="E205" s="5">
        <v>6157391191.6779003</v>
      </c>
      <c r="F205" s="5">
        <f>+VLOOKUP(C205,'2017-12-18'!$C$2:$E$259,3,FALSE)</f>
        <v>6147696684.1669998</v>
      </c>
      <c r="G205" s="5">
        <v>84132418.694881663</v>
      </c>
      <c r="H205">
        <v>0.14921899999999999</v>
      </c>
      <c r="I205">
        <v>1.92</v>
      </c>
      <c r="J205">
        <f>+VLOOKUP(C205,'2017-12-18'!$C$2:$H$259,6,FALSE)</f>
        <v>1.94</v>
      </c>
      <c r="K205">
        <v>7.7</v>
      </c>
      <c r="L205">
        <v>96.910000000000011</v>
      </c>
      <c r="M205" s="9">
        <f t="shared" si="9"/>
        <v>1.5400000000000014E-3</v>
      </c>
      <c r="N205" s="19">
        <f t="shared" si="10"/>
        <v>2.2979726000000019E-4</v>
      </c>
      <c r="O205" s="10">
        <f t="shared" si="11"/>
        <v>7.8493282191780806E-6</v>
      </c>
    </row>
    <row r="206" spans="1:15" x14ac:dyDescent="0.25">
      <c r="A206" t="s">
        <v>20</v>
      </c>
      <c r="B206" t="s">
        <v>21</v>
      </c>
      <c r="C206" t="s">
        <v>541</v>
      </c>
      <c r="D206" t="s">
        <v>236</v>
      </c>
      <c r="E206" s="5">
        <v>40972547.101499997</v>
      </c>
      <c r="F206" s="5">
        <f>+VLOOKUP(C206,'2017-12-18'!$C$2:$E$259,3,FALSE)</f>
        <v>41049807.3156</v>
      </c>
      <c r="G206" s="5">
        <v>36713265.421102487</v>
      </c>
      <c r="H206">
        <v>9.9299999999999996E-4</v>
      </c>
      <c r="I206">
        <v>2.76</v>
      </c>
      <c r="J206">
        <f>+VLOOKUP(C206,'2017-12-18'!$C$2:$H$259,6,FALSE)</f>
        <v>2.78</v>
      </c>
      <c r="K206">
        <v>7.71</v>
      </c>
      <c r="L206">
        <v>109.92</v>
      </c>
      <c r="M206" s="9">
        <f t="shared" si="9"/>
        <v>1.5420000000000015E-3</v>
      </c>
      <c r="N206" s="19">
        <f t="shared" si="10"/>
        <v>1.5312060000000015E-6</v>
      </c>
      <c r="O206" s="10">
        <f t="shared" si="11"/>
        <v>7.5087123287671221E-8</v>
      </c>
    </row>
    <row r="207" spans="1:15" x14ac:dyDescent="0.25">
      <c r="A207" t="s">
        <v>20</v>
      </c>
      <c r="B207" t="s">
        <v>21</v>
      </c>
      <c r="C207" t="s">
        <v>543</v>
      </c>
      <c r="D207" t="s">
        <v>357</v>
      </c>
      <c r="E207" s="5">
        <v>68754594.088200003</v>
      </c>
      <c r="F207" s="5">
        <f>+VLOOKUP(C207,'2017-12-18'!$C$2:$E$259,3,FALSE)</f>
        <v>68158413.968999997</v>
      </c>
      <c r="G207" s="5">
        <v>61189485.744024202</v>
      </c>
      <c r="H207">
        <v>1.6659999999999999E-3</v>
      </c>
      <c r="I207">
        <v>4.3</v>
      </c>
      <c r="J207">
        <f>+VLOOKUP(C207,'2017-12-18'!$C$2:$H$259,6,FALSE)</f>
        <v>4.46</v>
      </c>
      <c r="K207">
        <v>7.89</v>
      </c>
      <c r="L207">
        <v>112.04</v>
      </c>
      <c r="M207" s="9">
        <f t="shared" si="9"/>
        <v>1.262400000000001E-2</v>
      </c>
      <c r="N207" s="19">
        <f t="shared" si="10"/>
        <v>2.1031584000000017E-5</v>
      </c>
      <c r="O207" s="10">
        <f t="shared" si="11"/>
        <v>1.9626849315068492E-7</v>
      </c>
    </row>
    <row r="208" spans="1:15" x14ac:dyDescent="0.25">
      <c r="A208" t="s">
        <v>20</v>
      </c>
      <c r="B208" t="s">
        <v>21</v>
      </c>
      <c r="C208" t="s">
        <v>544</v>
      </c>
      <c r="D208" t="s">
        <v>157</v>
      </c>
      <c r="E208" s="5">
        <v>19377.6283</v>
      </c>
      <c r="F208" s="5">
        <f>+VLOOKUP(C208,'2017-12-18'!$C$2:$E$259,3,FALSE)</f>
        <v>19346.576499999999</v>
      </c>
      <c r="G208" s="5">
        <v>17305.528764169605</v>
      </c>
      <c r="H208">
        <v>0</v>
      </c>
      <c r="I208">
        <v>2.64</v>
      </c>
      <c r="J208">
        <f>+VLOOKUP(C208,'2017-12-18'!$C$2:$H$259,6,FALSE)</f>
        <v>2.66</v>
      </c>
      <c r="K208">
        <v>7.97</v>
      </c>
      <c r="L208">
        <v>109.67</v>
      </c>
      <c r="M208" s="9">
        <f t="shared" si="9"/>
        <v>1.5940000000000012E-3</v>
      </c>
      <c r="N208" s="19">
        <f t="shared" si="10"/>
        <v>0</v>
      </c>
      <c r="O208" s="10">
        <f t="shared" si="11"/>
        <v>0</v>
      </c>
    </row>
    <row r="209" spans="1:15" x14ac:dyDescent="0.25">
      <c r="A209" t="s">
        <v>20</v>
      </c>
      <c r="B209" t="s">
        <v>21</v>
      </c>
      <c r="C209" t="s">
        <v>545</v>
      </c>
      <c r="D209" t="s">
        <v>546</v>
      </c>
      <c r="E209" s="5">
        <v>134243135.1083</v>
      </c>
      <c r="F209" s="5">
        <f>+VLOOKUP(C209,'2017-12-18'!$C$2:$E$259,3,FALSE)</f>
        <v>134396059.78549999</v>
      </c>
      <c r="G209" s="5">
        <v>122435817.12153073</v>
      </c>
      <c r="H209">
        <v>3.2539999999999999E-3</v>
      </c>
      <c r="I209">
        <v>2.74</v>
      </c>
      <c r="J209">
        <f>+VLOOKUP(C209,'2017-12-18'!$C$2:$H$259,6,FALSE)</f>
        <v>2.77</v>
      </c>
      <c r="K209">
        <v>7.97</v>
      </c>
      <c r="L209">
        <v>108.43</v>
      </c>
      <c r="M209" s="9">
        <f t="shared" si="9"/>
        <v>2.3909999999999843E-3</v>
      </c>
      <c r="N209" s="19">
        <f t="shared" si="10"/>
        <v>7.7803139999999482E-6</v>
      </c>
      <c r="O209" s="10">
        <f t="shared" si="11"/>
        <v>2.4427287671232877E-7</v>
      </c>
    </row>
    <row r="210" spans="1:15" x14ac:dyDescent="0.25">
      <c r="A210" t="s">
        <v>20</v>
      </c>
      <c r="B210" t="s">
        <v>21</v>
      </c>
      <c r="C210" t="s">
        <v>549</v>
      </c>
      <c r="D210" t="s">
        <v>550</v>
      </c>
      <c r="E210" s="5">
        <v>405693750.72140002</v>
      </c>
      <c r="F210" s="5">
        <f>+VLOOKUP(C210,'2017-12-18'!$C$2:$E$259,3,FALSE)</f>
        <v>403439381.565</v>
      </c>
      <c r="G210" s="5">
        <v>32306.48709274553</v>
      </c>
      <c r="H210">
        <v>9.8309999999999995E-3</v>
      </c>
      <c r="I210">
        <v>2.68</v>
      </c>
      <c r="J210">
        <f>+VLOOKUP(C210,'2017-12-18'!$C$2:$H$259,6,FALSE)</f>
        <v>2.75</v>
      </c>
      <c r="K210">
        <v>8.02</v>
      </c>
      <c r="L210">
        <v>100.93</v>
      </c>
      <c r="M210" s="9">
        <f t="shared" si="9"/>
        <v>5.6139999999999871E-3</v>
      </c>
      <c r="N210" s="19">
        <f t="shared" si="10"/>
        <v>5.5191233999999872E-5</v>
      </c>
      <c r="O210" s="10">
        <f t="shared" si="11"/>
        <v>7.2183780821917798E-7</v>
      </c>
    </row>
    <row r="211" spans="1:15" x14ac:dyDescent="0.25">
      <c r="A211" t="s">
        <v>20</v>
      </c>
      <c r="B211" t="s">
        <v>21</v>
      </c>
      <c r="C211" t="s">
        <v>553</v>
      </c>
      <c r="D211" t="s">
        <v>462</v>
      </c>
      <c r="E211" s="5">
        <v>29828199.6721</v>
      </c>
      <c r="F211" s="5">
        <f>+VLOOKUP(C211,'2017-12-18'!$C$2:$E$259,3,FALSE)</f>
        <v>29880824.908300001</v>
      </c>
      <c r="G211" s="5">
        <v>30619761.434372779</v>
      </c>
      <c r="H211">
        <v>7.2300000000000001E-4</v>
      </c>
      <c r="I211">
        <v>2.76</v>
      </c>
      <c r="J211">
        <f>+VLOOKUP(C211,'2017-12-18'!$C$2:$H$259,6,FALSE)</f>
        <v>2.78</v>
      </c>
      <c r="K211">
        <v>8.0500000000000007</v>
      </c>
      <c r="L211">
        <v>97.2</v>
      </c>
      <c r="M211" s="9">
        <f t="shared" si="9"/>
        <v>1.6100000000000016E-3</v>
      </c>
      <c r="N211" s="19">
        <f t="shared" si="10"/>
        <v>1.1640300000000012E-6</v>
      </c>
      <c r="O211" s="10">
        <f t="shared" si="11"/>
        <v>5.4670684931506854E-8</v>
      </c>
    </row>
    <row r="212" spans="1:15" x14ac:dyDescent="0.25">
      <c r="A212" t="s">
        <v>20</v>
      </c>
      <c r="B212" t="s">
        <v>21</v>
      </c>
      <c r="C212" t="s">
        <v>554</v>
      </c>
      <c r="D212" t="s">
        <v>352</v>
      </c>
      <c r="E212" s="5">
        <v>6249830.6956000002</v>
      </c>
      <c r="F212" s="5">
        <f>+VLOOKUP(C212,'2017-12-18'!$C$2:$E$259,3,FALSE)</f>
        <v>6274185.1268999996</v>
      </c>
      <c r="G212" s="5">
        <v>6115052.2662212336</v>
      </c>
      <c r="H212">
        <v>1.5100000000000001E-4</v>
      </c>
      <c r="I212">
        <v>3.35</v>
      </c>
      <c r="J212">
        <f>+VLOOKUP(C212,'2017-12-18'!$C$2:$H$259,6,FALSE)</f>
        <v>3.35</v>
      </c>
      <c r="K212">
        <v>8.06</v>
      </c>
      <c r="L212">
        <v>101.16</v>
      </c>
      <c r="M212" s="9">
        <f t="shared" si="9"/>
        <v>0</v>
      </c>
      <c r="N212" s="19">
        <f t="shared" si="10"/>
        <v>0</v>
      </c>
      <c r="O212" s="10">
        <f t="shared" si="11"/>
        <v>1.3858904109589043E-8</v>
      </c>
    </row>
    <row r="213" spans="1:15" x14ac:dyDescent="0.25">
      <c r="A213" t="s">
        <v>20</v>
      </c>
      <c r="B213" t="s">
        <v>21</v>
      </c>
      <c r="C213" t="s">
        <v>555</v>
      </c>
      <c r="D213" t="s">
        <v>462</v>
      </c>
      <c r="E213" s="5">
        <v>11543434.744999999</v>
      </c>
      <c r="F213" s="5">
        <f>+VLOOKUP(C213,'2017-12-18'!$C$2:$E$259,3,FALSE)</f>
        <v>11567542.324999999</v>
      </c>
      <c r="G213" s="5">
        <v>10428292.879006458</v>
      </c>
      <c r="H213">
        <v>2.7999999999999998E-4</v>
      </c>
      <c r="I213">
        <v>2.74</v>
      </c>
      <c r="J213">
        <f>+VLOOKUP(C213,'2017-12-18'!$C$2:$H$259,6,FALSE)</f>
        <v>2.76</v>
      </c>
      <c r="K213">
        <v>8.1300000000000008</v>
      </c>
      <c r="L213">
        <v>110.28</v>
      </c>
      <c r="M213" s="9">
        <f t="shared" si="9"/>
        <v>1.6259999999999656E-3</v>
      </c>
      <c r="N213" s="19">
        <f t="shared" si="10"/>
        <v>4.552799999999903E-7</v>
      </c>
      <c r="O213" s="10">
        <f t="shared" si="11"/>
        <v>2.1019178082191781E-8</v>
      </c>
    </row>
    <row r="214" spans="1:15" x14ac:dyDescent="0.25">
      <c r="A214" t="s">
        <v>20</v>
      </c>
      <c r="B214" t="s">
        <v>21</v>
      </c>
      <c r="C214" t="s">
        <v>556</v>
      </c>
      <c r="D214" t="s">
        <v>352</v>
      </c>
      <c r="E214" s="5">
        <v>53142930.222499996</v>
      </c>
      <c r="F214" s="5">
        <f>+VLOOKUP(C214,'2017-12-18'!$C$2:$E$259,3,FALSE)</f>
        <v>53191935.3671</v>
      </c>
      <c r="G214" s="5">
        <v>36713628.721639454</v>
      </c>
      <c r="H214">
        <v>1.2880000000000001E-3</v>
      </c>
      <c r="I214">
        <v>2.91</v>
      </c>
      <c r="J214">
        <f>+VLOOKUP(C214,'2017-12-18'!$C$2:$H$259,6,FALSE)</f>
        <v>2.94</v>
      </c>
      <c r="K214">
        <v>8.3000000000000007</v>
      </c>
      <c r="L214">
        <v>141.63999999999999</v>
      </c>
      <c r="M214" s="9">
        <f t="shared" si="9"/>
        <v>2.489999999999984E-3</v>
      </c>
      <c r="N214" s="19">
        <f t="shared" si="10"/>
        <v>3.2071199999999796E-6</v>
      </c>
      <c r="O214" s="10">
        <f t="shared" si="11"/>
        <v>1.0268712328767124E-7</v>
      </c>
    </row>
    <row r="215" spans="1:15" x14ac:dyDescent="0.25">
      <c r="A215" t="s">
        <v>20</v>
      </c>
      <c r="B215" t="s">
        <v>21</v>
      </c>
      <c r="C215" t="s">
        <v>557</v>
      </c>
      <c r="D215" t="s">
        <v>119</v>
      </c>
      <c r="E215" s="5">
        <v>78095231.813199997</v>
      </c>
      <c r="F215" s="5">
        <f>+VLOOKUP(C215,'2017-12-18'!$C$2:$E$259,3,FALSE)</f>
        <v>78241704.800999999</v>
      </c>
      <c r="G215" s="5">
        <v>70390348.170570478</v>
      </c>
      <c r="H215">
        <v>1.8929999999999999E-3</v>
      </c>
      <c r="I215">
        <v>2.82</v>
      </c>
      <c r="J215">
        <f>+VLOOKUP(C215,'2017-12-18'!$C$2:$H$259,6,FALSE)</f>
        <v>2.84</v>
      </c>
      <c r="K215">
        <v>8.3000000000000007</v>
      </c>
      <c r="L215">
        <v>109.82</v>
      </c>
      <c r="M215" s="9">
        <f t="shared" si="9"/>
        <v>1.6600000000000018E-3</v>
      </c>
      <c r="N215" s="19">
        <f t="shared" si="10"/>
        <v>3.142380000000003E-6</v>
      </c>
      <c r="O215" s="10">
        <f t="shared" si="11"/>
        <v>1.4625369863013698E-7</v>
      </c>
    </row>
    <row r="216" spans="1:15" x14ac:dyDescent="0.25">
      <c r="A216" t="s">
        <v>20</v>
      </c>
      <c r="B216" t="s">
        <v>21</v>
      </c>
      <c r="C216" t="s">
        <v>558</v>
      </c>
      <c r="D216" t="s">
        <v>559</v>
      </c>
      <c r="E216" s="5">
        <v>103968674.3715</v>
      </c>
      <c r="F216" s="5">
        <f>+VLOOKUP(C216,'2017-12-18'!$C$2:$E$259,3,FALSE)</f>
        <v>104250181.8602</v>
      </c>
      <c r="G216" s="5">
        <v>91835712.930019781</v>
      </c>
      <c r="H216">
        <v>2.519E-3</v>
      </c>
      <c r="I216">
        <v>2.71</v>
      </c>
      <c r="J216">
        <f>+VLOOKUP(C216,'2017-12-18'!$C$2:$H$259,6,FALSE)</f>
        <v>2.72</v>
      </c>
      <c r="K216">
        <v>8.3800000000000008</v>
      </c>
      <c r="L216">
        <v>113.16</v>
      </c>
      <c r="M216" s="9">
        <f t="shared" si="9"/>
        <v>8.3800000000001939E-4</v>
      </c>
      <c r="N216" s="19">
        <f t="shared" si="10"/>
        <v>2.1109220000000489E-6</v>
      </c>
      <c r="O216" s="10">
        <f t="shared" si="11"/>
        <v>1.8702712328767126E-7</v>
      </c>
    </row>
    <row r="217" spans="1:15" x14ac:dyDescent="0.25">
      <c r="A217" t="s">
        <v>20</v>
      </c>
      <c r="B217" t="s">
        <v>21</v>
      </c>
      <c r="C217" t="s">
        <v>562</v>
      </c>
      <c r="D217" t="s">
        <v>428</v>
      </c>
      <c r="E217" s="5">
        <v>65512414</v>
      </c>
      <c r="F217" s="5">
        <f>+VLOOKUP(C217,'2017-12-18'!$C$2:$E$259,3,FALSE)</f>
        <v>66816397</v>
      </c>
      <c r="G217" s="5">
        <v>2000000</v>
      </c>
      <c r="H217">
        <v>1.5870000000000001E-3</v>
      </c>
      <c r="I217">
        <v>0</v>
      </c>
      <c r="J217">
        <f>+VLOOKUP(C217,'2017-12-18'!$C$2:$H$259,6,FALSE)</f>
        <v>0</v>
      </c>
      <c r="K217">
        <v>8.59</v>
      </c>
      <c r="L217">
        <v>101.3676</v>
      </c>
      <c r="M217" s="9">
        <f>+IF(K217=0,E217/F217-1,-K217*(I217-J217)/100)+R4</f>
        <v>-8.7015028777956971E-3</v>
      </c>
      <c r="N217" s="19">
        <f t="shared" si="10"/>
        <v>-1.3809285067061773E-5</v>
      </c>
      <c r="O217" s="10">
        <f t="shared" si="11"/>
        <v>0</v>
      </c>
    </row>
    <row r="218" spans="1:15" x14ac:dyDescent="0.25">
      <c r="A218" t="s">
        <v>20</v>
      </c>
      <c r="B218" t="s">
        <v>21</v>
      </c>
      <c r="C218" t="s">
        <v>563</v>
      </c>
      <c r="D218" t="s">
        <v>564</v>
      </c>
      <c r="E218" s="5">
        <v>639187.23019999999</v>
      </c>
      <c r="F218" s="5">
        <f>+VLOOKUP(C218,'2017-12-18'!$C$2:$E$259,3,FALSE)</f>
        <v>644828.89280000003</v>
      </c>
      <c r="G218" s="5">
        <v>606693.44277971447</v>
      </c>
      <c r="H218">
        <v>1.5E-5</v>
      </c>
      <c r="I218">
        <v>3.64</v>
      </c>
      <c r="J218">
        <f>+VLOOKUP(C218,'2017-12-18'!$C$2:$H$259,6,FALSE)</f>
        <v>3.67</v>
      </c>
      <c r="K218">
        <v>8.61</v>
      </c>
      <c r="L218">
        <v>105.14</v>
      </c>
      <c r="M218" s="9">
        <f t="shared" si="9"/>
        <v>2.5829999999999829E-3</v>
      </c>
      <c r="N218" s="19">
        <f t="shared" si="10"/>
        <v>3.8744999999999742E-8</v>
      </c>
      <c r="O218" s="10">
        <f t="shared" si="11"/>
        <v>1.4958904109589042E-9</v>
      </c>
    </row>
    <row r="219" spans="1:15" x14ac:dyDescent="0.25">
      <c r="A219" t="s">
        <v>20</v>
      </c>
      <c r="B219" t="s">
        <v>21</v>
      </c>
      <c r="C219" t="s">
        <v>566</v>
      </c>
      <c r="D219" t="s">
        <v>438</v>
      </c>
      <c r="E219" s="5">
        <v>13629537.8083</v>
      </c>
      <c r="F219" s="5">
        <f>+VLOOKUP(C219,'2017-12-18'!$C$2:$E$259,3,FALSE)</f>
        <v>13515613.5931</v>
      </c>
      <c r="G219" s="5">
        <v>12234633.818994123</v>
      </c>
      <c r="H219">
        <v>3.3E-4</v>
      </c>
      <c r="I219">
        <v>2.76</v>
      </c>
      <c r="J219">
        <f>+VLOOKUP(C219,'2017-12-18'!$C$2:$H$259,6,FALSE)</f>
        <v>2.9</v>
      </c>
      <c r="K219">
        <v>8.69</v>
      </c>
      <c r="L219">
        <v>110.9</v>
      </c>
      <c r="M219" s="9">
        <f t="shared" si="9"/>
        <v>1.216600000000001E-2</v>
      </c>
      <c r="N219" s="19">
        <f t="shared" si="10"/>
        <v>4.0147800000000029E-6</v>
      </c>
      <c r="O219" s="10">
        <f t="shared" si="11"/>
        <v>2.4953424657534245E-8</v>
      </c>
    </row>
    <row r="220" spans="1:15" x14ac:dyDescent="0.25">
      <c r="A220" t="s">
        <v>20</v>
      </c>
      <c r="B220" t="s">
        <v>21</v>
      </c>
      <c r="C220" t="s">
        <v>567</v>
      </c>
      <c r="D220" t="s">
        <v>517</v>
      </c>
      <c r="E220" s="5">
        <v>663918535.78289998</v>
      </c>
      <c r="F220" s="5">
        <f>+VLOOKUP(C220,'2017-12-18'!$C$2:$E$259,3,FALSE)</f>
        <v>663032117.52040005</v>
      </c>
      <c r="G220" s="5">
        <v>91842942.532941222</v>
      </c>
      <c r="H220">
        <v>1.6088999999999999E-2</v>
      </c>
      <c r="I220">
        <v>2.82</v>
      </c>
      <c r="J220">
        <f>+VLOOKUP(C220,'2017-12-18'!$C$2:$H$259,6,FALSE)</f>
        <v>2.84</v>
      </c>
      <c r="K220">
        <v>8.84</v>
      </c>
      <c r="L220">
        <v>108.56</v>
      </c>
      <c r="M220" s="9">
        <f t="shared" si="9"/>
        <v>1.7680000000000016E-3</v>
      </c>
      <c r="N220" s="19">
        <f t="shared" si="10"/>
        <v>2.8445352000000023E-5</v>
      </c>
      <c r="O220" s="10">
        <f t="shared" si="11"/>
        <v>1.2430405479452056E-6</v>
      </c>
    </row>
    <row r="221" spans="1:15" x14ac:dyDescent="0.25">
      <c r="A221" t="s">
        <v>20</v>
      </c>
      <c r="B221" t="s">
        <v>21</v>
      </c>
      <c r="C221" t="s">
        <v>568</v>
      </c>
      <c r="D221" t="s">
        <v>438</v>
      </c>
      <c r="E221" s="5">
        <v>502251896.29519999</v>
      </c>
      <c r="F221" s="5">
        <f>+VLOOKUP(C221,'2017-12-18'!$C$2:$E$259,3,FALSE)</f>
        <v>502103206.54790002</v>
      </c>
      <c r="G221" s="5">
        <v>493231052.47184962</v>
      </c>
      <c r="H221">
        <v>1.2171E-2</v>
      </c>
      <c r="I221">
        <v>6.82</v>
      </c>
      <c r="J221">
        <f>+VLOOKUP(C221,'2017-12-18'!$C$2:$H$259,6,FALSE)</f>
        <v>6.83</v>
      </c>
      <c r="K221">
        <v>8.99</v>
      </c>
      <c r="L221">
        <v>101.49</v>
      </c>
      <c r="M221" s="9">
        <f t="shared" si="9"/>
        <v>8.9899999999998098E-4</v>
      </c>
      <c r="N221" s="19">
        <f t="shared" si="10"/>
        <v>1.0941728999999768E-5</v>
      </c>
      <c r="O221" s="10">
        <f t="shared" si="11"/>
        <v>2.2741430136986303E-6</v>
      </c>
    </row>
    <row r="222" spans="1:15" x14ac:dyDescent="0.25">
      <c r="A222" t="s">
        <v>20</v>
      </c>
      <c r="B222" t="s">
        <v>21</v>
      </c>
      <c r="C222" t="s">
        <v>569</v>
      </c>
      <c r="D222" t="s">
        <v>570</v>
      </c>
      <c r="E222" s="5">
        <v>34063.131399999998</v>
      </c>
      <c r="F222" s="5">
        <f>+VLOOKUP(C222,'2017-12-18'!$C$2:$E$259,3,FALSE)</f>
        <v>34219.764300000003</v>
      </c>
      <c r="G222" s="5">
        <v>32053.14846647947</v>
      </c>
      <c r="H222">
        <v>9.9999999999999995E-7</v>
      </c>
      <c r="I222">
        <v>0</v>
      </c>
      <c r="J222">
        <f>+VLOOKUP(C222,'2017-12-18'!$C$2:$H$259,6,FALSE)</f>
        <v>0</v>
      </c>
      <c r="K222">
        <v>9.02</v>
      </c>
      <c r="L222">
        <v>104.4062</v>
      </c>
      <c r="M222" s="9">
        <f t="shared" si="9"/>
        <v>0</v>
      </c>
      <c r="N222" s="19">
        <f t="shared" si="10"/>
        <v>0</v>
      </c>
      <c r="O222" s="10">
        <f t="shared" si="11"/>
        <v>0</v>
      </c>
    </row>
    <row r="223" spans="1:15" x14ac:dyDescent="0.25">
      <c r="A223" t="s">
        <v>20</v>
      </c>
      <c r="B223" t="s">
        <v>21</v>
      </c>
      <c r="C223" t="s">
        <v>573</v>
      </c>
      <c r="D223" t="s">
        <v>373</v>
      </c>
      <c r="E223" s="5">
        <v>347742821.73610002</v>
      </c>
      <c r="F223" s="5">
        <f>+VLOOKUP(C223,'2017-12-18'!$C$2:$E$259,3,FALSE)</f>
        <v>345109677.10839999</v>
      </c>
      <c r="G223" s="5">
        <v>42860425.367415577</v>
      </c>
      <c r="H223">
        <v>8.4279999999999997E-3</v>
      </c>
      <c r="I223">
        <v>2.7</v>
      </c>
      <c r="J223">
        <f>+VLOOKUP(C223,'2017-12-18'!$C$2:$H$259,6,FALSE)</f>
        <v>2.79</v>
      </c>
      <c r="K223">
        <v>9.09</v>
      </c>
      <c r="L223">
        <v>110.98</v>
      </c>
      <c r="M223" s="9">
        <f t="shared" si="9"/>
        <v>8.1809999999999869E-3</v>
      </c>
      <c r="N223" s="19">
        <f t="shared" si="10"/>
        <v>6.8949467999999885E-5</v>
      </c>
      <c r="O223" s="10">
        <f t="shared" si="11"/>
        <v>6.2344109589041102E-7</v>
      </c>
    </row>
    <row r="224" spans="1:15" x14ac:dyDescent="0.25">
      <c r="A224" t="s">
        <v>20</v>
      </c>
      <c r="B224" t="s">
        <v>21</v>
      </c>
      <c r="C224" t="s">
        <v>575</v>
      </c>
      <c r="D224" t="s">
        <v>576</v>
      </c>
      <c r="E224" s="5">
        <v>150228368.41429999</v>
      </c>
      <c r="F224" s="5">
        <f>+VLOOKUP(C224,'2017-12-18'!$C$2:$E$259,3,FALSE)</f>
        <v>150470822.1349</v>
      </c>
      <c r="G224" s="5">
        <v>141958258.85151538</v>
      </c>
      <c r="H224">
        <v>3.6410000000000001E-3</v>
      </c>
      <c r="I224">
        <v>3.41</v>
      </c>
      <c r="J224">
        <f>+VLOOKUP(C224,'2017-12-18'!$C$2:$H$259,6,FALSE)</f>
        <v>3.43</v>
      </c>
      <c r="K224">
        <v>9.4</v>
      </c>
      <c r="L224">
        <v>105.44</v>
      </c>
      <c r="M224" s="9">
        <f t="shared" si="9"/>
        <v>1.8800000000000017E-3</v>
      </c>
      <c r="N224" s="19">
        <f t="shared" si="10"/>
        <v>6.8450800000000061E-6</v>
      </c>
      <c r="O224" s="10">
        <f t="shared" si="11"/>
        <v>3.4015917808219182E-7</v>
      </c>
    </row>
    <row r="225" spans="1:15" x14ac:dyDescent="0.25">
      <c r="A225" t="s">
        <v>20</v>
      </c>
      <c r="B225" t="s">
        <v>21</v>
      </c>
      <c r="C225" t="s">
        <v>579</v>
      </c>
      <c r="D225" t="s">
        <v>580</v>
      </c>
      <c r="E225" s="5">
        <v>12790201.041300001</v>
      </c>
      <c r="F225" s="5">
        <f>+VLOOKUP(C225,'2017-12-18'!$C$2:$E$259,3,FALSE)</f>
        <v>12825646.6778</v>
      </c>
      <c r="G225" s="5">
        <v>12234685.926479431</v>
      </c>
      <c r="H225">
        <v>3.1E-4</v>
      </c>
      <c r="I225">
        <v>3.48</v>
      </c>
      <c r="J225">
        <f>+VLOOKUP(C225,'2017-12-18'!$C$2:$H$259,6,FALSE)</f>
        <v>3.49</v>
      </c>
      <c r="K225">
        <v>9.44</v>
      </c>
      <c r="L225">
        <v>104.33</v>
      </c>
      <c r="M225" s="9">
        <f t="shared" si="9"/>
        <v>9.4400000000002175E-4</v>
      </c>
      <c r="N225" s="19">
        <f t="shared" si="10"/>
        <v>2.9264000000000673E-7</v>
      </c>
      <c r="O225" s="10">
        <f t="shared" si="11"/>
        <v>2.9556164383561641E-8</v>
      </c>
    </row>
    <row r="226" spans="1:15" x14ac:dyDescent="0.25">
      <c r="A226" t="s">
        <v>20</v>
      </c>
      <c r="B226" t="s">
        <v>21</v>
      </c>
      <c r="C226" t="s">
        <v>582</v>
      </c>
      <c r="D226" t="s">
        <v>428</v>
      </c>
      <c r="E226" s="5">
        <v>130288050</v>
      </c>
      <c r="F226" s="5">
        <f>+VLOOKUP(C226,'2017-12-18'!$C$2:$E$259,3,FALSE)</f>
        <v>132510300</v>
      </c>
      <c r="G226" s="5">
        <v>3270000</v>
      </c>
      <c r="H226">
        <v>3.1570000000000001E-3</v>
      </c>
      <c r="I226">
        <v>0</v>
      </c>
      <c r="J226">
        <f>+VLOOKUP(C226,'2017-12-18'!$C$2:$H$259,6,FALSE)</f>
        <v>0</v>
      </c>
      <c r="K226">
        <v>9.74</v>
      </c>
      <c r="L226">
        <v>123.2903</v>
      </c>
      <c r="M226" s="9">
        <f>+IF(K226=0,E226/F226-1,-K226*(I226-J226)/100)+R4</f>
        <v>-8.7015028777956971E-3</v>
      </c>
      <c r="N226" s="19">
        <f t="shared" si="10"/>
        <v>-2.7470644585201017E-5</v>
      </c>
      <c r="O226" s="10">
        <f t="shared" si="11"/>
        <v>0</v>
      </c>
    </row>
    <row r="227" spans="1:15" x14ac:dyDescent="0.25">
      <c r="A227" t="s">
        <v>20</v>
      </c>
      <c r="B227" t="s">
        <v>21</v>
      </c>
      <c r="C227" t="s">
        <v>583</v>
      </c>
      <c r="D227" t="s">
        <v>537</v>
      </c>
      <c r="E227" s="5">
        <v>21228763.767700002</v>
      </c>
      <c r="F227" s="5">
        <f>+VLOOKUP(C227,'2017-12-18'!$C$2:$E$259,3,FALSE)</f>
        <v>21260008.595600002</v>
      </c>
      <c r="G227" s="5">
        <v>18352718.404047981</v>
      </c>
      <c r="H227">
        <v>5.1400000000000003E-4</v>
      </c>
      <c r="I227">
        <v>2.85</v>
      </c>
      <c r="J227">
        <f>+VLOOKUP(C227,'2017-12-18'!$C$2:$H$259,6,FALSE)</f>
        <v>2.87</v>
      </c>
      <c r="K227">
        <v>9.8000000000000007</v>
      </c>
      <c r="L227">
        <v>114.52</v>
      </c>
      <c r="M227" s="9">
        <f t="shared" si="9"/>
        <v>1.9600000000000021E-3</v>
      </c>
      <c r="N227" s="19">
        <f t="shared" si="10"/>
        <v>1.0074400000000012E-6</v>
      </c>
      <c r="O227" s="10">
        <f t="shared" si="11"/>
        <v>4.013424657534247E-8</v>
      </c>
    </row>
    <row r="228" spans="1:15" x14ac:dyDescent="0.25">
      <c r="A228" t="s">
        <v>20</v>
      </c>
      <c r="B228" t="s">
        <v>21</v>
      </c>
      <c r="C228" t="s">
        <v>585</v>
      </c>
      <c r="D228" t="s">
        <v>157</v>
      </c>
      <c r="E228" s="5">
        <v>313887589.48500001</v>
      </c>
      <c r="F228" s="5">
        <f>+VLOOKUP(C228,'2017-12-18'!$C$2:$E$259,3,FALSE)</f>
        <v>313892790.57239997</v>
      </c>
      <c r="G228" s="5">
        <v>12248012.37837816</v>
      </c>
      <c r="H228">
        <v>7.6059999999999999E-3</v>
      </c>
      <c r="I228">
        <v>2.85</v>
      </c>
      <c r="J228">
        <f>+VLOOKUP(C228,'2017-12-18'!$C$2:$H$259,6,FALSE)</f>
        <v>2.85</v>
      </c>
      <c r="K228">
        <v>10.17</v>
      </c>
      <c r="L228">
        <v>111.83</v>
      </c>
      <c r="M228" s="9">
        <f t="shared" si="9"/>
        <v>0</v>
      </c>
      <c r="N228" s="19">
        <f t="shared" si="10"/>
        <v>0</v>
      </c>
      <c r="O228" s="10">
        <f t="shared" si="11"/>
        <v>5.9389315068493156E-7</v>
      </c>
    </row>
    <row r="229" spans="1:15" x14ac:dyDescent="0.25">
      <c r="A229" t="s">
        <v>20</v>
      </c>
      <c r="B229" t="s">
        <v>21</v>
      </c>
      <c r="C229" t="s">
        <v>586</v>
      </c>
      <c r="D229" t="s">
        <v>99</v>
      </c>
      <c r="E229" s="5">
        <v>30312970.160999998</v>
      </c>
      <c r="F229" s="5">
        <f>+VLOOKUP(C229,'2017-12-18'!$C$2:$E$259,3,FALSE)</f>
        <v>30352095.984099999</v>
      </c>
      <c r="G229" s="5">
        <v>24475254.656495098</v>
      </c>
      <c r="H229">
        <v>7.3499999999999998E-4</v>
      </c>
      <c r="I229">
        <v>2.86</v>
      </c>
      <c r="J229">
        <f>+VLOOKUP(C229,'2017-12-18'!$C$2:$H$259,6,FALSE)</f>
        <v>2.88</v>
      </c>
      <c r="K229">
        <v>10.28</v>
      </c>
      <c r="L229">
        <v>123.05</v>
      </c>
      <c r="M229" s="9">
        <f t="shared" si="9"/>
        <v>2.0560000000000018E-3</v>
      </c>
      <c r="N229" s="19">
        <f t="shared" si="10"/>
        <v>1.5111600000000013E-6</v>
      </c>
      <c r="O229" s="10">
        <f t="shared" si="11"/>
        <v>5.7591780821917811E-8</v>
      </c>
    </row>
    <row r="230" spans="1:15" x14ac:dyDescent="0.25">
      <c r="A230" t="s">
        <v>20</v>
      </c>
      <c r="B230" t="s">
        <v>21</v>
      </c>
      <c r="C230" t="s">
        <v>587</v>
      </c>
      <c r="D230" t="s">
        <v>588</v>
      </c>
      <c r="E230" s="5">
        <v>50941285.318400003</v>
      </c>
      <c r="F230" s="5">
        <f>+VLOOKUP(C230,'2017-12-18'!$C$2:$E$259,3,FALSE)</f>
        <v>51018861.998300001</v>
      </c>
      <c r="G230" s="5">
        <v>48947435.020512372</v>
      </c>
      <c r="H230">
        <v>1.235E-3</v>
      </c>
      <c r="I230">
        <v>3.03</v>
      </c>
      <c r="J230">
        <f>+VLOOKUP(C230,'2017-12-18'!$C$2:$H$259,6,FALSE)</f>
        <v>3.05</v>
      </c>
      <c r="K230">
        <v>10.34</v>
      </c>
      <c r="L230">
        <v>103.75</v>
      </c>
      <c r="M230" s="9">
        <f t="shared" si="9"/>
        <v>2.0680000000000017E-3</v>
      </c>
      <c r="N230" s="19">
        <f t="shared" si="10"/>
        <v>2.553980000000002E-6</v>
      </c>
      <c r="O230" s="10">
        <f t="shared" si="11"/>
        <v>1.0252191780821917E-7</v>
      </c>
    </row>
    <row r="231" spans="1:15" x14ac:dyDescent="0.25">
      <c r="A231" t="s">
        <v>20</v>
      </c>
      <c r="B231" t="s">
        <v>21</v>
      </c>
      <c r="C231" t="s">
        <v>591</v>
      </c>
      <c r="D231" t="s">
        <v>559</v>
      </c>
      <c r="E231" s="5">
        <v>52542481.612300001</v>
      </c>
      <c r="F231" s="5">
        <f>+VLOOKUP(C231,'2017-12-18'!$C$2:$E$259,3,FALSE)</f>
        <v>52244036.894699998</v>
      </c>
      <c r="G231" s="5">
        <v>42830715.837199241</v>
      </c>
      <c r="H231">
        <v>1.273E-3</v>
      </c>
      <c r="I231">
        <v>2.9</v>
      </c>
      <c r="J231">
        <f>+VLOOKUP(C231,'2017-12-18'!$C$2:$H$259,6,FALSE)</f>
        <v>2.99</v>
      </c>
      <c r="K231">
        <v>10.39</v>
      </c>
      <c r="L231">
        <v>120.48</v>
      </c>
      <c r="M231" s="9">
        <f t="shared" si="9"/>
        <v>9.3510000000000312E-3</v>
      </c>
      <c r="N231" s="19">
        <f t="shared" si="10"/>
        <v>1.190382300000004E-5</v>
      </c>
      <c r="O231" s="10">
        <f t="shared" si="11"/>
        <v>1.0114246575342465E-7</v>
      </c>
    </row>
    <row r="232" spans="1:15" x14ac:dyDescent="0.25">
      <c r="A232" t="s">
        <v>20</v>
      </c>
      <c r="B232" t="s">
        <v>21</v>
      </c>
      <c r="C232" t="s">
        <v>593</v>
      </c>
      <c r="D232" t="s">
        <v>172</v>
      </c>
      <c r="E232" s="5">
        <v>26891058.726399999</v>
      </c>
      <c r="F232" s="5">
        <f>+VLOOKUP(C232,'2017-12-18'!$C$2:$E$259,3,FALSE)</f>
        <v>26928054.563299999</v>
      </c>
      <c r="G232" s="5">
        <v>24472570.145009011</v>
      </c>
      <c r="H232">
        <v>6.5200000000000002E-4</v>
      </c>
      <c r="I232">
        <v>3.14</v>
      </c>
      <c r="J232">
        <f>+VLOOKUP(C232,'2017-12-18'!$C$2:$H$259,6,FALSE)</f>
        <v>3.16</v>
      </c>
      <c r="K232">
        <v>10.83</v>
      </c>
      <c r="L232">
        <v>107.08</v>
      </c>
      <c r="M232" s="9">
        <f t="shared" si="9"/>
        <v>2.1660000000000017E-3</v>
      </c>
      <c r="N232" s="19">
        <f t="shared" si="10"/>
        <v>1.4122320000000011E-6</v>
      </c>
      <c r="O232" s="10">
        <f t="shared" si="11"/>
        <v>5.6089863013698634E-8</v>
      </c>
    </row>
    <row r="233" spans="1:15" x14ac:dyDescent="0.25">
      <c r="A233" t="s">
        <v>20</v>
      </c>
      <c r="B233" t="s">
        <v>21</v>
      </c>
      <c r="C233" t="s">
        <v>594</v>
      </c>
      <c r="D233" t="s">
        <v>105</v>
      </c>
      <c r="E233" s="5">
        <v>208772673.85859999</v>
      </c>
      <c r="F233" s="5">
        <f>+VLOOKUP(C233,'2017-12-18'!$C$2:$E$259,3,FALSE)</f>
        <v>208526258.2139</v>
      </c>
      <c r="G233" s="5">
        <v>55072033.970643096</v>
      </c>
      <c r="H233">
        <v>5.0590000000000001E-3</v>
      </c>
      <c r="I233">
        <v>3.11</v>
      </c>
      <c r="J233">
        <f>+VLOOKUP(C233,'2017-12-18'!$C$2:$H$259,6,FALSE)</f>
        <v>3.13</v>
      </c>
      <c r="K233">
        <v>10.87</v>
      </c>
      <c r="L233">
        <v>109.69</v>
      </c>
      <c r="M233" s="9">
        <f t="shared" si="9"/>
        <v>2.1740000000000019E-3</v>
      </c>
      <c r="N233" s="19">
        <f t="shared" si="10"/>
        <v>1.099826600000001E-5</v>
      </c>
      <c r="O233" s="10">
        <f t="shared" si="11"/>
        <v>4.3105452054794521E-7</v>
      </c>
    </row>
    <row r="234" spans="1:15" x14ac:dyDescent="0.25">
      <c r="A234" t="s">
        <v>20</v>
      </c>
      <c r="B234" t="s">
        <v>21</v>
      </c>
      <c r="C234" t="s">
        <v>596</v>
      </c>
      <c r="D234" t="s">
        <v>130</v>
      </c>
      <c r="E234" s="5">
        <v>3822210.5079999999</v>
      </c>
      <c r="F234" s="5">
        <f>+VLOOKUP(C234,'2017-12-18'!$C$2:$E$259,3,FALSE)</f>
        <v>3836731.9122000001</v>
      </c>
      <c r="G234" s="5">
        <v>3665845.9592009881</v>
      </c>
      <c r="H234">
        <v>9.2999999999999997E-5</v>
      </c>
      <c r="I234">
        <v>3</v>
      </c>
      <c r="J234">
        <f>+VLOOKUP(C234,'2017-12-18'!$C$2:$H$259,6,FALSE)</f>
        <v>3.01</v>
      </c>
      <c r="K234">
        <v>11.12</v>
      </c>
      <c r="L234">
        <v>103.26</v>
      </c>
      <c r="M234" s="9">
        <f t="shared" si="9"/>
        <v>1.1119999999999763E-3</v>
      </c>
      <c r="N234" s="19">
        <f t="shared" si="10"/>
        <v>1.0341599999999779E-7</v>
      </c>
      <c r="O234" s="10">
        <f t="shared" si="11"/>
        <v>7.6438356164383562E-9</v>
      </c>
    </row>
    <row r="235" spans="1:15" x14ac:dyDescent="0.25">
      <c r="A235" t="s">
        <v>20</v>
      </c>
      <c r="B235" t="s">
        <v>21</v>
      </c>
      <c r="C235" t="s">
        <v>597</v>
      </c>
      <c r="D235" t="s">
        <v>251</v>
      </c>
      <c r="E235" s="5">
        <v>182956747</v>
      </c>
      <c r="F235" s="5">
        <f>+VLOOKUP(C235,'2017-12-18'!$C$2:$E$259,3,FALSE)</f>
        <v>182538064</v>
      </c>
      <c r="G235" s="5">
        <v>6000</v>
      </c>
      <c r="H235">
        <v>4.4330000000000003E-3</v>
      </c>
      <c r="I235">
        <v>3</v>
      </c>
      <c r="J235">
        <f>+VLOOKUP(C235,'2017-12-18'!$C$2:$H$259,6,FALSE)</f>
        <v>3.02</v>
      </c>
      <c r="K235">
        <v>11.2</v>
      </c>
      <c r="L235">
        <v>111.73</v>
      </c>
      <c r="M235" s="9">
        <f t="shared" si="9"/>
        <v>2.2400000000000015E-3</v>
      </c>
      <c r="N235" s="19">
        <f t="shared" si="10"/>
        <v>9.9299200000000078E-6</v>
      </c>
      <c r="O235" s="10">
        <f t="shared" si="11"/>
        <v>3.6435616438356169E-7</v>
      </c>
    </row>
    <row r="236" spans="1:15" x14ac:dyDescent="0.25">
      <c r="A236" t="s">
        <v>20</v>
      </c>
      <c r="B236" t="s">
        <v>21</v>
      </c>
      <c r="C236" t="s">
        <v>599</v>
      </c>
      <c r="D236" t="s">
        <v>428</v>
      </c>
      <c r="E236" s="5">
        <v>64793216</v>
      </c>
      <c r="F236" s="5">
        <f>+VLOOKUP(C236,'2017-12-18'!$C$2:$E$259,3,FALSE)</f>
        <v>65931788</v>
      </c>
      <c r="G236" s="5">
        <v>2000000</v>
      </c>
      <c r="H236">
        <v>1.57E-3</v>
      </c>
      <c r="I236">
        <v>0</v>
      </c>
      <c r="J236">
        <f>+VLOOKUP(C236,'2017-12-18'!$C$2:$H$259,6,FALSE)</f>
        <v>0</v>
      </c>
      <c r="K236">
        <v>11.36</v>
      </c>
      <c r="L236">
        <v>100.25360000000001</v>
      </c>
      <c r="M236" s="9">
        <f>+IF(K236=0,E236/F236-1,-K236*(I236-J236)/100)+R4</f>
        <v>-8.7015028777956971E-3</v>
      </c>
      <c r="N236" s="19">
        <f t="shared" si="10"/>
        <v>-1.3661359518139245E-5</v>
      </c>
      <c r="O236" s="10">
        <f t="shared" si="11"/>
        <v>0</v>
      </c>
    </row>
    <row r="237" spans="1:15" x14ac:dyDescent="0.25">
      <c r="A237" t="s">
        <v>20</v>
      </c>
      <c r="B237" t="s">
        <v>21</v>
      </c>
      <c r="C237" t="s">
        <v>600</v>
      </c>
      <c r="D237" t="s">
        <v>147</v>
      </c>
      <c r="E237" s="5">
        <v>55738417.763499998</v>
      </c>
      <c r="F237" s="5">
        <f>+VLOOKUP(C237,'2017-12-18'!$C$2:$E$259,3,FALSE)</f>
        <v>55816388.9608</v>
      </c>
      <c r="G237" s="5">
        <v>53229780.440639287</v>
      </c>
      <c r="H237">
        <v>1.351E-3</v>
      </c>
      <c r="I237">
        <v>3.41</v>
      </c>
      <c r="J237">
        <f>+VLOOKUP(C237,'2017-12-18'!$C$2:$H$259,6,FALSE)</f>
        <v>3.43</v>
      </c>
      <c r="K237">
        <v>11.42</v>
      </c>
      <c r="L237">
        <v>104.35</v>
      </c>
      <c r="M237" s="9">
        <f t="shared" si="9"/>
        <v>2.2840000000000022E-3</v>
      </c>
      <c r="N237" s="19">
        <f t="shared" si="10"/>
        <v>3.0856840000000029E-6</v>
      </c>
      <c r="O237" s="10">
        <f t="shared" si="11"/>
        <v>1.2621671232876714E-7</v>
      </c>
    </row>
    <row r="238" spans="1:15" x14ac:dyDescent="0.25">
      <c r="A238" t="s">
        <v>20</v>
      </c>
      <c r="B238" t="s">
        <v>21</v>
      </c>
      <c r="C238" t="s">
        <v>601</v>
      </c>
      <c r="D238" t="s">
        <v>602</v>
      </c>
      <c r="E238" s="5">
        <v>106337511.9384</v>
      </c>
      <c r="F238" s="5">
        <f>+VLOOKUP(C238,'2017-12-18'!$C$2:$E$259,3,FALSE)</f>
        <v>106467698.4902</v>
      </c>
      <c r="G238" s="5">
        <v>93619965.722607702</v>
      </c>
      <c r="H238">
        <v>2.5769999999999999E-3</v>
      </c>
      <c r="I238">
        <v>3.07</v>
      </c>
      <c r="J238">
        <f>+VLOOKUP(C238,'2017-12-18'!$C$2:$H$259,6,FALSE)</f>
        <v>3.09</v>
      </c>
      <c r="K238">
        <v>11.48</v>
      </c>
      <c r="L238">
        <v>113.14</v>
      </c>
      <c r="M238" s="9">
        <f t="shared" si="9"/>
        <v>2.296000000000002E-3</v>
      </c>
      <c r="N238" s="19">
        <f t="shared" si="10"/>
        <v>5.9167920000000047E-6</v>
      </c>
      <c r="O238" s="10">
        <f t="shared" si="11"/>
        <v>2.1675041095890409E-7</v>
      </c>
    </row>
    <row r="239" spans="1:15" x14ac:dyDescent="0.25">
      <c r="A239" t="s">
        <v>20</v>
      </c>
      <c r="B239" t="s">
        <v>21</v>
      </c>
      <c r="C239" t="s">
        <v>605</v>
      </c>
      <c r="D239" t="s">
        <v>60</v>
      </c>
      <c r="E239" s="5">
        <v>47500004.573799998</v>
      </c>
      <c r="F239" s="5">
        <f>+VLOOKUP(C239,'2017-12-18'!$C$2:$E$259,3,FALSE)</f>
        <v>47614165.444399998</v>
      </c>
      <c r="G239" s="5">
        <v>42218805.06250301</v>
      </c>
      <c r="H239">
        <v>1.1509999999999999E-3</v>
      </c>
      <c r="I239">
        <v>3.03</v>
      </c>
      <c r="J239">
        <f>+VLOOKUP(C239,'2017-12-18'!$C$2:$H$259,6,FALSE)</f>
        <v>3.04</v>
      </c>
      <c r="K239">
        <v>11.48</v>
      </c>
      <c r="L239">
        <v>111.2</v>
      </c>
      <c r="M239" s="9">
        <f t="shared" si="9"/>
        <v>1.1480000000000266E-3</v>
      </c>
      <c r="N239" s="19">
        <f t="shared" si="10"/>
        <v>1.3213480000000305E-6</v>
      </c>
      <c r="O239" s="10">
        <f t="shared" si="11"/>
        <v>9.554876712328765E-8</v>
      </c>
    </row>
    <row r="240" spans="1:15" x14ac:dyDescent="0.25">
      <c r="A240" t="s">
        <v>20</v>
      </c>
      <c r="B240" t="s">
        <v>21</v>
      </c>
      <c r="C240" t="s">
        <v>606</v>
      </c>
      <c r="D240" t="s">
        <v>274</v>
      </c>
      <c r="E240" s="5">
        <v>3980586649</v>
      </c>
      <c r="F240" s="5">
        <f>+VLOOKUP(C240,'2017-12-18'!$C$2:$E$259,3,FALSE)</f>
        <v>3980048547</v>
      </c>
      <c r="G240" s="5">
        <v>3970000000</v>
      </c>
      <c r="H240">
        <v>9.6465999999999996E-2</v>
      </c>
      <c r="I240">
        <v>5.17</v>
      </c>
      <c r="J240">
        <f>+VLOOKUP(C240,'2017-12-18'!$C$2:$H$259,6,FALSE)</f>
        <v>5.17</v>
      </c>
      <c r="K240">
        <v>11.53</v>
      </c>
      <c r="L240">
        <v>98.8</v>
      </c>
      <c r="M240" s="9">
        <f t="shared" si="9"/>
        <v>0</v>
      </c>
      <c r="N240" s="19">
        <f t="shared" si="10"/>
        <v>0</v>
      </c>
      <c r="O240" s="10">
        <f t="shared" si="11"/>
        <v>1.3663814246575343E-5</v>
      </c>
    </row>
    <row r="241" spans="1:15" x14ac:dyDescent="0.25">
      <c r="A241" t="s">
        <v>20</v>
      </c>
      <c r="B241" t="s">
        <v>21</v>
      </c>
      <c r="C241" t="s">
        <v>607</v>
      </c>
      <c r="D241" t="s">
        <v>251</v>
      </c>
      <c r="E241" s="5">
        <v>738233316.17219996</v>
      </c>
      <c r="F241" s="5">
        <f>+VLOOKUP(C241,'2017-12-18'!$C$2:$E$259,3,FALSE)</f>
        <v>736821113.82920003</v>
      </c>
      <c r="G241" s="5">
        <v>73447616.268700078</v>
      </c>
      <c r="H241">
        <v>1.789E-2</v>
      </c>
      <c r="I241">
        <v>3.05</v>
      </c>
      <c r="J241">
        <f>+VLOOKUP(C241,'2017-12-18'!$C$2:$H$259,6,FALSE)</f>
        <v>3.07</v>
      </c>
      <c r="K241">
        <v>11.56</v>
      </c>
      <c r="L241">
        <v>119.09</v>
      </c>
      <c r="M241" s="9">
        <f t="shared" si="9"/>
        <v>2.312000000000002E-3</v>
      </c>
      <c r="N241" s="19">
        <f t="shared" si="10"/>
        <v>4.1361680000000033E-5</v>
      </c>
      <c r="O241" s="10">
        <f t="shared" si="11"/>
        <v>1.4949178082191781E-6</v>
      </c>
    </row>
    <row r="242" spans="1:15" x14ac:dyDescent="0.25">
      <c r="A242" t="s">
        <v>20</v>
      </c>
      <c r="B242" t="s">
        <v>21</v>
      </c>
      <c r="C242" t="s">
        <v>608</v>
      </c>
      <c r="D242" t="s">
        <v>99</v>
      </c>
      <c r="E242" s="5">
        <v>26122742.762800001</v>
      </c>
      <c r="F242" s="5">
        <f>+VLOOKUP(C242,'2017-12-18'!$C$2:$E$259,3,FALSE)</f>
        <v>26154259.892000001</v>
      </c>
      <c r="G242" s="5">
        <v>24475361.47896326</v>
      </c>
      <c r="H242">
        <v>6.3299999999999999E-4</v>
      </c>
      <c r="I242">
        <v>2.93</v>
      </c>
      <c r="J242">
        <f>+VLOOKUP(C242,'2017-12-18'!$C$2:$H$259,6,FALSE)</f>
        <v>2.95</v>
      </c>
      <c r="K242">
        <v>11.58</v>
      </c>
      <c r="L242">
        <v>106.55</v>
      </c>
      <c r="M242" s="9">
        <f t="shared" si="9"/>
        <v>2.3160000000000021E-3</v>
      </c>
      <c r="N242" s="19">
        <f t="shared" si="10"/>
        <v>1.4660280000000012E-6</v>
      </c>
      <c r="O242" s="10">
        <f t="shared" si="11"/>
        <v>5.0813424657534249E-8</v>
      </c>
    </row>
    <row r="243" spans="1:15" x14ac:dyDescent="0.25">
      <c r="A243" t="s">
        <v>20</v>
      </c>
      <c r="B243" t="s">
        <v>21</v>
      </c>
      <c r="C243" t="s">
        <v>609</v>
      </c>
      <c r="D243" t="s">
        <v>458</v>
      </c>
      <c r="E243" s="5">
        <v>32617918.051800001</v>
      </c>
      <c r="F243" s="5">
        <f>+VLOOKUP(C243,'2017-12-18'!$C$2:$E$259,3,FALSE)</f>
        <v>32692824.864999998</v>
      </c>
      <c r="G243" s="5">
        <v>30591728.163689725</v>
      </c>
      <c r="H243">
        <v>7.9000000000000001E-4</v>
      </c>
      <c r="I243">
        <v>3.35</v>
      </c>
      <c r="J243">
        <f>+VLOOKUP(C243,'2017-12-18'!$C$2:$H$259,6,FALSE)</f>
        <v>3.36</v>
      </c>
      <c r="K243">
        <v>11.61</v>
      </c>
      <c r="L243">
        <v>105.11</v>
      </c>
      <c r="M243" s="9">
        <f t="shared" si="9"/>
        <v>1.1609999999999752E-3</v>
      </c>
      <c r="N243" s="19">
        <f t="shared" si="10"/>
        <v>9.1718999999998043E-7</v>
      </c>
      <c r="O243" s="10">
        <f t="shared" si="11"/>
        <v>7.2506849315068486E-8</v>
      </c>
    </row>
    <row r="244" spans="1:15" x14ac:dyDescent="0.25">
      <c r="A244" t="s">
        <v>20</v>
      </c>
      <c r="B244" t="s">
        <v>21</v>
      </c>
      <c r="C244" t="s">
        <v>610</v>
      </c>
      <c r="D244" t="s">
        <v>611</v>
      </c>
      <c r="E244" s="5">
        <v>78497357.021699995</v>
      </c>
      <c r="F244" s="5">
        <f>+VLOOKUP(C244,'2017-12-18'!$C$2:$E$259,3,FALSE)</f>
        <v>78585297.1655</v>
      </c>
      <c r="G244" s="5">
        <v>65470022.675314046</v>
      </c>
      <c r="H244">
        <v>1.902E-3</v>
      </c>
      <c r="I244">
        <v>3.16</v>
      </c>
      <c r="J244">
        <f>+VLOOKUP(C244,'2017-12-18'!$C$2:$H$259,6,FALSE)</f>
        <v>3.18</v>
      </c>
      <c r="K244">
        <v>11.61</v>
      </c>
      <c r="L244">
        <v>118.36</v>
      </c>
      <c r="M244" s="9">
        <f t="shared" si="9"/>
        <v>2.322000000000002E-3</v>
      </c>
      <c r="N244" s="19">
        <f t="shared" si="10"/>
        <v>4.4164440000000035E-6</v>
      </c>
      <c r="O244" s="10">
        <f t="shared" si="11"/>
        <v>1.6466630136986303E-7</v>
      </c>
    </row>
    <row r="245" spans="1:15" x14ac:dyDescent="0.25">
      <c r="A245" t="s">
        <v>20</v>
      </c>
      <c r="B245" t="s">
        <v>21</v>
      </c>
      <c r="C245" t="s">
        <v>614</v>
      </c>
      <c r="D245" t="s">
        <v>517</v>
      </c>
      <c r="E245" s="5">
        <v>314804692.48290002</v>
      </c>
      <c r="F245" s="5">
        <f>+VLOOKUP(C245,'2017-12-18'!$C$2:$E$259,3,FALSE)</f>
        <v>314500454.44910002</v>
      </c>
      <c r="G245" s="5">
        <v>24485569.271307081</v>
      </c>
      <c r="H245">
        <v>7.6290000000000004E-3</v>
      </c>
      <c r="I245">
        <v>2.93</v>
      </c>
      <c r="J245">
        <f>+VLOOKUP(C245,'2017-12-18'!$C$2:$H$259,6,FALSE)</f>
        <v>2.94</v>
      </c>
      <c r="K245">
        <v>11.66</v>
      </c>
      <c r="L245">
        <v>106.58</v>
      </c>
      <c r="M245" s="9">
        <f t="shared" si="9"/>
        <v>1.1659999999999752E-3</v>
      </c>
      <c r="N245" s="19">
        <f t="shared" si="10"/>
        <v>8.8954139999998115E-6</v>
      </c>
      <c r="O245" s="10">
        <f t="shared" si="11"/>
        <v>6.1241013698630145E-7</v>
      </c>
    </row>
    <row r="246" spans="1:15" x14ac:dyDescent="0.25">
      <c r="A246" t="s">
        <v>20</v>
      </c>
      <c r="B246" t="s">
        <v>21</v>
      </c>
      <c r="C246" t="s">
        <v>615</v>
      </c>
      <c r="D246" t="s">
        <v>345</v>
      </c>
      <c r="E246" s="5">
        <v>579033787.88870001</v>
      </c>
      <c r="F246" s="5">
        <f>+VLOOKUP(C246,'2017-12-18'!$C$2:$E$259,3,FALSE)</f>
        <v>577873395.64909995</v>
      </c>
      <c r="G246" s="5">
        <v>74059003.167775065</v>
      </c>
      <c r="H246">
        <v>1.4031999999999999E-2</v>
      </c>
      <c r="I246">
        <v>3.29</v>
      </c>
      <c r="J246">
        <f>+VLOOKUP(C246,'2017-12-18'!$C$2:$H$259,6,FALSE)</f>
        <v>3.31</v>
      </c>
      <c r="K246">
        <v>11.81</v>
      </c>
      <c r="L246">
        <v>94.49</v>
      </c>
      <c r="M246" s="9">
        <f t="shared" si="9"/>
        <v>2.3620000000000021E-3</v>
      </c>
      <c r="N246" s="19">
        <f t="shared" si="10"/>
        <v>3.3143584000000029E-5</v>
      </c>
      <c r="O246" s="10">
        <f t="shared" si="11"/>
        <v>1.2648021917808218E-6</v>
      </c>
    </row>
    <row r="247" spans="1:15" x14ac:dyDescent="0.25">
      <c r="A247" t="s">
        <v>20</v>
      </c>
      <c r="B247" t="s">
        <v>21</v>
      </c>
      <c r="C247" t="s">
        <v>616</v>
      </c>
      <c r="D247" t="s">
        <v>617</v>
      </c>
      <c r="E247" s="5">
        <v>365011142.24349999</v>
      </c>
      <c r="F247" s="5">
        <f>+VLOOKUP(C247,'2017-12-18'!$C$2:$E$259,3,FALSE)</f>
        <v>364417690.84079999</v>
      </c>
      <c r="G247" s="5">
        <v>79555168.213942453</v>
      </c>
      <c r="H247">
        <v>8.8450000000000004E-3</v>
      </c>
      <c r="I247">
        <v>3.06</v>
      </c>
      <c r="J247">
        <f>+VLOOKUP(C247,'2017-12-18'!$C$2:$H$259,6,FALSE)</f>
        <v>3.08</v>
      </c>
      <c r="K247">
        <v>11.98</v>
      </c>
      <c r="L247">
        <v>103.37</v>
      </c>
      <c r="M247" s="9">
        <f t="shared" si="9"/>
        <v>2.3960000000000023E-3</v>
      </c>
      <c r="N247" s="19">
        <f t="shared" si="10"/>
        <v>2.1192620000000023E-5</v>
      </c>
      <c r="O247" s="10">
        <f t="shared" si="11"/>
        <v>7.4152602739726024E-7</v>
      </c>
    </row>
    <row r="248" spans="1:15" x14ac:dyDescent="0.25">
      <c r="A248" t="s">
        <v>20</v>
      </c>
      <c r="B248" t="s">
        <v>21</v>
      </c>
      <c r="C248" t="s">
        <v>620</v>
      </c>
      <c r="D248" t="s">
        <v>60</v>
      </c>
      <c r="E248" s="5">
        <v>53594880.789399996</v>
      </c>
      <c r="F248" s="5">
        <f>+VLOOKUP(C248,'2017-12-18'!$C$2:$E$259,3,FALSE)</f>
        <v>53714246.770199999</v>
      </c>
      <c r="G248" s="5">
        <v>47725301.359855041</v>
      </c>
      <c r="H248">
        <v>1.299E-3</v>
      </c>
      <c r="I248">
        <v>3.09</v>
      </c>
      <c r="J248">
        <f>+VLOOKUP(C248,'2017-12-18'!$C$2:$H$259,6,FALSE)</f>
        <v>3.1</v>
      </c>
      <c r="K248">
        <v>12.42</v>
      </c>
      <c r="L248">
        <v>111.35</v>
      </c>
      <c r="M248" s="9">
        <f t="shared" si="9"/>
        <v>1.2420000000000287E-3</v>
      </c>
      <c r="N248" s="19">
        <f t="shared" si="10"/>
        <v>1.6133580000000373E-6</v>
      </c>
      <c r="O248" s="10">
        <f t="shared" si="11"/>
        <v>1.0997013698630136E-7</v>
      </c>
    </row>
    <row r="249" spans="1:15" x14ac:dyDescent="0.25">
      <c r="A249" t="s">
        <v>20</v>
      </c>
      <c r="B249" t="s">
        <v>21</v>
      </c>
      <c r="C249" t="s">
        <v>621</v>
      </c>
      <c r="D249" t="s">
        <v>251</v>
      </c>
      <c r="E249" s="5">
        <v>652321111.48010004</v>
      </c>
      <c r="F249" s="5">
        <f>+VLOOKUP(C249,'2017-12-18'!$C$2:$E$259,3,FALSE)</f>
        <v>650689863.16900003</v>
      </c>
      <c r="G249" s="5">
        <v>24496351.672763459</v>
      </c>
      <c r="H249">
        <v>1.5807999999999999E-2</v>
      </c>
      <c r="I249">
        <v>3.14</v>
      </c>
      <c r="J249">
        <f>+VLOOKUP(C249,'2017-12-18'!$C$2:$H$259,6,FALSE)</f>
        <v>3.16</v>
      </c>
      <c r="K249">
        <v>12.86</v>
      </c>
      <c r="L249">
        <v>111.62</v>
      </c>
      <c r="M249" s="9">
        <f t="shared" si="9"/>
        <v>2.5720000000000022E-3</v>
      </c>
      <c r="N249" s="19">
        <f t="shared" si="10"/>
        <v>4.0658176000000031E-5</v>
      </c>
      <c r="O249" s="10">
        <f t="shared" si="11"/>
        <v>1.3599210958904108E-6</v>
      </c>
    </row>
    <row r="250" spans="1:15" x14ac:dyDescent="0.25">
      <c r="A250" t="s">
        <v>20</v>
      </c>
      <c r="B250" t="s">
        <v>21</v>
      </c>
      <c r="C250" t="s">
        <v>622</v>
      </c>
      <c r="D250" t="s">
        <v>611</v>
      </c>
      <c r="E250" s="5">
        <v>94819228.920900002</v>
      </c>
      <c r="F250" s="5">
        <f>+VLOOKUP(C250,'2017-12-18'!$C$2:$E$259,3,FALSE)</f>
        <v>94905916.442300007</v>
      </c>
      <c r="G250" s="5">
        <v>79542114.718665227</v>
      </c>
      <c r="H250">
        <v>2.2980000000000001E-3</v>
      </c>
      <c r="I250">
        <v>3.17</v>
      </c>
      <c r="J250">
        <f>+VLOOKUP(C250,'2017-12-18'!$C$2:$H$259,6,FALSE)</f>
        <v>3.19</v>
      </c>
      <c r="K250">
        <v>13.03</v>
      </c>
      <c r="L250">
        <v>117.74</v>
      </c>
      <c r="M250" s="9">
        <f t="shared" si="9"/>
        <v>2.6060000000000024E-3</v>
      </c>
      <c r="N250" s="19">
        <f t="shared" si="10"/>
        <v>5.9885880000000062E-6</v>
      </c>
      <c r="O250" s="10">
        <f t="shared" si="11"/>
        <v>1.9957972602739726E-7</v>
      </c>
    </row>
    <row r="251" spans="1:15" x14ac:dyDescent="0.25">
      <c r="A251" t="s">
        <v>20</v>
      </c>
      <c r="B251" t="s">
        <v>21</v>
      </c>
      <c r="C251" t="s">
        <v>623</v>
      </c>
      <c r="D251" t="s">
        <v>251</v>
      </c>
      <c r="E251" s="5">
        <v>27840154.916700002</v>
      </c>
      <c r="F251" s="5">
        <f>+VLOOKUP(C251,'2017-12-18'!$C$2:$E$259,3,FALSE)</f>
        <v>27901746.191500001</v>
      </c>
      <c r="G251" s="5">
        <v>24470590.670115698</v>
      </c>
      <c r="H251">
        <v>6.7500000000000004E-4</v>
      </c>
      <c r="I251">
        <v>3.17</v>
      </c>
      <c r="J251">
        <f>+VLOOKUP(C251,'2017-12-18'!$C$2:$H$259,6,FALSE)</f>
        <v>3.18</v>
      </c>
      <c r="K251">
        <v>13.37</v>
      </c>
      <c r="L251">
        <v>111.68</v>
      </c>
      <c r="M251" s="9">
        <f t="shared" si="9"/>
        <v>1.3370000000000307E-3</v>
      </c>
      <c r="N251" s="19">
        <f t="shared" si="10"/>
        <v>9.0247500000002074E-7</v>
      </c>
      <c r="O251" s="10">
        <f t="shared" si="11"/>
        <v>5.8623287671232884E-8</v>
      </c>
    </row>
    <row r="252" spans="1:15" x14ac:dyDescent="0.25">
      <c r="A252" t="s">
        <v>20</v>
      </c>
      <c r="B252" t="s">
        <v>21</v>
      </c>
      <c r="C252" t="s">
        <v>624</v>
      </c>
      <c r="D252" t="s">
        <v>274</v>
      </c>
      <c r="E252" s="5">
        <v>503157640</v>
      </c>
      <c r="F252" s="5">
        <f>+VLOOKUP(C252,'2017-12-18'!$C$2:$E$259,3,FALSE)</f>
        <v>502474869</v>
      </c>
      <c r="G252" s="5">
        <v>450000000</v>
      </c>
      <c r="H252">
        <v>1.2193000000000001E-2</v>
      </c>
      <c r="I252">
        <v>5.41</v>
      </c>
      <c r="J252">
        <f>+VLOOKUP(C252,'2017-12-18'!$C$2:$H$259,6,FALSE)</f>
        <v>5.42</v>
      </c>
      <c r="K252">
        <v>13.42</v>
      </c>
      <c r="L252">
        <v>108.76</v>
      </c>
      <c r="M252" s="9">
        <f t="shared" si="9"/>
        <v>1.3419999999999713E-3</v>
      </c>
      <c r="N252" s="19">
        <f t="shared" si="10"/>
        <v>1.636300599999965E-5</v>
      </c>
      <c r="O252" s="10">
        <f t="shared" si="11"/>
        <v>1.8072364383561645E-6</v>
      </c>
    </row>
    <row r="253" spans="1:15" x14ac:dyDescent="0.25">
      <c r="A253" t="s">
        <v>20</v>
      </c>
      <c r="B253" t="s">
        <v>21</v>
      </c>
      <c r="C253" t="s">
        <v>625</v>
      </c>
      <c r="D253" t="s">
        <v>244</v>
      </c>
      <c r="E253" s="5">
        <v>56571473</v>
      </c>
      <c r="F253" s="5">
        <f>+VLOOKUP(C253,'2017-12-18'!$C$2:$E$259,3,FALSE)</f>
        <v>56417743</v>
      </c>
      <c r="G253" s="5">
        <v>2000</v>
      </c>
      <c r="H253">
        <v>1.3699999999999999E-3</v>
      </c>
      <c r="I253">
        <v>3</v>
      </c>
      <c r="J253">
        <f>+VLOOKUP(C253,'2017-12-18'!$C$2:$H$259,6,FALSE)</f>
        <v>3.02</v>
      </c>
      <c r="K253">
        <v>13.61</v>
      </c>
      <c r="L253">
        <v>103.99</v>
      </c>
      <c r="M253" s="9">
        <f t="shared" si="9"/>
        <v>2.7220000000000022E-3</v>
      </c>
      <c r="N253" s="19">
        <f t="shared" si="10"/>
        <v>3.7291400000000028E-6</v>
      </c>
      <c r="O253" s="10">
        <f t="shared" si="11"/>
        <v>1.1260273972602738E-7</v>
      </c>
    </row>
    <row r="254" spans="1:15" x14ac:dyDescent="0.25">
      <c r="A254" t="s">
        <v>20</v>
      </c>
      <c r="B254" t="s">
        <v>21</v>
      </c>
      <c r="C254" t="s">
        <v>626</v>
      </c>
      <c r="D254" t="s">
        <v>290</v>
      </c>
      <c r="E254" s="5">
        <v>2891642932</v>
      </c>
      <c r="F254" s="5">
        <f>+VLOOKUP(C254,'2017-12-18'!$C$2:$E$259,3,FALSE)</f>
        <v>2895616461</v>
      </c>
      <c r="G254" s="5">
        <v>112000</v>
      </c>
      <c r="H254">
        <v>7.0075999999999999E-2</v>
      </c>
      <c r="I254">
        <v>2.31</v>
      </c>
      <c r="J254">
        <f>+VLOOKUP(C254,'2017-12-18'!$C$2:$H$259,6,FALSE)</f>
        <v>2.2999999999999998</v>
      </c>
      <c r="K254">
        <v>14.48</v>
      </c>
      <c r="L254">
        <v>95.82</v>
      </c>
      <c r="M254" s="9">
        <f t="shared" si="9"/>
        <v>-1.4480000000000335E-3</v>
      </c>
      <c r="N254" s="19">
        <f t="shared" si="10"/>
        <v>-1.0147004800000235E-4</v>
      </c>
      <c r="O254" s="10">
        <f t="shared" si="11"/>
        <v>4.434946849315068E-6</v>
      </c>
    </row>
    <row r="255" spans="1:15" x14ac:dyDescent="0.25">
      <c r="A255" t="s">
        <v>20</v>
      </c>
      <c r="B255" t="s">
        <v>21</v>
      </c>
      <c r="C255" t="s">
        <v>627</v>
      </c>
      <c r="D255" t="s">
        <v>105</v>
      </c>
      <c r="E255" s="5">
        <v>16296046.1526</v>
      </c>
      <c r="F255" s="5">
        <f>+VLOOKUP(C255,'2017-12-18'!$C$2:$E$259,3,FALSE)</f>
        <v>16307722.698899999</v>
      </c>
      <c r="G255" s="5">
        <v>14682772.25434811</v>
      </c>
      <c r="H255">
        <v>3.9500000000000001E-4</v>
      </c>
      <c r="I255">
        <v>3.32</v>
      </c>
      <c r="J255">
        <f>+VLOOKUP(C255,'2017-12-18'!$C$2:$H$259,6,FALSE)</f>
        <v>3.34</v>
      </c>
      <c r="K255">
        <v>14.82</v>
      </c>
      <c r="L255">
        <v>110.04</v>
      </c>
      <c r="M255" s="9">
        <f t="shared" si="9"/>
        <v>2.9640000000000027E-3</v>
      </c>
      <c r="N255" s="19">
        <f t="shared" si="10"/>
        <v>1.170780000000001E-6</v>
      </c>
      <c r="O255" s="10">
        <f t="shared" si="11"/>
        <v>3.5928767123287669E-8</v>
      </c>
    </row>
    <row r="256" spans="1:15" x14ac:dyDescent="0.25">
      <c r="A256" t="s">
        <v>20</v>
      </c>
      <c r="B256" t="s">
        <v>21</v>
      </c>
      <c r="C256" t="s">
        <v>628</v>
      </c>
      <c r="D256" t="s">
        <v>588</v>
      </c>
      <c r="E256" s="5">
        <v>27969283.6501</v>
      </c>
      <c r="F256" s="5">
        <f>+VLOOKUP(C256,'2017-12-18'!$C$2:$E$259,3,FALSE)</f>
        <v>27985573.947500002</v>
      </c>
      <c r="G256" s="5">
        <v>24473539.096909069</v>
      </c>
      <c r="H256">
        <v>6.78E-4</v>
      </c>
      <c r="I256">
        <v>3.3</v>
      </c>
      <c r="J256">
        <f>+VLOOKUP(C256,'2017-12-18'!$C$2:$H$259,6,FALSE)</f>
        <v>3.32</v>
      </c>
      <c r="K256">
        <v>14.84</v>
      </c>
      <c r="L256">
        <v>113.44</v>
      </c>
      <c r="M256" s="9">
        <f t="shared" si="9"/>
        <v>2.9680000000000028E-3</v>
      </c>
      <c r="N256" s="19">
        <f t="shared" si="10"/>
        <v>2.012304000000002E-6</v>
      </c>
      <c r="O256" s="10">
        <f t="shared" si="11"/>
        <v>6.1298630136986304E-8</v>
      </c>
    </row>
    <row r="257" spans="1:15" x14ac:dyDescent="0.25">
      <c r="A257" t="s">
        <v>20</v>
      </c>
      <c r="B257" t="s">
        <v>21</v>
      </c>
      <c r="C257" t="s">
        <v>629</v>
      </c>
      <c r="D257" t="s">
        <v>105</v>
      </c>
      <c r="E257" s="5">
        <v>65849197.587099999</v>
      </c>
      <c r="F257" s="5">
        <f>+VLOOKUP(C257,'2017-12-18'!$C$2:$E$259,3,FALSE)</f>
        <v>65875719.6884</v>
      </c>
      <c r="G257" s="5">
        <v>61188917.648338161</v>
      </c>
      <c r="H257">
        <v>1.596E-3</v>
      </c>
      <c r="I257">
        <v>3.33</v>
      </c>
      <c r="J257">
        <f>+VLOOKUP(C257,'2017-12-18'!$C$2:$H$259,6,FALSE)</f>
        <v>3.35</v>
      </c>
      <c r="K257">
        <v>15.29</v>
      </c>
      <c r="L257">
        <v>107.09</v>
      </c>
      <c r="M257" s="9">
        <f t="shared" si="9"/>
        <v>3.0580000000000026E-3</v>
      </c>
      <c r="N257" s="19">
        <f t="shared" si="10"/>
        <v>4.8805680000000037E-6</v>
      </c>
      <c r="O257" s="10">
        <f t="shared" si="11"/>
        <v>1.4560767123287671E-7</v>
      </c>
    </row>
    <row r="258" spans="1:15" x14ac:dyDescent="0.25">
      <c r="A258" t="s">
        <v>20</v>
      </c>
      <c r="B258" t="s">
        <v>21</v>
      </c>
      <c r="C258" t="s">
        <v>630</v>
      </c>
      <c r="D258" t="s">
        <v>290</v>
      </c>
      <c r="E258" s="5">
        <v>1893580313</v>
      </c>
      <c r="F258" s="5">
        <f>+VLOOKUP(C258,'2017-12-18'!$C$2:$E$259,3,FALSE)</f>
        <v>1890113288</v>
      </c>
      <c r="G258" s="5">
        <v>63000</v>
      </c>
      <c r="H258">
        <v>4.5888999999999999E-2</v>
      </c>
      <c r="I258">
        <v>2.4500000000000002</v>
      </c>
      <c r="J258">
        <f>+VLOOKUP(C258,'2017-12-18'!$C$2:$H$259,6,FALSE)</f>
        <v>2.46</v>
      </c>
      <c r="K258">
        <v>18.47</v>
      </c>
      <c r="L258">
        <v>110.65</v>
      </c>
      <c r="M258" s="9">
        <f t="shared" si="9"/>
        <v>1.8469999999999607E-3</v>
      </c>
      <c r="N258" s="19">
        <f t="shared" si="10"/>
        <v>8.47569829999982E-5</v>
      </c>
      <c r="O258" s="10">
        <f t="shared" si="11"/>
        <v>3.0802205479452056E-6</v>
      </c>
    </row>
    <row r="259" spans="1:15" x14ac:dyDescent="0.25">
      <c r="N259" s="11">
        <f>+SUM(N2:N258)</f>
        <v>7.6897068696980895E-4</v>
      </c>
      <c r="O259" s="16">
        <f>+SUM(O2:O258)</f>
        <v>8.4874632712328738E-5</v>
      </c>
    </row>
    <row r="261" spans="1:15" x14ac:dyDescent="0.25">
      <c r="N261" s="17"/>
    </row>
  </sheetData>
  <autoFilter ref="A1:N259" xr:uid="{36FBDFA1-C941-46D0-A334-486237D08D6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2ECF1-1E15-47F9-9891-A9EA678837BD}">
  <sheetPr codeName="Hoja2"/>
  <dimension ref="A2:T75"/>
  <sheetViews>
    <sheetView workbookViewId="0">
      <selection activeCell="B23" sqref="B23"/>
    </sheetView>
  </sheetViews>
  <sheetFormatPr baseColWidth="10" defaultRowHeight="15" x14ac:dyDescent="0.25"/>
  <cols>
    <col min="2" max="2" width="15.140625" bestFit="1" customWidth="1"/>
    <col min="3" max="3" width="11" bestFit="1" customWidth="1"/>
    <col min="4" max="6" width="11.5703125" bestFit="1" customWidth="1"/>
    <col min="7" max="7" width="12.42578125" bestFit="1" customWidth="1"/>
    <col min="8" max="8" width="9.85546875" bestFit="1" customWidth="1"/>
    <col min="10" max="10" width="12.42578125" bestFit="1" customWidth="1"/>
  </cols>
  <sheetData>
    <row r="2" spans="1:20" x14ac:dyDescent="0.25">
      <c r="A2" t="s">
        <v>631</v>
      </c>
      <c r="B2" t="s">
        <v>686</v>
      </c>
      <c r="C2" t="s">
        <v>687</v>
      </c>
    </row>
    <row r="3" spans="1:20" x14ac:dyDescent="0.25">
      <c r="A3" t="s">
        <v>573</v>
      </c>
      <c r="B3">
        <f>+INDEX('1812M'!$E$2:$O$61,MATCH($A3,'1812M'!$D$2:$D$61,0),1)</f>
        <v>297370245</v>
      </c>
      <c r="C3" s="4">
        <f>+INDEX('1912M'!$E$2:$O$61,MATCH($A3,'1912M'!$D$2:$D$61,0),1)</f>
        <v>299787964</v>
      </c>
      <c r="D3" s="5">
        <f>+C3-B3</f>
        <v>2417719</v>
      </c>
      <c r="E3" s="5">
        <v>2376911</v>
      </c>
      <c r="F3" s="5">
        <f>+D3-E3</f>
        <v>40808</v>
      </c>
      <c r="J3" t="s">
        <v>625</v>
      </c>
      <c r="T3" s="4"/>
    </row>
    <row r="4" spans="1:20" x14ac:dyDescent="0.25">
      <c r="A4" t="s">
        <v>549</v>
      </c>
      <c r="B4">
        <f>+INDEX('1812M'!$E$2:$O$61,MATCH($A4,'1812M'!$D$2:$D$61,0),1)</f>
        <v>403422008</v>
      </c>
      <c r="C4" s="4">
        <f>+INDEX('1912M'!$E$2:$O$61,MATCH($A4,'1912M'!$D$2:$D$61,0),1)</f>
        <v>405676278</v>
      </c>
      <c r="D4" s="5">
        <f t="shared" ref="D4:D67" si="0">+C4-B4</f>
        <v>2254270</v>
      </c>
      <c r="E4" s="5">
        <v>2210660</v>
      </c>
      <c r="F4" s="5">
        <f t="shared" ref="F4:F67" si="1">+D4-E4</f>
        <v>43610</v>
      </c>
      <c r="J4" t="s">
        <v>567</v>
      </c>
    </row>
    <row r="5" spans="1:20" x14ac:dyDescent="0.25">
      <c r="A5" t="s">
        <v>355</v>
      </c>
      <c r="B5">
        <f>+INDEX('1812M'!$E$2:$O$61,MATCH($A5,'1812M'!$D$2:$D$61,0),1)</f>
        <v>290967137</v>
      </c>
      <c r="C5" s="4">
        <f>+INDEX('1912M'!$E$2:$O$61,MATCH($A5,'1912M'!$D$2:$D$61,0),1)</f>
        <v>291673131</v>
      </c>
      <c r="D5" s="5">
        <f t="shared" si="0"/>
        <v>705994</v>
      </c>
      <c r="E5" s="5">
        <v>681548</v>
      </c>
      <c r="F5" s="5">
        <f t="shared" si="1"/>
        <v>24446</v>
      </c>
      <c r="J5" t="s">
        <v>567</v>
      </c>
    </row>
    <row r="6" spans="1:20" x14ac:dyDescent="0.25">
      <c r="A6" t="s">
        <v>615</v>
      </c>
      <c r="B6">
        <f>+INDEX('1812M'!$E$2:$O$61,MATCH($A6,'1812M'!$D$2:$D$61,0),1)</f>
        <v>507490322</v>
      </c>
      <c r="C6" s="4">
        <f>+INDEX('1912M'!$E$2:$O$61,MATCH($A6,'1912M'!$D$2:$D$61,0),1)</f>
        <v>508729649</v>
      </c>
      <c r="D6" s="5">
        <f t="shared" si="0"/>
        <v>1239327</v>
      </c>
      <c r="E6" s="5">
        <v>1184469</v>
      </c>
      <c r="F6" s="5">
        <f t="shared" si="1"/>
        <v>54858</v>
      </c>
      <c r="J6" t="s">
        <v>614</v>
      </c>
    </row>
    <row r="7" spans="1:20" x14ac:dyDescent="0.25">
      <c r="A7" t="s">
        <v>616</v>
      </c>
      <c r="B7">
        <f>+INDEX('1812M'!$E$2:$O$61,MATCH($A7,'1812M'!$D$2:$D$61,0),1)</f>
        <v>280751142</v>
      </c>
      <c r="C7" s="4">
        <f>+INDEX('1912M'!$E$2:$O$61,MATCH($A7,'1912M'!$D$2:$D$61,0),1)</f>
        <v>281439026</v>
      </c>
      <c r="D7" s="5">
        <f t="shared" si="0"/>
        <v>687884</v>
      </c>
      <c r="E7" s="5">
        <v>653433</v>
      </c>
      <c r="F7" s="5">
        <f t="shared" si="1"/>
        <v>34451</v>
      </c>
      <c r="J7" t="s">
        <v>248</v>
      </c>
    </row>
    <row r="8" spans="1:20" x14ac:dyDescent="0.25">
      <c r="A8" t="s">
        <v>493</v>
      </c>
      <c r="B8">
        <f>+INDEX('1812M'!$E$2:$O$61,MATCH($A8,'1812M'!$D$2:$D$61,0),1)</f>
        <v>603243681</v>
      </c>
      <c r="C8" s="4">
        <f>+INDEX('1912M'!$E$2:$O$61,MATCH($A8,'1912M'!$D$2:$D$61,0),1)</f>
        <v>604463512</v>
      </c>
      <c r="D8" s="5">
        <f t="shared" si="0"/>
        <v>1219831</v>
      </c>
      <c r="E8" s="5">
        <v>1181222</v>
      </c>
      <c r="F8" s="5">
        <f t="shared" si="1"/>
        <v>38609</v>
      </c>
      <c r="J8" t="s">
        <v>380</v>
      </c>
    </row>
    <row r="9" spans="1:20" x14ac:dyDescent="0.25">
      <c r="A9" t="s">
        <v>457</v>
      </c>
      <c r="B9">
        <f>+INDEX('1812M'!$E$2:$O$61,MATCH($A9,'1812M'!$D$2:$D$61,0),1)</f>
        <v>460570908</v>
      </c>
      <c r="C9" s="4">
        <f>+INDEX('1912M'!$E$2:$O$61,MATCH($A9,'1912M'!$D$2:$D$61,0),1)</f>
        <v>461385479</v>
      </c>
      <c r="D9" s="5">
        <f t="shared" si="0"/>
        <v>814571</v>
      </c>
      <c r="E9" s="5">
        <v>780339</v>
      </c>
      <c r="F9" s="5">
        <f t="shared" si="1"/>
        <v>34232</v>
      </c>
      <c r="J9" t="s">
        <v>380</v>
      </c>
    </row>
    <row r="10" spans="1:20" x14ac:dyDescent="0.25">
      <c r="A10" t="s">
        <v>531</v>
      </c>
      <c r="B10">
        <f>+INDEX('1812M'!$E$2:$O$61,MATCH($A10,'1812M'!$D$2:$D$61,0),1)</f>
        <v>464861252</v>
      </c>
      <c r="C10" s="4">
        <f>+INDEX('1912M'!$E$2:$O$61,MATCH($A10,'1912M'!$D$2:$D$61,0),1)</f>
        <v>465618242</v>
      </c>
      <c r="D10" s="5">
        <f t="shared" si="0"/>
        <v>756990</v>
      </c>
      <c r="E10" s="5">
        <v>683432</v>
      </c>
      <c r="F10" s="5">
        <f t="shared" si="1"/>
        <v>73558</v>
      </c>
      <c r="J10" t="s">
        <v>176</v>
      </c>
    </row>
    <row r="11" spans="1:20" x14ac:dyDescent="0.25">
      <c r="A11" t="s">
        <v>412</v>
      </c>
      <c r="B11">
        <f>+INDEX('1812M'!$E$2:$O$61,MATCH($A11,'1812M'!$D$2:$D$61,0),1)</f>
        <v>316516892</v>
      </c>
      <c r="C11" s="4">
        <f>+INDEX('1912M'!$E$2:$O$61,MATCH($A11,'1912M'!$D$2:$D$61,0),1)</f>
        <v>316997692</v>
      </c>
      <c r="D11" s="5">
        <f t="shared" si="0"/>
        <v>480800</v>
      </c>
      <c r="E11" s="5">
        <v>451242</v>
      </c>
      <c r="F11" s="5">
        <f t="shared" si="1"/>
        <v>29558</v>
      </c>
      <c r="J11" t="s">
        <v>176</v>
      </c>
    </row>
    <row r="12" spans="1:20" x14ac:dyDescent="0.25">
      <c r="A12" t="s">
        <v>510</v>
      </c>
      <c r="B12">
        <f>+INDEX('1812M'!$E$2:$O$61,MATCH($A12,'1812M'!$D$2:$D$61,0),1)</f>
        <v>784400116</v>
      </c>
      <c r="C12" s="4">
        <f>+INDEX('1912M'!$E$2:$O$61,MATCH($A12,'1912M'!$D$2:$D$61,0),1)</f>
        <v>785559113</v>
      </c>
      <c r="D12" s="5">
        <f t="shared" si="0"/>
        <v>1158997</v>
      </c>
      <c r="E12" s="5">
        <v>1038916</v>
      </c>
      <c r="F12" s="5">
        <f t="shared" si="1"/>
        <v>120081</v>
      </c>
      <c r="J12" t="s">
        <v>176</v>
      </c>
    </row>
    <row r="13" spans="1:20" x14ac:dyDescent="0.25">
      <c r="A13" t="s">
        <v>292</v>
      </c>
      <c r="B13">
        <f>+INDEX('1812M'!$E$2:$O$61,MATCH($A13,'1812M'!$D$2:$D$61,0),1)</f>
        <v>453848346</v>
      </c>
      <c r="C13" s="4">
        <f>+INDEX('1912M'!$E$2:$O$61,MATCH($A13,'1912M'!$D$2:$D$61,0),1)</f>
        <v>454475830</v>
      </c>
      <c r="D13" s="5">
        <f t="shared" si="0"/>
        <v>627484</v>
      </c>
      <c r="E13" s="5">
        <v>578740</v>
      </c>
      <c r="F13" s="5">
        <f t="shared" si="1"/>
        <v>48744</v>
      </c>
      <c r="J13" t="s">
        <v>176</v>
      </c>
    </row>
    <row r="14" spans="1:20" x14ac:dyDescent="0.25">
      <c r="A14" t="s">
        <v>356</v>
      </c>
      <c r="B14">
        <f>+INDEX('1812M'!$E$2:$O$61,MATCH($A14,'1812M'!$D$2:$D$61,0),1)</f>
        <v>432539092</v>
      </c>
      <c r="C14" s="4">
        <f>+INDEX('1912M'!$E$2:$O$61,MATCH($A14,'1912M'!$D$2:$D$61,0),1)</f>
        <v>433097936</v>
      </c>
      <c r="D14" s="5">
        <f t="shared" si="0"/>
        <v>558844</v>
      </c>
      <c r="E14" s="5">
        <v>483413</v>
      </c>
      <c r="F14" s="5">
        <f t="shared" si="1"/>
        <v>75431</v>
      </c>
    </row>
    <row r="15" spans="1:20" x14ac:dyDescent="0.25">
      <c r="A15" t="s">
        <v>396</v>
      </c>
      <c r="B15">
        <f>+INDEX('1812M'!$E$2:$O$61,MATCH($A15,'1812M'!$D$2:$D$61,0),1)</f>
        <v>277530296</v>
      </c>
      <c r="C15" s="4">
        <f>+INDEX('1912M'!$E$2:$O$61,MATCH($A15,'1912M'!$D$2:$D$61,0),1)</f>
        <v>277801440</v>
      </c>
      <c r="D15" s="5">
        <f t="shared" si="0"/>
        <v>271144</v>
      </c>
      <c r="E15" s="5">
        <v>232340</v>
      </c>
      <c r="F15" s="5">
        <f t="shared" si="1"/>
        <v>38804</v>
      </c>
      <c r="L15">
        <v>632</v>
      </c>
    </row>
    <row r="16" spans="1:20" x14ac:dyDescent="0.25">
      <c r="A16" t="s">
        <v>568</v>
      </c>
      <c r="B16">
        <f>+INDEX('1812M'!$E$2:$O$61,MATCH($A16,'1812M'!$D$2:$D$61,0),1)</f>
        <v>406919269</v>
      </c>
      <c r="C16" s="4">
        <f>+INDEX('1912M'!$E$2:$O$61,MATCH($A16,'1912M'!$D$2:$D$61,0),1)</f>
        <v>407315715</v>
      </c>
      <c r="D16" s="5">
        <f t="shared" si="0"/>
        <v>396446</v>
      </c>
      <c r="E16" s="5">
        <v>321069</v>
      </c>
      <c r="F16" s="5">
        <f t="shared" si="1"/>
        <v>75377</v>
      </c>
      <c r="L16">
        <v>19</v>
      </c>
    </row>
    <row r="17" spans="1:12" x14ac:dyDescent="0.25">
      <c r="A17" t="s">
        <v>344</v>
      </c>
      <c r="B17">
        <f>+INDEX('1812M'!$E$2:$O$61,MATCH($A17,'1812M'!$D$2:$D$61,0),1)</f>
        <v>529859089</v>
      </c>
      <c r="C17" s="4">
        <f>+INDEX('1912M'!$E$2:$O$61,MATCH($A17,'1912M'!$D$2:$D$61,0),1)</f>
        <v>530281383</v>
      </c>
      <c r="D17" s="5">
        <f t="shared" si="0"/>
        <v>422294</v>
      </c>
      <c r="E17" s="5">
        <v>94089</v>
      </c>
      <c r="F17" s="5">
        <f t="shared" si="1"/>
        <v>328205</v>
      </c>
      <c r="L17" s="3">
        <f>+L15/L16</f>
        <v>33.263157894736842</v>
      </c>
    </row>
    <row r="18" spans="1:12" x14ac:dyDescent="0.25">
      <c r="A18" t="s">
        <v>344</v>
      </c>
      <c r="B18">
        <f>+INDEX('1812M'!$E$2:$O$61,MATCH($A18,'1812M'!$D$2:$D$61,0),1)</f>
        <v>529859089</v>
      </c>
      <c r="C18" s="4">
        <f>+INDEX('1912M'!$E$2:$O$61,MATCH($A18,'1912M'!$D$2:$D$61,0),1)</f>
        <v>530281383</v>
      </c>
      <c r="D18" s="5">
        <f t="shared" si="0"/>
        <v>422294</v>
      </c>
      <c r="E18" s="5">
        <v>282265</v>
      </c>
      <c r="F18" s="5">
        <f t="shared" si="1"/>
        <v>140029</v>
      </c>
    </row>
    <row r="19" spans="1:12" x14ac:dyDescent="0.25">
      <c r="A19" t="s">
        <v>266</v>
      </c>
      <c r="B19">
        <f>+INDEX('1812M'!$E$2:$O$61,MATCH($A19,'1812M'!$D$2:$D$61,0),1)</f>
        <v>417914442</v>
      </c>
      <c r="C19" s="4">
        <f>+INDEX('1912M'!$E$2:$O$61,MATCH($A19,'1912M'!$D$2:$D$61,0),1)</f>
        <v>418214434</v>
      </c>
      <c r="D19" s="5">
        <f t="shared" si="0"/>
        <v>299992</v>
      </c>
      <c r="E19" s="5">
        <v>241556</v>
      </c>
      <c r="F19" s="5">
        <f t="shared" si="1"/>
        <v>58436</v>
      </c>
    </row>
    <row r="20" spans="1:12" x14ac:dyDescent="0.25">
      <c r="A20" t="s">
        <v>180</v>
      </c>
      <c r="B20">
        <f>+INDEX('1812M'!$E$2:$O$61,MATCH($A20,'1812M'!$D$2:$D$61,0),1)</f>
        <v>506869925</v>
      </c>
      <c r="C20" s="4">
        <f>+INDEX('1912M'!$E$2:$O$61,MATCH($A20,'1912M'!$D$2:$D$61,0),1)</f>
        <v>506745765</v>
      </c>
      <c r="D20" s="5">
        <f t="shared" si="0"/>
        <v>-124160</v>
      </c>
      <c r="E20" s="5">
        <v>-202455</v>
      </c>
      <c r="F20" s="5">
        <f t="shared" si="1"/>
        <v>78295</v>
      </c>
    </row>
    <row r="21" spans="1:12" x14ac:dyDescent="0.25">
      <c r="A21" t="s">
        <v>165</v>
      </c>
      <c r="B21">
        <f>+INDEX('1812M'!$E$2:$O$61,MATCH($A21,'1812M'!$D$2:$D$61,0),1)</f>
        <v>413047943</v>
      </c>
      <c r="C21" s="4">
        <f>+INDEX('1912M'!$E$2:$O$61,MATCH($A21,'1912M'!$D$2:$D$61,0),1)</f>
        <v>413067643</v>
      </c>
      <c r="D21" s="5">
        <f t="shared" si="0"/>
        <v>19700</v>
      </c>
      <c r="E21" s="5">
        <v>-40829</v>
      </c>
      <c r="F21" s="5">
        <f t="shared" si="1"/>
        <v>60529</v>
      </c>
    </row>
    <row r="22" spans="1:12" s="13" customFormat="1" x14ac:dyDescent="0.25">
      <c r="A22" s="13" t="s">
        <v>205</v>
      </c>
      <c r="B22" s="13">
        <f>+INDEX('1812M'!$E$2:$O$61,MATCH($A22,'1812M'!$D$2:$D$61,0),1)</f>
        <v>193543420</v>
      </c>
      <c r="C22" s="14">
        <f>+INDEX('1912M'!$E$2:$O$61,MATCH($A22,'1912M'!$D$2:$D$61,0),1)</f>
        <v>193588368</v>
      </c>
      <c r="D22" s="15">
        <f t="shared" si="0"/>
        <v>44948</v>
      </c>
      <c r="E22" s="15">
        <v>18903</v>
      </c>
      <c r="F22" s="5">
        <f t="shared" si="1"/>
        <v>26045</v>
      </c>
    </row>
    <row r="23" spans="1:12" x14ac:dyDescent="0.25">
      <c r="A23" t="s">
        <v>562</v>
      </c>
      <c r="B23" s="5">
        <f>+INDEX('1812M'!$E$2:$O$61,MATCH($A23,'1812M'!$D$2:$D$61,0),1)</f>
        <v>66816397</v>
      </c>
      <c r="C23" s="4">
        <f>+INDEX('1912M'!$E$2:$O$61,MATCH($A23,'1912M'!$D$2:$D$61,0),1)</f>
        <v>65512414</v>
      </c>
      <c r="D23" s="5">
        <f t="shared" si="0"/>
        <v>-1303983</v>
      </c>
      <c r="E23" s="5">
        <v>-445380</v>
      </c>
      <c r="F23" s="5">
        <f t="shared" si="1"/>
        <v>-858603</v>
      </c>
    </row>
    <row r="24" spans="1:12" x14ac:dyDescent="0.25">
      <c r="A24" t="s">
        <v>681</v>
      </c>
      <c r="B24">
        <f>+INDEX('1812M'!$E$2:$O$61,MATCH($A24,'1812M'!$D$2:$D$61,0),1)</f>
        <v>81085671</v>
      </c>
      <c r="C24" s="4">
        <f>+INDEX('1912M'!$E$2:$O$61,MATCH($A24,'1912M'!$D$2:$D$61,0),1)</f>
        <v>79664085</v>
      </c>
      <c r="D24" s="5">
        <f t="shared" si="0"/>
        <v>-1421586</v>
      </c>
      <c r="E24" s="5">
        <v>-378347</v>
      </c>
      <c r="F24" s="5">
        <f t="shared" si="1"/>
        <v>-1043239</v>
      </c>
    </row>
    <row r="25" spans="1:12" x14ac:dyDescent="0.25">
      <c r="A25" t="s">
        <v>684</v>
      </c>
      <c r="B25">
        <f>+INDEX('1812M'!$E$2:$O$61,MATCH($A25,'1812M'!$D$2:$D$61,0),1)</f>
        <v>231282521</v>
      </c>
      <c r="C25" s="4">
        <f>+INDEX('1912M'!$E$2:$O$61,MATCH($A25,'1912M'!$D$2:$D$61,0),1)</f>
        <v>227235593</v>
      </c>
      <c r="D25" s="5">
        <f t="shared" si="0"/>
        <v>-4046928</v>
      </c>
      <c r="E25" s="5">
        <v>-1076270</v>
      </c>
      <c r="F25" s="5">
        <f t="shared" si="1"/>
        <v>-2970658</v>
      </c>
    </row>
    <row r="26" spans="1:12" x14ac:dyDescent="0.25">
      <c r="A26" t="s">
        <v>683</v>
      </c>
      <c r="B26">
        <f>+INDEX('1812M'!$E$2:$O$61,MATCH($A26,'1812M'!$D$2:$D$61,0),1)</f>
        <v>65931788</v>
      </c>
      <c r="C26" s="4">
        <f>+INDEX('1912M'!$E$2:$O$61,MATCH($A26,'1912M'!$D$2:$D$61,0),1)</f>
        <v>64793216</v>
      </c>
      <c r="D26" s="5">
        <f t="shared" si="0"/>
        <v>-1138572</v>
      </c>
      <c r="E26" s="5">
        <v>-289548</v>
      </c>
      <c r="F26" s="5">
        <f t="shared" si="1"/>
        <v>-849024</v>
      </c>
    </row>
    <row r="27" spans="1:12" x14ac:dyDescent="0.25">
      <c r="A27" t="s">
        <v>682</v>
      </c>
      <c r="B27">
        <f>+INDEX('1812M'!$E$2:$O$61,MATCH($A27,'1812M'!$D$2:$D$61,0),1)</f>
        <v>132510300</v>
      </c>
      <c r="C27" s="4">
        <f>+INDEX('1912M'!$E$2:$O$61,MATCH($A27,'1912M'!$D$2:$D$61,0),1)</f>
        <v>130288050</v>
      </c>
      <c r="D27" s="5">
        <f t="shared" si="0"/>
        <v>-2222250</v>
      </c>
      <c r="E27" s="5">
        <v>-516732</v>
      </c>
      <c r="F27" s="5">
        <f t="shared" si="1"/>
        <v>-1705518</v>
      </c>
    </row>
    <row r="28" spans="1:12" x14ac:dyDescent="0.25">
      <c r="A28" t="s">
        <v>625</v>
      </c>
      <c r="B28">
        <f>+INDEX('1812M'!$E$2:$O$61,MATCH($A28,'1812M'!$D$2:$D$61,0),1)</f>
        <v>56417743</v>
      </c>
      <c r="C28" s="4">
        <f>+INDEX('1912M'!$E$2:$O$61,MATCH($A28,'1912M'!$D$2:$D$61,0),1)</f>
        <v>56571473</v>
      </c>
      <c r="D28" s="5">
        <f t="shared" si="0"/>
        <v>153730</v>
      </c>
      <c r="E28" s="5">
        <v>152323</v>
      </c>
      <c r="F28" s="5">
        <f t="shared" si="1"/>
        <v>1407</v>
      </c>
    </row>
    <row r="29" spans="1:12" x14ac:dyDescent="0.25">
      <c r="A29" t="s">
        <v>567</v>
      </c>
      <c r="B29">
        <f>+INDEX('1812M'!$E$2:$O$61,MATCH($A29,'1812M'!$D$2:$D$61,0),1)</f>
        <v>576772385</v>
      </c>
      <c r="C29" s="4">
        <f>+INDEX('1912M'!$E$2:$O$61,MATCH($A29,'1912M'!$D$2:$D$61,0),1)</f>
        <v>577808049</v>
      </c>
      <c r="D29" s="5">
        <f t="shared" si="0"/>
        <v>1035664</v>
      </c>
      <c r="E29" s="5">
        <v>571588</v>
      </c>
      <c r="F29" s="5">
        <f t="shared" si="1"/>
        <v>464076</v>
      </c>
    </row>
    <row r="30" spans="1:12" x14ac:dyDescent="0.25">
      <c r="A30" t="s">
        <v>567</v>
      </c>
      <c r="B30">
        <f>+INDEX('1812M'!$E$2:$O$61,MATCH($A30,'1812M'!$D$2:$D$61,0),1)</f>
        <v>576772385</v>
      </c>
      <c r="C30" s="4">
        <f>+INDEX('1912M'!$E$2:$O$61,MATCH($A30,'1912M'!$D$2:$D$61,0),1)</f>
        <v>577808049</v>
      </c>
      <c r="D30" s="5">
        <f t="shared" si="0"/>
        <v>1035664</v>
      </c>
      <c r="E30" s="5">
        <v>439683</v>
      </c>
      <c r="F30" s="5">
        <f t="shared" si="1"/>
        <v>595981</v>
      </c>
    </row>
    <row r="31" spans="1:12" x14ac:dyDescent="0.25">
      <c r="A31" t="s">
        <v>614</v>
      </c>
      <c r="B31">
        <f>+INDEX('1812M'!$E$2:$O$61,MATCH($A31,'1812M'!$D$2:$D$61,0),1)</f>
        <v>288088263</v>
      </c>
      <c r="C31" s="4">
        <f>+INDEX('1912M'!$E$2:$O$61,MATCH($A31,'1912M'!$D$2:$D$61,0),1)</f>
        <v>288449518</v>
      </c>
      <c r="D31" s="5">
        <f t="shared" si="0"/>
        <v>361255</v>
      </c>
      <c r="E31" s="5">
        <v>324770</v>
      </c>
      <c r="F31" s="5">
        <f t="shared" si="1"/>
        <v>36485</v>
      </c>
    </row>
    <row r="32" spans="1:12" x14ac:dyDescent="0.25">
      <c r="A32" t="s">
        <v>248</v>
      </c>
      <c r="B32">
        <f>+INDEX('1812M'!$E$2:$O$61,MATCH($A32,'1812M'!$D$2:$D$61,0),1)</f>
        <v>838041806</v>
      </c>
      <c r="C32" s="4">
        <f>+INDEX('1912M'!$E$2:$O$61,MATCH($A32,'1912M'!$D$2:$D$61,0),1)</f>
        <v>837504949</v>
      </c>
      <c r="D32" s="5">
        <f t="shared" si="0"/>
        <v>-536857</v>
      </c>
      <c r="E32" s="5">
        <v>-573746</v>
      </c>
      <c r="F32" s="5">
        <f t="shared" si="1"/>
        <v>36889</v>
      </c>
    </row>
    <row r="33" spans="1:6" x14ac:dyDescent="0.25">
      <c r="A33" t="s">
        <v>380</v>
      </c>
      <c r="B33">
        <f>+INDEX('1812M'!$E$2:$O$61,MATCH($A33,'1812M'!$D$2:$D$61,0),1)</f>
        <v>813819364</v>
      </c>
      <c r="C33" s="4">
        <f>+INDEX('1912M'!$E$2:$O$61,MATCH($A33,'1912M'!$D$2:$D$61,0),1)</f>
        <v>813497546</v>
      </c>
      <c r="D33" s="5">
        <f t="shared" si="0"/>
        <v>-321818</v>
      </c>
      <c r="E33" s="5">
        <v>-67636</v>
      </c>
      <c r="F33" s="5">
        <f t="shared" si="1"/>
        <v>-254182</v>
      </c>
    </row>
    <row r="34" spans="1:6" x14ac:dyDescent="0.25">
      <c r="A34" t="s">
        <v>380</v>
      </c>
      <c r="B34">
        <f>+INDEX('1812M'!$E$2:$O$61,MATCH($A34,'1812M'!$D$2:$D$61,0),1)</f>
        <v>813819364</v>
      </c>
      <c r="C34" s="4">
        <f>+INDEX('1912M'!$E$2:$O$61,MATCH($A34,'1912M'!$D$2:$D$61,0),1)</f>
        <v>813497546</v>
      </c>
      <c r="D34" s="5">
        <f t="shared" si="0"/>
        <v>-321818</v>
      </c>
      <c r="E34" s="5">
        <v>-338180</v>
      </c>
      <c r="F34" s="5">
        <f t="shared" si="1"/>
        <v>16362</v>
      </c>
    </row>
    <row r="35" spans="1:6" x14ac:dyDescent="0.25">
      <c r="A35" t="s">
        <v>176</v>
      </c>
      <c r="B35">
        <f>+INDEX('1812M'!$E$2:$O$61,MATCH($A35,'1812M'!$D$2:$D$61,0),1)</f>
        <v>686814721</v>
      </c>
      <c r="C35" s="4">
        <f>+INDEX('1912M'!$E$2:$O$61,MATCH($A35,'1912M'!$D$2:$D$61,0),1)</f>
        <v>687034821</v>
      </c>
      <c r="D35" s="5">
        <f t="shared" si="0"/>
        <v>220100</v>
      </c>
      <c r="E35" s="5">
        <v>72855</v>
      </c>
      <c r="F35" s="5">
        <f t="shared" si="1"/>
        <v>147245</v>
      </c>
    </row>
    <row r="36" spans="1:6" x14ac:dyDescent="0.25">
      <c r="A36" t="s">
        <v>176</v>
      </c>
      <c r="B36">
        <f>+INDEX('1812M'!$E$2:$O$61,MATCH($A36,'1812M'!$D$2:$D$61,0),1)</f>
        <v>686814721</v>
      </c>
      <c r="C36" s="4">
        <f>+INDEX('1912M'!$E$2:$O$61,MATCH($A36,'1912M'!$D$2:$D$61,0),1)</f>
        <v>687034821</v>
      </c>
      <c r="D36" s="5">
        <f t="shared" si="0"/>
        <v>220100</v>
      </c>
      <c r="E36" s="5">
        <v>8095</v>
      </c>
      <c r="F36" s="5">
        <f t="shared" si="1"/>
        <v>212005</v>
      </c>
    </row>
    <row r="37" spans="1:6" x14ac:dyDescent="0.25">
      <c r="A37" t="s">
        <v>176</v>
      </c>
      <c r="B37">
        <f>+INDEX('1812M'!$E$2:$O$61,MATCH($A37,'1812M'!$D$2:$D$61,0),1)</f>
        <v>686814721</v>
      </c>
      <c r="C37" s="4">
        <f>+INDEX('1912M'!$E$2:$O$61,MATCH($A37,'1912M'!$D$2:$D$61,0),1)</f>
        <v>687034821</v>
      </c>
      <c r="D37" s="5">
        <f t="shared" si="0"/>
        <v>220100</v>
      </c>
      <c r="E37" s="5">
        <v>80946</v>
      </c>
      <c r="F37" s="5">
        <f t="shared" si="1"/>
        <v>139154</v>
      </c>
    </row>
    <row r="38" spans="1:6" s="13" customFormat="1" x14ac:dyDescent="0.25">
      <c r="A38" s="13" t="s">
        <v>176</v>
      </c>
      <c r="B38" s="13">
        <f>+INDEX('1812M'!$E$2:$O$61,MATCH($A38,'1812M'!$D$2:$D$61,0),1)</f>
        <v>686814721</v>
      </c>
      <c r="C38" s="14">
        <f>+INDEX('1912M'!$E$2:$O$61,MATCH($A38,'1912M'!$D$2:$D$61,0),1)</f>
        <v>687034821</v>
      </c>
      <c r="D38" s="15">
        <f t="shared" si="0"/>
        <v>220100</v>
      </c>
      <c r="E38" s="15">
        <v>40473</v>
      </c>
      <c r="F38" s="5">
        <f t="shared" si="1"/>
        <v>179627</v>
      </c>
    </row>
    <row r="39" spans="1:6" x14ac:dyDescent="0.25">
      <c r="A39" t="s">
        <v>621</v>
      </c>
      <c r="B39">
        <f>+INDEX('1812M'!$E$2:$O$61,MATCH($A39,'1812M'!$D$2:$D$61,0),1)</f>
        <v>622833255</v>
      </c>
      <c r="C39" s="4">
        <f>+INDEX('1912M'!$E$2:$O$61,MATCH($A39,'1912M'!$D$2:$D$61,0),1)</f>
        <v>624487413</v>
      </c>
      <c r="D39" s="5">
        <f t="shared" si="0"/>
        <v>1654158</v>
      </c>
      <c r="E39" s="5">
        <v>687685</v>
      </c>
      <c r="F39" s="5">
        <f t="shared" si="1"/>
        <v>966473</v>
      </c>
    </row>
    <row r="40" spans="1:6" x14ac:dyDescent="0.25">
      <c r="A40" t="s">
        <v>621</v>
      </c>
      <c r="B40">
        <f>+INDEX('1812M'!$E$2:$O$61,MATCH($A40,'1812M'!$D$2:$D$61,0),1)</f>
        <v>622833255</v>
      </c>
      <c r="C40" s="4">
        <f>+INDEX('1912M'!$E$2:$O$61,MATCH($A40,'1912M'!$D$2:$D$61,0),1)</f>
        <v>624487413</v>
      </c>
      <c r="D40" s="5">
        <f t="shared" si="0"/>
        <v>1654158</v>
      </c>
      <c r="E40" s="5">
        <v>382047</v>
      </c>
      <c r="F40" s="5">
        <f t="shared" si="1"/>
        <v>1272111</v>
      </c>
    </row>
    <row r="41" spans="1:6" x14ac:dyDescent="0.25">
      <c r="A41" t="s">
        <v>621</v>
      </c>
      <c r="B41">
        <f>+INDEX('1812M'!$E$2:$O$61,MATCH($A41,'1812M'!$D$2:$D$61,0),1)</f>
        <v>622833255</v>
      </c>
      <c r="C41" s="4">
        <f>+INDEX('1912M'!$E$2:$O$61,MATCH($A41,'1912M'!$D$2:$D$61,0),1)</f>
        <v>624487413</v>
      </c>
      <c r="D41" s="5">
        <f t="shared" si="0"/>
        <v>1654158</v>
      </c>
      <c r="E41" s="5">
        <v>382047</v>
      </c>
      <c r="F41" s="5">
        <f t="shared" si="1"/>
        <v>1272111</v>
      </c>
    </row>
    <row r="42" spans="1:6" x14ac:dyDescent="0.25">
      <c r="A42" t="s">
        <v>621</v>
      </c>
      <c r="B42">
        <f>+INDEX('1812M'!$E$2:$O$61,MATCH($A42,'1812M'!$D$2:$D$61,0),1)</f>
        <v>622833255</v>
      </c>
      <c r="C42" s="4">
        <f>+INDEX('1912M'!$E$2:$O$61,MATCH($A42,'1912M'!$D$2:$D$61,0),1)</f>
        <v>624487413</v>
      </c>
      <c r="D42" s="5">
        <f t="shared" si="0"/>
        <v>1654158</v>
      </c>
      <c r="E42" s="5">
        <v>114614</v>
      </c>
      <c r="F42" s="5">
        <f t="shared" si="1"/>
        <v>1539544</v>
      </c>
    </row>
    <row r="43" spans="1:6" x14ac:dyDescent="0.25">
      <c r="A43" t="s">
        <v>607</v>
      </c>
      <c r="B43">
        <f>+INDEX('1812M'!$E$2:$O$61,MATCH($A43,'1812M'!$D$2:$D$61,0),1)</f>
        <v>647731554</v>
      </c>
      <c r="C43" s="4">
        <f>+INDEX('1912M'!$E$2:$O$61,MATCH($A43,'1912M'!$D$2:$D$61,0),1)</f>
        <v>649250706</v>
      </c>
      <c r="D43" s="5">
        <f t="shared" si="0"/>
        <v>1519152</v>
      </c>
      <c r="E43" s="5">
        <v>708729</v>
      </c>
      <c r="F43" s="5">
        <f t="shared" si="1"/>
        <v>810423</v>
      </c>
    </row>
    <row r="44" spans="1:6" x14ac:dyDescent="0.25">
      <c r="A44" t="s">
        <v>607</v>
      </c>
      <c r="B44">
        <f>+INDEX('1812M'!$E$2:$O$61,MATCH($A44,'1812M'!$D$2:$D$61,0),1)</f>
        <v>647731554</v>
      </c>
      <c r="C44" s="4">
        <f>+INDEX('1912M'!$E$2:$O$61,MATCH($A44,'1912M'!$D$2:$D$61,0),1)</f>
        <v>649250706</v>
      </c>
      <c r="D44" s="5">
        <f t="shared" si="0"/>
        <v>1519152</v>
      </c>
      <c r="E44" s="5">
        <v>708729</v>
      </c>
      <c r="F44" s="5">
        <f t="shared" si="1"/>
        <v>810423</v>
      </c>
    </row>
    <row r="45" spans="1:6" x14ac:dyDescent="0.25">
      <c r="A45" t="s">
        <v>597</v>
      </c>
      <c r="B45">
        <f>+INDEX('1812M'!$E$2:$O$61,MATCH($A45,'1812M'!$D$2:$D$61,0),1)</f>
        <v>182538064</v>
      </c>
      <c r="C45" s="4">
        <f>+INDEX('1912M'!$E$2:$O$61,MATCH($A45,'1912M'!$D$2:$D$61,0),1)</f>
        <v>182956747</v>
      </c>
      <c r="D45" s="5">
        <f t="shared" si="0"/>
        <v>418683</v>
      </c>
      <c r="E45" s="5">
        <v>65494</v>
      </c>
      <c r="F45" s="5">
        <f t="shared" si="1"/>
        <v>353189</v>
      </c>
    </row>
    <row r="46" spans="1:6" x14ac:dyDescent="0.25">
      <c r="A46" t="s">
        <v>597</v>
      </c>
      <c r="B46">
        <f>+INDEX('1812M'!$E$2:$O$61,MATCH($A46,'1812M'!$D$2:$D$61,0),1)</f>
        <v>182538064</v>
      </c>
      <c r="C46" s="4">
        <f>+INDEX('1912M'!$E$2:$O$61,MATCH($A46,'1912M'!$D$2:$D$61,0),1)</f>
        <v>182956747</v>
      </c>
      <c r="D46" s="5">
        <f t="shared" si="0"/>
        <v>418683</v>
      </c>
      <c r="E46" s="5">
        <v>65494</v>
      </c>
      <c r="F46" s="5">
        <f t="shared" si="1"/>
        <v>353189</v>
      </c>
    </row>
    <row r="47" spans="1:6" x14ac:dyDescent="0.25">
      <c r="A47" t="s">
        <v>597</v>
      </c>
      <c r="B47">
        <f>+INDEX('1812M'!$E$2:$O$61,MATCH($A47,'1812M'!$D$2:$D$61,0),1)</f>
        <v>182538064</v>
      </c>
      <c r="C47" s="4">
        <f>+INDEX('1912M'!$E$2:$O$61,MATCH($A47,'1912M'!$D$2:$D$61,0),1)</f>
        <v>182956747</v>
      </c>
      <c r="D47" s="5">
        <f t="shared" si="0"/>
        <v>418683</v>
      </c>
      <c r="E47" s="5">
        <v>261975</v>
      </c>
      <c r="F47" s="5">
        <f t="shared" si="1"/>
        <v>156708</v>
      </c>
    </row>
    <row r="48" spans="1:6" x14ac:dyDescent="0.25">
      <c r="A48" t="s">
        <v>594</v>
      </c>
      <c r="B48">
        <f>+INDEX('1812M'!$E$2:$O$61,MATCH($A48,'1812M'!$D$2:$D$61,0),1)</f>
        <v>147615721</v>
      </c>
      <c r="C48" s="4">
        <f>+INDEX('1912M'!$E$2:$O$61,MATCH($A48,'1912M'!$D$2:$D$61,0),1)</f>
        <v>147946584</v>
      </c>
      <c r="D48" s="5">
        <f t="shared" si="0"/>
        <v>330863</v>
      </c>
      <c r="E48" s="5">
        <v>310217</v>
      </c>
      <c r="F48" s="5">
        <f t="shared" si="1"/>
        <v>20646</v>
      </c>
    </row>
    <row r="49" spans="1:6" x14ac:dyDescent="0.25">
      <c r="A49" t="s">
        <v>449</v>
      </c>
      <c r="B49">
        <f>+INDEX('1812M'!$E$2:$O$61,MATCH($A49,'1812M'!$D$2:$D$61,0),1)</f>
        <v>41896996</v>
      </c>
      <c r="C49" s="4">
        <f>+INDEX('1912M'!$E$2:$O$61,MATCH($A49,'1912M'!$D$2:$D$61,0),1)</f>
        <v>41971781</v>
      </c>
      <c r="D49" s="5">
        <f t="shared" si="0"/>
        <v>74785</v>
      </c>
      <c r="E49" s="5">
        <v>70252</v>
      </c>
      <c r="F49" s="5">
        <f t="shared" si="1"/>
        <v>4533</v>
      </c>
    </row>
    <row r="50" spans="1:6" x14ac:dyDescent="0.25">
      <c r="A50" t="s">
        <v>528</v>
      </c>
      <c r="B50">
        <f>+INDEX('1812M'!$E$2:$O$61,MATCH($A50,'1812M'!$D$2:$D$61,0),1)</f>
        <v>592730924</v>
      </c>
      <c r="C50" s="4">
        <f>+INDEX('1912M'!$E$2:$O$61,MATCH($A50,'1912M'!$D$2:$D$61,0),1)</f>
        <v>593631136</v>
      </c>
      <c r="D50" s="5">
        <f t="shared" si="0"/>
        <v>900212</v>
      </c>
      <c r="E50" s="5">
        <v>817299</v>
      </c>
      <c r="F50" s="5">
        <f t="shared" si="1"/>
        <v>82913</v>
      </c>
    </row>
    <row r="51" spans="1:6" x14ac:dyDescent="0.25">
      <c r="A51" t="s">
        <v>500</v>
      </c>
      <c r="B51">
        <f>+INDEX('1812M'!$E$2:$O$61,MATCH($A51,'1812M'!$D$2:$D$61,0),1)</f>
        <v>726674174</v>
      </c>
      <c r="C51" s="4">
        <f>+INDEX('1912M'!$E$2:$O$61,MATCH($A51,'1912M'!$D$2:$D$61,0),1)</f>
        <v>727680582</v>
      </c>
      <c r="D51" s="5">
        <f t="shared" si="0"/>
        <v>1006408</v>
      </c>
      <c r="E51" s="5">
        <v>263999</v>
      </c>
      <c r="F51" s="5">
        <f t="shared" si="1"/>
        <v>742409</v>
      </c>
    </row>
    <row r="52" spans="1:6" x14ac:dyDescent="0.25">
      <c r="A52" t="s">
        <v>500</v>
      </c>
      <c r="B52">
        <f>+INDEX('1812M'!$E$2:$O$61,MATCH($A52,'1812M'!$D$2:$D$61,0),1)</f>
        <v>726674174</v>
      </c>
      <c r="C52" s="4">
        <f>+INDEX('1912M'!$E$2:$O$61,MATCH($A52,'1912M'!$D$2:$D$61,0),1)</f>
        <v>727680582</v>
      </c>
      <c r="D52" s="5">
        <f t="shared" si="0"/>
        <v>1006408</v>
      </c>
      <c r="E52" s="5">
        <v>494997</v>
      </c>
      <c r="F52" s="5">
        <f t="shared" si="1"/>
        <v>511411</v>
      </c>
    </row>
    <row r="53" spans="1:6" x14ac:dyDescent="0.25">
      <c r="A53" t="s">
        <v>500</v>
      </c>
      <c r="B53">
        <f>+INDEX('1812M'!$E$2:$O$61,MATCH($A53,'1812M'!$D$2:$D$61,0),1)</f>
        <v>726674174</v>
      </c>
      <c r="C53" s="4">
        <f>+INDEX('1912M'!$E$2:$O$61,MATCH($A53,'1912M'!$D$2:$D$61,0),1)</f>
        <v>727680582</v>
      </c>
      <c r="D53" s="5">
        <f t="shared" si="0"/>
        <v>1006408</v>
      </c>
      <c r="E53" s="5">
        <v>164999</v>
      </c>
      <c r="F53" s="5">
        <f t="shared" si="1"/>
        <v>841409</v>
      </c>
    </row>
    <row r="54" spans="1:6" s="13" customFormat="1" x14ac:dyDescent="0.25">
      <c r="A54" s="13" t="s">
        <v>424</v>
      </c>
      <c r="B54" s="13">
        <f>+INDEX('1812M'!$E$2:$O$61,MATCH($A54,'1812M'!$D$2:$D$61,0),1)</f>
        <v>11519080</v>
      </c>
      <c r="C54" s="14">
        <f>+INDEX('1912M'!$E$2:$O$61,MATCH($A54,'1912M'!$D$2:$D$61,0),1)</f>
        <v>11531396</v>
      </c>
      <c r="D54" s="15">
        <f t="shared" si="0"/>
        <v>12316</v>
      </c>
      <c r="E54" s="15">
        <v>11775</v>
      </c>
      <c r="F54" s="5">
        <f t="shared" si="1"/>
        <v>541</v>
      </c>
    </row>
    <row r="55" spans="1:6" x14ac:dyDescent="0.25">
      <c r="A55" t="s">
        <v>630</v>
      </c>
      <c r="B55">
        <f>+INDEX('1812M'!$E$2:$O$61,MATCH($A55,'1812M'!$D$2:$D$61,0),1)</f>
        <v>1890113288</v>
      </c>
      <c r="C55" s="4">
        <f>+INDEX('1912M'!$E$2:$O$61,MATCH($A55,'1912M'!$D$2:$D$61,0),1)</f>
        <v>1893580313</v>
      </c>
      <c r="D55" s="5">
        <f t="shared" si="0"/>
        <v>3467025</v>
      </c>
      <c r="E55" s="5">
        <v>271639</v>
      </c>
      <c r="F55" s="5">
        <f t="shared" si="1"/>
        <v>3195386</v>
      </c>
    </row>
    <row r="56" spans="1:6" x14ac:dyDescent="0.25">
      <c r="A56" t="s">
        <v>630</v>
      </c>
      <c r="B56">
        <f>+INDEX('1812M'!$E$2:$O$61,MATCH($A56,'1812M'!$D$2:$D$61,0),1)</f>
        <v>1890113288</v>
      </c>
      <c r="C56" s="4">
        <f>+INDEX('1912M'!$E$2:$O$61,MATCH($A56,'1912M'!$D$2:$D$61,0),1)</f>
        <v>1893580313</v>
      </c>
      <c r="D56" s="5">
        <f t="shared" si="0"/>
        <v>3467025</v>
      </c>
      <c r="E56" s="5">
        <v>271639</v>
      </c>
      <c r="F56" s="5">
        <f t="shared" si="1"/>
        <v>3195386</v>
      </c>
    </row>
    <row r="57" spans="1:6" x14ac:dyDescent="0.25">
      <c r="A57" t="s">
        <v>630</v>
      </c>
      <c r="B57">
        <f>+INDEX('1812M'!$E$2:$O$61,MATCH($A57,'1812M'!$D$2:$D$61,0),1)</f>
        <v>1890113288</v>
      </c>
      <c r="C57" s="4">
        <f>+INDEX('1912M'!$E$2:$O$61,MATCH($A57,'1912M'!$D$2:$D$61,0),1)</f>
        <v>1893580313</v>
      </c>
      <c r="D57" s="5">
        <f t="shared" si="0"/>
        <v>3467025</v>
      </c>
      <c r="E57" s="5">
        <v>271639</v>
      </c>
      <c r="F57" s="5">
        <f t="shared" si="1"/>
        <v>3195386</v>
      </c>
    </row>
    <row r="58" spans="1:6" x14ac:dyDescent="0.25">
      <c r="A58" t="s">
        <v>630</v>
      </c>
      <c r="B58">
        <f>+INDEX('1812M'!$E$2:$O$61,MATCH($A58,'1812M'!$D$2:$D$61,0),1)</f>
        <v>1890113288</v>
      </c>
      <c r="C58" s="4">
        <f>+INDEX('1912M'!$E$2:$O$61,MATCH($A58,'1912M'!$D$2:$D$61,0),1)</f>
        <v>1893580313</v>
      </c>
      <c r="D58" s="5">
        <f t="shared" si="0"/>
        <v>3467025</v>
      </c>
      <c r="E58" s="5">
        <v>271639</v>
      </c>
      <c r="F58" s="5">
        <f t="shared" si="1"/>
        <v>3195386</v>
      </c>
    </row>
    <row r="59" spans="1:6" x14ac:dyDescent="0.25">
      <c r="A59" t="s">
        <v>630</v>
      </c>
      <c r="B59">
        <f>+INDEX('1812M'!$E$2:$O$61,MATCH($A59,'1812M'!$D$2:$D$61,0),1)</f>
        <v>1890113288</v>
      </c>
      <c r="C59" s="4">
        <f>+INDEX('1912M'!$E$2:$O$61,MATCH($A59,'1912M'!$D$2:$D$61,0),1)</f>
        <v>1893580313</v>
      </c>
      <c r="D59" s="5">
        <f t="shared" si="0"/>
        <v>3467025</v>
      </c>
      <c r="E59" s="5">
        <v>2173111</v>
      </c>
      <c r="F59" s="5">
        <f t="shared" si="1"/>
        <v>1293914</v>
      </c>
    </row>
    <row r="60" spans="1:6" x14ac:dyDescent="0.25">
      <c r="A60" t="s">
        <v>630</v>
      </c>
      <c r="B60">
        <f>+INDEX('1812M'!$E$2:$O$61,MATCH($A60,'1812M'!$D$2:$D$61,0),1)</f>
        <v>1890113288</v>
      </c>
      <c r="C60" s="4">
        <f>+INDEX('1912M'!$E$2:$O$61,MATCH($A60,'1912M'!$D$2:$D$61,0),1)</f>
        <v>1893580313</v>
      </c>
      <c r="D60" s="5">
        <f t="shared" si="0"/>
        <v>3467025</v>
      </c>
      <c r="E60" s="5">
        <v>162983</v>
      </c>
      <c r="F60" s="5">
        <f t="shared" si="1"/>
        <v>3304042</v>
      </c>
    </row>
    <row r="61" spans="1:6" x14ac:dyDescent="0.25">
      <c r="A61" t="s">
        <v>540</v>
      </c>
      <c r="B61">
        <f>+INDEX('1812M'!$E$2:$O$61,MATCH($A61,'1812M'!$D$2:$D$61,0),1)</f>
        <v>6065871551</v>
      </c>
      <c r="C61" s="4">
        <f>+INDEX('1912M'!$E$2:$O$61,MATCH($A61,'1912M'!$D$2:$D$61,0),1)</f>
        <v>6075720897</v>
      </c>
      <c r="D61" s="5">
        <f t="shared" si="0"/>
        <v>9849346</v>
      </c>
      <c r="E61" s="5">
        <v>121084</v>
      </c>
      <c r="F61" s="5">
        <f t="shared" si="1"/>
        <v>9728262</v>
      </c>
    </row>
    <row r="62" spans="1:6" x14ac:dyDescent="0.25">
      <c r="A62" t="s">
        <v>540</v>
      </c>
      <c r="B62">
        <f>+INDEX('1812M'!$E$2:$O$61,MATCH($A62,'1812M'!$D$2:$D$61,0),1)</f>
        <v>6065871551</v>
      </c>
      <c r="C62" s="4">
        <f>+INDEX('1912M'!$E$2:$O$61,MATCH($A62,'1912M'!$D$2:$D$61,0),1)</f>
        <v>6075720897</v>
      </c>
      <c r="D62" s="5">
        <f t="shared" si="0"/>
        <v>9849346</v>
      </c>
      <c r="E62" s="5">
        <v>403613</v>
      </c>
      <c r="F62" s="5">
        <f t="shared" si="1"/>
        <v>9445733</v>
      </c>
    </row>
    <row r="63" spans="1:6" x14ac:dyDescent="0.25">
      <c r="A63" t="s">
        <v>540</v>
      </c>
      <c r="B63">
        <f>+INDEX('1812M'!$E$2:$O$61,MATCH($A63,'1812M'!$D$2:$D$61,0),1)</f>
        <v>6065871551</v>
      </c>
      <c r="C63" s="4">
        <f>+INDEX('1912M'!$E$2:$O$61,MATCH($A63,'1912M'!$D$2:$D$61,0),1)</f>
        <v>6075720897</v>
      </c>
      <c r="D63" s="5">
        <f t="shared" si="0"/>
        <v>9849346</v>
      </c>
      <c r="E63" s="5">
        <v>8274055</v>
      </c>
      <c r="F63" s="5">
        <f t="shared" si="1"/>
        <v>1575291</v>
      </c>
    </row>
    <row r="64" spans="1:6" x14ac:dyDescent="0.25">
      <c r="A64" t="s">
        <v>540</v>
      </c>
      <c r="B64">
        <f>+INDEX('1812M'!$E$2:$O$61,MATCH($A64,'1812M'!$D$2:$D$61,0),1)</f>
        <v>6065871551</v>
      </c>
      <c r="C64" s="4">
        <f>+INDEX('1912M'!$E$2:$O$61,MATCH($A64,'1912M'!$D$2:$D$61,0),1)</f>
        <v>6075720897</v>
      </c>
      <c r="D64" s="5">
        <f t="shared" si="0"/>
        <v>9849346</v>
      </c>
      <c r="E64" s="5">
        <v>605418</v>
      </c>
      <c r="F64" s="5">
        <f t="shared" si="1"/>
        <v>9243928</v>
      </c>
    </row>
    <row r="65" spans="1:6" x14ac:dyDescent="0.25">
      <c r="A65" t="s">
        <v>626</v>
      </c>
      <c r="B65">
        <f>+INDEX('1812M'!$E$2:$O$61,MATCH($A65,'1812M'!$D$2:$D$61,0),1)</f>
        <v>2895616461</v>
      </c>
      <c r="C65" s="4">
        <f>+INDEX('1912M'!$E$2:$O$61,MATCH($A65,'1912M'!$D$2:$D$61,0),1)</f>
        <v>2891642932</v>
      </c>
      <c r="D65" s="5">
        <f t="shared" si="0"/>
        <v>-3973529</v>
      </c>
      <c r="E65" s="5">
        <v>-75453</v>
      </c>
      <c r="F65" s="5">
        <f t="shared" si="1"/>
        <v>-3898076</v>
      </c>
    </row>
    <row r="66" spans="1:6" x14ac:dyDescent="0.25">
      <c r="A66" t="s">
        <v>626</v>
      </c>
      <c r="B66">
        <f>+INDEX('1812M'!$E$2:$O$61,MATCH($A66,'1812M'!$D$2:$D$61,0),1)</f>
        <v>2895616461</v>
      </c>
      <c r="C66" s="4">
        <f>+INDEX('1912M'!$E$2:$O$61,MATCH($A66,'1912M'!$D$2:$D$61,0),1)</f>
        <v>2891642932</v>
      </c>
      <c r="D66" s="5">
        <f t="shared" si="0"/>
        <v>-3973529</v>
      </c>
      <c r="E66" s="5">
        <v>-188632</v>
      </c>
      <c r="F66" s="5">
        <f t="shared" si="1"/>
        <v>-3784897</v>
      </c>
    </row>
    <row r="67" spans="1:6" x14ac:dyDescent="0.25">
      <c r="A67" t="s">
        <v>626</v>
      </c>
      <c r="B67">
        <f>+INDEX('1812M'!$E$2:$O$61,MATCH($A67,'1812M'!$D$2:$D$61,0),1)</f>
        <v>2895616461</v>
      </c>
      <c r="C67" s="4">
        <f>+INDEX('1912M'!$E$2:$O$61,MATCH($A67,'1912M'!$D$2:$D$61,0),1)</f>
        <v>2891642932</v>
      </c>
      <c r="D67" s="5">
        <f t="shared" si="0"/>
        <v>-3973529</v>
      </c>
      <c r="E67" s="5">
        <v>-188632</v>
      </c>
      <c r="F67" s="5">
        <f t="shared" si="1"/>
        <v>-3784897</v>
      </c>
    </row>
    <row r="68" spans="1:6" x14ac:dyDescent="0.25">
      <c r="A68" t="s">
        <v>626</v>
      </c>
      <c r="B68">
        <f>+INDEX('1812M'!$E$2:$O$61,MATCH($A68,'1812M'!$D$2:$D$61,0),1)</f>
        <v>2895616461</v>
      </c>
      <c r="C68" s="4">
        <f>+INDEX('1912M'!$E$2:$O$61,MATCH($A68,'1912M'!$D$2:$D$61,0),1)</f>
        <v>2891642932</v>
      </c>
      <c r="D68" s="5">
        <f t="shared" ref="D68:D75" si="2">+C68-B68</f>
        <v>-3973529</v>
      </c>
      <c r="E68" s="5">
        <v>-188632</v>
      </c>
      <c r="F68" s="5">
        <f t="shared" ref="F68:F75" si="3">+D68-E68</f>
        <v>-3784897</v>
      </c>
    </row>
    <row r="69" spans="1:6" x14ac:dyDescent="0.25">
      <c r="A69" t="s">
        <v>626</v>
      </c>
      <c r="B69">
        <f>+INDEX('1812M'!$E$2:$O$61,MATCH($A69,'1812M'!$D$2:$D$61,0),1)</f>
        <v>2895616461</v>
      </c>
      <c r="C69" s="4">
        <f>+INDEX('1912M'!$E$2:$O$61,MATCH($A69,'1912M'!$D$2:$D$61,0),1)</f>
        <v>2891642932</v>
      </c>
      <c r="D69" s="5">
        <f t="shared" si="2"/>
        <v>-3973529</v>
      </c>
      <c r="E69" s="5">
        <v>-113179</v>
      </c>
      <c r="F69" s="5">
        <f t="shared" si="3"/>
        <v>-3860350</v>
      </c>
    </row>
    <row r="70" spans="1:6" x14ac:dyDescent="0.25">
      <c r="A70" t="s">
        <v>626</v>
      </c>
      <c r="B70">
        <f>+INDEX('1812M'!$E$2:$O$61,MATCH($A70,'1812M'!$D$2:$D$61,0),1)</f>
        <v>2895616461</v>
      </c>
      <c r="C70" s="4">
        <f>+INDEX('1912M'!$E$2:$O$61,MATCH($A70,'1912M'!$D$2:$D$61,0),1)</f>
        <v>2891642932</v>
      </c>
      <c r="D70" s="5">
        <f t="shared" si="2"/>
        <v>-3973529</v>
      </c>
      <c r="E70" s="5">
        <v>-113179</v>
      </c>
      <c r="F70" s="5">
        <f t="shared" si="3"/>
        <v>-3860350</v>
      </c>
    </row>
    <row r="71" spans="1:6" x14ac:dyDescent="0.25">
      <c r="A71" t="s">
        <v>626</v>
      </c>
      <c r="B71">
        <f>+INDEX('1812M'!$E$2:$O$61,MATCH($A71,'1812M'!$D$2:$D$61,0),1)</f>
        <v>2895616461</v>
      </c>
      <c r="C71" s="4">
        <f>+INDEX('1912M'!$E$2:$O$61,MATCH($A71,'1912M'!$D$2:$D$61,0),1)</f>
        <v>2891642932</v>
      </c>
      <c r="D71" s="5">
        <f t="shared" si="2"/>
        <v>-3973529</v>
      </c>
      <c r="E71" s="5">
        <v>-358400</v>
      </c>
      <c r="F71" s="5">
        <f t="shared" si="3"/>
        <v>-3615129</v>
      </c>
    </row>
    <row r="72" spans="1:6" x14ac:dyDescent="0.25">
      <c r="A72" t="s">
        <v>626</v>
      </c>
      <c r="B72">
        <f>+INDEX('1812M'!$E$2:$O$61,MATCH($A72,'1812M'!$D$2:$D$61,0),1)</f>
        <v>2895616461</v>
      </c>
      <c r="C72" s="4">
        <f>+INDEX('1912M'!$E$2:$O$61,MATCH($A72,'1912M'!$D$2:$D$61,0),1)</f>
        <v>2891642932</v>
      </c>
      <c r="D72" s="5">
        <f t="shared" si="2"/>
        <v>-3973529</v>
      </c>
      <c r="E72" s="5">
        <v>-132042</v>
      </c>
      <c r="F72" s="5">
        <f t="shared" si="3"/>
        <v>-3841487</v>
      </c>
    </row>
    <row r="73" spans="1:6" x14ac:dyDescent="0.25">
      <c r="A73" t="s">
        <v>626</v>
      </c>
      <c r="B73">
        <f>+INDEX('1812M'!$E$2:$O$61,MATCH($A73,'1812M'!$D$2:$D$61,0),1)</f>
        <v>2895616461</v>
      </c>
      <c r="C73" s="4">
        <f>+INDEX('1912M'!$E$2:$O$61,MATCH($A73,'1912M'!$D$2:$D$61,0),1)</f>
        <v>2891642932</v>
      </c>
      <c r="D73" s="5">
        <f t="shared" si="2"/>
        <v>-3973529</v>
      </c>
      <c r="E73" s="5">
        <v>-1886313</v>
      </c>
      <c r="F73" s="5">
        <f t="shared" si="3"/>
        <v>-2087216</v>
      </c>
    </row>
    <row r="74" spans="1:6" x14ac:dyDescent="0.25">
      <c r="A74" t="s">
        <v>626</v>
      </c>
      <c r="B74">
        <f>+INDEX('1812M'!$E$2:$O$61,MATCH($A74,'1812M'!$D$2:$D$61,0),1)</f>
        <v>2895616461</v>
      </c>
      <c r="C74" s="4">
        <f>+INDEX('1912M'!$E$2:$O$61,MATCH($A74,'1912M'!$D$2:$D$61,0),1)</f>
        <v>2891642932</v>
      </c>
      <c r="D74" s="5">
        <f t="shared" si="2"/>
        <v>-3973529</v>
      </c>
      <c r="E74" s="5">
        <v>-150905</v>
      </c>
      <c r="F74" s="5">
        <f t="shared" si="3"/>
        <v>-3822624</v>
      </c>
    </row>
    <row r="75" spans="1:6" x14ac:dyDescent="0.25">
      <c r="A75" t="s">
        <v>626</v>
      </c>
      <c r="B75">
        <f>+INDEX('1812M'!$E$2:$O$61,MATCH($A75,'1812M'!$D$2:$D$61,0),1)</f>
        <v>2895616461</v>
      </c>
      <c r="C75" s="4">
        <f>+INDEX('1912M'!$E$2:$O$61,MATCH($A75,'1912M'!$D$2:$D$61,0),1)</f>
        <v>2891642932</v>
      </c>
      <c r="D75" s="5">
        <f t="shared" si="2"/>
        <v>-3973529</v>
      </c>
      <c r="E75" s="5">
        <v>-377262</v>
      </c>
      <c r="F75" s="5">
        <f t="shared" si="3"/>
        <v>-3596267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4A101-F0FE-4EBB-9C06-84E88C57E982}">
  <sheetPr codeName="Hoja4"/>
  <dimension ref="A1:O127"/>
  <sheetViews>
    <sheetView topLeftCell="A24" workbookViewId="0">
      <selection activeCell="D2" sqref="D2:D61"/>
    </sheetView>
  </sheetViews>
  <sheetFormatPr baseColWidth="10" defaultRowHeight="15" x14ac:dyDescent="0.25"/>
  <cols>
    <col min="4" max="4" width="11.42578125" style="12"/>
  </cols>
  <sheetData>
    <row r="1" spans="1:15" x14ac:dyDescent="0.25">
      <c r="A1" t="s">
        <v>0</v>
      </c>
      <c r="B1" t="s">
        <v>665</v>
      </c>
      <c r="C1" t="s">
        <v>666</v>
      </c>
      <c r="D1" s="12" t="s">
        <v>667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  <c r="K1" t="s">
        <v>674</v>
      </c>
      <c r="L1" t="s">
        <v>675</v>
      </c>
      <c r="M1" t="s">
        <v>676</v>
      </c>
      <c r="N1" t="s">
        <v>677</v>
      </c>
      <c r="O1" t="s">
        <v>678</v>
      </c>
    </row>
    <row r="2" spans="1:15" x14ac:dyDescent="0.25">
      <c r="A2" s="2">
        <v>43087</v>
      </c>
      <c r="B2" t="s">
        <v>21</v>
      </c>
      <c r="C2" t="s">
        <v>397</v>
      </c>
      <c r="D2" s="12" t="s">
        <v>396</v>
      </c>
      <c r="E2">
        <v>277530296</v>
      </c>
      <c r="F2" t="s">
        <v>62</v>
      </c>
      <c r="G2" t="s">
        <v>639</v>
      </c>
      <c r="H2" t="s">
        <v>398</v>
      </c>
      <c r="I2">
        <v>6.7299999999999999E-3</v>
      </c>
      <c r="J2">
        <v>10000</v>
      </c>
      <c r="K2">
        <v>10000</v>
      </c>
      <c r="L2">
        <v>107.52</v>
      </c>
      <c r="M2">
        <v>103.60668550422599</v>
      </c>
      <c r="N2">
        <v>4.74</v>
      </c>
      <c r="O2">
        <v>2.4</v>
      </c>
    </row>
    <row r="3" spans="1:15" x14ac:dyDescent="0.25">
      <c r="A3" s="2">
        <v>43087</v>
      </c>
      <c r="B3" t="s">
        <v>21</v>
      </c>
      <c r="C3" t="s">
        <v>454</v>
      </c>
      <c r="D3" s="12" t="s">
        <v>453</v>
      </c>
      <c r="E3">
        <v>531753888</v>
      </c>
      <c r="F3" t="s">
        <v>62</v>
      </c>
      <c r="G3" t="s">
        <v>639</v>
      </c>
      <c r="H3" t="s">
        <v>341</v>
      </c>
      <c r="I3">
        <v>1.2895E-2</v>
      </c>
      <c r="J3">
        <v>20000</v>
      </c>
      <c r="K3">
        <v>20000</v>
      </c>
      <c r="L3">
        <v>116.03</v>
      </c>
      <c r="M3">
        <v>99.256294958992996</v>
      </c>
      <c r="N3">
        <v>5.75</v>
      </c>
      <c r="O3">
        <v>2.5499999999999998</v>
      </c>
    </row>
    <row r="4" spans="1:15" x14ac:dyDescent="0.25">
      <c r="A4" s="2">
        <v>43087</v>
      </c>
      <c r="B4" t="s">
        <v>21</v>
      </c>
      <c r="C4" t="s">
        <v>640</v>
      </c>
      <c r="D4" s="12" t="s">
        <v>531</v>
      </c>
      <c r="E4">
        <v>464861252</v>
      </c>
      <c r="F4" t="s">
        <v>62</v>
      </c>
      <c r="G4" t="s">
        <v>639</v>
      </c>
      <c r="H4" t="s">
        <v>158</v>
      </c>
      <c r="I4">
        <v>1.1273E-2</v>
      </c>
      <c r="J4">
        <v>15000</v>
      </c>
      <c r="K4">
        <v>15000</v>
      </c>
      <c r="L4">
        <v>115.65</v>
      </c>
      <c r="M4">
        <v>115.69363593387</v>
      </c>
      <c r="N4">
        <v>7.55</v>
      </c>
      <c r="O4">
        <v>2.66</v>
      </c>
    </row>
    <row r="5" spans="1:15" x14ac:dyDescent="0.25">
      <c r="A5" s="2">
        <v>43087</v>
      </c>
      <c r="B5" t="s">
        <v>21</v>
      </c>
      <c r="C5" t="s">
        <v>641</v>
      </c>
      <c r="D5" s="12" t="s">
        <v>422</v>
      </c>
      <c r="E5">
        <v>178301930</v>
      </c>
      <c r="F5" t="s">
        <v>62</v>
      </c>
      <c r="G5" t="s">
        <v>639</v>
      </c>
      <c r="H5" t="s">
        <v>173</v>
      </c>
      <c r="I5">
        <v>4.3239999999999997E-3</v>
      </c>
      <c r="J5">
        <v>10000</v>
      </c>
      <c r="K5">
        <v>10000</v>
      </c>
      <c r="L5">
        <v>103.28</v>
      </c>
      <c r="M5">
        <v>66.5630824906643</v>
      </c>
      <c r="N5">
        <v>5.25</v>
      </c>
      <c r="O5">
        <v>2.61</v>
      </c>
    </row>
    <row r="6" spans="1:15" x14ac:dyDescent="0.25">
      <c r="A6" s="2">
        <v>43087</v>
      </c>
      <c r="B6" t="s">
        <v>21</v>
      </c>
      <c r="C6" t="s">
        <v>641</v>
      </c>
      <c r="D6" s="12" t="s">
        <v>350</v>
      </c>
      <c r="E6">
        <v>539036242</v>
      </c>
      <c r="F6" t="s">
        <v>62</v>
      </c>
      <c r="G6" t="s">
        <v>639</v>
      </c>
      <c r="H6" t="s">
        <v>173</v>
      </c>
      <c r="I6">
        <v>1.3072E-2</v>
      </c>
      <c r="J6">
        <v>20000</v>
      </c>
      <c r="K6">
        <v>20000</v>
      </c>
      <c r="L6">
        <v>100.5</v>
      </c>
      <c r="M6">
        <v>100.615607025969</v>
      </c>
      <c r="N6">
        <v>4</v>
      </c>
      <c r="O6">
        <v>2.37</v>
      </c>
    </row>
    <row r="7" spans="1:15" x14ac:dyDescent="0.25">
      <c r="A7" s="2">
        <v>43087</v>
      </c>
      <c r="B7" t="s">
        <v>21</v>
      </c>
      <c r="C7" t="s">
        <v>643</v>
      </c>
      <c r="D7" s="12" t="s">
        <v>594</v>
      </c>
      <c r="E7">
        <v>147615721</v>
      </c>
      <c r="F7" t="s">
        <v>62</v>
      </c>
      <c r="G7" t="s">
        <v>639</v>
      </c>
      <c r="H7" t="s">
        <v>26</v>
      </c>
      <c r="I7">
        <v>3.5790000000000001E-3</v>
      </c>
      <c r="J7">
        <v>5000</v>
      </c>
      <c r="K7">
        <v>5000</v>
      </c>
      <c r="L7">
        <v>109.46</v>
      </c>
      <c r="M7">
        <v>110.21481835717501</v>
      </c>
      <c r="N7">
        <v>10.87</v>
      </c>
      <c r="O7">
        <v>3.13</v>
      </c>
    </row>
    <row r="8" spans="1:15" x14ac:dyDescent="0.25">
      <c r="A8" s="2">
        <v>43087</v>
      </c>
      <c r="B8" t="s">
        <v>21</v>
      </c>
      <c r="C8" t="s">
        <v>251</v>
      </c>
      <c r="D8" s="12" t="s">
        <v>597</v>
      </c>
      <c r="E8">
        <v>182538064</v>
      </c>
      <c r="F8" t="s">
        <v>62</v>
      </c>
      <c r="G8" t="s">
        <v>639</v>
      </c>
      <c r="H8" t="s">
        <v>26</v>
      </c>
      <c r="I8">
        <v>4.4260000000000002E-3</v>
      </c>
      <c r="J8">
        <v>6000</v>
      </c>
      <c r="K8">
        <v>6000</v>
      </c>
      <c r="L8">
        <v>111.5</v>
      </c>
      <c r="M8">
        <v>113.574169871279</v>
      </c>
      <c r="N8">
        <v>11.19</v>
      </c>
      <c r="O8">
        <v>3.02</v>
      </c>
    </row>
    <row r="9" spans="1:15" x14ac:dyDescent="0.25">
      <c r="A9" s="2">
        <v>43087</v>
      </c>
      <c r="B9" t="s">
        <v>21</v>
      </c>
      <c r="C9" t="s">
        <v>251</v>
      </c>
      <c r="D9" s="12" t="s">
        <v>621</v>
      </c>
      <c r="E9">
        <v>622833255</v>
      </c>
      <c r="F9" t="s">
        <v>62</v>
      </c>
      <c r="G9" t="s">
        <v>639</v>
      </c>
      <c r="H9" t="s">
        <v>26</v>
      </c>
      <c r="I9">
        <v>1.5103999999999999E-2</v>
      </c>
      <c r="J9">
        <v>20500</v>
      </c>
      <c r="K9">
        <v>20500</v>
      </c>
      <c r="L9">
        <v>111.35</v>
      </c>
      <c r="M9">
        <v>113.421480865094</v>
      </c>
      <c r="N9">
        <v>12.85</v>
      </c>
      <c r="O9">
        <v>3.16</v>
      </c>
    </row>
    <row r="10" spans="1:15" x14ac:dyDescent="0.25">
      <c r="A10" s="2">
        <v>43087</v>
      </c>
      <c r="B10" t="s">
        <v>21</v>
      </c>
      <c r="C10" t="s">
        <v>251</v>
      </c>
      <c r="D10" s="12" t="s">
        <v>607</v>
      </c>
      <c r="E10">
        <v>647731554</v>
      </c>
      <c r="F10" t="s">
        <v>62</v>
      </c>
      <c r="G10" t="s">
        <v>639</v>
      </c>
      <c r="H10" t="s">
        <v>26</v>
      </c>
      <c r="I10">
        <v>1.5708E-2</v>
      </c>
      <c r="J10">
        <v>20000</v>
      </c>
      <c r="K10">
        <v>20000</v>
      </c>
      <c r="L10">
        <v>118.83</v>
      </c>
      <c r="M10">
        <v>120.904492903437</v>
      </c>
      <c r="N10">
        <v>11.56</v>
      </c>
      <c r="O10">
        <v>3.07</v>
      </c>
    </row>
    <row r="11" spans="1:15" x14ac:dyDescent="0.25">
      <c r="A11" s="2">
        <v>43087</v>
      </c>
      <c r="B11" t="s">
        <v>21</v>
      </c>
      <c r="C11" t="s">
        <v>644</v>
      </c>
      <c r="D11" s="12" t="s">
        <v>380</v>
      </c>
      <c r="E11">
        <v>813819364</v>
      </c>
      <c r="F11" t="s">
        <v>62</v>
      </c>
      <c r="G11" t="s">
        <v>639</v>
      </c>
      <c r="H11" t="s">
        <v>26</v>
      </c>
      <c r="I11">
        <v>1.9734999999999999E-2</v>
      </c>
      <c r="J11">
        <v>30000</v>
      </c>
      <c r="K11">
        <v>30000</v>
      </c>
      <c r="L11">
        <v>100.28</v>
      </c>
      <c r="M11">
        <v>101.270777903585</v>
      </c>
      <c r="N11">
        <v>4.34</v>
      </c>
      <c r="O11">
        <v>2.5499999999999998</v>
      </c>
    </row>
    <row r="12" spans="1:15" x14ac:dyDescent="0.25">
      <c r="A12" s="2">
        <v>43087</v>
      </c>
      <c r="B12" t="s">
        <v>21</v>
      </c>
      <c r="C12" t="s">
        <v>450</v>
      </c>
      <c r="D12" s="12" t="s">
        <v>449</v>
      </c>
      <c r="E12">
        <v>41896996</v>
      </c>
      <c r="F12" t="s">
        <v>62</v>
      </c>
      <c r="G12" t="s">
        <v>639</v>
      </c>
      <c r="H12" t="s">
        <v>26</v>
      </c>
      <c r="I12">
        <v>1.016E-3</v>
      </c>
      <c r="J12">
        <v>1500</v>
      </c>
      <c r="K12">
        <v>1500</v>
      </c>
      <c r="L12">
        <v>119.29</v>
      </c>
      <c r="M12">
        <v>104.272313106165</v>
      </c>
      <c r="N12">
        <v>5.72</v>
      </c>
      <c r="O12">
        <v>2.67</v>
      </c>
    </row>
    <row r="13" spans="1:15" x14ac:dyDescent="0.25">
      <c r="A13" s="2">
        <v>43087</v>
      </c>
      <c r="B13" t="s">
        <v>21</v>
      </c>
      <c r="C13" t="s">
        <v>244</v>
      </c>
      <c r="D13" s="12" t="s">
        <v>625</v>
      </c>
      <c r="E13">
        <v>56417743</v>
      </c>
      <c r="F13" t="s">
        <v>62</v>
      </c>
      <c r="G13" t="s">
        <v>639</v>
      </c>
      <c r="H13" t="s">
        <v>26</v>
      </c>
      <c r="I13">
        <v>1.3680000000000001E-3</v>
      </c>
      <c r="J13">
        <v>2000</v>
      </c>
      <c r="K13">
        <v>2000</v>
      </c>
      <c r="L13">
        <v>103.71</v>
      </c>
      <c r="M13">
        <v>105.30841929882899</v>
      </c>
      <c r="N13">
        <v>13.61</v>
      </c>
      <c r="O13">
        <v>3.02</v>
      </c>
    </row>
    <row r="14" spans="1:15" x14ac:dyDescent="0.25">
      <c r="A14" s="2">
        <v>43087</v>
      </c>
      <c r="B14" t="s">
        <v>21</v>
      </c>
      <c r="C14" t="s">
        <v>244</v>
      </c>
      <c r="D14" s="12" t="s">
        <v>424</v>
      </c>
      <c r="E14">
        <v>11519080</v>
      </c>
      <c r="F14" t="s">
        <v>62</v>
      </c>
      <c r="G14" t="s">
        <v>639</v>
      </c>
      <c r="H14" t="s">
        <v>26</v>
      </c>
      <c r="I14">
        <v>2.7900000000000001E-4</v>
      </c>
      <c r="J14">
        <v>500</v>
      </c>
      <c r="K14">
        <v>500</v>
      </c>
      <c r="L14">
        <v>107.61</v>
      </c>
      <c r="M14">
        <v>86.005291390459007</v>
      </c>
      <c r="N14">
        <v>5.26</v>
      </c>
      <c r="O14">
        <v>2.54</v>
      </c>
    </row>
    <row r="15" spans="1:15" x14ac:dyDescent="0.25">
      <c r="A15" s="2">
        <v>43087</v>
      </c>
      <c r="B15" t="s">
        <v>21</v>
      </c>
      <c r="C15" t="s">
        <v>368</v>
      </c>
      <c r="D15" s="12" t="s">
        <v>367</v>
      </c>
      <c r="E15">
        <v>493610322</v>
      </c>
      <c r="F15" t="s">
        <v>62</v>
      </c>
      <c r="G15" t="s">
        <v>642</v>
      </c>
      <c r="H15" t="s">
        <v>26</v>
      </c>
      <c r="I15">
        <v>1.197E-2</v>
      </c>
      <c r="J15">
        <v>500000000</v>
      </c>
      <c r="K15">
        <v>500000000</v>
      </c>
      <c r="L15">
        <v>98.53</v>
      </c>
      <c r="M15">
        <v>98.722064000000003</v>
      </c>
      <c r="N15">
        <v>4.08</v>
      </c>
      <c r="O15">
        <v>4.88</v>
      </c>
    </row>
    <row r="16" spans="1:15" x14ac:dyDescent="0.25">
      <c r="A16" s="2">
        <v>43087</v>
      </c>
      <c r="B16" t="s">
        <v>21</v>
      </c>
      <c r="C16" t="s">
        <v>368</v>
      </c>
      <c r="D16" s="12" t="s">
        <v>528</v>
      </c>
      <c r="E16">
        <v>592730924</v>
      </c>
      <c r="F16" t="s">
        <v>62</v>
      </c>
      <c r="G16" t="s">
        <v>639</v>
      </c>
      <c r="H16" t="s">
        <v>26</v>
      </c>
      <c r="I16">
        <v>1.4374E-2</v>
      </c>
      <c r="J16">
        <v>20000</v>
      </c>
      <c r="K16">
        <v>20000</v>
      </c>
      <c r="L16">
        <v>108.8</v>
      </c>
      <c r="M16">
        <v>110.638166925562</v>
      </c>
      <c r="N16">
        <v>7.43</v>
      </c>
      <c r="O16">
        <v>2.81</v>
      </c>
    </row>
    <row r="17" spans="1:15" x14ac:dyDescent="0.25">
      <c r="A17" s="2">
        <v>43087</v>
      </c>
      <c r="B17" t="s">
        <v>21</v>
      </c>
      <c r="C17" t="s">
        <v>645</v>
      </c>
      <c r="D17" s="12" t="s">
        <v>176</v>
      </c>
      <c r="E17">
        <v>686814721</v>
      </c>
      <c r="F17" t="s">
        <v>62</v>
      </c>
      <c r="G17" t="s">
        <v>639</v>
      </c>
      <c r="H17" t="s">
        <v>26</v>
      </c>
      <c r="I17">
        <v>1.6655E-2</v>
      </c>
      <c r="J17">
        <v>25000</v>
      </c>
      <c r="K17">
        <v>25000</v>
      </c>
      <c r="L17">
        <v>101.82</v>
      </c>
      <c r="M17">
        <v>102.55975340194099</v>
      </c>
      <c r="N17">
        <v>1.26</v>
      </c>
      <c r="O17">
        <v>1.93</v>
      </c>
    </row>
    <row r="18" spans="1:15" x14ac:dyDescent="0.25">
      <c r="A18" s="2">
        <v>43087</v>
      </c>
      <c r="B18" t="s">
        <v>21</v>
      </c>
      <c r="C18" t="s">
        <v>60</v>
      </c>
      <c r="D18" s="12" t="s">
        <v>248</v>
      </c>
      <c r="E18">
        <v>838041806</v>
      </c>
      <c r="F18" t="s">
        <v>62</v>
      </c>
      <c r="G18" t="s">
        <v>642</v>
      </c>
      <c r="H18" t="s">
        <v>26</v>
      </c>
      <c r="I18">
        <v>2.0323000000000001E-2</v>
      </c>
      <c r="J18">
        <v>800000000</v>
      </c>
      <c r="K18">
        <v>800000000</v>
      </c>
      <c r="L18">
        <v>102.25</v>
      </c>
      <c r="M18">
        <v>104.755225</v>
      </c>
      <c r="N18">
        <v>2.35</v>
      </c>
      <c r="O18">
        <v>4.32</v>
      </c>
    </row>
    <row r="19" spans="1:15" x14ac:dyDescent="0.25">
      <c r="A19" s="2">
        <v>43087</v>
      </c>
      <c r="B19" t="s">
        <v>21</v>
      </c>
      <c r="C19" t="s">
        <v>60</v>
      </c>
      <c r="D19" s="12" t="s">
        <v>500</v>
      </c>
      <c r="E19">
        <v>726674174</v>
      </c>
      <c r="F19" t="s">
        <v>62</v>
      </c>
      <c r="G19" t="s">
        <v>639</v>
      </c>
      <c r="H19" t="s">
        <v>26</v>
      </c>
      <c r="I19">
        <v>1.7621999999999999E-2</v>
      </c>
      <c r="J19">
        <v>28000</v>
      </c>
      <c r="K19">
        <v>28000</v>
      </c>
      <c r="L19">
        <v>102.25</v>
      </c>
      <c r="M19">
        <v>96.885564895049797</v>
      </c>
      <c r="N19">
        <v>6.78</v>
      </c>
      <c r="O19">
        <v>2.66</v>
      </c>
    </row>
    <row r="20" spans="1:15" x14ac:dyDescent="0.25">
      <c r="A20" s="2">
        <v>43087</v>
      </c>
      <c r="B20" t="s">
        <v>21</v>
      </c>
      <c r="C20" t="s">
        <v>152</v>
      </c>
      <c r="D20" s="12" t="s">
        <v>151</v>
      </c>
      <c r="E20">
        <v>87171303</v>
      </c>
      <c r="F20" t="s">
        <v>62</v>
      </c>
      <c r="G20" t="s">
        <v>642</v>
      </c>
      <c r="H20" t="s">
        <v>26</v>
      </c>
      <c r="I20">
        <v>2.1129999999999999E-3</v>
      </c>
      <c r="J20">
        <v>130000000</v>
      </c>
      <c r="K20">
        <v>130000000</v>
      </c>
      <c r="L20">
        <v>100.14</v>
      </c>
      <c r="M20">
        <v>67.054848000000007</v>
      </c>
      <c r="N20">
        <v>0.9</v>
      </c>
      <c r="O20">
        <v>6.84</v>
      </c>
    </row>
    <row r="21" spans="1:15" x14ac:dyDescent="0.25">
      <c r="A21" s="2">
        <v>43087</v>
      </c>
      <c r="B21" t="s">
        <v>21</v>
      </c>
      <c r="C21" t="s">
        <v>152</v>
      </c>
      <c r="D21" s="12" t="s">
        <v>180</v>
      </c>
      <c r="E21">
        <v>506869925</v>
      </c>
      <c r="F21" t="s">
        <v>62</v>
      </c>
      <c r="G21" t="s">
        <v>642</v>
      </c>
      <c r="H21" t="s">
        <v>26</v>
      </c>
      <c r="I21">
        <v>1.2292000000000001E-2</v>
      </c>
      <c r="J21">
        <v>500000000</v>
      </c>
      <c r="K21">
        <v>500000000</v>
      </c>
      <c r="L21">
        <v>100.16</v>
      </c>
      <c r="M21">
        <v>101.373985</v>
      </c>
      <c r="N21">
        <v>1.28</v>
      </c>
      <c r="O21">
        <v>5.67</v>
      </c>
    </row>
    <row r="22" spans="1:15" x14ac:dyDescent="0.25">
      <c r="A22" s="2">
        <v>43087</v>
      </c>
      <c r="B22" t="s">
        <v>21</v>
      </c>
      <c r="C22" t="s">
        <v>646</v>
      </c>
      <c r="D22" s="12" t="s">
        <v>273</v>
      </c>
      <c r="E22">
        <v>57010312</v>
      </c>
      <c r="F22" t="s">
        <v>275</v>
      </c>
      <c r="G22" t="s">
        <v>642</v>
      </c>
      <c r="H22" t="s">
        <v>276</v>
      </c>
      <c r="I22">
        <v>1.382E-3</v>
      </c>
      <c r="J22">
        <v>55000000</v>
      </c>
      <c r="K22">
        <v>55000000</v>
      </c>
      <c r="L22">
        <v>102.29</v>
      </c>
      <c r="M22">
        <v>103.655112</v>
      </c>
      <c r="N22">
        <v>2.98</v>
      </c>
      <c r="O22">
        <v>3.76</v>
      </c>
    </row>
    <row r="23" spans="1:15" x14ac:dyDescent="0.25">
      <c r="A23" s="2">
        <v>43087</v>
      </c>
      <c r="B23" t="s">
        <v>21</v>
      </c>
      <c r="C23" t="s">
        <v>646</v>
      </c>
      <c r="D23" s="12" t="s">
        <v>502</v>
      </c>
      <c r="E23">
        <v>1044616565</v>
      </c>
      <c r="F23" t="s">
        <v>275</v>
      </c>
      <c r="G23" t="s">
        <v>642</v>
      </c>
      <c r="H23" t="s">
        <v>276</v>
      </c>
      <c r="I23">
        <v>2.5333000000000001E-2</v>
      </c>
      <c r="J23">
        <v>1035000000</v>
      </c>
      <c r="K23">
        <v>1035000000</v>
      </c>
      <c r="L23">
        <v>99.61</v>
      </c>
      <c r="M23">
        <v>100.929136</v>
      </c>
      <c r="N23">
        <v>6.86</v>
      </c>
      <c r="O23">
        <v>4.6100000000000003</v>
      </c>
    </row>
    <row r="24" spans="1:15" x14ac:dyDescent="0.25">
      <c r="A24" s="2">
        <v>43087</v>
      </c>
      <c r="B24" t="s">
        <v>21</v>
      </c>
      <c r="C24" t="s">
        <v>646</v>
      </c>
      <c r="D24" s="12" t="s">
        <v>606</v>
      </c>
      <c r="E24">
        <v>3980048547</v>
      </c>
      <c r="F24" t="s">
        <v>275</v>
      </c>
      <c r="G24" t="s">
        <v>642</v>
      </c>
      <c r="H24" t="s">
        <v>276</v>
      </c>
      <c r="I24">
        <v>9.6519999999999995E-2</v>
      </c>
      <c r="J24">
        <v>3970000000</v>
      </c>
      <c r="K24">
        <v>3970000000</v>
      </c>
      <c r="L24">
        <v>98.8</v>
      </c>
      <c r="M24">
        <v>100.253112</v>
      </c>
      <c r="N24">
        <v>11.53</v>
      </c>
      <c r="O24">
        <v>5.17</v>
      </c>
    </row>
    <row r="25" spans="1:15" x14ac:dyDescent="0.25">
      <c r="A25" s="2">
        <v>43087</v>
      </c>
      <c r="B25" t="s">
        <v>21</v>
      </c>
      <c r="C25" t="s">
        <v>646</v>
      </c>
      <c r="D25" s="12" t="s">
        <v>624</v>
      </c>
      <c r="E25">
        <v>502474869</v>
      </c>
      <c r="F25" t="s">
        <v>275</v>
      </c>
      <c r="G25" t="s">
        <v>642</v>
      </c>
      <c r="H25" t="s">
        <v>276</v>
      </c>
      <c r="I25">
        <v>1.2185E-2</v>
      </c>
      <c r="J25">
        <v>450000000</v>
      </c>
      <c r="K25">
        <v>450000000</v>
      </c>
      <c r="L25">
        <v>108.62</v>
      </c>
      <c r="M25">
        <v>111.66108199999999</v>
      </c>
      <c r="N25">
        <v>13.41</v>
      </c>
      <c r="O25">
        <v>5.42</v>
      </c>
    </row>
    <row r="26" spans="1:15" x14ac:dyDescent="0.25">
      <c r="A26" s="2">
        <v>43087</v>
      </c>
      <c r="B26" t="s">
        <v>21</v>
      </c>
      <c r="C26" t="s">
        <v>647</v>
      </c>
      <c r="D26" s="12" t="s">
        <v>540</v>
      </c>
      <c r="E26">
        <v>6065871551</v>
      </c>
      <c r="F26" t="s">
        <v>275</v>
      </c>
      <c r="G26" t="s">
        <v>639</v>
      </c>
      <c r="H26" t="s">
        <v>276</v>
      </c>
      <c r="I26">
        <v>0.14710300000000001</v>
      </c>
      <c r="J26">
        <v>233000</v>
      </c>
      <c r="K26">
        <v>233000</v>
      </c>
      <c r="L26">
        <v>96.76</v>
      </c>
      <c r="M26">
        <v>97.188453168680894</v>
      </c>
      <c r="N26">
        <v>7.7</v>
      </c>
      <c r="O26">
        <v>1.94</v>
      </c>
    </row>
    <row r="27" spans="1:15" x14ac:dyDescent="0.25">
      <c r="A27" s="2">
        <v>43087</v>
      </c>
      <c r="B27" t="s">
        <v>21</v>
      </c>
      <c r="C27" t="s">
        <v>647</v>
      </c>
      <c r="D27" s="12" t="s">
        <v>626</v>
      </c>
      <c r="E27">
        <v>2895616461</v>
      </c>
      <c r="F27" t="s">
        <v>275</v>
      </c>
      <c r="G27" t="s">
        <v>639</v>
      </c>
      <c r="H27" t="s">
        <v>276</v>
      </c>
      <c r="I27">
        <v>7.0221000000000006E-2</v>
      </c>
      <c r="J27">
        <v>112000</v>
      </c>
      <c r="K27">
        <v>112000</v>
      </c>
      <c r="L27">
        <v>95.95</v>
      </c>
      <c r="M27">
        <v>96.516240215036802</v>
      </c>
      <c r="N27">
        <v>14.49</v>
      </c>
      <c r="O27">
        <v>2.2999999999999998</v>
      </c>
    </row>
    <row r="28" spans="1:15" x14ac:dyDescent="0.25">
      <c r="A28" s="2">
        <v>43087</v>
      </c>
      <c r="B28" t="s">
        <v>21</v>
      </c>
      <c r="C28" t="s">
        <v>647</v>
      </c>
      <c r="D28" s="12" t="s">
        <v>630</v>
      </c>
      <c r="E28">
        <v>1890113288</v>
      </c>
      <c r="F28" t="s">
        <v>275</v>
      </c>
      <c r="G28" t="s">
        <v>639</v>
      </c>
      <c r="H28" t="s">
        <v>276</v>
      </c>
      <c r="I28">
        <v>4.5837000000000003E-2</v>
      </c>
      <c r="J28">
        <v>63000</v>
      </c>
      <c r="K28">
        <v>63000</v>
      </c>
      <c r="L28">
        <v>110.45</v>
      </c>
      <c r="M28">
        <v>112.001713606468</v>
      </c>
      <c r="N28">
        <v>18.47</v>
      </c>
      <c r="O28">
        <v>2.46</v>
      </c>
    </row>
    <row r="29" spans="1:15" x14ac:dyDescent="0.25">
      <c r="A29" s="2">
        <v>43087</v>
      </c>
      <c r="B29" t="s">
        <v>21</v>
      </c>
      <c r="C29" t="s">
        <v>648</v>
      </c>
      <c r="D29" s="12" t="s">
        <v>292</v>
      </c>
      <c r="E29">
        <v>453848346</v>
      </c>
      <c r="F29" t="s">
        <v>62</v>
      </c>
      <c r="G29" t="s">
        <v>639</v>
      </c>
      <c r="H29" t="s">
        <v>51</v>
      </c>
      <c r="I29">
        <v>1.1006E-2</v>
      </c>
      <c r="J29">
        <v>15000</v>
      </c>
      <c r="K29">
        <v>15000</v>
      </c>
      <c r="L29">
        <v>109.8</v>
      </c>
      <c r="M29">
        <v>112.952768348421</v>
      </c>
      <c r="N29">
        <v>3.16</v>
      </c>
      <c r="O29">
        <v>3.14</v>
      </c>
    </row>
    <row r="30" spans="1:15" x14ac:dyDescent="0.25">
      <c r="A30" s="2">
        <v>43087</v>
      </c>
      <c r="B30" t="s">
        <v>21</v>
      </c>
      <c r="C30" t="s">
        <v>649</v>
      </c>
      <c r="D30" s="12" t="s">
        <v>616</v>
      </c>
      <c r="E30">
        <v>280751142</v>
      </c>
      <c r="F30" t="s">
        <v>62</v>
      </c>
      <c r="G30" t="s">
        <v>639</v>
      </c>
      <c r="H30" t="s">
        <v>398</v>
      </c>
      <c r="I30">
        <v>6.8079999999999998E-3</v>
      </c>
      <c r="J30">
        <v>10000</v>
      </c>
      <c r="K30">
        <v>10000</v>
      </c>
      <c r="L30">
        <v>103.13</v>
      </c>
      <c r="M30">
        <v>104.809081002624</v>
      </c>
      <c r="N30">
        <v>11.97</v>
      </c>
      <c r="O30">
        <v>3.08</v>
      </c>
    </row>
    <row r="31" spans="1:15" x14ac:dyDescent="0.25">
      <c r="A31" s="2">
        <v>43087</v>
      </c>
      <c r="B31" t="s">
        <v>21</v>
      </c>
      <c r="C31" t="s">
        <v>650</v>
      </c>
      <c r="D31" s="12" t="s">
        <v>568</v>
      </c>
      <c r="E31">
        <v>406919269</v>
      </c>
      <c r="F31" t="s">
        <v>62</v>
      </c>
      <c r="G31" t="s">
        <v>642</v>
      </c>
      <c r="H31" t="s">
        <v>131</v>
      </c>
      <c r="I31">
        <v>9.868E-3</v>
      </c>
      <c r="J31">
        <v>400000000</v>
      </c>
      <c r="K31">
        <v>400000000</v>
      </c>
      <c r="L31">
        <v>101.41</v>
      </c>
      <c r="M31">
        <v>101.729817</v>
      </c>
      <c r="N31">
        <v>8.99</v>
      </c>
      <c r="O31">
        <v>6.83</v>
      </c>
    </row>
    <row r="32" spans="1:15" x14ac:dyDescent="0.25">
      <c r="A32" s="2">
        <v>43087</v>
      </c>
      <c r="B32" t="s">
        <v>21</v>
      </c>
      <c r="C32" t="s">
        <v>651</v>
      </c>
      <c r="D32" s="12" t="s">
        <v>510</v>
      </c>
      <c r="E32">
        <v>784400116</v>
      </c>
      <c r="F32" t="s">
        <v>62</v>
      </c>
      <c r="G32" t="s">
        <v>639</v>
      </c>
      <c r="H32" t="s">
        <v>26</v>
      </c>
      <c r="I32">
        <v>1.9022000000000001E-2</v>
      </c>
      <c r="J32">
        <v>25000</v>
      </c>
      <c r="K32">
        <v>25000</v>
      </c>
      <c r="L32">
        <v>113.27</v>
      </c>
      <c r="M32">
        <v>117.13185522331599</v>
      </c>
      <c r="N32">
        <v>6.92</v>
      </c>
      <c r="O32">
        <v>2.6</v>
      </c>
    </row>
    <row r="33" spans="1:15" x14ac:dyDescent="0.25">
      <c r="A33" s="2">
        <v>43087</v>
      </c>
      <c r="B33" t="s">
        <v>21</v>
      </c>
      <c r="C33" t="s">
        <v>652</v>
      </c>
      <c r="D33" s="12" t="s">
        <v>679</v>
      </c>
      <c r="E33">
        <v>199765608</v>
      </c>
      <c r="F33" t="s">
        <v>47</v>
      </c>
      <c r="G33" t="s">
        <v>642</v>
      </c>
      <c r="H33" t="s">
        <v>26</v>
      </c>
      <c r="I33">
        <v>4.8440000000000002E-3</v>
      </c>
      <c r="J33">
        <v>200000000</v>
      </c>
      <c r="K33">
        <v>1</v>
      </c>
      <c r="L33">
        <v>99.882803999999993</v>
      </c>
      <c r="M33">
        <v>99.882803999999993</v>
      </c>
      <c r="N33">
        <v>0.04</v>
      </c>
      <c r="O33">
        <v>2.64</v>
      </c>
    </row>
    <row r="34" spans="1:15" x14ac:dyDescent="0.25">
      <c r="A34" s="2">
        <v>43087</v>
      </c>
      <c r="B34" t="s">
        <v>21</v>
      </c>
      <c r="C34" t="s">
        <v>373</v>
      </c>
      <c r="D34" s="12" t="s">
        <v>573</v>
      </c>
      <c r="E34">
        <v>297370245</v>
      </c>
      <c r="F34" t="s">
        <v>62</v>
      </c>
      <c r="G34" t="s">
        <v>639</v>
      </c>
      <c r="H34" t="s">
        <v>26</v>
      </c>
      <c r="I34">
        <v>7.2110000000000004E-3</v>
      </c>
      <c r="J34">
        <v>10000</v>
      </c>
      <c r="K34">
        <v>10000</v>
      </c>
      <c r="L34">
        <v>110.11</v>
      </c>
      <c r="M34">
        <v>111.01326916766401</v>
      </c>
      <c r="N34">
        <v>9.08</v>
      </c>
      <c r="O34">
        <v>2.79</v>
      </c>
    </row>
    <row r="35" spans="1:15" x14ac:dyDescent="0.25">
      <c r="A35" s="2">
        <v>43087</v>
      </c>
      <c r="B35" t="s">
        <v>21</v>
      </c>
      <c r="C35" t="s">
        <v>653</v>
      </c>
      <c r="D35" s="12" t="s">
        <v>567</v>
      </c>
      <c r="E35">
        <v>576772385</v>
      </c>
      <c r="F35" t="s">
        <v>62</v>
      </c>
      <c r="G35" t="s">
        <v>639</v>
      </c>
      <c r="H35" t="s">
        <v>26</v>
      </c>
      <c r="I35">
        <v>1.3986999999999999E-2</v>
      </c>
      <c r="J35">
        <v>23000</v>
      </c>
      <c r="K35">
        <v>23000</v>
      </c>
      <c r="L35">
        <v>108.37</v>
      </c>
      <c r="M35">
        <v>93.616845755599698</v>
      </c>
      <c r="N35">
        <v>8.83</v>
      </c>
      <c r="O35">
        <v>2.84</v>
      </c>
    </row>
    <row r="36" spans="1:15" x14ac:dyDescent="0.25">
      <c r="A36" s="2">
        <v>43087</v>
      </c>
      <c r="B36" t="s">
        <v>21</v>
      </c>
      <c r="C36" t="s">
        <v>653</v>
      </c>
      <c r="D36" s="12" t="s">
        <v>614</v>
      </c>
      <c r="E36">
        <v>288088263</v>
      </c>
      <c r="F36" t="s">
        <v>62</v>
      </c>
      <c r="G36" t="s">
        <v>639</v>
      </c>
      <c r="H36" t="s">
        <v>26</v>
      </c>
      <c r="I36">
        <v>6.986E-3</v>
      </c>
      <c r="J36">
        <v>10000</v>
      </c>
      <c r="K36">
        <v>10000</v>
      </c>
      <c r="L36">
        <v>106.46</v>
      </c>
      <c r="M36">
        <v>107.548150570559</v>
      </c>
      <c r="N36">
        <v>11.66</v>
      </c>
      <c r="O36">
        <v>2.94</v>
      </c>
    </row>
    <row r="37" spans="1:15" x14ac:dyDescent="0.25">
      <c r="A37" s="2">
        <v>43087</v>
      </c>
      <c r="B37" t="s">
        <v>21</v>
      </c>
      <c r="C37" t="s">
        <v>654</v>
      </c>
      <c r="D37" s="12" t="s">
        <v>680</v>
      </c>
      <c r="E37">
        <v>3687872</v>
      </c>
      <c r="F37" t="s">
        <v>25</v>
      </c>
      <c r="G37" t="s">
        <v>642</v>
      </c>
      <c r="H37" t="s">
        <v>26</v>
      </c>
      <c r="I37">
        <v>8.8999999999999995E-5</v>
      </c>
      <c r="J37">
        <v>3341</v>
      </c>
      <c r="K37">
        <v>3341</v>
      </c>
      <c r="L37">
        <v>1103.8226999999999</v>
      </c>
      <c r="M37">
        <v>110382.28075400001</v>
      </c>
      <c r="N37">
        <v>0</v>
      </c>
      <c r="O37">
        <v>0</v>
      </c>
    </row>
    <row r="38" spans="1:15" x14ac:dyDescent="0.25">
      <c r="A38" s="2">
        <v>43087</v>
      </c>
      <c r="B38" t="s">
        <v>21</v>
      </c>
      <c r="C38" t="s">
        <v>206</v>
      </c>
      <c r="D38" s="12" t="s">
        <v>205</v>
      </c>
      <c r="E38">
        <v>193543420</v>
      </c>
      <c r="F38" t="s">
        <v>62</v>
      </c>
      <c r="G38" t="s">
        <v>639</v>
      </c>
      <c r="H38" t="s">
        <v>26</v>
      </c>
      <c r="I38">
        <v>4.6930000000000001E-3</v>
      </c>
      <c r="J38">
        <v>12000</v>
      </c>
      <c r="K38">
        <v>12000</v>
      </c>
      <c r="L38">
        <v>102.4</v>
      </c>
      <c r="M38">
        <v>60.210820633411402</v>
      </c>
      <c r="N38">
        <v>1.73</v>
      </c>
      <c r="O38">
        <v>2.38</v>
      </c>
    </row>
    <row r="39" spans="1:15" x14ac:dyDescent="0.25">
      <c r="A39" s="2">
        <v>43087</v>
      </c>
      <c r="B39" t="s">
        <v>21</v>
      </c>
      <c r="C39" t="s">
        <v>304</v>
      </c>
      <c r="D39" s="12" t="s">
        <v>336</v>
      </c>
      <c r="E39">
        <v>611031435</v>
      </c>
      <c r="F39" t="s">
        <v>62</v>
      </c>
      <c r="G39" t="s">
        <v>642</v>
      </c>
      <c r="H39" t="s">
        <v>131</v>
      </c>
      <c r="I39">
        <v>1.4818E-2</v>
      </c>
      <c r="J39">
        <v>600000000</v>
      </c>
      <c r="K39">
        <v>600000000</v>
      </c>
      <c r="L39">
        <v>101.52</v>
      </c>
      <c r="M39">
        <v>101.838572</v>
      </c>
      <c r="N39">
        <v>3.61</v>
      </c>
      <c r="O39">
        <v>4.66</v>
      </c>
    </row>
    <row r="40" spans="1:15" x14ac:dyDescent="0.25">
      <c r="A40" s="2">
        <v>43087</v>
      </c>
      <c r="B40" t="s">
        <v>21</v>
      </c>
      <c r="C40" t="s">
        <v>74</v>
      </c>
      <c r="D40" s="12" t="s">
        <v>679</v>
      </c>
      <c r="E40">
        <v>5181737</v>
      </c>
      <c r="F40" t="s">
        <v>47</v>
      </c>
      <c r="G40" t="s">
        <v>642</v>
      </c>
      <c r="H40" t="s">
        <v>26</v>
      </c>
      <c r="I40">
        <v>1.25E-4</v>
      </c>
      <c r="J40">
        <v>5201600</v>
      </c>
      <c r="K40">
        <v>1</v>
      </c>
      <c r="L40">
        <v>99.618136000000007</v>
      </c>
      <c r="M40">
        <v>99.618136000000007</v>
      </c>
      <c r="N40">
        <v>0.13</v>
      </c>
      <c r="O40">
        <v>3</v>
      </c>
    </row>
    <row r="41" spans="1:15" x14ac:dyDescent="0.25">
      <c r="A41" s="2">
        <v>43087</v>
      </c>
      <c r="B41" t="s">
        <v>21</v>
      </c>
      <c r="C41" t="s">
        <v>655</v>
      </c>
      <c r="D41" s="12" t="s">
        <v>679</v>
      </c>
      <c r="E41">
        <v>4964422</v>
      </c>
      <c r="F41" t="s">
        <v>47</v>
      </c>
      <c r="G41" t="s">
        <v>642</v>
      </c>
      <c r="H41" t="s">
        <v>26</v>
      </c>
      <c r="I41">
        <v>1.2E-4</v>
      </c>
      <c r="J41">
        <v>5000000</v>
      </c>
      <c r="K41">
        <v>1</v>
      </c>
      <c r="L41">
        <v>99.288439999999994</v>
      </c>
      <c r="M41">
        <v>99.288439999999994</v>
      </c>
      <c r="N41">
        <v>0.24</v>
      </c>
      <c r="O41">
        <v>3</v>
      </c>
    </row>
    <row r="42" spans="1:15" x14ac:dyDescent="0.25">
      <c r="A42" s="2">
        <v>43087</v>
      </c>
      <c r="B42" t="s">
        <v>21</v>
      </c>
      <c r="C42" t="s">
        <v>195</v>
      </c>
      <c r="D42" s="12" t="s">
        <v>325</v>
      </c>
      <c r="E42">
        <v>510228619</v>
      </c>
      <c r="F42" t="s">
        <v>62</v>
      </c>
      <c r="G42" t="s">
        <v>642</v>
      </c>
      <c r="H42" t="s">
        <v>26</v>
      </c>
      <c r="I42">
        <v>1.2373E-2</v>
      </c>
      <c r="J42">
        <v>500000000</v>
      </c>
      <c r="K42">
        <v>500000000</v>
      </c>
      <c r="L42">
        <v>101.16</v>
      </c>
      <c r="M42">
        <v>102.045723</v>
      </c>
      <c r="N42">
        <v>3.5</v>
      </c>
      <c r="O42">
        <v>4.75</v>
      </c>
    </row>
    <row r="43" spans="1:15" x14ac:dyDescent="0.25">
      <c r="A43" s="2">
        <v>43087</v>
      </c>
      <c r="B43" t="s">
        <v>21</v>
      </c>
      <c r="C43" t="s">
        <v>195</v>
      </c>
      <c r="D43" s="12" t="s">
        <v>355</v>
      </c>
      <c r="E43">
        <v>290967137</v>
      </c>
      <c r="F43" t="s">
        <v>62</v>
      </c>
      <c r="G43" t="s">
        <v>639</v>
      </c>
      <c r="H43" t="s">
        <v>26</v>
      </c>
      <c r="I43">
        <v>7.0559999999999998E-3</v>
      </c>
      <c r="J43">
        <v>11000</v>
      </c>
      <c r="K43">
        <v>11000</v>
      </c>
      <c r="L43">
        <v>98.2</v>
      </c>
      <c r="M43">
        <v>98.748074746549406</v>
      </c>
      <c r="N43">
        <v>4.03</v>
      </c>
      <c r="O43">
        <v>2.36</v>
      </c>
    </row>
    <row r="44" spans="1:15" x14ac:dyDescent="0.25">
      <c r="A44" s="2">
        <v>43087</v>
      </c>
      <c r="B44" t="s">
        <v>21</v>
      </c>
      <c r="C44" t="s">
        <v>656</v>
      </c>
      <c r="D44" s="12" t="s">
        <v>266</v>
      </c>
      <c r="E44">
        <v>417914442</v>
      </c>
      <c r="F44" t="s">
        <v>62</v>
      </c>
      <c r="G44" t="s">
        <v>639</v>
      </c>
      <c r="H44" t="s">
        <v>26</v>
      </c>
      <c r="I44">
        <v>1.0134000000000001E-2</v>
      </c>
      <c r="J44">
        <v>15000</v>
      </c>
      <c r="K44">
        <v>15000</v>
      </c>
      <c r="L44">
        <v>103.82</v>
      </c>
      <c r="M44">
        <v>104.009618130647</v>
      </c>
      <c r="N44">
        <v>2.81</v>
      </c>
      <c r="O44">
        <v>2.62</v>
      </c>
    </row>
    <row r="45" spans="1:15" x14ac:dyDescent="0.25">
      <c r="A45" s="2">
        <v>43087</v>
      </c>
      <c r="B45" t="s">
        <v>21</v>
      </c>
      <c r="C45" t="s">
        <v>656</v>
      </c>
      <c r="D45" s="12" t="s">
        <v>165</v>
      </c>
      <c r="E45">
        <v>413047943</v>
      </c>
      <c r="F45" t="s">
        <v>62</v>
      </c>
      <c r="G45" t="s">
        <v>642</v>
      </c>
      <c r="H45" t="s">
        <v>26</v>
      </c>
      <c r="I45">
        <v>1.0016000000000001E-2</v>
      </c>
      <c r="J45">
        <v>400000000</v>
      </c>
      <c r="K45">
        <v>400000000</v>
      </c>
      <c r="L45">
        <v>101.18</v>
      </c>
      <c r="M45">
        <v>103.261985</v>
      </c>
      <c r="N45">
        <v>1.07</v>
      </c>
      <c r="O45">
        <v>4.34</v>
      </c>
    </row>
    <row r="46" spans="1:15" x14ac:dyDescent="0.25">
      <c r="A46" s="2">
        <v>43087</v>
      </c>
      <c r="B46" t="s">
        <v>21</v>
      </c>
      <c r="C46" t="s">
        <v>656</v>
      </c>
      <c r="D46" s="12" t="s">
        <v>412</v>
      </c>
      <c r="E46">
        <v>316516892</v>
      </c>
      <c r="F46" t="s">
        <v>62</v>
      </c>
      <c r="G46" t="s">
        <v>639</v>
      </c>
      <c r="H46" t="s">
        <v>26</v>
      </c>
      <c r="I46">
        <v>7.6750000000000004E-3</v>
      </c>
      <c r="J46">
        <v>12000</v>
      </c>
      <c r="K46">
        <v>12000</v>
      </c>
      <c r="L46">
        <v>98.21</v>
      </c>
      <c r="M46">
        <v>98.4675263651786</v>
      </c>
      <c r="N46">
        <v>4.8499999999999996</v>
      </c>
      <c r="O46">
        <v>2.63</v>
      </c>
    </row>
    <row r="47" spans="1:15" x14ac:dyDescent="0.25">
      <c r="A47" s="2">
        <v>43087</v>
      </c>
      <c r="B47" t="s">
        <v>21</v>
      </c>
      <c r="C47" t="s">
        <v>657</v>
      </c>
      <c r="D47" s="12" t="s">
        <v>356</v>
      </c>
      <c r="E47">
        <v>432539092</v>
      </c>
      <c r="F47" t="s">
        <v>62</v>
      </c>
      <c r="G47" t="s">
        <v>639</v>
      </c>
      <c r="H47" t="s">
        <v>56</v>
      </c>
      <c r="I47">
        <v>1.0489E-2</v>
      </c>
      <c r="J47">
        <v>15000</v>
      </c>
      <c r="K47">
        <v>15000</v>
      </c>
      <c r="L47">
        <v>107.39</v>
      </c>
      <c r="M47">
        <v>107.649368541077</v>
      </c>
      <c r="N47">
        <v>4.04</v>
      </c>
      <c r="O47">
        <v>3.47</v>
      </c>
    </row>
    <row r="48" spans="1:15" x14ac:dyDescent="0.25">
      <c r="A48" s="2">
        <v>43087</v>
      </c>
      <c r="B48" t="s">
        <v>21</v>
      </c>
      <c r="C48" t="s">
        <v>658</v>
      </c>
      <c r="D48" s="12" t="s">
        <v>681</v>
      </c>
      <c r="E48">
        <v>81085671</v>
      </c>
      <c r="F48" t="s">
        <v>275</v>
      </c>
      <c r="G48" t="s">
        <v>429</v>
      </c>
      <c r="H48" t="s">
        <v>276</v>
      </c>
      <c r="I48">
        <v>1.9659999999999999E-3</v>
      </c>
      <c r="J48">
        <v>2300000</v>
      </c>
      <c r="K48">
        <v>2300000</v>
      </c>
      <c r="L48">
        <v>107.68389999999999</v>
      </c>
      <c r="M48">
        <v>108.00524350895</v>
      </c>
      <c r="N48">
        <v>7.67</v>
      </c>
      <c r="O48">
        <v>0</v>
      </c>
    </row>
    <row r="49" spans="1:15" x14ac:dyDescent="0.25">
      <c r="A49" s="2">
        <v>43087</v>
      </c>
      <c r="B49" t="s">
        <v>21</v>
      </c>
      <c r="C49" t="s">
        <v>658</v>
      </c>
      <c r="D49" s="12" t="s">
        <v>682</v>
      </c>
      <c r="E49">
        <v>132510300</v>
      </c>
      <c r="F49" t="s">
        <v>275</v>
      </c>
      <c r="G49" t="s">
        <v>429</v>
      </c>
      <c r="H49" t="s">
        <v>276</v>
      </c>
      <c r="I49">
        <v>3.2130000000000001E-3</v>
      </c>
      <c r="J49">
        <v>3270000</v>
      </c>
      <c r="K49">
        <v>3270000</v>
      </c>
      <c r="L49">
        <v>123.7734</v>
      </c>
      <c r="M49">
        <v>124.14534680572</v>
      </c>
      <c r="N49">
        <v>9.76</v>
      </c>
      <c r="O49">
        <v>0</v>
      </c>
    </row>
    <row r="50" spans="1:15" x14ac:dyDescent="0.25">
      <c r="A50" s="2">
        <v>43087</v>
      </c>
      <c r="B50" t="s">
        <v>21</v>
      </c>
      <c r="C50" t="s">
        <v>658</v>
      </c>
      <c r="D50" s="12" t="s">
        <v>683</v>
      </c>
      <c r="E50">
        <v>65931788</v>
      </c>
      <c r="F50" t="s">
        <v>275</v>
      </c>
      <c r="G50" t="s">
        <v>429</v>
      </c>
      <c r="H50" t="s">
        <v>276</v>
      </c>
      <c r="I50">
        <v>1.598E-3</v>
      </c>
      <c r="J50">
        <v>2000000</v>
      </c>
      <c r="K50">
        <v>2000000</v>
      </c>
      <c r="L50">
        <v>100.6962</v>
      </c>
      <c r="M50">
        <v>100.993499093182</v>
      </c>
      <c r="N50">
        <v>11.39</v>
      </c>
      <c r="O50">
        <v>0</v>
      </c>
    </row>
    <row r="51" spans="1:15" x14ac:dyDescent="0.25">
      <c r="A51" s="2">
        <v>43087</v>
      </c>
      <c r="B51" t="s">
        <v>21</v>
      </c>
      <c r="C51" t="s">
        <v>658</v>
      </c>
      <c r="D51" s="12" t="s">
        <v>684</v>
      </c>
      <c r="E51">
        <v>231282521</v>
      </c>
      <c r="F51" t="s">
        <v>275</v>
      </c>
      <c r="G51" t="s">
        <v>429</v>
      </c>
      <c r="H51" t="s">
        <v>276</v>
      </c>
      <c r="I51">
        <v>5.6080000000000001E-3</v>
      </c>
      <c r="J51">
        <v>6200000</v>
      </c>
      <c r="K51">
        <v>6200000</v>
      </c>
      <c r="L51">
        <v>113.9324</v>
      </c>
      <c r="M51">
        <v>114.28248743736501</v>
      </c>
      <c r="N51">
        <v>5.29</v>
      </c>
      <c r="O51">
        <v>0</v>
      </c>
    </row>
    <row r="52" spans="1:15" x14ac:dyDescent="0.25">
      <c r="A52" s="2">
        <v>43087</v>
      </c>
      <c r="B52" t="s">
        <v>21</v>
      </c>
      <c r="C52" t="s">
        <v>658</v>
      </c>
      <c r="D52" s="12" t="s">
        <v>562</v>
      </c>
      <c r="E52">
        <v>66816397</v>
      </c>
      <c r="F52" t="s">
        <v>275</v>
      </c>
      <c r="G52" t="s">
        <v>429</v>
      </c>
      <c r="H52" t="s">
        <v>276</v>
      </c>
      <c r="I52">
        <v>1.6199999999999999E-3</v>
      </c>
      <c r="J52">
        <v>2000000</v>
      </c>
      <c r="K52">
        <v>2000000</v>
      </c>
      <c r="L52">
        <v>102.0484</v>
      </c>
      <c r="M52">
        <v>102.34853224106701</v>
      </c>
      <c r="N52">
        <v>8.61</v>
      </c>
      <c r="O52">
        <v>0</v>
      </c>
    </row>
    <row r="53" spans="1:15" x14ac:dyDescent="0.25">
      <c r="A53" s="2">
        <v>43087</v>
      </c>
      <c r="B53" t="s">
        <v>21</v>
      </c>
      <c r="C53" t="s">
        <v>659</v>
      </c>
      <c r="D53" s="12" t="s">
        <v>585</v>
      </c>
      <c r="E53">
        <v>300132142</v>
      </c>
      <c r="F53" t="s">
        <v>62</v>
      </c>
      <c r="G53" t="s">
        <v>639</v>
      </c>
      <c r="H53" t="s">
        <v>158</v>
      </c>
      <c r="I53">
        <v>7.2779999999999997E-3</v>
      </c>
      <c r="J53">
        <v>10000</v>
      </c>
      <c r="K53">
        <v>10000</v>
      </c>
      <c r="L53">
        <v>111.84</v>
      </c>
      <c r="M53">
        <v>112.044331354382</v>
      </c>
      <c r="N53">
        <v>10.17</v>
      </c>
      <c r="O53">
        <v>2.85</v>
      </c>
    </row>
    <row r="54" spans="1:15" x14ac:dyDescent="0.25">
      <c r="A54" s="2">
        <v>43087</v>
      </c>
      <c r="B54" t="s">
        <v>21</v>
      </c>
      <c r="C54" t="s">
        <v>345</v>
      </c>
      <c r="D54" s="12" t="s">
        <v>344</v>
      </c>
      <c r="E54">
        <v>529859089</v>
      </c>
      <c r="F54" t="s">
        <v>62</v>
      </c>
      <c r="G54" t="s">
        <v>639</v>
      </c>
      <c r="H54" t="s">
        <v>131</v>
      </c>
      <c r="I54">
        <v>1.2848999999999999E-2</v>
      </c>
      <c r="J54">
        <v>20000</v>
      </c>
      <c r="K54">
        <v>20000</v>
      </c>
      <c r="L54">
        <v>98.56</v>
      </c>
      <c r="M54">
        <v>98.902614933935993</v>
      </c>
      <c r="N54">
        <v>3.69</v>
      </c>
      <c r="O54">
        <v>2.4</v>
      </c>
    </row>
    <row r="55" spans="1:15" x14ac:dyDescent="0.25">
      <c r="A55" s="2">
        <v>43087</v>
      </c>
      <c r="B55" t="s">
        <v>21</v>
      </c>
      <c r="C55" t="s">
        <v>345</v>
      </c>
      <c r="D55" s="12" t="s">
        <v>615</v>
      </c>
      <c r="E55">
        <v>507490322</v>
      </c>
      <c r="F55" t="s">
        <v>62</v>
      </c>
      <c r="G55" t="s">
        <v>639</v>
      </c>
      <c r="H55" t="s">
        <v>131</v>
      </c>
      <c r="I55">
        <v>1.2307E-2</v>
      </c>
      <c r="J55">
        <v>20000</v>
      </c>
      <c r="K55">
        <v>20000</v>
      </c>
      <c r="L55">
        <v>94.27</v>
      </c>
      <c r="M55">
        <v>94.727298146744104</v>
      </c>
      <c r="N55">
        <v>11.81</v>
      </c>
      <c r="O55">
        <v>3.31</v>
      </c>
    </row>
    <row r="56" spans="1:15" x14ac:dyDescent="0.25">
      <c r="A56" s="2">
        <v>43087</v>
      </c>
      <c r="B56" t="s">
        <v>21</v>
      </c>
      <c r="C56" t="s">
        <v>660</v>
      </c>
      <c r="D56" s="12" t="s">
        <v>679</v>
      </c>
      <c r="E56">
        <v>31769763</v>
      </c>
      <c r="F56" t="s">
        <v>47</v>
      </c>
      <c r="G56" t="s">
        <v>642</v>
      </c>
      <c r="H56" t="s">
        <v>26</v>
      </c>
      <c r="I56">
        <v>7.6999999999999996E-4</v>
      </c>
      <c r="J56">
        <v>31809369</v>
      </c>
      <c r="K56">
        <v>1</v>
      </c>
      <c r="L56">
        <v>99.875489000000002</v>
      </c>
      <c r="M56">
        <v>99.875489000000002</v>
      </c>
      <c r="N56">
        <v>0.05</v>
      </c>
      <c r="O56">
        <v>2.64</v>
      </c>
    </row>
    <row r="57" spans="1:15" x14ac:dyDescent="0.25">
      <c r="A57" s="2">
        <v>43087</v>
      </c>
      <c r="B57" t="s">
        <v>21</v>
      </c>
      <c r="C57" t="s">
        <v>86</v>
      </c>
      <c r="D57" s="12" t="s">
        <v>679</v>
      </c>
      <c r="E57">
        <v>1813486</v>
      </c>
      <c r="F57" t="s">
        <v>47</v>
      </c>
      <c r="G57" t="s">
        <v>642</v>
      </c>
      <c r="H57" t="s">
        <v>26</v>
      </c>
      <c r="I57">
        <v>4.3000000000000002E-5</v>
      </c>
      <c r="J57">
        <v>1828750</v>
      </c>
      <c r="K57">
        <v>1</v>
      </c>
      <c r="L57">
        <v>99.165330999999995</v>
      </c>
      <c r="M57">
        <v>99.165330999999995</v>
      </c>
      <c r="N57">
        <v>0.28000000000000003</v>
      </c>
      <c r="O57">
        <v>3</v>
      </c>
    </row>
    <row r="58" spans="1:15" x14ac:dyDescent="0.25">
      <c r="A58" s="2">
        <v>43087</v>
      </c>
      <c r="B58" t="s">
        <v>21</v>
      </c>
      <c r="C58" t="s">
        <v>661</v>
      </c>
      <c r="D58" s="12" t="s">
        <v>549</v>
      </c>
      <c r="E58">
        <v>403422008</v>
      </c>
      <c r="F58" t="s">
        <v>62</v>
      </c>
      <c r="G58" t="s">
        <v>639</v>
      </c>
      <c r="H58" t="s">
        <v>51</v>
      </c>
      <c r="I58">
        <v>9.783E-3</v>
      </c>
      <c r="J58">
        <v>15000</v>
      </c>
      <c r="K58">
        <v>15000</v>
      </c>
      <c r="L58">
        <v>100.38</v>
      </c>
      <c r="M58">
        <v>100.402773344642</v>
      </c>
      <c r="N58">
        <v>8.02</v>
      </c>
      <c r="O58">
        <v>2.75</v>
      </c>
    </row>
    <row r="59" spans="1:15" x14ac:dyDescent="0.25">
      <c r="A59" s="2">
        <v>43087</v>
      </c>
      <c r="B59" t="s">
        <v>21</v>
      </c>
      <c r="C59" t="s">
        <v>662</v>
      </c>
      <c r="D59" s="12" t="s">
        <v>493</v>
      </c>
      <c r="E59">
        <v>603243681</v>
      </c>
      <c r="F59" t="s">
        <v>62</v>
      </c>
      <c r="G59" t="s">
        <v>639</v>
      </c>
      <c r="H59" t="s">
        <v>211</v>
      </c>
      <c r="I59">
        <v>1.4629E-2</v>
      </c>
      <c r="J59">
        <v>20000</v>
      </c>
      <c r="K59">
        <v>20000</v>
      </c>
      <c r="L59">
        <v>112.36</v>
      </c>
      <c r="M59">
        <v>112.600460635437</v>
      </c>
      <c r="N59">
        <v>6.64</v>
      </c>
      <c r="O59">
        <v>2.65</v>
      </c>
    </row>
    <row r="60" spans="1:15" x14ac:dyDescent="0.25">
      <c r="A60" s="2">
        <v>43087</v>
      </c>
      <c r="B60" t="s">
        <v>21</v>
      </c>
      <c r="C60" t="s">
        <v>663</v>
      </c>
      <c r="D60" s="12" t="s">
        <v>457</v>
      </c>
      <c r="E60">
        <v>460570908</v>
      </c>
      <c r="F60" t="s">
        <v>62</v>
      </c>
      <c r="G60" t="s">
        <v>639</v>
      </c>
      <c r="H60" t="s">
        <v>360</v>
      </c>
      <c r="I60">
        <v>1.1169E-2</v>
      </c>
      <c r="J60">
        <v>15000</v>
      </c>
      <c r="K60">
        <v>15000</v>
      </c>
      <c r="L60">
        <v>112.15</v>
      </c>
      <c r="M60">
        <v>114.625864648069</v>
      </c>
      <c r="N60">
        <v>5.8</v>
      </c>
      <c r="O60">
        <v>2.8</v>
      </c>
    </row>
    <row r="61" spans="1:15" x14ac:dyDescent="0.25">
      <c r="A61" s="2">
        <v>43087</v>
      </c>
      <c r="B61" t="s">
        <v>21</v>
      </c>
      <c r="C61" t="s">
        <v>664</v>
      </c>
      <c r="D61" s="12" t="s">
        <v>685</v>
      </c>
      <c r="E61">
        <v>6448288928</v>
      </c>
      <c r="F61" t="s">
        <v>25</v>
      </c>
      <c r="G61" t="s">
        <v>642</v>
      </c>
      <c r="H61" t="s">
        <v>26</v>
      </c>
      <c r="I61">
        <v>0.15637699999999999</v>
      </c>
      <c r="J61">
        <v>5849480</v>
      </c>
      <c r="K61">
        <v>5849480</v>
      </c>
      <c r="L61">
        <v>1102.3696</v>
      </c>
      <c r="M61">
        <v>110236.960003</v>
      </c>
      <c r="N61">
        <v>0</v>
      </c>
      <c r="O61">
        <v>0</v>
      </c>
    </row>
    <row r="62" spans="1:15" x14ac:dyDescent="0.25">
      <c r="A62" s="2"/>
    </row>
    <row r="63" spans="1:15" x14ac:dyDescent="0.25">
      <c r="A63" s="2"/>
    </row>
    <row r="64" spans="1:15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7A17-AF74-4748-970B-31BEA48FC234}">
  <sheetPr codeName="Hoja5"/>
  <dimension ref="A1:O127"/>
  <sheetViews>
    <sheetView workbookViewId="0">
      <selection activeCell="D2" sqref="D2:D61"/>
    </sheetView>
  </sheetViews>
  <sheetFormatPr baseColWidth="10" defaultRowHeight="15" x14ac:dyDescent="0.25"/>
  <sheetData>
    <row r="1" spans="1:15" x14ac:dyDescent="0.25">
      <c r="A1" t="s">
        <v>0</v>
      </c>
      <c r="B1" t="s">
        <v>665</v>
      </c>
      <c r="C1" t="s">
        <v>666</v>
      </c>
      <c r="D1" t="s">
        <v>667</v>
      </c>
      <c r="E1" t="s">
        <v>668</v>
      </c>
      <c r="F1" t="s">
        <v>669</v>
      </c>
      <c r="G1" t="s">
        <v>670</v>
      </c>
      <c r="H1" t="s">
        <v>671</v>
      </c>
      <c r="I1" t="s">
        <v>672</v>
      </c>
      <c r="J1" t="s">
        <v>673</v>
      </c>
      <c r="K1" t="s">
        <v>674</v>
      </c>
      <c r="L1" t="s">
        <v>675</v>
      </c>
      <c r="M1" t="s">
        <v>676</v>
      </c>
      <c r="N1" t="s">
        <v>677</v>
      </c>
      <c r="O1" t="s">
        <v>678</v>
      </c>
    </row>
    <row r="2" spans="1:15" x14ac:dyDescent="0.25">
      <c r="A2" s="2">
        <v>43088</v>
      </c>
      <c r="B2" t="s">
        <v>21</v>
      </c>
      <c r="C2" t="s">
        <v>397</v>
      </c>
      <c r="D2" t="s">
        <v>396</v>
      </c>
      <c r="E2">
        <v>277801440</v>
      </c>
      <c r="F2" t="s">
        <v>62</v>
      </c>
      <c r="G2" t="s">
        <v>639</v>
      </c>
      <c r="H2" t="s">
        <v>398</v>
      </c>
      <c r="I2">
        <v>6.7320000000000001E-3</v>
      </c>
      <c r="J2">
        <v>10000</v>
      </c>
      <c r="K2">
        <v>10000</v>
      </c>
      <c r="L2">
        <v>107.61</v>
      </c>
      <c r="M2">
        <v>103.704539905882</v>
      </c>
      <c r="N2">
        <v>4.74</v>
      </c>
      <c r="O2">
        <v>2.38</v>
      </c>
    </row>
    <row r="3" spans="1:15" x14ac:dyDescent="0.25">
      <c r="A3" s="2">
        <v>43088</v>
      </c>
      <c r="B3" t="s">
        <v>21</v>
      </c>
      <c r="C3" t="s">
        <v>454</v>
      </c>
      <c r="D3" t="s">
        <v>453</v>
      </c>
      <c r="E3">
        <v>531800520</v>
      </c>
      <c r="F3" t="s">
        <v>62</v>
      </c>
      <c r="G3" t="s">
        <v>639</v>
      </c>
      <c r="H3" t="s">
        <v>341</v>
      </c>
      <c r="I3">
        <v>1.2886999999999999E-2</v>
      </c>
      <c r="J3">
        <v>20000</v>
      </c>
      <c r="K3">
        <v>20000</v>
      </c>
      <c r="L3">
        <v>116.02</v>
      </c>
      <c r="M3">
        <v>99.261775331886398</v>
      </c>
      <c r="N3">
        <v>5.75</v>
      </c>
      <c r="O3">
        <v>2.5499999999999998</v>
      </c>
    </row>
    <row r="4" spans="1:15" x14ac:dyDescent="0.25">
      <c r="A4" s="2">
        <v>43088</v>
      </c>
      <c r="B4" t="s">
        <v>21</v>
      </c>
      <c r="C4" t="s">
        <v>640</v>
      </c>
      <c r="D4" t="s">
        <v>531</v>
      </c>
      <c r="E4">
        <v>465618242</v>
      </c>
      <c r="F4" t="s">
        <v>62</v>
      </c>
      <c r="G4" t="s">
        <v>639</v>
      </c>
      <c r="H4" t="s">
        <v>158</v>
      </c>
      <c r="I4">
        <v>1.1283E-2</v>
      </c>
      <c r="J4">
        <v>15000</v>
      </c>
      <c r="K4">
        <v>15000</v>
      </c>
      <c r="L4">
        <v>115.81</v>
      </c>
      <c r="M4">
        <v>115.878270365567</v>
      </c>
      <c r="N4">
        <v>7.55</v>
      </c>
      <c r="O4">
        <v>2.64</v>
      </c>
    </row>
    <row r="5" spans="1:15" x14ac:dyDescent="0.25">
      <c r="A5" s="2">
        <v>43088</v>
      </c>
      <c r="B5" t="s">
        <v>21</v>
      </c>
      <c r="C5" t="s">
        <v>641</v>
      </c>
      <c r="D5" t="s">
        <v>422</v>
      </c>
      <c r="E5">
        <v>178306073</v>
      </c>
      <c r="F5" t="s">
        <v>62</v>
      </c>
      <c r="G5" t="s">
        <v>639</v>
      </c>
      <c r="H5" t="s">
        <v>173</v>
      </c>
      <c r="I5">
        <v>4.3210000000000002E-3</v>
      </c>
      <c r="J5">
        <v>10000</v>
      </c>
      <c r="K5">
        <v>10000</v>
      </c>
      <c r="L5">
        <v>103.28</v>
      </c>
      <c r="M5">
        <v>66.5624672891893</v>
      </c>
      <c r="N5">
        <v>5.25</v>
      </c>
      <c r="O5">
        <v>2.61</v>
      </c>
    </row>
    <row r="6" spans="1:15" x14ac:dyDescent="0.25">
      <c r="A6" s="2">
        <v>43088</v>
      </c>
      <c r="B6" t="s">
        <v>21</v>
      </c>
      <c r="C6" t="s">
        <v>641</v>
      </c>
      <c r="D6" t="s">
        <v>350</v>
      </c>
      <c r="E6">
        <v>539090205</v>
      </c>
      <c r="F6" t="s">
        <v>62</v>
      </c>
      <c r="G6" t="s">
        <v>639</v>
      </c>
      <c r="H6" t="s">
        <v>173</v>
      </c>
      <c r="I6">
        <v>1.3063999999999999E-2</v>
      </c>
      <c r="J6">
        <v>20000</v>
      </c>
      <c r="K6">
        <v>20000</v>
      </c>
      <c r="L6">
        <v>100.5</v>
      </c>
      <c r="M6">
        <v>100.622411599617</v>
      </c>
      <c r="N6">
        <v>4</v>
      </c>
      <c r="O6">
        <v>2.37</v>
      </c>
    </row>
    <row r="7" spans="1:15" x14ac:dyDescent="0.25">
      <c r="A7" s="2">
        <v>43088</v>
      </c>
      <c r="B7" t="s">
        <v>21</v>
      </c>
      <c r="C7" t="s">
        <v>643</v>
      </c>
      <c r="D7" t="s">
        <v>594</v>
      </c>
      <c r="E7">
        <v>147946584</v>
      </c>
      <c r="F7" t="s">
        <v>62</v>
      </c>
      <c r="G7" t="s">
        <v>639</v>
      </c>
      <c r="H7" t="s">
        <v>26</v>
      </c>
      <c r="I7">
        <v>3.5850000000000001E-3</v>
      </c>
      <c r="J7">
        <v>5000</v>
      </c>
      <c r="K7">
        <v>5000</v>
      </c>
      <c r="L7">
        <v>109.69</v>
      </c>
      <c r="M7">
        <v>110.45826417866699</v>
      </c>
      <c r="N7">
        <v>10.87</v>
      </c>
      <c r="O7">
        <v>3.11</v>
      </c>
    </row>
    <row r="8" spans="1:15" x14ac:dyDescent="0.25">
      <c r="A8" s="2">
        <v>43088</v>
      </c>
      <c r="B8" t="s">
        <v>21</v>
      </c>
      <c r="C8" t="s">
        <v>251</v>
      </c>
      <c r="D8" t="s">
        <v>597</v>
      </c>
      <c r="E8">
        <v>182956747</v>
      </c>
      <c r="F8" t="s">
        <v>62</v>
      </c>
      <c r="G8" t="s">
        <v>639</v>
      </c>
      <c r="H8" t="s">
        <v>26</v>
      </c>
      <c r="I8">
        <v>4.4330000000000003E-3</v>
      </c>
      <c r="J8">
        <v>6000</v>
      </c>
      <c r="K8">
        <v>6000</v>
      </c>
      <c r="L8">
        <v>111.73</v>
      </c>
      <c r="M8">
        <v>113.83097504409299</v>
      </c>
      <c r="N8">
        <v>11.2</v>
      </c>
      <c r="O8">
        <v>3</v>
      </c>
    </row>
    <row r="9" spans="1:15" x14ac:dyDescent="0.25">
      <c r="A9" s="2">
        <v>43088</v>
      </c>
      <c r="B9" t="s">
        <v>21</v>
      </c>
      <c r="C9" t="s">
        <v>251</v>
      </c>
      <c r="D9" t="s">
        <v>621</v>
      </c>
      <c r="E9">
        <v>624487413</v>
      </c>
      <c r="F9" t="s">
        <v>62</v>
      </c>
      <c r="G9" t="s">
        <v>639</v>
      </c>
      <c r="H9" t="s">
        <v>26</v>
      </c>
      <c r="I9">
        <v>1.5133000000000001E-2</v>
      </c>
      <c r="J9">
        <v>20500</v>
      </c>
      <c r="K9">
        <v>20500</v>
      </c>
      <c r="L9">
        <v>111.62</v>
      </c>
      <c r="M9">
        <v>113.719019023399</v>
      </c>
      <c r="N9">
        <v>12.86</v>
      </c>
      <c r="O9">
        <v>3.14</v>
      </c>
    </row>
    <row r="10" spans="1:15" x14ac:dyDescent="0.25">
      <c r="A10" s="2">
        <v>43088</v>
      </c>
      <c r="B10" t="s">
        <v>21</v>
      </c>
      <c r="C10" t="s">
        <v>251</v>
      </c>
      <c r="D10" t="s">
        <v>607</v>
      </c>
      <c r="E10">
        <v>649250706</v>
      </c>
      <c r="F10" t="s">
        <v>62</v>
      </c>
      <c r="G10" t="s">
        <v>639</v>
      </c>
      <c r="H10" t="s">
        <v>26</v>
      </c>
      <c r="I10">
        <v>1.5734000000000001E-2</v>
      </c>
      <c r="J10">
        <v>20000</v>
      </c>
      <c r="K10">
        <v>20000</v>
      </c>
      <c r="L10">
        <v>119.09</v>
      </c>
      <c r="M10">
        <v>121.18411940071201</v>
      </c>
      <c r="N10">
        <v>11.56</v>
      </c>
      <c r="O10">
        <v>3.05</v>
      </c>
    </row>
    <row r="11" spans="1:15" x14ac:dyDescent="0.25">
      <c r="A11" s="2">
        <v>43088</v>
      </c>
      <c r="B11" t="s">
        <v>21</v>
      </c>
      <c r="C11" t="s">
        <v>644</v>
      </c>
      <c r="D11" t="s">
        <v>380</v>
      </c>
      <c r="E11">
        <v>813497546</v>
      </c>
      <c r="F11" t="s">
        <v>62</v>
      </c>
      <c r="G11" t="s">
        <v>639</v>
      </c>
      <c r="H11" t="s">
        <v>26</v>
      </c>
      <c r="I11">
        <v>1.9713999999999999E-2</v>
      </c>
      <c r="J11">
        <v>30000</v>
      </c>
      <c r="K11">
        <v>30000</v>
      </c>
      <c r="L11">
        <v>100.23</v>
      </c>
      <c r="M11">
        <v>101.227443508446</v>
      </c>
      <c r="N11">
        <v>4.34</v>
      </c>
      <c r="O11">
        <v>2.56</v>
      </c>
    </row>
    <row r="12" spans="1:15" x14ac:dyDescent="0.25">
      <c r="A12" s="2">
        <v>43088</v>
      </c>
      <c r="B12" t="s">
        <v>21</v>
      </c>
      <c r="C12" t="s">
        <v>450</v>
      </c>
      <c r="D12" t="s">
        <v>449</v>
      </c>
      <c r="E12">
        <v>41971781</v>
      </c>
      <c r="F12" t="s">
        <v>62</v>
      </c>
      <c r="G12" t="s">
        <v>639</v>
      </c>
      <c r="H12" t="s">
        <v>26</v>
      </c>
      <c r="I12">
        <v>1.0169999999999999E-3</v>
      </c>
      <c r="J12">
        <v>1500</v>
      </c>
      <c r="K12">
        <v>1500</v>
      </c>
      <c r="L12">
        <v>119.48</v>
      </c>
      <c r="M12">
        <v>104.4550438048</v>
      </c>
      <c r="N12">
        <v>5.72</v>
      </c>
      <c r="O12">
        <v>2.64</v>
      </c>
    </row>
    <row r="13" spans="1:15" x14ac:dyDescent="0.25">
      <c r="A13" s="2">
        <v>43088</v>
      </c>
      <c r="B13" t="s">
        <v>21</v>
      </c>
      <c r="C13" t="s">
        <v>244</v>
      </c>
      <c r="D13" t="s">
        <v>625</v>
      </c>
      <c r="E13">
        <v>56571473</v>
      </c>
      <c r="F13" t="s">
        <v>62</v>
      </c>
      <c r="G13" t="s">
        <v>639</v>
      </c>
      <c r="H13" t="s">
        <v>26</v>
      </c>
      <c r="I13">
        <v>1.3699999999999999E-3</v>
      </c>
      <c r="J13">
        <v>2000</v>
      </c>
      <c r="K13">
        <v>2000</v>
      </c>
      <c r="L13">
        <v>103.99</v>
      </c>
      <c r="M13">
        <v>105.591939682945</v>
      </c>
      <c r="N13">
        <v>13.61</v>
      </c>
      <c r="O13">
        <v>3</v>
      </c>
    </row>
    <row r="14" spans="1:15" x14ac:dyDescent="0.25">
      <c r="A14" s="2">
        <v>43088</v>
      </c>
      <c r="B14" t="s">
        <v>21</v>
      </c>
      <c r="C14" t="s">
        <v>244</v>
      </c>
      <c r="D14" t="s">
        <v>424</v>
      </c>
      <c r="E14">
        <v>11531396</v>
      </c>
      <c r="F14" t="s">
        <v>62</v>
      </c>
      <c r="G14" t="s">
        <v>639</v>
      </c>
      <c r="H14" t="s">
        <v>26</v>
      </c>
      <c r="I14">
        <v>2.7900000000000001E-4</v>
      </c>
      <c r="J14">
        <v>500</v>
      </c>
      <c r="K14">
        <v>500</v>
      </c>
      <c r="L14">
        <v>107.72</v>
      </c>
      <c r="M14">
        <v>86.094450529308503</v>
      </c>
      <c r="N14">
        <v>5.26</v>
      </c>
      <c r="O14">
        <v>2.52</v>
      </c>
    </row>
    <row r="15" spans="1:15" x14ac:dyDescent="0.25">
      <c r="A15" s="2">
        <v>43088</v>
      </c>
      <c r="B15" t="s">
        <v>21</v>
      </c>
      <c r="C15" t="s">
        <v>368</v>
      </c>
      <c r="D15" t="s">
        <v>367</v>
      </c>
      <c r="E15">
        <v>493719926</v>
      </c>
      <c r="F15" t="s">
        <v>62</v>
      </c>
      <c r="G15" t="s">
        <v>642</v>
      </c>
      <c r="H15" t="s">
        <v>26</v>
      </c>
      <c r="I15">
        <v>1.1964000000000001E-2</v>
      </c>
      <c r="J15">
        <v>500000000</v>
      </c>
      <c r="K15">
        <v>500000000</v>
      </c>
      <c r="L15">
        <v>98.53</v>
      </c>
      <c r="M15">
        <v>98.743984999999995</v>
      </c>
      <c r="N15">
        <v>4.07</v>
      </c>
      <c r="O15">
        <v>4.88</v>
      </c>
    </row>
    <row r="16" spans="1:15" x14ac:dyDescent="0.25">
      <c r="A16" s="2">
        <v>43088</v>
      </c>
      <c r="B16" t="s">
        <v>21</v>
      </c>
      <c r="C16" t="s">
        <v>368</v>
      </c>
      <c r="D16" t="s">
        <v>528</v>
      </c>
      <c r="E16">
        <v>593631136</v>
      </c>
      <c r="F16" t="s">
        <v>62</v>
      </c>
      <c r="G16" t="s">
        <v>639</v>
      </c>
      <c r="H16" t="s">
        <v>26</v>
      </c>
      <c r="I16">
        <v>1.4385999999999999E-2</v>
      </c>
      <c r="J16">
        <v>20000</v>
      </c>
      <c r="K16">
        <v>20000</v>
      </c>
      <c r="L16">
        <v>108.95</v>
      </c>
      <c r="M16">
        <v>110.80260029013201</v>
      </c>
      <c r="N16">
        <v>7.43</v>
      </c>
      <c r="O16">
        <v>2.79</v>
      </c>
    </row>
    <row r="17" spans="1:15" x14ac:dyDescent="0.25">
      <c r="A17" s="2">
        <v>43088</v>
      </c>
      <c r="B17" t="s">
        <v>21</v>
      </c>
      <c r="C17" t="s">
        <v>645</v>
      </c>
      <c r="D17" t="s">
        <v>176</v>
      </c>
      <c r="E17">
        <v>687034821</v>
      </c>
      <c r="F17" t="s">
        <v>62</v>
      </c>
      <c r="G17" t="s">
        <v>639</v>
      </c>
      <c r="H17" t="s">
        <v>26</v>
      </c>
      <c r="I17">
        <v>1.6649000000000001E-2</v>
      </c>
      <c r="J17">
        <v>25000</v>
      </c>
      <c r="K17">
        <v>25000</v>
      </c>
      <c r="L17">
        <v>101.84</v>
      </c>
      <c r="M17">
        <v>102.58928825008999</v>
      </c>
      <c r="N17">
        <v>1.26</v>
      </c>
      <c r="O17">
        <v>1.91</v>
      </c>
    </row>
    <row r="18" spans="1:15" x14ac:dyDescent="0.25">
      <c r="A18" s="2">
        <v>43088</v>
      </c>
      <c r="B18" t="s">
        <v>21</v>
      </c>
      <c r="C18" t="s">
        <v>60</v>
      </c>
      <c r="D18" t="s">
        <v>248</v>
      </c>
      <c r="E18">
        <v>837504949</v>
      </c>
      <c r="F18" t="s">
        <v>62</v>
      </c>
      <c r="G18" t="s">
        <v>642</v>
      </c>
      <c r="H18" t="s">
        <v>26</v>
      </c>
      <c r="I18">
        <v>2.0296000000000002E-2</v>
      </c>
      <c r="J18">
        <v>800000000</v>
      </c>
      <c r="K18">
        <v>800000000</v>
      </c>
      <c r="L18">
        <v>102.18</v>
      </c>
      <c r="M18">
        <v>104.688118</v>
      </c>
      <c r="N18">
        <v>2.35</v>
      </c>
      <c r="O18">
        <v>4.3499999999999996</v>
      </c>
    </row>
    <row r="19" spans="1:15" x14ac:dyDescent="0.25">
      <c r="A19" s="2">
        <v>43088</v>
      </c>
      <c r="B19" t="s">
        <v>21</v>
      </c>
      <c r="C19" t="s">
        <v>60</v>
      </c>
      <c r="D19" t="s">
        <v>500</v>
      </c>
      <c r="E19">
        <v>727680582</v>
      </c>
      <c r="F19" t="s">
        <v>62</v>
      </c>
      <c r="G19" t="s">
        <v>639</v>
      </c>
      <c r="H19" t="s">
        <v>26</v>
      </c>
      <c r="I19">
        <v>1.7634E-2</v>
      </c>
      <c r="J19">
        <v>28000</v>
      </c>
      <c r="K19">
        <v>28000</v>
      </c>
      <c r="L19">
        <v>102.38</v>
      </c>
      <c r="M19">
        <v>97.016595680141194</v>
      </c>
      <c r="N19">
        <v>6.78</v>
      </c>
      <c r="O19">
        <v>2.64</v>
      </c>
    </row>
    <row r="20" spans="1:15" x14ac:dyDescent="0.25">
      <c r="A20" s="2">
        <v>43088</v>
      </c>
      <c r="B20" t="s">
        <v>21</v>
      </c>
      <c r="C20" t="s">
        <v>152</v>
      </c>
      <c r="D20" t="s">
        <v>151</v>
      </c>
      <c r="E20">
        <v>87187462</v>
      </c>
      <c r="F20" t="s">
        <v>62</v>
      </c>
      <c r="G20" t="s">
        <v>642</v>
      </c>
      <c r="H20" t="s">
        <v>26</v>
      </c>
      <c r="I20">
        <v>2.1120000000000002E-3</v>
      </c>
      <c r="J20">
        <v>130000000</v>
      </c>
      <c r="K20">
        <v>130000000</v>
      </c>
      <c r="L20">
        <v>100.13</v>
      </c>
      <c r="M20">
        <v>67.067278000000002</v>
      </c>
      <c r="N20">
        <v>0.9</v>
      </c>
      <c r="O20">
        <v>6.84</v>
      </c>
    </row>
    <row r="21" spans="1:15" x14ac:dyDescent="0.25">
      <c r="A21" s="2">
        <v>43088</v>
      </c>
      <c r="B21" t="s">
        <v>21</v>
      </c>
      <c r="C21" t="s">
        <v>152</v>
      </c>
      <c r="D21" t="s">
        <v>180</v>
      </c>
      <c r="E21">
        <v>506745765</v>
      </c>
      <c r="F21" t="s">
        <v>62</v>
      </c>
      <c r="G21" t="s">
        <v>642</v>
      </c>
      <c r="H21" t="s">
        <v>26</v>
      </c>
      <c r="I21">
        <v>1.2279999999999999E-2</v>
      </c>
      <c r="J21">
        <v>500000000</v>
      </c>
      <c r="K21">
        <v>500000000</v>
      </c>
      <c r="L21">
        <v>100.12</v>
      </c>
      <c r="M21">
        <v>101.349153</v>
      </c>
      <c r="N21">
        <v>1.28</v>
      </c>
      <c r="O21">
        <v>5.7</v>
      </c>
    </row>
    <row r="22" spans="1:15" x14ac:dyDescent="0.25">
      <c r="A22" s="2">
        <v>43088</v>
      </c>
      <c r="B22" t="s">
        <v>21</v>
      </c>
      <c r="C22" t="s">
        <v>646</v>
      </c>
      <c r="D22" t="s">
        <v>273</v>
      </c>
      <c r="E22">
        <v>56994965</v>
      </c>
      <c r="F22" t="s">
        <v>275</v>
      </c>
      <c r="G22" t="s">
        <v>642</v>
      </c>
      <c r="H22" t="s">
        <v>276</v>
      </c>
      <c r="I22">
        <v>1.3810000000000001E-3</v>
      </c>
      <c r="J22">
        <v>55000000</v>
      </c>
      <c r="K22">
        <v>55000000</v>
      </c>
      <c r="L22">
        <v>102.26</v>
      </c>
      <c r="M22">
        <v>103.62720899999999</v>
      </c>
      <c r="N22">
        <v>2.98</v>
      </c>
      <c r="O22">
        <v>3.77</v>
      </c>
    </row>
    <row r="23" spans="1:15" x14ac:dyDescent="0.25">
      <c r="A23" s="2">
        <v>43088</v>
      </c>
      <c r="B23" t="s">
        <v>21</v>
      </c>
      <c r="C23" t="s">
        <v>646</v>
      </c>
      <c r="D23" t="s">
        <v>502</v>
      </c>
      <c r="E23">
        <v>1043380339</v>
      </c>
      <c r="F23" t="s">
        <v>275</v>
      </c>
      <c r="G23" t="s">
        <v>642</v>
      </c>
      <c r="H23" t="s">
        <v>276</v>
      </c>
      <c r="I23">
        <v>2.5284999999999998E-2</v>
      </c>
      <c r="J23">
        <v>1035000000</v>
      </c>
      <c r="K23">
        <v>1035000000</v>
      </c>
      <c r="L23">
        <v>99.48</v>
      </c>
      <c r="M23">
        <v>100.80969399999999</v>
      </c>
      <c r="N23">
        <v>6.85</v>
      </c>
      <c r="O23">
        <v>4.63</v>
      </c>
    </row>
    <row r="24" spans="1:15" x14ac:dyDescent="0.25">
      <c r="A24" s="2">
        <v>43088</v>
      </c>
      <c r="B24" t="s">
        <v>21</v>
      </c>
      <c r="C24" t="s">
        <v>646</v>
      </c>
      <c r="D24" t="s">
        <v>606</v>
      </c>
      <c r="E24">
        <v>3980586649</v>
      </c>
      <c r="F24" t="s">
        <v>275</v>
      </c>
      <c r="G24" t="s">
        <v>642</v>
      </c>
      <c r="H24" t="s">
        <v>276</v>
      </c>
      <c r="I24">
        <v>9.6465999999999996E-2</v>
      </c>
      <c r="J24">
        <v>3970000000</v>
      </c>
      <c r="K24">
        <v>3970000000</v>
      </c>
      <c r="L24">
        <v>98.8</v>
      </c>
      <c r="M24">
        <v>100.266666</v>
      </c>
      <c r="N24">
        <v>11.53</v>
      </c>
      <c r="O24">
        <v>5.17</v>
      </c>
    </row>
    <row r="25" spans="1:15" x14ac:dyDescent="0.25">
      <c r="A25" s="2">
        <v>43088</v>
      </c>
      <c r="B25" t="s">
        <v>21</v>
      </c>
      <c r="C25" t="s">
        <v>646</v>
      </c>
      <c r="D25" t="s">
        <v>624</v>
      </c>
      <c r="E25">
        <v>503157640</v>
      </c>
      <c r="F25" t="s">
        <v>275</v>
      </c>
      <c r="G25" t="s">
        <v>642</v>
      </c>
      <c r="H25" t="s">
        <v>276</v>
      </c>
      <c r="I25">
        <v>1.2193000000000001E-2</v>
      </c>
      <c r="J25">
        <v>450000000</v>
      </c>
      <c r="K25">
        <v>450000000</v>
      </c>
      <c r="L25">
        <v>108.76</v>
      </c>
      <c r="M25">
        <v>111.812808</v>
      </c>
      <c r="N25">
        <v>13.42</v>
      </c>
      <c r="O25">
        <v>5.41</v>
      </c>
    </row>
    <row r="26" spans="1:15" x14ac:dyDescent="0.25">
      <c r="A26" s="2">
        <v>43088</v>
      </c>
      <c r="B26" t="s">
        <v>21</v>
      </c>
      <c r="C26" t="s">
        <v>647</v>
      </c>
      <c r="D26" t="s">
        <v>540</v>
      </c>
      <c r="E26">
        <v>6075720897</v>
      </c>
      <c r="F26" t="s">
        <v>275</v>
      </c>
      <c r="G26" t="s">
        <v>639</v>
      </c>
      <c r="H26" t="s">
        <v>276</v>
      </c>
      <c r="I26">
        <v>0.14723900000000001</v>
      </c>
      <c r="J26">
        <v>233000</v>
      </c>
      <c r="K26">
        <v>233000</v>
      </c>
      <c r="L26">
        <v>96.91</v>
      </c>
      <c r="M26">
        <v>97.3430995473732</v>
      </c>
      <c r="N26">
        <v>7.7</v>
      </c>
      <c r="O26">
        <v>1.92</v>
      </c>
    </row>
    <row r="27" spans="1:15" x14ac:dyDescent="0.25">
      <c r="A27" s="2">
        <v>43088</v>
      </c>
      <c r="B27" t="s">
        <v>21</v>
      </c>
      <c r="C27" t="s">
        <v>647</v>
      </c>
      <c r="D27" t="s">
        <v>626</v>
      </c>
      <c r="E27">
        <v>2891642932</v>
      </c>
      <c r="F27" t="s">
        <v>275</v>
      </c>
      <c r="G27" t="s">
        <v>639</v>
      </c>
      <c r="H27" t="s">
        <v>276</v>
      </c>
      <c r="I27">
        <v>7.0075999999999999E-2</v>
      </c>
      <c r="J27">
        <v>112000</v>
      </c>
      <c r="K27">
        <v>112000</v>
      </c>
      <c r="L27">
        <v>95.82</v>
      </c>
      <c r="M27">
        <v>96.380664856459603</v>
      </c>
      <c r="N27">
        <v>14.48</v>
      </c>
      <c r="O27">
        <v>2.31</v>
      </c>
    </row>
    <row r="28" spans="1:15" x14ac:dyDescent="0.25">
      <c r="A28" s="2">
        <v>43088</v>
      </c>
      <c r="B28" t="s">
        <v>21</v>
      </c>
      <c r="C28" t="s">
        <v>647</v>
      </c>
      <c r="D28" t="s">
        <v>630</v>
      </c>
      <c r="E28">
        <v>1893580313</v>
      </c>
      <c r="F28" t="s">
        <v>275</v>
      </c>
      <c r="G28" t="s">
        <v>639</v>
      </c>
      <c r="H28" t="s">
        <v>276</v>
      </c>
      <c r="I28">
        <v>4.5888999999999999E-2</v>
      </c>
      <c r="J28">
        <v>63000</v>
      </c>
      <c r="K28">
        <v>63000</v>
      </c>
      <c r="L28">
        <v>110.65</v>
      </c>
      <c r="M28">
        <v>112.20351356133</v>
      </c>
      <c r="N28">
        <v>18.47</v>
      </c>
      <c r="O28">
        <v>2.4500000000000002</v>
      </c>
    </row>
    <row r="29" spans="1:15" x14ac:dyDescent="0.25">
      <c r="A29" s="2">
        <v>43088</v>
      </c>
      <c r="B29" t="s">
        <v>21</v>
      </c>
      <c r="C29" t="s">
        <v>648</v>
      </c>
      <c r="D29" t="s">
        <v>292</v>
      </c>
      <c r="E29">
        <v>454475830</v>
      </c>
      <c r="F29" t="s">
        <v>62</v>
      </c>
      <c r="G29" t="s">
        <v>639</v>
      </c>
      <c r="H29" t="s">
        <v>51</v>
      </c>
      <c r="I29">
        <v>1.1013E-2</v>
      </c>
      <c r="J29">
        <v>15000</v>
      </c>
      <c r="K29">
        <v>15000</v>
      </c>
      <c r="L29">
        <v>109.93</v>
      </c>
      <c r="M29">
        <v>113.105261677775</v>
      </c>
      <c r="N29">
        <v>3.16</v>
      </c>
      <c r="O29">
        <v>3.1</v>
      </c>
    </row>
    <row r="30" spans="1:15" x14ac:dyDescent="0.25">
      <c r="A30" s="2">
        <v>43088</v>
      </c>
      <c r="B30" t="s">
        <v>21</v>
      </c>
      <c r="C30" t="s">
        <v>649</v>
      </c>
      <c r="D30" t="s">
        <v>616</v>
      </c>
      <c r="E30">
        <v>281439026</v>
      </c>
      <c r="F30" t="s">
        <v>62</v>
      </c>
      <c r="G30" t="s">
        <v>639</v>
      </c>
      <c r="H30" t="s">
        <v>398</v>
      </c>
      <c r="I30">
        <v>6.8199999999999997E-3</v>
      </c>
      <c r="J30">
        <v>10000</v>
      </c>
      <c r="K30">
        <v>10000</v>
      </c>
      <c r="L30">
        <v>103.37</v>
      </c>
      <c r="M30">
        <v>105.062467289189</v>
      </c>
      <c r="N30">
        <v>11.98</v>
      </c>
      <c r="O30">
        <v>3.06</v>
      </c>
    </row>
    <row r="31" spans="1:15" x14ac:dyDescent="0.25">
      <c r="A31" s="2">
        <v>43088</v>
      </c>
      <c r="B31" t="s">
        <v>21</v>
      </c>
      <c r="C31" t="s">
        <v>650</v>
      </c>
      <c r="D31" t="s">
        <v>568</v>
      </c>
      <c r="E31">
        <v>407315715</v>
      </c>
      <c r="F31" t="s">
        <v>62</v>
      </c>
      <c r="G31" t="s">
        <v>642</v>
      </c>
      <c r="H31" t="s">
        <v>131</v>
      </c>
      <c r="I31">
        <v>9.8700000000000003E-3</v>
      </c>
      <c r="J31">
        <v>400000000</v>
      </c>
      <c r="K31">
        <v>400000000</v>
      </c>
      <c r="L31">
        <v>101.49</v>
      </c>
      <c r="M31">
        <v>101.828928</v>
      </c>
      <c r="N31">
        <v>8.99</v>
      </c>
      <c r="O31">
        <v>6.82</v>
      </c>
    </row>
    <row r="32" spans="1:15" x14ac:dyDescent="0.25">
      <c r="A32" s="2">
        <v>43088</v>
      </c>
      <c r="B32" t="s">
        <v>21</v>
      </c>
      <c r="C32" t="s">
        <v>651</v>
      </c>
      <c r="D32" t="s">
        <v>510</v>
      </c>
      <c r="E32">
        <v>785559113</v>
      </c>
      <c r="F32" t="s">
        <v>62</v>
      </c>
      <c r="G32" t="s">
        <v>639</v>
      </c>
      <c r="H32" t="s">
        <v>26</v>
      </c>
      <c r="I32">
        <v>1.9036999999999998E-2</v>
      </c>
      <c r="J32">
        <v>25000</v>
      </c>
      <c r="K32">
        <v>25000</v>
      </c>
      <c r="L32">
        <v>113.42</v>
      </c>
      <c r="M32">
        <v>117.30111461270801</v>
      </c>
      <c r="N32">
        <v>6.92</v>
      </c>
      <c r="O32">
        <v>2.58</v>
      </c>
    </row>
    <row r="33" spans="1:15" x14ac:dyDescent="0.25">
      <c r="A33" s="2">
        <v>43088</v>
      </c>
      <c r="B33" t="s">
        <v>21</v>
      </c>
      <c r="C33" t="s">
        <v>652</v>
      </c>
      <c r="D33" t="s">
        <v>679</v>
      </c>
      <c r="E33">
        <v>199770264</v>
      </c>
      <c r="F33" t="s">
        <v>47</v>
      </c>
      <c r="G33" t="s">
        <v>642</v>
      </c>
      <c r="H33" t="s">
        <v>26</v>
      </c>
      <c r="I33">
        <v>4.8409999999999998E-3</v>
      </c>
      <c r="J33">
        <v>200000000</v>
      </c>
      <c r="K33">
        <v>1</v>
      </c>
      <c r="L33">
        <v>99.885131999999999</v>
      </c>
      <c r="M33">
        <v>99.885131999999999</v>
      </c>
      <c r="N33">
        <v>0.04</v>
      </c>
      <c r="O33">
        <v>2.76</v>
      </c>
    </row>
    <row r="34" spans="1:15" x14ac:dyDescent="0.25">
      <c r="A34" s="2">
        <v>43088</v>
      </c>
      <c r="B34" t="s">
        <v>21</v>
      </c>
      <c r="C34" t="s">
        <v>373</v>
      </c>
      <c r="D34" t="s">
        <v>573</v>
      </c>
      <c r="E34">
        <v>299787964</v>
      </c>
      <c r="F34" t="s">
        <v>62</v>
      </c>
      <c r="G34" t="s">
        <v>639</v>
      </c>
      <c r="H34" t="s">
        <v>26</v>
      </c>
      <c r="I34">
        <v>7.2649999999999998E-3</v>
      </c>
      <c r="J34">
        <v>10000</v>
      </c>
      <c r="K34">
        <v>10000</v>
      </c>
      <c r="L34">
        <v>110.98</v>
      </c>
      <c r="M34">
        <v>111.912209223758</v>
      </c>
      <c r="N34">
        <v>9.09</v>
      </c>
      <c r="O34">
        <v>2.7</v>
      </c>
    </row>
    <row r="35" spans="1:15" x14ac:dyDescent="0.25">
      <c r="A35" s="2">
        <v>43088</v>
      </c>
      <c r="B35" t="s">
        <v>21</v>
      </c>
      <c r="C35" t="s">
        <v>653</v>
      </c>
      <c r="D35" t="s">
        <v>567</v>
      </c>
      <c r="E35">
        <v>577808049</v>
      </c>
      <c r="F35" t="s">
        <v>62</v>
      </c>
      <c r="G35" t="s">
        <v>639</v>
      </c>
      <c r="H35" t="s">
        <v>26</v>
      </c>
      <c r="I35">
        <v>1.4002000000000001E-2</v>
      </c>
      <c r="J35">
        <v>23000</v>
      </c>
      <c r="K35">
        <v>23000</v>
      </c>
      <c r="L35">
        <v>108.56</v>
      </c>
      <c r="M35">
        <v>93.781900131166196</v>
      </c>
      <c r="N35">
        <v>8.84</v>
      </c>
      <c r="O35">
        <v>2.82</v>
      </c>
    </row>
    <row r="36" spans="1:15" x14ac:dyDescent="0.25">
      <c r="A36" s="2">
        <v>43088</v>
      </c>
      <c r="B36" t="s">
        <v>21</v>
      </c>
      <c r="C36" t="s">
        <v>653</v>
      </c>
      <c r="D36" t="s">
        <v>614</v>
      </c>
      <c r="E36">
        <v>288449518</v>
      </c>
      <c r="F36" t="s">
        <v>62</v>
      </c>
      <c r="G36" t="s">
        <v>639</v>
      </c>
      <c r="H36" t="s">
        <v>26</v>
      </c>
      <c r="I36">
        <v>6.9899999999999997E-3</v>
      </c>
      <c r="J36">
        <v>10000</v>
      </c>
      <c r="K36">
        <v>10000</v>
      </c>
      <c r="L36">
        <v>106.58</v>
      </c>
      <c r="M36">
        <v>107.679515809074</v>
      </c>
      <c r="N36">
        <v>11.66</v>
      </c>
      <c r="O36">
        <v>2.93</v>
      </c>
    </row>
    <row r="37" spans="1:15" x14ac:dyDescent="0.25">
      <c r="A37" s="2">
        <v>43088</v>
      </c>
      <c r="B37" t="s">
        <v>21</v>
      </c>
      <c r="C37" t="s">
        <v>654</v>
      </c>
      <c r="D37" t="s">
        <v>680</v>
      </c>
      <c r="E37">
        <v>3691680</v>
      </c>
      <c r="F37" t="s">
        <v>25</v>
      </c>
      <c r="G37" t="s">
        <v>642</v>
      </c>
      <c r="H37" t="s">
        <v>26</v>
      </c>
      <c r="I37">
        <v>8.8999999999999995E-5</v>
      </c>
      <c r="J37">
        <v>3341</v>
      </c>
      <c r="K37">
        <v>3341</v>
      </c>
      <c r="L37">
        <v>1104.9626000000001</v>
      </c>
      <c r="M37">
        <v>110496.258605</v>
      </c>
      <c r="N37">
        <v>0</v>
      </c>
      <c r="O37">
        <v>0</v>
      </c>
    </row>
    <row r="38" spans="1:15" x14ac:dyDescent="0.25">
      <c r="A38" s="2">
        <v>43088</v>
      </c>
      <c r="B38" t="s">
        <v>21</v>
      </c>
      <c r="C38" t="s">
        <v>206</v>
      </c>
      <c r="D38" t="s">
        <v>205</v>
      </c>
      <c r="E38">
        <v>193588368</v>
      </c>
      <c r="F38" t="s">
        <v>62</v>
      </c>
      <c r="G38" t="s">
        <v>639</v>
      </c>
      <c r="H38" t="s">
        <v>26</v>
      </c>
      <c r="I38">
        <v>4.6909999999999999E-3</v>
      </c>
      <c r="J38">
        <v>12000</v>
      </c>
      <c r="K38">
        <v>12000</v>
      </c>
      <c r="L38">
        <v>102.41</v>
      </c>
      <c r="M38">
        <v>60.222847880638099</v>
      </c>
      <c r="N38">
        <v>1.72</v>
      </c>
      <c r="O38">
        <v>2.37</v>
      </c>
    </row>
    <row r="39" spans="1:15" x14ac:dyDescent="0.25">
      <c r="A39" s="2">
        <v>43088</v>
      </c>
      <c r="B39" t="s">
        <v>21</v>
      </c>
      <c r="C39" t="s">
        <v>304</v>
      </c>
      <c r="D39" t="s">
        <v>336</v>
      </c>
      <c r="E39">
        <v>611114677</v>
      </c>
      <c r="F39" t="s">
        <v>62</v>
      </c>
      <c r="G39" t="s">
        <v>642</v>
      </c>
      <c r="H39" t="s">
        <v>131</v>
      </c>
      <c r="I39">
        <v>1.4808999999999999E-2</v>
      </c>
      <c r="J39">
        <v>600000000</v>
      </c>
      <c r="K39">
        <v>600000000</v>
      </c>
      <c r="L39">
        <v>101.51</v>
      </c>
      <c r="M39">
        <v>101.852446</v>
      </c>
      <c r="N39">
        <v>3.61</v>
      </c>
      <c r="O39">
        <v>4.66</v>
      </c>
    </row>
    <row r="40" spans="1:15" x14ac:dyDescent="0.25">
      <c r="A40" s="2">
        <v>43088</v>
      </c>
      <c r="B40" t="s">
        <v>21</v>
      </c>
      <c r="C40" t="s">
        <v>74</v>
      </c>
      <c r="D40" t="s">
        <v>679</v>
      </c>
      <c r="E40">
        <v>5182167</v>
      </c>
      <c r="F40" t="s">
        <v>47</v>
      </c>
      <c r="G40" t="s">
        <v>642</v>
      </c>
      <c r="H40" t="s">
        <v>26</v>
      </c>
      <c r="I40">
        <v>1.25E-4</v>
      </c>
      <c r="J40">
        <v>5201600</v>
      </c>
      <c r="K40">
        <v>1</v>
      </c>
      <c r="L40">
        <v>99.626402999999996</v>
      </c>
      <c r="M40">
        <v>99.626402999999996</v>
      </c>
      <c r="N40">
        <v>0.12</v>
      </c>
      <c r="O40">
        <v>3</v>
      </c>
    </row>
    <row r="41" spans="1:15" x14ac:dyDescent="0.25">
      <c r="A41" s="2">
        <v>43088</v>
      </c>
      <c r="B41" t="s">
        <v>21</v>
      </c>
      <c r="C41" t="s">
        <v>655</v>
      </c>
      <c r="D41" t="s">
        <v>679</v>
      </c>
      <c r="E41">
        <v>4964832</v>
      </c>
      <c r="F41" t="s">
        <v>47</v>
      </c>
      <c r="G41" t="s">
        <v>642</v>
      </c>
      <c r="H41" t="s">
        <v>26</v>
      </c>
      <c r="I41">
        <v>1.2E-4</v>
      </c>
      <c r="J41">
        <v>5000000</v>
      </c>
      <c r="K41">
        <v>1</v>
      </c>
      <c r="L41">
        <v>99.296639999999996</v>
      </c>
      <c r="M41">
        <v>99.296639999999996</v>
      </c>
      <c r="N41">
        <v>0.23</v>
      </c>
      <c r="O41">
        <v>3</v>
      </c>
    </row>
    <row r="42" spans="1:15" x14ac:dyDescent="0.25">
      <c r="A42" s="2">
        <v>43088</v>
      </c>
      <c r="B42" t="s">
        <v>21</v>
      </c>
      <c r="C42" t="s">
        <v>195</v>
      </c>
      <c r="D42" t="s">
        <v>325</v>
      </c>
      <c r="E42">
        <v>510298123</v>
      </c>
      <c r="F42" t="s">
        <v>62</v>
      </c>
      <c r="G42" t="s">
        <v>642</v>
      </c>
      <c r="H42" t="s">
        <v>26</v>
      </c>
      <c r="I42">
        <v>1.2366E-2</v>
      </c>
      <c r="J42">
        <v>500000000</v>
      </c>
      <c r="K42">
        <v>500000000</v>
      </c>
      <c r="L42">
        <v>101.16</v>
      </c>
      <c r="M42">
        <v>102.059624</v>
      </c>
      <c r="N42">
        <v>3.5</v>
      </c>
      <c r="O42">
        <v>4.75</v>
      </c>
    </row>
    <row r="43" spans="1:15" x14ac:dyDescent="0.25">
      <c r="A43" s="2">
        <v>43088</v>
      </c>
      <c r="B43" t="s">
        <v>21</v>
      </c>
      <c r="C43" t="s">
        <v>195</v>
      </c>
      <c r="D43" t="s">
        <v>355</v>
      </c>
      <c r="E43">
        <v>291673131</v>
      </c>
      <c r="F43" t="s">
        <v>62</v>
      </c>
      <c r="G43" t="s">
        <v>639</v>
      </c>
      <c r="H43" t="s">
        <v>26</v>
      </c>
      <c r="I43">
        <v>7.0679999999999996E-3</v>
      </c>
      <c r="J43">
        <v>11000</v>
      </c>
      <c r="K43">
        <v>11000</v>
      </c>
      <c r="L43">
        <v>98.44</v>
      </c>
      <c r="M43">
        <v>98.984459263956097</v>
      </c>
      <c r="N43">
        <v>4.03</v>
      </c>
      <c r="O43">
        <v>2.2999999999999998</v>
      </c>
    </row>
    <row r="44" spans="1:15" x14ac:dyDescent="0.25">
      <c r="A44" s="2">
        <v>43088</v>
      </c>
      <c r="B44" t="s">
        <v>21</v>
      </c>
      <c r="C44" t="s">
        <v>656</v>
      </c>
      <c r="D44" t="s">
        <v>266</v>
      </c>
      <c r="E44">
        <v>418214434</v>
      </c>
      <c r="F44" t="s">
        <v>62</v>
      </c>
      <c r="G44" t="s">
        <v>639</v>
      </c>
      <c r="H44" t="s">
        <v>26</v>
      </c>
      <c r="I44">
        <v>1.0135E-2</v>
      </c>
      <c r="J44">
        <v>15000</v>
      </c>
      <c r="K44">
        <v>15000</v>
      </c>
      <c r="L44">
        <v>103.87</v>
      </c>
      <c r="M44">
        <v>104.080899076619</v>
      </c>
      <c r="N44">
        <v>2.81</v>
      </c>
      <c r="O44">
        <v>2.6</v>
      </c>
    </row>
    <row r="45" spans="1:15" x14ac:dyDescent="0.25">
      <c r="A45" s="2">
        <v>43088</v>
      </c>
      <c r="B45" t="s">
        <v>21</v>
      </c>
      <c r="C45" t="s">
        <v>656</v>
      </c>
      <c r="D45" t="s">
        <v>165</v>
      </c>
      <c r="E45">
        <v>413067643</v>
      </c>
      <c r="F45" t="s">
        <v>62</v>
      </c>
      <c r="G45" t="s">
        <v>642</v>
      </c>
      <c r="H45" t="s">
        <v>26</v>
      </c>
      <c r="I45">
        <v>1.001E-2</v>
      </c>
      <c r="J45">
        <v>400000000</v>
      </c>
      <c r="K45">
        <v>400000000</v>
      </c>
      <c r="L45">
        <v>101.17</v>
      </c>
      <c r="M45">
        <v>103.26691</v>
      </c>
      <c r="N45">
        <v>1.07</v>
      </c>
      <c r="O45">
        <v>4.3499999999999996</v>
      </c>
    </row>
    <row r="46" spans="1:15" x14ac:dyDescent="0.25">
      <c r="A46" s="2">
        <v>43088</v>
      </c>
      <c r="B46" t="s">
        <v>21</v>
      </c>
      <c r="C46" t="s">
        <v>656</v>
      </c>
      <c r="D46" t="s">
        <v>412</v>
      </c>
      <c r="E46">
        <v>316997692</v>
      </c>
      <c r="F46" t="s">
        <v>62</v>
      </c>
      <c r="G46" t="s">
        <v>639</v>
      </c>
      <c r="H46" t="s">
        <v>26</v>
      </c>
      <c r="I46">
        <v>7.6819999999999996E-3</v>
      </c>
      <c r="J46">
        <v>12000</v>
      </c>
      <c r="K46">
        <v>12000</v>
      </c>
      <c r="L46">
        <v>98.35</v>
      </c>
      <c r="M46">
        <v>98.6138990738812</v>
      </c>
      <c r="N46">
        <v>4.8499999999999996</v>
      </c>
      <c r="O46">
        <v>2.6</v>
      </c>
    </row>
    <row r="47" spans="1:15" x14ac:dyDescent="0.25">
      <c r="A47" s="2">
        <v>43088</v>
      </c>
      <c r="B47" t="s">
        <v>21</v>
      </c>
      <c r="C47" t="s">
        <v>657</v>
      </c>
      <c r="D47" t="s">
        <v>356</v>
      </c>
      <c r="E47">
        <v>433097936</v>
      </c>
      <c r="F47" t="s">
        <v>62</v>
      </c>
      <c r="G47" t="s">
        <v>639</v>
      </c>
      <c r="H47" t="s">
        <v>56</v>
      </c>
      <c r="I47">
        <v>1.0495000000000001E-2</v>
      </c>
      <c r="J47">
        <v>15000</v>
      </c>
      <c r="K47">
        <v>15000</v>
      </c>
      <c r="L47">
        <v>107.51</v>
      </c>
      <c r="M47">
        <v>107.784951695636</v>
      </c>
      <c r="N47">
        <v>4.03</v>
      </c>
      <c r="O47">
        <v>3.44</v>
      </c>
    </row>
    <row r="48" spans="1:15" x14ac:dyDescent="0.25">
      <c r="A48" s="2">
        <v>43088</v>
      </c>
      <c r="B48" t="s">
        <v>21</v>
      </c>
      <c r="C48" t="s">
        <v>658</v>
      </c>
      <c r="D48" t="s">
        <v>681</v>
      </c>
      <c r="E48">
        <v>79664085</v>
      </c>
      <c r="F48" t="s">
        <v>275</v>
      </c>
      <c r="G48" t="s">
        <v>429</v>
      </c>
      <c r="H48" t="s">
        <v>276</v>
      </c>
      <c r="I48">
        <v>1.9300000000000001E-3</v>
      </c>
      <c r="J48">
        <v>2300000</v>
      </c>
      <c r="K48">
        <v>2300000</v>
      </c>
      <c r="L48">
        <v>107.181</v>
      </c>
      <c r="M48">
        <v>107.163591375482</v>
      </c>
      <c r="N48">
        <v>7.66</v>
      </c>
      <c r="O48">
        <v>0</v>
      </c>
    </row>
    <row r="49" spans="1:15" x14ac:dyDescent="0.25">
      <c r="A49" s="2">
        <v>43088</v>
      </c>
      <c r="B49" t="s">
        <v>21</v>
      </c>
      <c r="C49" t="s">
        <v>658</v>
      </c>
      <c r="D49" t="s">
        <v>682</v>
      </c>
      <c r="E49">
        <v>130288050</v>
      </c>
      <c r="F49" t="s">
        <v>275</v>
      </c>
      <c r="G49" t="s">
        <v>429</v>
      </c>
      <c r="H49" t="s">
        <v>276</v>
      </c>
      <c r="I49">
        <v>3.1570000000000001E-3</v>
      </c>
      <c r="J49">
        <v>3270000</v>
      </c>
      <c r="K49">
        <v>3270000</v>
      </c>
      <c r="L49">
        <v>123.2903</v>
      </c>
      <c r="M49">
        <v>123.273394449997</v>
      </c>
      <c r="N49">
        <v>9.74</v>
      </c>
      <c r="O49">
        <v>0</v>
      </c>
    </row>
    <row r="50" spans="1:15" x14ac:dyDescent="0.25">
      <c r="A50" s="2">
        <v>43088</v>
      </c>
      <c r="B50" t="s">
        <v>21</v>
      </c>
      <c r="C50" t="s">
        <v>658</v>
      </c>
      <c r="D50" t="s">
        <v>683</v>
      </c>
      <c r="E50">
        <v>64793216</v>
      </c>
      <c r="F50" t="s">
        <v>275</v>
      </c>
      <c r="G50" t="s">
        <v>429</v>
      </c>
      <c r="H50" t="s">
        <v>276</v>
      </c>
      <c r="I50">
        <v>1.57E-3</v>
      </c>
      <c r="J50">
        <v>2000000</v>
      </c>
      <c r="K50">
        <v>2000000</v>
      </c>
      <c r="L50">
        <v>100.25360000000001</v>
      </c>
      <c r="M50">
        <v>100.233308169251</v>
      </c>
      <c r="N50">
        <v>11.36</v>
      </c>
      <c r="O50">
        <v>0</v>
      </c>
    </row>
    <row r="51" spans="1:15" x14ac:dyDescent="0.25">
      <c r="A51" s="2">
        <v>43088</v>
      </c>
      <c r="B51" t="s">
        <v>21</v>
      </c>
      <c r="C51" t="s">
        <v>658</v>
      </c>
      <c r="D51" t="s">
        <v>684</v>
      </c>
      <c r="E51">
        <v>227235593</v>
      </c>
      <c r="F51" t="s">
        <v>275</v>
      </c>
      <c r="G51" t="s">
        <v>429</v>
      </c>
      <c r="H51" t="s">
        <v>276</v>
      </c>
      <c r="I51">
        <v>5.5059999999999996E-3</v>
      </c>
      <c r="J51">
        <v>6200000</v>
      </c>
      <c r="K51">
        <v>6200000</v>
      </c>
      <c r="L51">
        <v>113.40170000000001</v>
      </c>
      <c r="M51">
        <v>113.39585812647501</v>
      </c>
      <c r="N51">
        <v>5.29</v>
      </c>
      <c r="O51">
        <v>0</v>
      </c>
    </row>
    <row r="52" spans="1:15" x14ac:dyDescent="0.25">
      <c r="A52" s="2">
        <v>43088</v>
      </c>
      <c r="B52" t="s">
        <v>21</v>
      </c>
      <c r="C52" t="s">
        <v>658</v>
      </c>
      <c r="D52" t="s">
        <v>562</v>
      </c>
      <c r="E52">
        <v>65512414</v>
      </c>
      <c r="F52" t="s">
        <v>275</v>
      </c>
      <c r="G52" t="s">
        <v>429</v>
      </c>
      <c r="H52" t="s">
        <v>276</v>
      </c>
      <c r="I52">
        <v>1.5870000000000001E-3</v>
      </c>
      <c r="J52">
        <v>2000000</v>
      </c>
      <c r="K52">
        <v>2000000</v>
      </c>
      <c r="L52">
        <v>101.3676</v>
      </c>
      <c r="M52">
        <v>101.345887528928</v>
      </c>
      <c r="N52">
        <v>8.59</v>
      </c>
      <c r="O52">
        <v>0</v>
      </c>
    </row>
    <row r="53" spans="1:15" x14ac:dyDescent="0.25">
      <c r="A53" s="2">
        <v>43088</v>
      </c>
      <c r="B53" t="s">
        <v>21</v>
      </c>
      <c r="C53" t="s">
        <v>659</v>
      </c>
      <c r="D53" t="s">
        <v>585</v>
      </c>
      <c r="E53">
        <v>300174118</v>
      </c>
      <c r="F53" t="s">
        <v>62</v>
      </c>
      <c r="G53" t="s">
        <v>639</v>
      </c>
      <c r="H53" t="s">
        <v>158</v>
      </c>
      <c r="I53">
        <v>7.2740000000000001E-3</v>
      </c>
      <c r="J53">
        <v>10000</v>
      </c>
      <c r="K53">
        <v>10000</v>
      </c>
      <c r="L53">
        <v>111.83</v>
      </c>
      <c r="M53">
        <v>112.05636226667499</v>
      </c>
      <c r="N53">
        <v>10.17</v>
      </c>
      <c r="O53">
        <v>2.85</v>
      </c>
    </row>
    <row r="54" spans="1:15" x14ac:dyDescent="0.25">
      <c r="A54" s="2">
        <v>43088</v>
      </c>
      <c r="B54" t="s">
        <v>21</v>
      </c>
      <c r="C54" t="s">
        <v>345</v>
      </c>
      <c r="D54" t="s">
        <v>344</v>
      </c>
      <c r="E54">
        <v>530281383</v>
      </c>
      <c r="F54" t="s">
        <v>62</v>
      </c>
      <c r="G54" t="s">
        <v>639</v>
      </c>
      <c r="H54" t="s">
        <v>131</v>
      </c>
      <c r="I54">
        <v>1.285E-2</v>
      </c>
      <c r="J54">
        <v>20000</v>
      </c>
      <c r="K54">
        <v>20000</v>
      </c>
      <c r="L54">
        <v>98.63</v>
      </c>
      <c r="M54">
        <v>98.978224959291097</v>
      </c>
      <c r="N54">
        <v>3.69</v>
      </c>
      <c r="O54">
        <v>2.38</v>
      </c>
    </row>
    <row r="55" spans="1:15" x14ac:dyDescent="0.25">
      <c r="A55" s="2">
        <v>43088</v>
      </c>
      <c r="B55" t="s">
        <v>21</v>
      </c>
      <c r="C55" t="s">
        <v>345</v>
      </c>
      <c r="D55" t="s">
        <v>615</v>
      </c>
      <c r="E55">
        <v>508729649</v>
      </c>
      <c r="F55" t="s">
        <v>62</v>
      </c>
      <c r="G55" t="s">
        <v>639</v>
      </c>
      <c r="H55" t="s">
        <v>131</v>
      </c>
      <c r="I55">
        <v>1.2328E-2</v>
      </c>
      <c r="J55">
        <v>20000</v>
      </c>
      <c r="K55">
        <v>20000</v>
      </c>
      <c r="L55">
        <v>94.49</v>
      </c>
      <c r="M55">
        <v>94.955544841715096</v>
      </c>
      <c r="N55">
        <v>11.81</v>
      </c>
      <c r="O55">
        <v>3.29</v>
      </c>
    </row>
    <row r="56" spans="1:15" x14ac:dyDescent="0.25">
      <c r="A56" s="2">
        <v>43088</v>
      </c>
      <c r="B56" t="s">
        <v>21</v>
      </c>
      <c r="C56" t="s">
        <v>660</v>
      </c>
      <c r="D56" t="s">
        <v>679</v>
      </c>
      <c r="E56">
        <v>31772090</v>
      </c>
      <c r="F56" t="s">
        <v>47</v>
      </c>
      <c r="G56" t="s">
        <v>642</v>
      </c>
      <c r="H56" t="s">
        <v>26</v>
      </c>
      <c r="I56">
        <v>7.6900000000000004E-4</v>
      </c>
      <c r="J56">
        <v>31809369</v>
      </c>
      <c r="K56">
        <v>1</v>
      </c>
      <c r="L56">
        <v>99.882803999999993</v>
      </c>
      <c r="M56">
        <v>99.882803999999993</v>
      </c>
      <c r="N56">
        <v>0.04</v>
      </c>
      <c r="O56">
        <v>2.64</v>
      </c>
    </row>
    <row r="57" spans="1:15" x14ac:dyDescent="0.25">
      <c r="A57" s="2">
        <v>43088</v>
      </c>
      <c r="B57" t="s">
        <v>21</v>
      </c>
      <c r="C57" t="s">
        <v>86</v>
      </c>
      <c r="D57" t="s">
        <v>679</v>
      </c>
      <c r="E57">
        <v>1813636</v>
      </c>
      <c r="F57" t="s">
        <v>47</v>
      </c>
      <c r="G57" t="s">
        <v>642</v>
      </c>
      <c r="H57" t="s">
        <v>26</v>
      </c>
      <c r="I57">
        <v>4.3000000000000002E-5</v>
      </c>
      <c r="J57">
        <v>1828750</v>
      </c>
      <c r="K57">
        <v>1</v>
      </c>
      <c r="L57">
        <v>99.173533000000006</v>
      </c>
      <c r="M57">
        <v>99.173533000000006</v>
      </c>
      <c r="N57">
        <v>0.27</v>
      </c>
      <c r="O57">
        <v>3</v>
      </c>
    </row>
    <row r="58" spans="1:15" x14ac:dyDescent="0.25">
      <c r="A58" s="2">
        <v>43088</v>
      </c>
      <c r="B58" t="s">
        <v>21</v>
      </c>
      <c r="C58" t="s">
        <v>661</v>
      </c>
      <c r="D58" t="s">
        <v>549</v>
      </c>
      <c r="E58">
        <v>405676278</v>
      </c>
      <c r="F58" t="s">
        <v>62</v>
      </c>
      <c r="G58" t="s">
        <v>639</v>
      </c>
      <c r="H58" t="s">
        <v>51</v>
      </c>
      <c r="I58">
        <v>9.8309999999999995E-3</v>
      </c>
      <c r="J58">
        <v>15000</v>
      </c>
      <c r="K58">
        <v>15000</v>
      </c>
      <c r="L58">
        <v>100.93</v>
      </c>
      <c r="M58">
        <v>100.960532003772</v>
      </c>
      <c r="N58">
        <v>8.02</v>
      </c>
      <c r="O58">
        <v>2.68</v>
      </c>
    </row>
    <row r="59" spans="1:15" x14ac:dyDescent="0.25">
      <c r="A59" s="2">
        <v>43088</v>
      </c>
      <c r="B59" t="s">
        <v>21</v>
      </c>
      <c r="C59" t="s">
        <v>662</v>
      </c>
      <c r="D59" t="s">
        <v>493</v>
      </c>
      <c r="E59">
        <v>604463512</v>
      </c>
      <c r="F59" t="s">
        <v>62</v>
      </c>
      <c r="G59" t="s">
        <v>639</v>
      </c>
      <c r="H59" t="s">
        <v>211</v>
      </c>
      <c r="I59">
        <v>1.4648E-2</v>
      </c>
      <c r="J59">
        <v>20000</v>
      </c>
      <c r="K59">
        <v>20000</v>
      </c>
      <c r="L59">
        <v>112.58</v>
      </c>
      <c r="M59">
        <v>112.82448788216099</v>
      </c>
      <c r="N59">
        <v>6.64</v>
      </c>
      <c r="O59">
        <v>2.62</v>
      </c>
    </row>
    <row r="60" spans="1:15" x14ac:dyDescent="0.25">
      <c r="A60" s="2">
        <v>43088</v>
      </c>
      <c r="B60" t="s">
        <v>21</v>
      </c>
      <c r="C60" t="s">
        <v>663</v>
      </c>
      <c r="D60" t="s">
        <v>457</v>
      </c>
      <c r="E60">
        <v>461385479</v>
      </c>
      <c r="F60" t="s">
        <v>62</v>
      </c>
      <c r="G60" t="s">
        <v>639</v>
      </c>
      <c r="H60" t="s">
        <v>360</v>
      </c>
      <c r="I60">
        <v>1.1181E-2</v>
      </c>
      <c r="J60">
        <v>15000</v>
      </c>
      <c r="K60">
        <v>15000</v>
      </c>
      <c r="L60">
        <v>112.34</v>
      </c>
      <c r="M60">
        <v>114.82486392427199</v>
      </c>
      <c r="N60">
        <v>5.8</v>
      </c>
      <c r="O60">
        <v>2.77</v>
      </c>
    </row>
    <row r="61" spans="1:15" x14ac:dyDescent="0.25">
      <c r="A61" s="2">
        <v>43088</v>
      </c>
      <c r="B61" t="s">
        <v>21</v>
      </c>
      <c r="C61" t="s">
        <v>664</v>
      </c>
      <c r="D61" t="s">
        <v>685</v>
      </c>
      <c r="E61">
        <v>6456436669</v>
      </c>
      <c r="F61" t="s">
        <v>25</v>
      </c>
      <c r="G61" t="s">
        <v>642</v>
      </c>
      <c r="H61" t="s">
        <v>26</v>
      </c>
      <c r="I61">
        <v>0.15646599999999999</v>
      </c>
      <c r="J61">
        <v>5849480</v>
      </c>
      <c r="K61">
        <v>5849480</v>
      </c>
      <c r="L61">
        <v>1103.7625</v>
      </c>
      <c r="M61">
        <v>110376.250008</v>
      </c>
      <c r="N61">
        <v>0</v>
      </c>
      <c r="O61">
        <v>0</v>
      </c>
    </row>
    <row r="62" spans="1:15" x14ac:dyDescent="0.25">
      <c r="A62" s="2"/>
    </row>
    <row r="63" spans="1:15" x14ac:dyDescent="0.25">
      <c r="A63" s="2"/>
    </row>
    <row r="64" spans="1:15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2017-12-18</vt:lpstr>
      <vt:lpstr>2017-12-19</vt:lpstr>
      <vt:lpstr>Hoja2</vt:lpstr>
      <vt:lpstr>1812M</vt:lpstr>
      <vt:lpstr>1912M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Posch Ponce</dc:creator>
  <cp:lastModifiedBy>Diego Posch Ponce</cp:lastModifiedBy>
  <dcterms:created xsi:type="dcterms:W3CDTF">2017-12-20T14:17:02Z</dcterms:created>
  <dcterms:modified xsi:type="dcterms:W3CDTF">2017-12-21T11:37:09Z</dcterms:modified>
</cp:coreProperties>
</file>