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Otros\"/>
    </mc:Choice>
  </mc:AlternateContent>
  <bookViews>
    <workbookView xWindow="0" yWindow="0" windowWidth="28800" windowHeight="12210" xr2:uid="{E52B93D1-CF17-4D11-A08C-1326F71CF00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Y5" i="1"/>
  <c r="AB9" i="1"/>
  <c r="AB6" i="1"/>
  <c r="AB7" i="1"/>
  <c r="AB8" i="1"/>
  <c r="AB5" i="1"/>
  <c r="Y6" i="1"/>
  <c r="Y7" i="1"/>
  <c r="Y8" i="1"/>
  <c r="Y9" i="1"/>
  <c r="F11" i="1"/>
  <c r="T6" i="1"/>
  <c r="T7" i="1"/>
  <c r="T8" i="1"/>
  <c r="T9" i="1" s="1"/>
  <c r="U9" i="1" s="1"/>
  <c r="T5" i="1"/>
  <c r="S9" i="1"/>
  <c r="S8" i="1" s="1"/>
  <c r="R9" i="1"/>
  <c r="R8" i="1" s="1"/>
  <c r="B7" i="1"/>
  <c r="A7" i="1"/>
  <c r="N6" i="1"/>
  <c r="N7" i="1" s="1"/>
  <c r="N8" i="1" s="1"/>
  <c r="N9" i="1" s="1"/>
  <c r="N10" i="1" s="1"/>
  <c r="AC9" i="1" l="1"/>
  <c r="U8" i="1"/>
  <c r="AC8" i="1" s="1"/>
  <c r="AE8" i="1" s="1"/>
  <c r="S6" i="1"/>
  <c r="U6" i="1" s="1"/>
  <c r="AC6" i="1" s="1"/>
  <c r="AE6" i="1" s="1"/>
  <c r="S7" i="1"/>
  <c r="U7" i="1" s="1"/>
  <c r="AC7" i="1" s="1"/>
  <c r="AE7" i="1" s="1"/>
  <c r="S5" i="1"/>
  <c r="U5" i="1" s="1"/>
  <c r="F8" i="1"/>
  <c r="F9" i="1"/>
  <c r="AA9" i="1" s="1"/>
  <c r="F14" i="1" l="1"/>
  <c r="Z6" i="1"/>
  <c r="Z7" i="1"/>
  <c r="Z9" i="1"/>
  <c r="Z5" i="1"/>
  <c r="F22" i="1"/>
  <c r="B22" i="1"/>
  <c r="B25" i="1" s="1"/>
  <c r="F23" i="1" l="1"/>
  <c r="H16" i="1"/>
  <c r="K28" i="1" l="1"/>
  <c r="AC5" i="1"/>
  <c r="AC11" i="1" l="1"/>
  <c r="AE5" i="1"/>
</calcChain>
</file>

<file path=xl/sharedStrings.xml><?xml version="1.0" encoding="utf-8"?>
<sst xmlns="http://schemas.openxmlformats.org/spreadsheetml/2006/main" count="71" uniqueCount="50">
  <si>
    <t>bencina</t>
  </si>
  <si>
    <t>peajes</t>
  </si>
  <si>
    <t>cobros auto</t>
  </si>
  <si>
    <t>weas de todos</t>
  </si>
  <si>
    <t>piscolas</t>
  </si>
  <si>
    <t>mias</t>
  </si>
  <si>
    <t>uber</t>
  </si>
  <si>
    <t>entradas toncos</t>
  </si>
  <si>
    <t>cobros carrete</t>
  </si>
  <si>
    <t>total</t>
  </si>
  <si>
    <t>uber vuelta</t>
  </si>
  <si>
    <t>uber ida troncos</t>
  </si>
  <si>
    <t>piscolas troncos</t>
  </si>
  <si>
    <t>entradas troncos</t>
  </si>
  <si>
    <t>trago tapado maitencillo</t>
  </si>
  <si>
    <t>cabezon</t>
  </si>
  <si>
    <t>feña</t>
  </si>
  <si>
    <t>yo</t>
  </si>
  <si>
    <t>desc</t>
  </si>
  <si>
    <t>$</t>
  </si>
  <si>
    <t>USD</t>
  </si>
  <si>
    <t>vuelta</t>
  </si>
  <si>
    <t>ida</t>
  </si>
  <si>
    <t>Peajes</t>
  </si>
  <si>
    <t>personas ida</t>
  </si>
  <si>
    <t>personas vuelta</t>
  </si>
  <si>
    <t>Martin</t>
  </si>
  <si>
    <t>Vicente</t>
  </si>
  <si>
    <t>Lorenza</t>
  </si>
  <si>
    <t>Feña</t>
  </si>
  <si>
    <t>Posch</t>
  </si>
  <si>
    <t>Peajes ida</t>
  </si>
  <si>
    <t>Peajes vuelta</t>
  </si>
  <si>
    <t>Bencina</t>
  </si>
  <si>
    <t>Troncos</t>
  </si>
  <si>
    <t>uber ida disco</t>
  </si>
  <si>
    <t>piscola troncos</t>
  </si>
  <si>
    <t>Total</t>
  </si>
  <si>
    <t>Puso</t>
  </si>
  <si>
    <t>Debe</t>
  </si>
  <si>
    <t>Total Transporte</t>
  </si>
  <si>
    <t>el tapado</t>
  </si>
  <si>
    <t>Total carrete</t>
  </si>
  <si>
    <t>uber vuelta disco</t>
  </si>
  <si>
    <t>pague yo</t>
  </si>
  <si>
    <t>Total uber</t>
  </si>
  <si>
    <t>No aplica</t>
  </si>
  <si>
    <t>total yo</t>
  </si>
  <si>
    <t>pagaron otros</t>
  </si>
  <si>
    <t>Cabezon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</si>
</sst>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 applyAlignment="1">
      <alignment horizontal="center"/>
    </xf>
    <xf numFmtId="164" fontId="0" fillId="3" borderId="0" xfId="1" applyNumberFormat="1" applyFont="1" applyFill="1"/>
    <xf numFmtId="0" fontId="0" fillId="2" borderId="0" xfId="1" applyNumberFormat="1" applyFont="1" applyFill="1"/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33EE-5865-4A0E-A5E1-37DCCD0B9415}">
  <dimension ref="A1:AE29"/>
  <sheetViews>
    <sheetView tabSelected="1" topLeftCell="N1" workbookViewId="0">
      <selection activeCell="AC11" sqref="AC11"/>
    </sheetView>
  </sheetViews>
  <sheetFormatPr baseColWidth="10" defaultRowHeight="15" x14ac:dyDescent="0.25"/>
  <cols>
    <col min="1" max="2" width="11.42578125" style="1"/>
    <col min="3" max="3" width="15" style="1" bestFit="1" customWidth="1"/>
    <col min="5" max="5" width="11.42578125" style="1"/>
    <col min="6" max="6" width="12.5703125" style="1" bestFit="1" customWidth="1"/>
    <col min="7" max="7" width="22.85546875" style="1" bestFit="1" customWidth="1"/>
    <col min="8" max="8" width="11.42578125" style="3" customWidth="1"/>
    <col min="10" max="10" width="15" bestFit="1" customWidth="1"/>
    <col min="11" max="11" width="22.85546875" bestFit="1" customWidth="1"/>
    <col min="12" max="12" width="13.28515625" bestFit="1" customWidth="1"/>
    <col min="13" max="13" width="14.140625" bestFit="1" customWidth="1"/>
    <col min="14" max="14" width="12.85546875" bestFit="1" customWidth="1"/>
    <col min="15" max="15" width="13.28515625" bestFit="1" customWidth="1"/>
    <col min="16" max="16" width="15.42578125" bestFit="1" customWidth="1"/>
    <col min="17" max="17" width="9.42578125" bestFit="1" customWidth="1"/>
    <col min="18" max="18" width="10" bestFit="1" customWidth="1"/>
    <col min="19" max="19" width="12.85546875" bestFit="1" customWidth="1"/>
    <col min="20" max="20" width="8" bestFit="1" customWidth="1"/>
    <col min="21" max="21" width="15.42578125" bestFit="1" customWidth="1"/>
    <col min="22" max="22" width="7.85546875" bestFit="1" customWidth="1"/>
    <col min="24" max="24" width="14.140625" bestFit="1" customWidth="1"/>
    <col min="25" max="25" width="12.140625" bestFit="1" customWidth="1"/>
    <col min="26" max="26" width="13.28515625" bestFit="1" customWidth="1"/>
    <col min="27" max="27" width="16.28515625" bestFit="1" customWidth="1"/>
    <col min="28" max="28" width="10" bestFit="1" customWidth="1"/>
    <col min="29" max="29" width="12" bestFit="1" customWidth="1"/>
  </cols>
  <sheetData>
    <row r="1" spans="1:31" x14ac:dyDescent="0.25">
      <c r="A1" s="12" t="s">
        <v>23</v>
      </c>
      <c r="B1" s="12" t="s">
        <v>22</v>
      </c>
      <c r="C1" s="12" t="s">
        <v>21</v>
      </c>
      <c r="E1" s="13" t="s">
        <v>44</v>
      </c>
      <c r="F1" s="13"/>
      <c r="G1" s="13"/>
      <c r="I1" s="13" t="s">
        <v>48</v>
      </c>
      <c r="J1" s="13"/>
      <c r="K1" s="13"/>
    </row>
    <row r="2" spans="1:31" x14ac:dyDescent="0.25">
      <c r="A2" s="1">
        <v>2600</v>
      </c>
      <c r="B2" s="1" t="s">
        <v>17</v>
      </c>
      <c r="C2" s="1" t="s">
        <v>15</v>
      </c>
      <c r="E2" s="11" t="s">
        <v>20</v>
      </c>
      <c r="F2" s="11" t="s">
        <v>19</v>
      </c>
      <c r="G2" s="11" t="s">
        <v>18</v>
      </c>
      <c r="H2" s="10"/>
      <c r="I2" s="11"/>
      <c r="J2" s="11" t="s">
        <v>19</v>
      </c>
      <c r="K2" s="11" t="s">
        <v>18</v>
      </c>
      <c r="M2" s="10" t="s">
        <v>0</v>
      </c>
      <c r="N2">
        <v>23000</v>
      </c>
    </row>
    <row r="3" spans="1:31" x14ac:dyDescent="0.25">
      <c r="A3" s="1">
        <v>2500</v>
      </c>
      <c r="B3" s="1" t="s">
        <v>17</v>
      </c>
      <c r="C3" s="1" t="s">
        <v>17</v>
      </c>
      <c r="F3" s="9">
        <v>5000</v>
      </c>
      <c r="G3" s="1" t="s">
        <v>14</v>
      </c>
      <c r="I3" s="3" t="s">
        <v>1</v>
      </c>
      <c r="J3" s="9">
        <v>2600</v>
      </c>
      <c r="K3" s="3" t="s">
        <v>49</v>
      </c>
      <c r="M3" t="s">
        <v>24</v>
      </c>
      <c r="N3">
        <v>2</v>
      </c>
    </row>
    <row r="4" spans="1:31" x14ac:dyDescent="0.25">
      <c r="A4" s="1">
        <v>1000</v>
      </c>
      <c r="B4" s="1" t="s">
        <v>16</v>
      </c>
      <c r="C4" s="1" t="s">
        <v>15</v>
      </c>
      <c r="F4" s="9">
        <v>10000</v>
      </c>
      <c r="G4" s="1" t="s">
        <v>14</v>
      </c>
      <c r="I4" s="3" t="s">
        <v>1</v>
      </c>
      <c r="J4" s="9">
        <v>1000</v>
      </c>
      <c r="K4" s="3" t="s">
        <v>29</v>
      </c>
      <c r="M4" t="s">
        <v>25</v>
      </c>
      <c r="N4">
        <v>5</v>
      </c>
      <c r="R4" s="20" t="s">
        <v>31</v>
      </c>
      <c r="S4" s="20" t="s">
        <v>32</v>
      </c>
      <c r="T4" s="20" t="s">
        <v>33</v>
      </c>
      <c r="U4" s="18" t="s">
        <v>40</v>
      </c>
      <c r="V4" s="6" t="s">
        <v>34</v>
      </c>
      <c r="W4" s="6" t="s">
        <v>41</v>
      </c>
      <c r="X4" s="6" t="s">
        <v>36</v>
      </c>
      <c r="Y4" s="21" t="s">
        <v>42</v>
      </c>
      <c r="Z4" s="16" t="s">
        <v>35</v>
      </c>
      <c r="AA4" s="6" t="s">
        <v>43</v>
      </c>
      <c r="AB4" s="23" t="s">
        <v>45</v>
      </c>
      <c r="AC4" s="17" t="s">
        <v>37</v>
      </c>
      <c r="AD4" s="6" t="s">
        <v>38</v>
      </c>
      <c r="AE4" s="6" t="s">
        <v>39</v>
      </c>
    </row>
    <row r="5" spans="1:31" x14ac:dyDescent="0.25">
      <c r="F5" s="9">
        <v>10000</v>
      </c>
      <c r="G5" s="1" t="s">
        <v>14</v>
      </c>
      <c r="I5" s="3" t="s">
        <v>1</v>
      </c>
      <c r="J5" s="9">
        <v>1000</v>
      </c>
      <c r="K5" s="3" t="s">
        <v>49</v>
      </c>
      <c r="Q5" t="s">
        <v>26</v>
      </c>
      <c r="R5" s="3">
        <v>0</v>
      </c>
      <c r="S5" s="3">
        <f>+$S$8</f>
        <v>1220</v>
      </c>
      <c r="T5" s="2">
        <f>+VLOOKUP(Q5,$M$6:$N$9,2,FALSE)</f>
        <v>3285.7142857142858</v>
      </c>
      <c r="U5" s="19">
        <f>+SUM(R5:T5)</f>
        <v>4505.7142857142862</v>
      </c>
      <c r="V5" s="3">
        <v>12000</v>
      </c>
      <c r="W5">
        <v>0</v>
      </c>
      <c r="X5">
        <v>0</v>
      </c>
      <c r="Y5" s="22">
        <f t="shared" ref="Y5:Y9" si="0">+SUM(V5:X5)</f>
        <v>12000</v>
      </c>
      <c r="Z5">
        <f>+$F$8/4</f>
        <v>2056.5</v>
      </c>
      <c r="AA5">
        <v>0</v>
      </c>
      <c r="AB5" s="24">
        <f>+Z5+AA5</f>
        <v>2056.5</v>
      </c>
      <c r="AC5" s="25">
        <f>+U5+AB5+Y5</f>
        <v>18562.214285714286</v>
      </c>
      <c r="AD5">
        <v>0</v>
      </c>
      <c r="AE5" s="15">
        <f>+AC5-AD5</f>
        <v>18562.214285714286</v>
      </c>
    </row>
    <row r="6" spans="1:31" x14ac:dyDescent="0.25">
      <c r="F6" s="9">
        <v>48000</v>
      </c>
      <c r="G6" s="1" t="s">
        <v>13</v>
      </c>
      <c r="I6" s="3"/>
      <c r="J6" s="9"/>
      <c r="K6" s="3"/>
      <c r="M6" t="s">
        <v>26</v>
      </c>
      <c r="N6" s="14">
        <f>+N2/7</f>
        <v>3285.7142857142858</v>
      </c>
      <c r="Q6" t="s">
        <v>28</v>
      </c>
      <c r="R6" s="3">
        <v>0</v>
      </c>
      <c r="S6" s="3">
        <f>+$S$8</f>
        <v>1220</v>
      </c>
      <c r="T6" s="2">
        <f>+VLOOKUP(Q6,$M$6:$N$9,2,FALSE)</f>
        <v>3285.7142857142858</v>
      </c>
      <c r="U6" s="19">
        <f t="shared" ref="U6:U8" si="1">+SUM(R6:T6)</f>
        <v>4505.7142857142862</v>
      </c>
      <c r="V6" s="3">
        <v>12000</v>
      </c>
      <c r="W6">
        <v>0</v>
      </c>
      <c r="X6">
        <v>0</v>
      </c>
      <c r="Y6" s="22">
        <f t="shared" si="0"/>
        <v>12000</v>
      </c>
      <c r="Z6">
        <f>+$F$8/4</f>
        <v>2056.5</v>
      </c>
      <c r="AA6">
        <v>0</v>
      </c>
      <c r="AB6" s="24">
        <f t="shared" ref="AB6:AB8" si="2">+Z6+AA6</f>
        <v>2056.5</v>
      </c>
      <c r="AC6" s="25">
        <f t="shared" ref="AC6:AC9" si="3">+U6+AB6+Y6</f>
        <v>18562.214285714286</v>
      </c>
      <c r="AD6">
        <v>0</v>
      </c>
      <c r="AE6" s="15">
        <f t="shared" ref="AE6:AE8" si="4">+AC6-AD6</f>
        <v>18562.214285714286</v>
      </c>
    </row>
    <row r="7" spans="1:31" x14ac:dyDescent="0.25">
      <c r="A7" s="1">
        <f>+SUM(A2:A4)</f>
        <v>6100</v>
      </c>
      <c r="B7" s="1">
        <f>+A7/5</f>
        <v>1220</v>
      </c>
      <c r="F7" s="9">
        <v>15000</v>
      </c>
      <c r="G7" s="1" t="s">
        <v>12</v>
      </c>
      <c r="I7" s="3"/>
      <c r="J7" s="9"/>
      <c r="K7" s="3"/>
      <c r="M7" t="s">
        <v>27</v>
      </c>
      <c r="N7" s="14">
        <f>+N6</f>
        <v>3285.7142857142858</v>
      </c>
      <c r="Q7" t="s">
        <v>27</v>
      </c>
      <c r="R7" s="3">
        <v>0</v>
      </c>
      <c r="S7" s="3">
        <f>+$S$8</f>
        <v>1220</v>
      </c>
      <c r="T7" s="2">
        <f>+VLOOKUP(Q7,$M$6:$N$9,2,FALSE)</f>
        <v>3285.7142857142858</v>
      </c>
      <c r="U7" s="19">
        <f t="shared" si="1"/>
        <v>4505.7142857142862</v>
      </c>
      <c r="V7" s="3">
        <v>12000</v>
      </c>
      <c r="W7">
        <v>0</v>
      </c>
      <c r="X7">
        <v>5000</v>
      </c>
      <c r="Y7" s="22">
        <f t="shared" si="0"/>
        <v>17000</v>
      </c>
      <c r="Z7">
        <f>+$F$8/4</f>
        <v>2056.5</v>
      </c>
      <c r="AA7">
        <v>0</v>
      </c>
      <c r="AB7" s="24">
        <f t="shared" si="2"/>
        <v>2056.5</v>
      </c>
      <c r="AC7" s="25">
        <f t="shared" si="3"/>
        <v>23562.214285714286</v>
      </c>
      <c r="AD7">
        <v>3600</v>
      </c>
      <c r="AE7" s="15">
        <f t="shared" si="4"/>
        <v>19962.214285714286</v>
      </c>
    </row>
    <row r="8" spans="1:31" x14ac:dyDescent="0.25">
      <c r="E8" s="1">
        <v>13.71</v>
      </c>
      <c r="F8" s="9">
        <f>+E8*600</f>
        <v>8226</v>
      </c>
      <c r="G8" s="1" t="s">
        <v>11</v>
      </c>
      <c r="I8" s="3"/>
      <c r="J8" s="9"/>
      <c r="K8" s="3"/>
      <c r="M8" t="s">
        <v>28</v>
      </c>
      <c r="N8" s="14">
        <f>+N7</f>
        <v>3285.7142857142858</v>
      </c>
      <c r="Q8" t="s">
        <v>29</v>
      </c>
      <c r="R8" s="3">
        <f>+R9</f>
        <v>3050</v>
      </c>
      <c r="S8" s="3">
        <f>+S9</f>
        <v>1220</v>
      </c>
      <c r="T8" s="2">
        <f>+VLOOKUP(Q8,$M$6:$N$9,2,FALSE)</f>
        <v>6571.4285714285716</v>
      </c>
      <c r="U8" s="19">
        <f t="shared" si="1"/>
        <v>10841.428571428572</v>
      </c>
      <c r="V8" s="3">
        <v>0</v>
      </c>
      <c r="W8">
        <v>0</v>
      </c>
      <c r="X8">
        <v>0</v>
      </c>
      <c r="Y8" s="22">
        <f t="shared" si="0"/>
        <v>0</v>
      </c>
      <c r="Z8">
        <v>0</v>
      </c>
      <c r="AA8">
        <v>0</v>
      </c>
      <c r="AB8" s="24">
        <f t="shared" si="2"/>
        <v>0</v>
      </c>
      <c r="AC8" s="25">
        <f t="shared" si="3"/>
        <v>10841.428571428572</v>
      </c>
      <c r="AD8">
        <v>1000</v>
      </c>
      <c r="AE8" s="15">
        <f t="shared" si="4"/>
        <v>9841.4285714285725</v>
      </c>
    </row>
    <row r="9" spans="1:31" x14ac:dyDescent="0.25">
      <c r="E9" s="1">
        <v>10.91</v>
      </c>
      <c r="F9" s="9">
        <f>+E9*600</f>
        <v>6546</v>
      </c>
      <c r="G9" s="1" t="s">
        <v>10</v>
      </c>
      <c r="I9" s="3"/>
      <c r="J9" s="9"/>
      <c r="K9" s="3"/>
      <c r="M9" t="s">
        <v>29</v>
      </c>
      <c r="N9" s="14">
        <f>+N8*2</f>
        <v>6571.4285714285716</v>
      </c>
      <c r="Q9" t="s">
        <v>30</v>
      </c>
      <c r="R9" s="3">
        <f>+A7/2</f>
        <v>3050</v>
      </c>
      <c r="S9" s="3">
        <f>+A7/5</f>
        <v>1220</v>
      </c>
      <c r="T9" s="2">
        <f>+T8</f>
        <v>6571.4285714285716</v>
      </c>
      <c r="U9" s="19">
        <f>+SUM(R9:T9)</f>
        <v>10841.428571428572</v>
      </c>
      <c r="V9" s="3">
        <v>12000</v>
      </c>
      <c r="W9" s="15">
        <v>25000</v>
      </c>
      <c r="X9">
        <v>10000</v>
      </c>
      <c r="Y9" s="22">
        <f t="shared" si="0"/>
        <v>47000</v>
      </c>
      <c r="Z9">
        <f>+$F$8/4</f>
        <v>2056.5</v>
      </c>
      <c r="AA9" s="15">
        <f>+F9</f>
        <v>6546</v>
      </c>
      <c r="AB9" s="24">
        <f>+Z9+AA9</f>
        <v>8602.5</v>
      </c>
      <c r="AC9" s="25">
        <f t="shared" si="3"/>
        <v>66443.92857142858</v>
      </c>
      <c r="AD9" t="s">
        <v>46</v>
      </c>
      <c r="AE9" s="15" t="s">
        <v>46</v>
      </c>
    </row>
    <row r="10" spans="1:31" x14ac:dyDescent="0.25">
      <c r="F10" s="9">
        <v>23000</v>
      </c>
      <c r="G10" s="1" t="s">
        <v>0</v>
      </c>
      <c r="M10" t="s">
        <v>30</v>
      </c>
      <c r="N10" s="15">
        <f>+N9</f>
        <v>6571.4285714285716</v>
      </c>
    </row>
    <row r="11" spans="1:31" x14ac:dyDescent="0.25">
      <c r="F11" s="9">
        <f>+A2+5000</f>
        <v>7600</v>
      </c>
      <c r="G11" s="1" t="s">
        <v>1</v>
      </c>
      <c r="AC11" s="25">
        <f>+SUM(AC5:AC9)</f>
        <v>137972</v>
      </c>
    </row>
    <row r="12" spans="1:31" x14ac:dyDescent="0.25">
      <c r="F12" s="9"/>
    </row>
    <row r="13" spans="1:31" x14ac:dyDescent="0.25">
      <c r="E13" s="4"/>
      <c r="F13" s="8"/>
      <c r="G13" s="4"/>
      <c r="H13" s="26"/>
      <c r="AC13" s="15"/>
    </row>
    <row r="14" spans="1:31" x14ac:dyDescent="0.25">
      <c r="E14" s="6" t="s">
        <v>47</v>
      </c>
      <c r="F14" s="7">
        <f>+SUM(F3:F13)</f>
        <v>133372</v>
      </c>
      <c r="G14" s="6"/>
      <c r="H14" s="6"/>
      <c r="J14" s="15">
        <f>+SUM(J3:J5)</f>
        <v>4600</v>
      </c>
    </row>
    <row r="15" spans="1:31" x14ac:dyDescent="0.25">
      <c r="F15" s="5"/>
    </row>
    <row r="16" spans="1:31" x14ac:dyDescent="0.25">
      <c r="A16" s="3"/>
      <c r="B16" s="3"/>
      <c r="C16" s="3"/>
      <c r="E16" s="3"/>
      <c r="F16" s="5"/>
      <c r="G16" s="3" t="s">
        <v>9</v>
      </c>
      <c r="H16" s="5">
        <f>+J14+F14</f>
        <v>137972</v>
      </c>
    </row>
    <row r="17" spans="1:16" x14ac:dyDescent="0.25">
      <c r="A17" s="3"/>
      <c r="B17" s="3"/>
      <c r="C17" s="3"/>
      <c r="E17" s="3"/>
      <c r="F17" s="5"/>
      <c r="G17" s="3"/>
    </row>
    <row r="18" spans="1:16" x14ac:dyDescent="0.25">
      <c r="A18" s="3"/>
      <c r="B18" s="3"/>
      <c r="C18" s="3"/>
      <c r="E18" s="3"/>
      <c r="F18" s="5"/>
      <c r="G18" s="3"/>
    </row>
    <row r="19" spans="1:16" x14ac:dyDescent="0.25">
      <c r="F19" s="5"/>
    </row>
    <row r="20" spans="1:16" x14ac:dyDescent="0.25">
      <c r="B20" s="13" t="s">
        <v>8</v>
      </c>
      <c r="C20" s="13"/>
    </row>
    <row r="21" spans="1:16" x14ac:dyDescent="0.25">
      <c r="B21" s="2">
        <v>36000</v>
      </c>
      <c r="C21" s="1" t="s">
        <v>7</v>
      </c>
      <c r="F21" s="5"/>
    </row>
    <row r="22" spans="1:16" x14ac:dyDescent="0.25">
      <c r="B22" s="2">
        <f>+F8/4*3</f>
        <v>6169.5</v>
      </c>
      <c r="C22" s="1" t="s">
        <v>6</v>
      </c>
      <c r="F22" s="5">
        <f>+F9+F7+12000</f>
        <v>33546</v>
      </c>
      <c r="G22" s="1" t="s">
        <v>5</v>
      </c>
    </row>
    <row r="23" spans="1:16" x14ac:dyDescent="0.25">
      <c r="B23" s="2">
        <v>6000</v>
      </c>
      <c r="C23" s="1" t="s">
        <v>4</v>
      </c>
      <c r="F23" s="5">
        <f>+F14-F22</f>
        <v>99826</v>
      </c>
      <c r="G23" s="1" t="s">
        <v>3</v>
      </c>
    </row>
    <row r="24" spans="1:16" x14ac:dyDescent="0.25">
      <c r="B24" s="4"/>
      <c r="C24" s="4"/>
    </row>
    <row r="25" spans="1:16" x14ac:dyDescent="0.25">
      <c r="B25" s="2">
        <f>+SUM(B21:B23)</f>
        <v>48169.5</v>
      </c>
    </row>
    <row r="26" spans="1:16" x14ac:dyDescent="0.25">
      <c r="O26" s="15"/>
      <c r="P26" s="15"/>
    </row>
    <row r="27" spans="1:16" x14ac:dyDescent="0.25">
      <c r="B27" s="13" t="s">
        <v>2</v>
      </c>
      <c r="C27" s="13"/>
    </row>
    <row r="28" spans="1:16" x14ac:dyDescent="0.25">
      <c r="B28" s="2" t="s">
        <v>1</v>
      </c>
      <c r="K28" s="15">
        <f>+U5+Y5</f>
        <v>16505.714285714286</v>
      </c>
    </row>
    <row r="29" spans="1:16" x14ac:dyDescent="0.25">
      <c r="B29" s="1" t="s">
        <v>0</v>
      </c>
    </row>
  </sheetData>
  <mergeCells count="4">
    <mergeCell ref="B20:C20"/>
    <mergeCell ref="B27:C27"/>
    <mergeCell ref="E1:G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2018-02-12T13:59:45Z</dcterms:created>
  <dcterms:modified xsi:type="dcterms:W3CDTF">2018-02-21T12:47:15Z</dcterms:modified>
</cp:coreProperties>
</file>