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analisis_onp\"/>
    </mc:Choice>
  </mc:AlternateContent>
  <bookViews>
    <workbookView xWindow="19845" yWindow="0" windowWidth="18255" windowHeight="11355" activeTab="1"/>
  </bookViews>
  <sheets>
    <sheet name="portfolio" sheetId="1" r:id="rId1"/>
    <sheet name="views" sheetId="3" r:id="rId2"/>
    <sheet name="holdings" sheetId="5" r:id="rId3"/>
  </sheets>
  <definedNames>
    <definedName name="_xlnm._FilterDatabase" localSheetId="0" hidden="1">portfolio!$A$1:$K$162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J12" i="5" l="1"/>
  <c r="M12" i="3"/>
  <c r="N22" i="3" l="1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B172" i="5"/>
  <c r="B173" i="5"/>
  <c r="B174" i="5"/>
  <c r="B175" i="5"/>
  <c r="B167" i="5"/>
  <c r="B168" i="5"/>
  <c r="B169" i="5"/>
  <c r="B170" i="5"/>
  <c r="B171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G15" i="5"/>
  <c r="F15" i="5"/>
  <c r="E15" i="5"/>
  <c r="D15" i="5"/>
  <c r="C15" i="5"/>
  <c r="B15" i="5"/>
  <c r="N45" i="3" l="1"/>
  <c r="M45" i="3"/>
  <c r="L45" i="3"/>
  <c r="K45" i="3"/>
  <c r="J45" i="3"/>
  <c r="I45" i="3"/>
  <c r="N21" i="3"/>
  <c r="K21" i="3"/>
  <c r="M21" i="3"/>
  <c r="L21" i="3"/>
  <c r="J21" i="3"/>
  <c r="I21" i="3"/>
  <c r="F53" i="3" l="1"/>
  <c r="F54" i="3"/>
  <c r="F55" i="3"/>
  <c r="F56" i="3"/>
  <c r="F57" i="3"/>
  <c r="F58" i="3"/>
  <c r="F59" i="3"/>
  <c r="F60" i="3"/>
  <c r="F61" i="3"/>
  <c r="F62" i="3"/>
  <c r="F63" i="3"/>
  <c r="E53" i="3"/>
  <c r="E54" i="3"/>
  <c r="E55" i="3"/>
  <c r="E56" i="3"/>
  <c r="E57" i="3"/>
  <c r="E58" i="3"/>
  <c r="E59" i="3"/>
  <c r="E60" i="3"/>
  <c r="E61" i="3"/>
  <c r="E62" i="3"/>
  <c r="E63" i="3"/>
  <c r="D53" i="3"/>
  <c r="D54" i="3"/>
  <c r="D55" i="3"/>
  <c r="D56" i="3"/>
  <c r="D57" i="3"/>
  <c r="D58" i="3"/>
  <c r="D59" i="3"/>
  <c r="D60" i="3"/>
  <c r="D61" i="3"/>
  <c r="D62" i="3"/>
  <c r="D63" i="3"/>
  <c r="F52" i="3"/>
  <c r="E52" i="3"/>
  <c r="D52" i="3"/>
  <c r="C53" i="3"/>
  <c r="C54" i="3"/>
  <c r="C55" i="3"/>
  <c r="C56" i="3"/>
  <c r="C57" i="3"/>
  <c r="C58" i="3"/>
  <c r="C59" i="3"/>
  <c r="C60" i="3"/>
  <c r="C61" i="3"/>
  <c r="C62" i="3"/>
  <c r="C63" i="3"/>
  <c r="C52" i="3"/>
  <c r="F64" i="3" l="1"/>
  <c r="D64" i="3"/>
  <c r="C64" i="3"/>
  <c r="E64" i="3"/>
  <c r="F38" i="3"/>
  <c r="F39" i="3"/>
  <c r="F40" i="3"/>
  <c r="F41" i="3"/>
  <c r="F42" i="3"/>
  <c r="F43" i="3"/>
  <c r="F37" i="3"/>
  <c r="E38" i="3"/>
  <c r="E39" i="3"/>
  <c r="E40" i="3"/>
  <c r="E41" i="3"/>
  <c r="E42" i="3"/>
  <c r="E43" i="3"/>
  <c r="E37" i="3"/>
  <c r="D38" i="3"/>
  <c r="D39" i="3"/>
  <c r="D40" i="3"/>
  <c r="D41" i="3"/>
  <c r="D42" i="3"/>
  <c r="D43" i="3"/>
  <c r="D37" i="3"/>
  <c r="C38" i="3"/>
  <c r="C39" i="3"/>
  <c r="C40" i="3"/>
  <c r="C41" i="3"/>
  <c r="C42" i="3"/>
  <c r="C43" i="3"/>
  <c r="C37" i="3"/>
  <c r="F28" i="3"/>
  <c r="F27" i="3"/>
  <c r="F26" i="3"/>
  <c r="F25" i="3"/>
  <c r="F24" i="3"/>
  <c r="F23" i="3"/>
  <c r="F22" i="3"/>
  <c r="F21" i="3"/>
  <c r="E28" i="3"/>
  <c r="E27" i="3"/>
  <c r="E26" i="3"/>
  <c r="E25" i="3"/>
  <c r="E24" i="3"/>
  <c r="E23" i="3"/>
  <c r="E22" i="3"/>
  <c r="E21" i="3"/>
  <c r="D27" i="3"/>
  <c r="C27" i="3"/>
  <c r="D28" i="3"/>
  <c r="D26" i="3"/>
  <c r="D25" i="3"/>
  <c r="D24" i="3"/>
  <c r="D23" i="3"/>
  <c r="D22" i="3"/>
  <c r="D21" i="3"/>
  <c r="C28" i="3"/>
  <c r="F29" i="3" l="1"/>
  <c r="E29" i="3"/>
  <c r="C15" i="3" s="1"/>
  <c r="F44" i="3"/>
  <c r="E44" i="3"/>
  <c r="C44" i="3"/>
  <c r="D44" i="3"/>
  <c r="D29" i="3"/>
  <c r="C26" i="3"/>
  <c r="C25" i="3"/>
  <c r="C24" i="3"/>
  <c r="C23" i="3"/>
  <c r="C22" i="3"/>
  <c r="C21" i="3"/>
  <c r="C29" i="3" l="1"/>
</calcChain>
</file>

<file path=xl/sharedStrings.xml><?xml version="1.0" encoding="utf-8"?>
<sst xmlns="http://schemas.openxmlformats.org/spreadsheetml/2006/main" count="898" uniqueCount="394">
  <si>
    <t>ticker</t>
  </si>
  <si>
    <t>weight_p</t>
  </si>
  <si>
    <t>weight_b</t>
  </si>
  <si>
    <t>name</t>
  </si>
  <si>
    <t>country</t>
  </si>
  <si>
    <t>currency</t>
  </si>
  <si>
    <t>sector</t>
  </si>
  <si>
    <t>mcr</t>
  </si>
  <si>
    <t>weight_a</t>
  </si>
  <si>
    <t>ctr</t>
  </si>
  <si>
    <t>pcr</t>
  </si>
  <si>
    <t>AC* MM Equity</t>
  </si>
  <si>
    <t>ARCA CONTINENTAL SAB DE CV</t>
  </si>
  <si>
    <t>MX</t>
  </si>
  <si>
    <t>MXN</t>
  </si>
  <si>
    <t>Consumer Staples</t>
  </si>
  <si>
    <t>AEROMEX* MM Equity</t>
  </si>
  <si>
    <t>GRUPO AEROMEXICO SAB DE CV</t>
  </si>
  <si>
    <t>Industrials</t>
  </si>
  <si>
    <t>AESGENER CI Equity</t>
  </si>
  <si>
    <t>AES GENER SA</t>
  </si>
  <si>
    <t>CL</t>
  </si>
  <si>
    <t>CLP</t>
  </si>
  <si>
    <t>Utilities</t>
  </si>
  <si>
    <t>AGUA* MM Equity</t>
  </si>
  <si>
    <t>GRUPO ROTOPLAS SAB DE CV</t>
  </si>
  <si>
    <t>AGUAS/A CI Equity</t>
  </si>
  <si>
    <t>AGUAS ANDINAS SA-A</t>
  </si>
  <si>
    <t>ALFAA MM Equity</t>
  </si>
  <si>
    <t>ALFA S.A.B.-A</t>
  </si>
  <si>
    <t>ALICORC1 PE Equity</t>
  </si>
  <si>
    <t>ALICORP S.A.-COMUN</t>
  </si>
  <si>
    <t>PE</t>
  </si>
  <si>
    <t>PEN</t>
  </si>
  <si>
    <t>ALSEA* MM Equity</t>
  </si>
  <si>
    <t>ALSEA SAB DE CV</t>
  </si>
  <si>
    <t>Consumer Discretionary</t>
  </si>
  <si>
    <t>AMXL MM Equity</t>
  </si>
  <si>
    <t>AMERICA MOVIL SAB DE C-SER L</t>
  </si>
  <si>
    <t>Telecommunication Services</t>
  </si>
  <si>
    <t>ANDINAB CI Equity</t>
  </si>
  <si>
    <t>EMBOTELLADORA ANDINA-PREF B</t>
  </si>
  <si>
    <t>ARA* MM Equity</t>
  </si>
  <si>
    <t>CONSORCIO ARA S.A.B.-SER *</t>
  </si>
  <si>
    <t>ASURB MM Equity</t>
  </si>
  <si>
    <t>GRUPO AEROPORT DEL SURESTE-B</t>
  </si>
  <si>
    <t>AVAL CB Equity</t>
  </si>
  <si>
    <t>GRUPO AVAL ACCIONES Y VAL SA</t>
  </si>
  <si>
    <t>CO</t>
  </si>
  <si>
    <t>COP</t>
  </si>
  <si>
    <t>Financials</t>
  </si>
  <si>
    <t>AVH US Equity</t>
  </si>
  <si>
    <t>AVIANCA HOLDINGS SA-SPON ADR</t>
  </si>
  <si>
    <t>PN</t>
  </si>
  <si>
    <t>USD</t>
  </si>
  <si>
    <t>AXTELCPO MM Equity</t>
  </si>
  <si>
    <t>AXTEL SAB DE CV - CPO</t>
  </si>
  <si>
    <t>AZTECACP MM Equity</t>
  </si>
  <si>
    <t>TV AZTECA SAB DE CV-CPO</t>
  </si>
  <si>
    <t>BACHOCOB MM Equity</t>
  </si>
  <si>
    <t>INDUSTRIAS BACHOCO-SER B</t>
  </si>
  <si>
    <t>BANMED CI Equity</t>
  </si>
  <si>
    <t>BANMEDICA SA</t>
  </si>
  <si>
    <t>Health Care</t>
  </si>
  <si>
    <t>BAP US Equity</t>
  </si>
  <si>
    <t>CREDICORP LTD</t>
  </si>
  <si>
    <t>BCH US Equity</t>
  </si>
  <si>
    <t>BANCO DE CHILE-ADR</t>
  </si>
  <si>
    <t>BCI CI Equity</t>
  </si>
  <si>
    <t>BANCO DE CREDITO E INVERSION</t>
  </si>
  <si>
    <t>BCOLO CB Equity</t>
  </si>
  <si>
    <t>BANCOLOMBIA SA</t>
  </si>
  <si>
    <t>BIMBOA MM Equity</t>
  </si>
  <si>
    <t>GRUPO BIMBO SAB- SERIES A</t>
  </si>
  <si>
    <t>BOGOTA CB Equity</t>
  </si>
  <si>
    <t>BANCO DE BOGOTA</t>
  </si>
  <si>
    <t>BOLSAA MM Equity</t>
  </si>
  <si>
    <t>BOLSA MEXICANA DE VALORES SA</t>
  </si>
  <si>
    <t>BSAN CI Equity</t>
  </si>
  <si>
    <t>BANCO SANTANDER CHILE</t>
  </si>
  <si>
    <t>BVC CB Equity</t>
  </si>
  <si>
    <t>BOLSA DE VALORES DE COLOMBIA</t>
  </si>
  <si>
    <t>BVN US Equity</t>
  </si>
  <si>
    <t>CIA DE MINAS BUENAVENTUR-ADR</t>
  </si>
  <si>
    <t>Materials</t>
  </si>
  <si>
    <t>CADUA MM Equity</t>
  </si>
  <si>
    <t>CORPOVAEL SAB DE CV</t>
  </si>
  <si>
    <t>CAP CI Equity</t>
  </si>
  <si>
    <t>CAP SA</t>
  </si>
  <si>
    <t>CASAGRC1 PE Equity</t>
  </si>
  <si>
    <t>CASA GRANDE SAA</t>
  </si>
  <si>
    <t>CCU CI Equity</t>
  </si>
  <si>
    <t>CIA CERVECERIAS UNIDAS SA</t>
  </si>
  <si>
    <t>CELSIA CB Equity</t>
  </si>
  <si>
    <t>CELSIA SA ESP</t>
  </si>
  <si>
    <t>CEMARGOS CB Equity</t>
  </si>
  <si>
    <t>CEMENTOS ARGOS SA</t>
  </si>
  <si>
    <t>CEMEXCPO MM Equity</t>
  </si>
  <si>
    <t>CEMEX SAB-CPO</t>
  </si>
  <si>
    <t>CENCOSUD CI Equity</t>
  </si>
  <si>
    <t>CENCOSUD SA</t>
  </si>
  <si>
    <t>CHDRAUIB MM Equity</t>
  </si>
  <si>
    <t>GRUPO COMERCIAL CHEDRAUI SA</t>
  </si>
  <si>
    <t>CHILE CI Equity</t>
  </si>
  <si>
    <t>BANCO DE CHILE</t>
  </si>
  <si>
    <t>CIB US Equity</t>
  </si>
  <si>
    <t>BANCOLOMBIA S.A.-SPONS ADR</t>
  </si>
  <si>
    <t>CLH CB Equity</t>
  </si>
  <si>
    <t>CEMEX LATAM HOLDINGS SA</t>
  </si>
  <si>
    <t>CMPC CI Equity</t>
  </si>
  <si>
    <t>EMPRESAS CMPC SA</t>
  </si>
  <si>
    <t>CNE CN Equity</t>
  </si>
  <si>
    <t>CANACOL ENERGY LTD</t>
  </si>
  <si>
    <t>CA</t>
  </si>
  <si>
    <t>CAD</t>
  </si>
  <si>
    <t>Energy</t>
  </si>
  <si>
    <t>COLBUN CI Equity</t>
  </si>
  <si>
    <t>COLBUN SA</t>
  </si>
  <si>
    <t>CONCHA CI Equity</t>
  </si>
  <si>
    <t>VINA CONCHA Y TORO SA</t>
  </si>
  <si>
    <t>CONTINC1 PE Equity</t>
  </si>
  <si>
    <t>BBVA BANCO CONTINENTAL SA-CO</t>
  </si>
  <si>
    <t>COPEC CI Equity</t>
  </si>
  <si>
    <t>EMPRESAS COPEC SA</t>
  </si>
  <si>
    <t>CORFICOL CB Equity</t>
  </si>
  <si>
    <t>CORP FINANCIERA COLOMBIANA</t>
  </si>
  <si>
    <t>CPACASC1 PE Equity</t>
  </si>
  <si>
    <t>CEMENTOS PACASMAYO SAA-CMN</t>
  </si>
  <si>
    <t>CREAL* MM Equity</t>
  </si>
  <si>
    <t>CREDITO REAL SAB DE CV SOFOM</t>
  </si>
  <si>
    <t>CVERDEC1 PE Equity</t>
  </si>
  <si>
    <t>SOCIEDAD MINERA CERRO VERDE</t>
  </si>
  <si>
    <t>CX US Equity</t>
  </si>
  <si>
    <t>CEMEX SAB-SPONS ADR PART CER</t>
  </si>
  <si>
    <t>DANHOS13 MM Equity</t>
  </si>
  <si>
    <t>CONCENTRADORA FIBRA DANHOS S</t>
  </si>
  <si>
    <t>Real Estate</t>
  </si>
  <si>
    <t>ECL CI Equity</t>
  </si>
  <si>
    <t>ENGIE ENERGIA CHILE SA</t>
  </si>
  <si>
    <t>ECOPETL CB Equity</t>
  </si>
  <si>
    <t>ECOPETROL SA</t>
  </si>
  <si>
    <t>EEB CB Equity</t>
  </si>
  <si>
    <t>EMPRESA DE ENERGIA DE BOGOTA</t>
  </si>
  <si>
    <t>ELCONDOR CB Equity</t>
  </si>
  <si>
    <t>CONSTRUCCIONES EL CONDOR SA</t>
  </si>
  <si>
    <t>ELEMENT* MM Equity</t>
  </si>
  <si>
    <t>ELEMENTIA SAB DE CV</t>
  </si>
  <si>
    <t>EMBONOB CI Equity</t>
  </si>
  <si>
    <t>COCA-COLA EMBONOR SA-B</t>
  </si>
  <si>
    <t>ENDESAAM CI Equity</t>
  </si>
  <si>
    <t>ENDESA AMERICAS SA</t>
  </si>
  <si>
    <t>ENDISPC1 PE Equity</t>
  </si>
  <si>
    <t>ENEL DISTRIBUCION PERU SAA</t>
  </si>
  <si>
    <t>ENELCHIL CI Equity</t>
  </si>
  <si>
    <t>ENEL CHILE SA</t>
  </si>
  <si>
    <t>ENELGXCH CI Equity</t>
  </si>
  <si>
    <t>ENEL GENERACION CHILE SA</t>
  </si>
  <si>
    <t>ENELAM CI Equity</t>
  </si>
  <si>
    <t>ENEL AMERICAS SA</t>
  </si>
  <si>
    <t>ENGEPEC1 PE Equity</t>
  </si>
  <si>
    <t>ENEL GENERACION PERU SAA</t>
  </si>
  <si>
    <t>ENIA US Equity</t>
  </si>
  <si>
    <t>ENEL AMERICAS SA-ADR</t>
  </si>
  <si>
    <t>ENTEL CI Equity</t>
  </si>
  <si>
    <t>EMPRESA NACIONAL DE TELECOM</t>
  </si>
  <si>
    <t>ETB CB Equity</t>
  </si>
  <si>
    <t>EMPRESA DE TELECOM DE BOGOTA</t>
  </si>
  <si>
    <t>EXITO CB Equity</t>
  </si>
  <si>
    <t>ALMACENES EXITO SA</t>
  </si>
  <si>
    <t>FALAB CI Equity</t>
  </si>
  <si>
    <t>S.A.C.I. FALABELLA</t>
  </si>
  <si>
    <t>FEMSAUBD MM Equity</t>
  </si>
  <si>
    <t>FOMENTO ECONOMICO MEXICA-UBD</t>
  </si>
  <si>
    <t>FERREYC1 PE Equity</t>
  </si>
  <si>
    <t>FERREYCORP SAA</t>
  </si>
  <si>
    <t>FIBRAMQ MM Equity</t>
  </si>
  <si>
    <t>MACQUARIE MEXICO REAL ESTATE</t>
  </si>
  <si>
    <t>FIBRAPL MM Equity</t>
  </si>
  <si>
    <t>PROLOGIS PROPERTY MEXICO SA</t>
  </si>
  <si>
    <t>FIHO12 MM Equity</t>
  </si>
  <si>
    <t>CONCENTRADORA FIBRA HOTELERA</t>
  </si>
  <si>
    <t>FORUS CI Equity</t>
  </si>
  <si>
    <t>FORUS SA</t>
  </si>
  <si>
    <t>FUNO11 MM Equity</t>
  </si>
  <si>
    <t>FIBRA UNO ADMINISTRACION SA</t>
  </si>
  <si>
    <t>FVI CN Equity</t>
  </si>
  <si>
    <t>FORTUNA SILVER MINES INC</t>
  </si>
  <si>
    <t>GAPB MM Equity</t>
  </si>
  <si>
    <t>GRUPO AEROPORT DEL PACIFIC-B</t>
  </si>
  <si>
    <t>GCARSOA1 MM Equity</t>
  </si>
  <si>
    <t>GRUPO CARSO SAB DE CV-SER A1</t>
  </si>
  <si>
    <t>GENTERA* MM Equity</t>
  </si>
  <si>
    <t>GENTERA SAB DE CV</t>
  </si>
  <si>
    <t>GFAMSAA MM Equity</t>
  </si>
  <si>
    <t>GRUPO FAMSA SAB-A</t>
  </si>
  <si>
    <t>GFINBURO MM Equity</t>
  </si>
  <si>
    <t>GRUPO FINANCIERO INBURSA-O</t>
  </si>
  <si>
    <t>GFINTERO MM Equity</t>
  </si>
  <si>
    <t>GRUPO FIN INTERACCIONES-O</t>
  </si>
  <si>
    <t>GFNORTEO MM Equity</t>
  </si>
  <si>
    <t>GRUPO FINANCIERO BANORTE-O</t>
  </si>
  <si>
    <t>GFREGIO MM Equity</t>
  </si>
  <si>
    <t>BANREGIO GRUPO FINANCIERO SA</t>
  </si>
  <si>
    <t>GICSAB MM Equity</t>
  </si>
  <si>
    <t>GRUPO GICSA SA DE CV</t>
  </si>
  <si>
    <t>GMEXICOB MM Equity</t>
  </si>
  <si>
    <t>GRUPO MEXICO SAB DE CV-SER B</t>
  </si>
  <si>
    <t>GRAMONC1 PE Equity</t>
  </si>
  <si>
    <t>GRANA Y MONTERO SAA</t>
  </si>
  <si>
    <t>GRUMAB MM Equity</t>
  </si>
  <si>
    <t>GRUMA S.A.B.-B</t>
  </si>
  <si>
    <t>GRUPOARG CB Equity</t>
  </si>
  <si>
    <t>GRUPO ARGOS SA</t>
  </si>
  <si>
    <t>GRUPOSUR CB Equity</t>
  </si>
  <si>
    <t>GRUPO DE INV SURAMERICANA</t>
  </si>
  <si>
    <t>GTE US Equity</t>
  </si>
  <si>
    <t>GRAN TIERRA ENERGY INC</t>
  </si>
  <si>
    <t>HCITY* MM Equity</t>
  </si>
  <si>
    <t>HOTELES CITY EXPRESS SAB DE</t>
  </si>
  <si>
    <t>HERDEZ* MM Equity</t>
  </si>
  <si>
    <t>GRUPO HERDEZ SAB-SERIES *</t>
  </si>
  <si>
    <t>HOC LN Equity</t>
  </si>
  <si>
    <t>HOCHSCHILD MINING PLC</t>
  </si>
  <si>
    <t>GBp</t>
  </si>
  <si>
    <t>HOTEL* MM Equity</t>
  </si>
  <si>
    <t>GRUPO HOTELERO SANTA FE SAB</t>
  </si>
  <si>
    <t>IAM CI Equity</t>
  </si>
  <si>
    <t>INVERSIONES AGUAS METROPOL</t>
  </si>
  <si>
    <t>ICHB MM Equity</t>
  </si>
  <si>
    <t>INDUSTRIAS CH S.A.B.-SER B</t>
  </si>
  <si>
    <t>IENOVA* MM Equity</t>
  </si>
  <si>
    <t>INFRAESTRUCTURA ENERGETICA N</t>
  </si>
  <si>
    <t>IFS PE Equity</t>
  </si>
  <si>
    <t>INTERCORP FINANCIAL SER INC</t>
  </si>
  <si>
    <t>ILC CI Equity</t>
  </si>
  <si>
    <t>INVERSIONES LA CONSTRUCCION</t>
  </si>
  <si>
    <t>INRETC1 PE Equity</t>
  </si>
  <si>
    <t>INRETAIL PERU CORP</t>
  </si>
  <si>
    <t>ISA CB Equity</t>
  </si>
  <si>
    <t>INTERCONEXION ELECTRICA SA</t>
  </si>
  <si>
    <t>ITAUCORP CI Equity</t>
  </si>
  <si>
    <t>ITAU CORPBANCA</t>
  </si>
  <si>
    <t>KIMBERA MM Equity</t>
  </si>
  <si>
    <t>KIMBERLY-CLARK DE MEXICO-A</t>
  </si>
  <si>
    <t>KOFL MM Equity</t>
  </si>
  <si>
    <t>COCA-COLA FEMSA SAB-SER L</t>
  </si>
  <si>
    <t>LABB MM Equity</t>
  </si>
  <si>
    <t>GENOMMA LAB INTERNACIONAL-B</t>
  </si>
  <si>
    <t>LACOMUBC MM Equity</t>
  </si>
  <si>
    <t>LA COMER SAB DE CV</t>
  </si>
  <si>
    <t>LALAB MM Equity</t>
  </si>
  <si>
    <t>GRUPO LALA SAB DE CV</t>
  </si>
  <si>
    <t>LAN CI Equity</t>
  </si>
  <si>
    <t>LATAM AIRLINES GROUP SA</t>
  </si>
  <si>
    <t>LIPIGAS CI Equity</t>
  </si>
  <si>
    <t>EMPRESAS LIPIGAS SA</t>
  </si>
  <si>
    <t>LIVEPOLC MM Equity</t>
  </si>
  <si>
    <t>EL PUERTO DE LIVERPOOL-C1</t>
  </si>
  <si>
    <t>LUSURC1 PE Equity</t>
  </si>
  <si>
    <t>LUZ DEL SUR SAA-COMUN</t>
  </si>
  <si>
    <t>MEGACPO MM Equity</t>
  </si>
  <si>
    <t>MEGACABLE HOLDINGS-CPO</t>
  </si>
  <si>
    <t>MEXCHEM* MM Equity</t>
  </si>
  <si>
    <t>MEXICHEM SAB DE CV-*</t>
  </si>
  <si>
    <t>MFRISCOA MM Equity</t>
  </si>
  <si>
    <t>MINERA FRISCO SAB DE CV-A1</t>
  </si>
  <si>
    <t>MILPOC1 PE Equity</t>
  </si>
  <si>
    <t>COMPANIA MINERA MILPO SA</t>
  </si>
  <si>
    <t>MINEROS CB Equity</t>
  </si>
  <si>
    <t>MINEROS SA</t>
  </si>
  <si>
    <t>MINSURI1 PE Equity</t>
  </si>
  <si>
    <t>MINSUR SA-INVERSIONES</t>
  </si>
  <si>
    <t>NUTRESA CB Equity</t>
  </si>
  <si>
    <t>GRUPO NUTRESA SA</t>
  </si>
  <si>
    <t>OHLMEX* MM Equity</t>
  </si>
  <si>
    <t>OHL MEXICO SAB DE CV</t>
  </si>
  <si>
    <t>OMAB MM Equity</t>
  </si>
  <si>
    <t>GRUPO AEROPORTUARIO DEL CENT</t>
  </si>
  <si>
    <t>PAA CN Equity</t>
  </si>
  <si>
    <t>PAN AMERICAN SILVER CORP</t>
  </si>
  <si>
    <t>PARAUCO CI Equity</t>
  </si>
  <si>
    <t>PARQUE ARAUCO S.A.</t>
  </si>
  <si>
    <t>PE&amp;OLES* MM Equity</t>
  </si>
  <si>
    <t>INDUSTRIAS PENOLES SAB DE CV</t>
  </si>
  <si>
    <t>PFAVAL CB Equity</t>
  </si>
  <si>
    <t>GRUPO AVAL ACCIONES SA -PF</t>
  </si>
  <si>
    <t>PFAVH CB Equity</t>
  </si>
  <si>
    <t>AVIANCA HOLDINGS SA</t>
  </si>
  <si>
    <t>PFBCOLO CB Equity</t>
  </si>
  <si>
    <t>BANCOLOMBIA SA-PREF</t>
  </si>
  <si>
    <t>PFCEMARG CB Equity</t>
  </si>
  <si>
    <t>CEMENTOS ARGOS SA - PREF</t>
  </si>
  <si>
    <t>PFDAVVND CB Equity</t>
  </si>
  <si>
    <t>BANCO DAVIVIENDA SA</t>
  </si>
  <si>
    <t>PFGRUPOA CB Equity</t>
  </si>
  <si>
    <t>GRUPO ARGOS SA-PRF</t>
  </si>
  <si>
    <t>PFGRUPSU CB Equity</t>
  </si>
  <si>
    <t>GRUPO DE INV SURAMERICANA-PF</t>
  </si>
  <si>
    <t>PINFRA* MM Equity</t>
  </si>
  <si>
    <t>PROMOTORA Y OPERADORA DE INF</t>
  </si>
  <si>
    <t>PINFRAL MM Equity</t>
  </si>
  <si>
    <t>PROMOTORA Y OPERAD DE INF-L</t>
  </si>
  <si>
    <t>PXT CN Equity</t>
  </si>
  <si>
    <t>PAREX RESOURCES INC</t>
  </si>
  <si>
    <t>Q* MM Equity</t>
  </si>
  <si>
    <t>QUALITAS CONTROLADORA SAB CV</t>
  </si>
  <si>
    <t>RASSICPO MM Equity</t>
  </si>
  <si>
    <t>RASSINI SAB DE CV</t>
  </si>
  <si>
    <t>RELAPAC1 PE Equity</t>
  </si>
  <si>
    <t>REFINERIA LA PAMPILLA SAA</t>
  </si>
  <si>
    <t>RIPLEY CI Equity</t>
  </si>
  <si>
    <t>RIPLEY CORP SA</t>
  </si>
  <si>
    <t>SALFACOR CI Equity</t>
  </si>
  <si>
    <t>SALFACORP SA</t>
  </si>
  <si>
    <t>SANMEXB MM Equity</t>
  </si>
  <si>
    <t>GRUPO FIN SANTANDER-B</t>
  </si>
  <si>
    <t>SCCO US Equity</t>
  </si>
  <si>
    <t>SOUTHERN COPPER CORP</t>
  </si>
  <si>
    <t>SITESB1 MM Equity</t>
  </si>
  <si>
    <t>TELESITES SAB DE CV</t>
  </si>
  <si>
    <t>SONDA CI Equity</t>
  </si>
  <si>
    <t>SONDA SA</t>
  </si>
  <si>
    <t>Information Technology</t>
  </si>
  <si>
    <t>SQM US Equity</t>
  </si>
  <si>
    <t>QUIMICA Y MINERA CHIL-SP ADR</t>
  </si>
  <si>
    <t>SQM/B CI Equity</t>
  </si>
  <si>
    <t>SOC QUIMICA Y MINERA CHILE-B</t>
  </si>
  <si>
    <t>TERRA13 MM Equity</t>
  </si>
  <si>
    <t>PLA ADMINISTRADORA INDUSTRIA</t>
  </si>
  <si>
    <t>TGLS US Equity</t>
  </si>
  <si>
    <t>TECNOGLASS INC</t>
  </si>
  <si>
    <t>THO CN Equity</t>
  </si>
  <si>
    <t>TAHOE RESOURCES INC</t>
  </si>
  <si>
    <t>US</t>
  </si>
  <si>
    <t>TLEVICPO MM Equity</t>
  </si>
  <si>
    <t>GRUPO TELEVISA SAB-SER CPO</t>
  </si>
  <si>
    <t>TV CN Equity</t>
  </si>
  <si>
    <t>TREVALI MINING CORP</t>
  </si>
  <si>
    <t>TV PE Equity</t>
  </si>
  <si>
    <t>UNACEMC1 PE Equity</t>
  </si>
  <si>
    <t>UNION ANDINA DE CEMENTOS SAA</t>
  </si>
  <si>
    <t>UNIFINA MM Equity</t>
  </si>
  <si>
    <t>UNIFIN FINANCIERA SAB DE CV</t>
  </si>
  <si>
    <t>VAPORES CI Equity</t>
  </si>
  <si>
    <t>CIA SUD AMERICANA DE VAPORES</t>
  </si>
  <si>
    <t>VESTA* MM Equity</t>
  </si>
  <si>
    <t>CORP INMOBILIARIA VESTA SAB</t>
  </si>
  <si>
    <t>VOLARA MM Equity</t>
  </si>
  <si>
    <t>CONTROLADORA VUELA CIA DE-A</t>
  </si>
  <si>
    <t>VOLCABC1 PE Equity</t>
  </si>
  <si>
    <t>VOLCAN CIA MINERA SAA-CMN B</t>
  </si>
  <si>
    <t>VSPT CI Equity</t>
  </si>
  <si>
    <t>VINA SAN PEDRO S.A.</t>
  </si>
  <si>
    <t>WALMEX* MM Equity</t>
  </si>
  <si>
    <t>WALMART DE MEXICO SAB DE CV</t>
  </si>
  <si>
    <t>ranking</t>
  </si>
  <si>
    <t>instrument</t>
  </si>
  <si>
    <t>weight</t>
  </si>
  <si>
    <t>active weight</t>
  </si>
  <si>
    <t>Sector view</t>
  </si>
  <si>
    <t>Total</t>
  </si>
  <si>
    <t>Información de Uso Interno - No distribuir</t>
  </si>
  <si>
    <t>USDUSD Curncy</t>
  </si>
  <si>
    <t>Cash</t>
  </si>
  <si>
    <t>Perú</t>
  </si>
  <si>
    <t>USA</t>
  </si>
  <si>
    <t>Chile</t>
  </si>
  <si>
    <t>Canada</t>
  </si>
  <si>
    <t>Colombia</t>
  </si>
  <si>
    <t>Mexico</t>
  </si>
  <si>
    <t>Panamá</t>
  </si>
  <si>
    <t>GBP</t>
  </si>
  <si>
    <t>Currency view</t>
  </si>
  <si>
    <t>Information TecHnology</t>
  </si>
  <si>
    <t>Mandato Oficina de Normalización Previsional</t>
  </si>
  <si>
    <t>actiwe weight</t>
  </si>
  <si>
    <t>Bloomberg Ticker</t>
  </si>
  <si>
    <t>Country</t>
  </si>
  <si>
    <t>Currency</t>
  </si>
  <si>
    <t>Sector</t>
  </si>
  <si>
    <t>Active Weight</t>
  </si>
  <si>
    <t>CTR</t>
  </si>
  <si>
    <t>PCR</t>
  </si>
  <si>
    <t>MCR</t>
  </si>
  <si>
    <t>Benchmark Weight</t>
  </si>
  <si>
    <t>Portfolio Weight</t>
  </si>
  <si>
    <t>Instrument</t>
  </si>
  <si>
    <t>Top 20 holdings by position</t>
  </si>
  <si>
    <t>Top 20 holdings by risk</t>
  </si>
  <si>
    <t>Posiciones Mandato Oficina de Normalización Previsional</t>
  </si>
  <si>
    <t>PCR v/s Active Weight</t>
  </si>
  <si>
    <t>Tracking Error</t>
  </si>
  <si>
    <t>Volatility</t>
  </si>
  <si>
    <t>Country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</si>
</sst>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0%;[Blue]\(#,##0.000%\)"/>
    <numFmt numFmtId="165" formatCode="#,##0.00%;[Blue]\(#,##0.00%\)"/>
    <numFmt numFmtId="166" formatCode="#,##0.00%;[Red]\(#,##0.00%\)"/>
    <numFmt numFmtId="167" formatCode="#,##0.0%;[Red]\(#,##0.0%\)"/>
    <numFmt numFmtId="168" formatCode="#,##0.0%;[Blue]\(#,##0.0%\)"/>
    <numFmt numFmtId="169" formatCode="0.0%"/>
    <numFmt numFmtId="170" formatCode="0.000%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8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u/>
      <sz val="24"/>
      <color theme="1"/>
      <name val="Arial"/>
      <family val="2"/>
      <scheme val="minor"/>
    </font>
    <font>
      <b/>
      <sz val="18"/>
      <color theme="0"/>
      <name val="Arial"/>
      <family val="2"/>
      <scheme val="minor"/>
    </font>
    <font>
      <sz val="22"/>
      <color theme="0"/>
      <name val="Arial"/>
      <family val="2"/>
      <scheme val="minor"/>
    </font>
    <font>
      <sz val="24"/>
      <color theme="1"/>
      <name val="Arial"/>
      <family val="2"/>
      <scheme val="minor"/>
    </font>
    <font>
      <sz val="20"/>
      <color theme="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24"/>
      <color theme="3"/>
      <name val="Arial"/>
      <family val="2"/>
      <scheme val="minor"/>
    </font>
    <font>
      <sz val="18"/>
      <color theme="1"/>
      <name val="Arial"/>
      <family val="2"/>
      <scheme val="minor"/>
    </font>
    <font>
      <b/>
      <u/>
      <sz val="36"/>
      <color theme="1"/>
      <name val="Arial"/>
      <family val="2"/>
      <scheme val="minor"/>
    </font>
    <font>
      <b/>
      <u/>
      <sz val="26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3">
    <xf numFmtId="0" fontId="0" fillId="0" borderId="0" xfId="0"/>
    <xf numFmtId="0" fontId="5" fillId="0" borderId="0" xfId="0" applyFont="1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7" fillId="2" borderId="6" xfId="2" applyFont="1" applyBorder="1" applyAlignment="1">
      <alignment horizontal="center" vertical="center"/>
    </xf>
    <xf numFmtId="164" fontId="8" fillId="3" borderId="0" xfId="1" applyNumberFormat="1" applyFont="1" applyFill="1" applyBorder="1" applyAlignment="1">
      <alignment horizontal="center" vertical="center"/>
    </xf>
    <xf numFmtId="165" fontId="8" fillId="3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0" fontId="7" fillId="2" borderId="8" xfId="2" applyFont="1" applyBorder="1" applyAlignment="1">
      <alignment horizontal="center" vertical="center"/>
    </xf>
    <xf numFmtId="0" fontId="9" fillId="2" borderId="11" xfId="2" applyFont="1" applyBorder="1" applyAlignment="1">
      <alignment horizontal="center" vertical="center"/>
    </xf>
    <xf numFmtId="0" fontId="10" fillId="2" borderId="12" xfId="2" applyFont="1" applyBorder="1" applyAlignment="1">
      <alignment horizontal="center" vertical="center"/>
    </xf>
    <xf numFmtId="0" fontId="10" fillId="2" borderId="13" xfId="2" applyFont="1" applyBorder="1" applyAlignment="1">
      <alignment horizontal="center" vertical="center"/>
    </xf>
    <xf numFmtId="0" fontId="7" fillId="2" borderId="14" xfId="2" applyFont="1" applyBorder="1" applyAlignment="1">
      <alignment horizontal="center" vertical="center"/>
    </xf>
    <xf numFmtId="0" fontId="7" fillId="2" borderId="15" xfId="2" applyFont="1" applyBorder="1" applyAlignment="1">
      <alignment horizontal="center" vertical="center"/>
    </xf>
    <xf numFmtId="0" fontId="11" fillId="0" borderId="0" xfId="0" applyFont="1"/>
    <xf numFmtId="165" fontId="8" fillId="3" borderId="18" xfId="1" applyNumberFormat="1" applyFont="1" applyFill="1" applyBorder="1" applyAlignment="1">
      <alignment horizontal="center" vertical="center"/>
    </xf>
    <xf numFmtId="165" fontId="8" fillId="0" borderId="18" xfId="1" applyNumberFormat="1" applyFont="1" applyBorder="1" applyAlignment="1">
      <alignment horizontal="center" vertical="center"/>
    </xf>
    <xf numFmtId="168" fontId="8" fillId="3" borderId="19" xfId="1" applyNumberFormat="1" applyFont="1" applyFill="1" applyBorder="1" applyAlignment="1">
      <alignment horizontal="center" vertical="center"/>
    </xf>
    <xf numFmtId="165" fontId="8" fillId="3" borderId="7" xfId="1" applyNumberFormat="1" applyFont="1" applyFill="1" applyBorder="1" applyAlignment="1">
      <alignment horizontal="center" vertical="center"/>
    </xf>
    <xf numFmtId="165" fontId="8" fillId="0" borderId="7" xfId="1" applyNumberFormat="1" applyFont="1" applyBorder="1" applyAlignment="1">
      <alignment horizontal="center" vertical="center"/>
    </xf>
    <xf numFmtId="0" fontId="7" fillId="2" borderId="16" xfId="2" applyFont="1" applyBorder="1" applyAlignment="1">
      <alignment horizontal="center" vertical="center"/>
    </xf>
    <xf numFmtId="165" fontId="8" fillId="0" borderId="19" xfId="1" applyNumberFormat="1" applyFont="1" applyBorder="1" applyAlignment="1">
      <alignment horizontal="center" vertical="center"/>
    </xf>
    <xf numFmtId="169" fontId="8" fillId="3" borderId="19" xfId="1" applyNumberFormat="1" applyFont="1" applyFill="1" applyBorder="1" applyAlignment="1">
      <alignment horizontal="center" vertical="center"/>
    </xf>
    <xf numFmtId="10" fontId="8" fillId="3" borderId="18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0" fillId="0" borderId="0" xfId="1" applyNumberFormat="1" applyFont="1"/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0" fontId="6" fillId="4" borderId="21" xfId="1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0" fontId="12" fillId="0" borderId="21" xfId="1" applyNumberFormat="1" applyFont="1" applyBorder="1" applyAlignment="1">
      <alignment horizontal="center" vertical="center"/>
    </xf>
    <xf numFmtId="170" fontId="12" fillId="0" borderId="21" xfId="1" applyNumberFormat="1" applyFont="1" applyBorder="1" applyAlignment="1">
      <alignment horizontal="center" vertical="center"/>
    </xf>
    <xf numFmtId="170" fontId="12" fillId="0" borderId="22" xfId="1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0" fontId="12" fillId="0" borderId="24" xfId="1" applyNumberFormat="1" applyFont="1" applyBorder="1" applyAlignment="1">
      <alignment horizontal="center" vertical="center"/>
    </xf>
    <xf numFmtId="170" fontId="12" fillId="0" borderId="24" xfId="1" applyNumberFormat="1" applyFont="1" applyBorder="1" applyAlignment="1">
      <alignment horizontal="center" vertical="center"/>
    </xf>
    <xf numFmtId="170" fontId="12" fillId="0" borderId="25" xfId="1" applyNumberFormat="1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4" fontId="0" fillId="0" borderId="0" xfId="0" applyNumberFormat="1"/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13" fillId="0" borderId="0" xfId="0" applyFont="1" applyBorder="1" applyAlignment="1">
      <alignment horizontal="left"/>
    </xf>
    <xf numFmtId="0" fontId="9" fillId="2" borderId="2" xfId="2" applyFont="1" applyBorder="1" applyAlignment="1">
      <alignment horizontal="center" vertical="center"/>
    </xf>
    <xf numFmtId="0" fontId="10" fillId="2" borderId="26" xfId="2" applyFont="1" applyBorder="1" applyAlignment="1">
      <alignment horizontal="center" vertical="center"/>
    </xf>
    <xf numFmtId="0" fontId="10" fillId="2" borderId="27" xfId="2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8" fillId="3" borderId="0" xfId="1" applyNumberFormat="1" applyFont="1" applyFill="1" applyBorder="1" applyAlignment="1">
      <alignment horizontal="center" vertical="center"/>
    </xf>
    <xf numFmtId="166" fontId="8" fillId="0" borderId="0" xfId="1" applyNumberFormat="1" applyFont="1" applyBorder="1" applyAlignment="1">
      <alignment horizontal="center" vertical="center"/>
    </xf>
    <xf numFmtId="166" fontId="8" fillId="0" borderId="9" xfId="1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0" fontId="8" fillId="3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66" fontId="8" fillId="3" borderId="14" xfId="1" applyNumberFormat="1" applyFont="1" applyFill="1" applyBorder="1" applyAlignment="1">
      <alignment horizontal="center" vertical="center"/>
    </xf>
    <xf numFmtId="167" fontId="8" fillId="3" borderId="12" xfId="1" applyNumberFormat="1" applyFont="1" applyFill="1" applyBorder="1" applyAlignment="1">
      <alignment horizontal="center" vertical="center"/>
    </xf>
    <xf numFmtId="165" fontId="8" fillId="3" borderId="12" xfId="1" applyNumberFormat="1" applyFont="1" applyFill="1" applyBorder="1" applyAlignment="1">
      <alignment horizontal="center" vertical="center"/>
    </xf>
    <xf numFmtId="168" fontId="8" fillId="3" borderId="13" xfId="1" applyNumberFormat="1" applyFont="1" applyFill="1" applyBorder="1" applyAlignment="1">
      <alignment horizontal="center" vertical="center"/>
    </xf>
    <xf numFmtId="166" fontId="8" fillId="0" borderId="15" xfId="1" applyNumberFormat="1" applyFont="1" applyBorder="1" applyAlignment="1">
      <alignment horizontal="center" vertical="center"/>
    </xf>
    <xf numFmtId="167" fontId="8" fillId="0" borderId="0" xfId="1" applyNumberFormat="1" applyFont="1" applyBorder="1" applyAlignment="1">
      <alignment horizontal="center" vertical="center"/>
    </xf>
    <xf numFmtId="168" fontId="8" fillId="0" borderId="7" xfId="1" applyNumberFormat="1" applyFont="1" applyBorder="1" applyAlignment="1">
      <alignment horizontal="center" vertical="center"/>
    </xf>
    <xf numFmtId="166" fontId="8" fillId="3" borderId="15" xfId="1" applyNumberFormat="1" applyFont="1" applyFill="1" applyBorder="1" applyAlignment="1">
      <alignment horizontal="center" vertical="center"/>
    </xf>
    <xf numFmtId="167" fontId="8" fillId="3" borderId="0" xfId="1" applyNumberFormat="1" applyFont="1" applyFill="1" applyBorder="1" applyAlignment="1">
      <alignment horizontal="center" vertical="center"/>
    </xf>
    <xf numFmtId="168" fontId="8" fillId="3" borderId="7" xfId="1" applyNumberFormat="1" applyFont="1" applyFill="1" applyBorder="1" applyAlignment="1">
      <alignment horizontal="center" vertical="center"/>
    </xf>
    <xf numFmtId="169" fontId="8" fillId="3" borderId="17" xfId="1" applyNumberFormat="1" applyFont="1" applyFill="1" applyBorder="1" applyAlignment="1">
      <alignment horizontal="center" vertical="center"/>
    </xf>
    <xf numFmtId="169" fontId="8" fillId="3" borderId="18" xfId="1" applyNumberFormat="1" applyFont="1" applyFill="1" applyBorder="1" applyAlignment="1">
      <alignment horizontal="center" vertical="center"/>
    </xf>
    <xf numFmtId="10" fontId="8" fillId="0" borderId="18" xfId="1" applyNumberFormat="1" applyFont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7" fillId="2" borderId="28" xfId="2" applyFont="1" applyBorder="1" applyAlignment="1">
      <alignment horizontal="center" vertical="center"/>
    </xf>
    <xf numFmtId="10" fontId="8" fillId="3" borderId="29" xfId="1" applyNumberFormat="1" applyFont="1" applyFill="1" applyBorder="1" applyAlignment="1">
      <alignment horizontal="center" vertical="center"/>
    </xf>
    <xf numFmtId="0" fontId="7" fillId="2" borderId="30" xfId="2" applyFont="1" applyBorder="1" applyAlignment="1">
      <alignment horizontal="center" vertical="center"/>
    </xf>
    <xf numFmtId="10" fontId="8" fillId="0" borderId="3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Énfasis6" xfId="2" builtinId="49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views!$K$44</c:f>
              <c:strCache>
                <c:ptCount val="1"/>
                <c:pt idx="0">
                  <c:v>active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views!$I$45:$I$64</c:f>
              <c:strCache>
                <c:ptCount val="20"/>
                <c:pt idx="0">
                  <c:v>BANCOLOMBIA SA-PREF</c:v>
                </c:pt>
                <c:pt idx="1">
                  <c:v>GRUPO DE INV SURAMERICANA</c:v>
                </c:pt>
                <c:pt idx="2">
                  <c:v>EMPRESAS COPEC SA</c:v>
                </c:pt>
                <c:pt idx="3">
                  <c:v>ECOPETROL SA</c:v>
                </c:pt>
                <c:pt idx="4">
                  <c:v>CEMENTOS ARGOS SA</c:v>
                </c:pt>
                <c:pt idx="5">
                  <c:v>AMERICA MOVIL SAB DE C-SER L</c:v>
                </c:pt>
                <c:pt idx="6">
                  <c:v>CENCOSUD SA</c:v>
                </c:pt>
                <c:pt idx="7">
                  <c:v>GRUPO NUTRESA SA</c:v>
                </c:pt>
                <c:pt idx="8">
                  <c:v>TECNOGLASS INC</c:v>
                </c:pt>
                <c:pt idx="9">
                  <c:v>GRUPO AVAL ACCIONES SA -PF</c:v>
                </c:pt>
                <c:pt idx="10">
                  <c:v>BANCOLOMBIA SA</c:v>
                </c:pt>
                <c:pt idx="11">
                  <c:v>LATAM AIRLINES GROUP SA</c:v>
                </c:pt>
                <c:pt idx="12">
                  <c:v>GRUPO HOTELERO SANTA FE SAB</c:v>
                </c:pt>
                <c:pt idx="13">
                  <c:v>CORP FINANCIERA COLOMBIANA</c:v>
                </c:pt>
                <c:pt idx="14">
                  <c:v>ENEL AMERICAS SA</c:v>
                </c:pt>
                <c:pt idx="15">
                  <c:v>BANCO SANTANDER CHILE</c:v>
                </c:pt>
                <c:pt idx="16">
                  <c:v>FORTUNA SILVER MINES INC</c:v>
                </c:pt>
                <c:pt idx="17">
                  <c:v>ALMACENES EXITO SA</c:v>
                </c:pt>
                <c:pt idx="18">
                  <c:v>MEXICHEM SAB DE CV-*</c:v>
                </c:pt>
                <c:pt idx="19">
                  <c:v>SOUTHERN COPPER CORP</c:v>
                </c:pt>
              </c:strCache>
            </c:strRef>
          </c:cat>
          <c:val>
            <c:numRef>
              <c:f>views!$K$45:$K$64</c:f>
              <c:numCache>
                <c:formatCode>#,##0.00%;[Red]\(#,##0.00%\)</c:formatCode>
                <c:ptCount val="20"/>
                <c:pt idx="0">
                  <c:v>-3.5520120971958301E-2</c:v>
                </c:pt>
                <c:pt idx="1">
                  <c:v>-2.4791298153266902E-2</c:v>
                </c:pt>
                <c:pt idx="2">
                  <c:v>-2.0510756042689201E-2</c:v>
                </c:pt>
                <c:pt idx="3">
                  <c:v>-1.9887177517340898E-2</c:v>
                </c:pt>
                <c:pt idx="4">
                  <c:v>-1.5033187097810602E-2</c:v>
                </c:pt>
                <c:pt idx="5">
                  <c:v>-3.1931039958940505E-2</c:v>
                </c:pt>
                <c:pt idx="6">
                  <c:v>-1.74400250509699E-2</c:v>
                </c:pt>
                <c:pt idx="7">
                  <c:v>-1.5955980495691E-2</c:v>
                </c:pt>
                <c:pt idx="8">
                  <c:v>1.87255778780228E-2</c:v>
                </c:pt>
                <c:pt idx="9">
                  <c:v>-1.22051427653584E-2</c:v>
                </c:pt>
                <c:pt idx="10">
                  <c:v>-1.5125992847152102E-2</c:v>
                </c:pt>
                <c:pt idx="11">
                  <c:v>-1.2376190897121499E-2</c:v>
                </c:pt>
                <c:pt idx="12">
                  <c:v>2.7847242874555801E-2</c:v>
                </c:pt>
                <c:pt idx="13">
                  <c:v>-9.24713442715531E-3</c:v>
                </c:pt>
                <c:pt idx="14">
                  <c:v>-1.4556971926013001E-2</c:v>
                </c:pt>
                <c:pt idx="15">
                  <c:v>-1.64204814992822E-2</c:v>
                </c:pt>
                <c:pt idx="16">
                  <c:v>-7.3845666232435136E-3</c:v>
                </c:pt>
                <c:pt idx="17">
                  <c:v>-7.6688004801704797E-3</c:v>
                </c:pt>
                <c:pt idx="18">
                  <c:v>1.3869698693258751E-2</c:v>
                </c:pt>
                <c:pt idx="19">
                  <c:v>-1.8492121263243788E-2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6-4BD1-8C2A-CBA8C747A729}"/>
            </c:ext>
          </c:extLst>
        </c:ser>
        <c:ser>
          <c:idx val="1"/>
          <c:order val="1"/>
          <c:tx>
            <c:strRef>
              <c:f>views!$N$44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views!$N$45:$N$64</c:f>
              <c:numCache>
                <c:formatCode>#,##0.00%;[Blue]\(#,##0.00%\)</c:formatCode>
                <c:ptCount val="20"/>
                <c:pt idx="0">
                  <c:v>0.1396940130187703</c:v>
                </c:pt>
                <c:pt idx="1">
                  <c:v>0.10828579903710266</c:v>
                </c:pt>
                <c:pt idx="2">
                  <c:v>7.4010694903849525E-2</c:v>
                </c:pt>
                <c:pt idx="3">
                  <c:v>7.179754707906788E-2</c:v>
                </c:pt>
                <c:pt idx="4">
                  <c:v>6.7065618197065718E-2</c:v>
                </c:pt>
                <c:pt idx="5">
                  <c:v>5.9284885890199736E-2</c:v>
                </c:pt>
                <c:pt idx="6">
                  <c:v>5.7565603530233468E-2</c:v>
                </c:pt>
                <c:pt idx="7">
                  <c:v>5.7152406998870794E-2</c:v>
                </c:pt>
                <c:pt idx="8">
                  <c:v>5.5002887457015988E-2</c:v>
                </c:pt>
                <c:pt idx="9">
                  <c:v>5.1177318193761957E-2</c:v>
                </c:pt>
                <c:pt idx="10">
                  <c:v>4.8309947912141597E-2</c:v>
                </c:pt>
                <c:pt idx="11">
                  <c:v>3.9214243421154614E-2</c:v>
                </c:pt>
                <c:pt idx="12">
                  <c:v>3.5655693306124066E-2</c:v>
                </c:pt>
                <c:pt idx="13">
                  <c:v>3.5204668335520627E-2</c:v>
                </c:pt>
                <c:pt idx="14">
                  <c:v>3.4478401787216409E-2</c:v>
                </c:pt>
                <c:pt idx="15">
                  <c:v>3.3682603319876131E-2</c:v>
                </c:pt>
                <c:pt idx="16">
                  <c:v>3.1722805020228763E-2</c:v>
                </c:pt>
                <c:pt idx="17">
                  <c:v>2.7617860578581063E-2</c:v>
                </c:pt>
                <c:pt idx="18">
                  <c:v>2.5447928587216961E-2</c:v>
                </c:pt>
                <c:pt idx="19">
                  <c:v>2.4608308962885697E-2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C6-4BD1-8C2A-CBA8C747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6447"/>
        <c:axId val="1515573727"/>
      </c:barChart>
      <c:catAx>
        <c:axId val="15162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5573727"/>
        <c:crosses val="autoZero"/>
        <c:auto val="1"/>
        <c:lblAlgn val="ctr"/>
        <c:lblOffset val="100"/>
        <c:noMultiLvlLbl val="0"/>
      </c:catAx>
      <c:valAx>
        <c:axId val="15155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[Red]\(#,##0.00%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104777</xdr:rowOff>
    </xdr:from>
    <xdr:to>
      <xdr:col>15</xdr:col>
      <xdr:colOff>190500</xdr:colOff>
      <xdr:row>9</xdr:row>
      <xdr:rowOff>152401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24657DBD-B872-40BF-951E-A6C6B10AABCF}"/>
            </a:ext>
          </a:extLst>
        </xdr:cNvPr>
        <xdr:cNvGrpSpPr/>
      </xdr:nvGrpSpPr>
      <xdr:grpSpPr>
        <a:xfrm>
          <a:off x="504825" y="485777"/>
          <a:ext cx="38928675" cy="1381124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900949D8-CC4A-474C-ABBB-F1C907E27F8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F51C32DE-B45C-4D48-B782-B9F0E94C4B39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0</xdr:col>
      <xdr:colOff>552450</xdr:colOff>
      <xdr:row>3</xdr:row>
      <xdr:rowOff>28577</xdr:rowOff>
    </xdr:from>
    <xdr:to>
      <xdr:col>1</xdr:col>
      <xdr:colOff>2547937</xdr:colOff>
      <xdr:row>6</xdr:row>
      <xdr:rowOff>122911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4E5E4-37A4-4CC7-A887-63549822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571502"/>
          <a:ext cx="2838450" cy="6372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266700</xdr:colOff>
      <xdr:row>121</xdr:row>
      <xdr:rowOff>76200</xdr:rowOff>
    </xdr:from>
    <xdr:to>
      <xdr:col>14</xdr:col>
      <xdr:colOff>876300</xdr:colOff>
      <xdr:row>121</xdr:row>
      <xdr:rowOff>101092</xdr:rowOff>
    </xdr:to>
    <xdr:cxnSp macro="">
      <xdr:nvCxnSpPr>
        <xdr:cNvPr id="6" name="8 Conector recto">
          <a:extLst>
            <a:ext uri="{FF2B5EF4-FFF2-40B4-BE49-F238E27FC236}">
              <a16:creationId xmlns:a16="http://schemas.microsoft.com/office/drawing/2014/main" id="{60155698-ABFA-4EC0-8604-58497C02DA05}"/>
            </a:ext>
          </a:extLst>
        </xdr:cNvPr>
        <xdr:cNvCxnSpPr/>
      </xdr:nvCxnSpPr>
      <xdr:spPr>
        <a:xfrm flipV="1">
          <a:off x="1104900" y="19392900"/>
          <a:ext cx="35471100" cy="24892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1219200</xdr:colOff>
      <xdr:row>122</xdr:row>
      <xdr:rowOff>371475</xdr:rowOff>
    </xdr:from>
    <xdr:to>
      <xdr:col>14</xdr:col>
      <xdr:colOff>685800</xdr:colOff>
      <xdr:row>127</xdr:row>
      <xdr:rowOff>39169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E93593F-1C5F-4D39-803B-59EC5FC95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90300" y="32451675"/>
          <a:ext cx="3657600" cy="810694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69</xdr:row>
      <xdr:rowOff>38100</xdr:rowOff>
    </xdr:from>
    <xdr:to>
      <xdr:col>14</xdr:col>
      <xdr:colOff>495300</xdr:colOff>
      <xdr:row>119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C223C1-4116-4FF2-961A-7DFB97675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104777</xdr:rowOff>
    </xdr:from>
    <xdr:to>
      <xdr:col>12</xdr:col>
      <xdr:colOff>285750</xdr:colOff>
      <xdr:row>9</xdr:row>
      <xdr:rowOff>1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461A1499-70F4-432F-97BD-B2D63889B35C}"/>
            </a:ext>
          </a:extLst>
        </xdr:cNvPr>
        <xdr:cNvGrpSpPr/>
      </xdr:nvGrpSpPr>
      <xdr:grpSpPr>
        <a:xfrm>
          <a:off x="515112" y="710186"/>
          <a:ext cx="28624396" cy="2033015"/>
          <a:chOff x="0" y="-71437"/>
          <a:chExt cx="9144000" cy="2243137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ACE3F8D5-4CAD-4330-9A4D-045A89D73F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-71437"/>
            <a:ext cx="9144000" cy="224313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BD99C2C0-50BF-4ECB-B3EA-E78D5E52E67F}"/>
              </a:ext>
            </a:extLst>
          </xdr:cNvPr>
          <xdr:cNvSpPr/>
        </xdr:nvSpPr>
        <xdr:spPr>
          <a:xfrm>
            <a:off x="161925" y="133350"/>
            <a:ext cx="3657600" cy="742950"/>
          </a:xfrm>
          <a:prstGeom prst="rect">
            <a:avLst/>
          </a:prstGeom>
          <a:solidFill>
            <a:srgbClr val="678084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 editAs="oneCell">
    <xdr:from>
      <xdr:col>0</xdr:col>
      <xdr:colOff>819150</xdr:colOff>
      <xdr:row>2</xdr:row>
      <xdr:rowOff>257177</xdr:rowOff>
    </xdr:from>
    <xdr:to>
      <xdr:col>1</xdr:col>
      <xdr:colOff>4228060</xdr:colOff>
      <xdr:row>5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2BD342-43D0-4A8B-AC3F-4CFD916A3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866777"/>
          <a:ext cx="4247110" cy="92392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370610</xdr:colOff>
      <xdr:row>176</xdr:row>
      <xdr:rowOff>-1</xdr:rowOff>
    </xdr:from>
    <xdr:to>
      <xdr:col>12</xdr:col>
      <xdr:colOff>238124</xdr:colOff>
      <xdr:row>176</xdr:row>
      <xdr:rowOff>83773</xdr:rowOff>
    </xdr:to>
    <xdr:cxnSp macro="">
      <xdr:nvCxnSpPr>
        <xdr:cNvPr id="6" name="8 Conector recto">
          <a:extLst>
            <a:ext uri="{FF2B5EF4-FFF2-40B4-BE49-F238E27FC236}">
              <a16:creationId xmlns:a16="http://schemas.microsoft.com/office/drawing/2014/main" id="{BDA9BDEC-A638-4749-931F-3AF5F041A356}"/>
            </a:ext>
          </a:extLst>
        </xdr:cNvPr>
        <xdr:cNvCxnSpPr/>
      </xdr:nvCxnSpPr>
      <xdr:spPr>
        <a:xfrm flipV="1">
          <a:off x="370610" y="54744937"/>
          <a:ext cx="28513952" cy="83774"/>
        </a:xfrm>
        <a:prstGeom prst="line">
          <a:avLst/>
        </a:prstGeom>
        <a:ln w="34925">
          <a:solidFill>
            <a:srgbClr val="597B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85725</xdr:colOff>
      <xdr:row>176</xdr:row>
      <xdr:rowOff>176213</xdr:rowOff>
    </xdr:from>
    <xdr:to>
      <xdr:col>12</xdr:col>
      <xdr:colOff>23812</xdr:colOff>
      <xdr:row>179</xdr:row>
      <xdr:rowOff>50844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D6B92B6-3B23-49BC-898E-8DE876605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12663" y="54921151"/>
          <a:ext cx="3557587" cy="80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62"/>
  <sheetViews>
    <sheetView topLeftCell="E1" workbookViewId="0">
      <selection activeCell="M1" sqref="M1"/>
    </sheetView>
  </sheetViews>
  <sheetFormatPr baseColWidth="10" defaultRowHeight="14.25" x14ac:dyDescent="0.2"/>
  <cols>
    <col min="1" max="1" width="23" customWidth="1"/>
    <col min="2" max="2" width="19.625" customWidth="1"/>
    <col min="4" max="4" width="51.75" customWidth="1"/>
    <col min="7" max="7" width="30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6">
        <v>42711</v>
      </c>
      <c r="M1">
        <v>0.17808179265267191</v>
      </c>
    </row>
    <row r="2" spans="1:13" x14ac:dyDescent="0.2">
      <c r="A2" t="s">
        <v>64</v>
      </c>
      <c r="B2">
        <v>0.12485483700576</v>
      </c>
      <c r="C2">
        <v>0.102926787282865</v>
      </c>
      <c r="D2" t="s">
        <v>65</v>
      </c>
      <c r="E2" t="s">
        <v>32</v>
      </c>
      <c r="F2" t="s">
        <v>54</v>
      </c>
      <c r="G2" t="s">
        <v>50</v>
      </c>
      <c r="H2">
        <v>2.271405511871456E-3</v>
      </c>
      <c r="I2">
        <v>2.1928049722894999E-2</v>
      </c>
      <c r="J2">
        <v>4.9807493005175054E-5</v>
      </c>
      <c r="K2">
        <v>1.2416871993884133E-3</v>
      </c>
    </row>
    <row r="3" spans="1:13" x14ac:dyDescent="0.2">
      <c r="A3" t="s">
        <v>169</v>
      </c>
      <c r="B3">
        <v>4.9786003606544602E-2</v>
      </c>
      <c r="C3">
        <v>2.5478388408989389E-2</v>
      </c>
      <c r="D3" t="s">
        <v>170</v>
      </c>
      <c r="E3" t="s">
        <v>21</v>
      </c>
      <c r="F3" t="s">
        <v>22</v>
      </c>
      <c r="G3" t="s">
        <v>36</v>
      </c>
      <c r="H3">
        <v>-4.3192660322267623E-2</v>
      </c>
      <c r="I3">
        <v>2.4307615197555213E-2</v>
      </c>
      <c r="J3">
        <v>-1.0499105664723925E-3</v>
      </c>
      <c r="K3">
        <v>-2.6173983716786465E-2</v>
      </c>
    </row>
    <row r="4" spans="1:13" x14ac:dyDescent="0.2">
      <c r="A4" t="s">
        <v>353</v>
      </c>
      <c r="B4">
        <v>3.2988903457295798E-2</v>
      </c>
      <c r="C4">
        <v>1.5157951690590801E-2</v>
      </c>
      <c r="D4" t="s">
        <v>354</v>
      </c>
      <c r="E4" t="s">
        <v>13</v>
      </c>
      <c r="F4" t="s">
        <v>14</v>
      </c>
      <c r="G4" t="s">
        <v>15</v>
      </c>
      <c r="H4">
        <v>-1.9747892886934392E-3</v>
      </c>
      <c r="I4">
        <v>1.7830951766704996E-2</v>
      </c>
      <c r="J4">
        <v>-3.5212372556098379E-5</v>
      </c>
      <c r="K4">
        <v>-8.778348321699384E-4</v>
      </c>
    </row>
    <row r="5" spans="1:13" x14ac:dyDescent="0.2">
      <c r="A5" t="s">
        <v>280</v>
      </c>
      <c r="B5">
        <v>3.2110821401746897E-2</v>
      </c>
      <c r="C5">
        <v>6.5979393689961294E-3</v>
      </c>
      <c r="D5" t="s">
        <v>281</v>
      </c>
      <c r="E5" t="s">
        <v>21</v>
      </c>
      <c r="F5" t="s">
        <v>22</v>
      </c>
      <c r="G5" t="s">
        <v>136</v>
      </c>
      <c r="H5">
        <v>-3.9656557891741745E-2</v>
      </c>
      <c r="I5">
        <v>2.5512882032750768E-2</v>
      </c>
      <c r="J5">
        <v>-1.0117530833169586E-3</v>
      </c>
      <c r="K5">
        <v>-2.5222728081614094E-2</v>
      </c>
    </row>
    <row r="6" spans="1:13" x14ac:dyDescent="0.2">
      <c r="A6" t="s">
        <v>292</v>
      </c>
      <c r="B6">
        <v>3.1054325292688301E-2</v>
      </c>
      <c r="C6">
        <v>8.6950556458273397E-3</v>
      </c>
      <c r="D6" t="s">
        <v>293</v>
      </c>
      <c r="E6" t="s">
        <v>48</v>
      </c>
      <c r="F6" t="s">
        <v>49</v>
      </c>
      <c r="G6" t="s">
        <v>50</v>
      </c>
      <c r="H6">
        <v>-0.14442269855518516</v>
      </c>
      <c r="I6">
        <v>2.2359269646860962E-2</v>
      </c>
      <c r="J6">
        <v>-3.2291860601227022E-3</v>
      </c>
      <c r="K6">
        <v>-8.0502726665669697E-2</v>
      </c>
    </row>
    <row r="7" spans="1:13" x14ac:dyDescent="0.2">
      <c r="A7" t="s">
        <v>30</v>
      </c>
      <c r="B7">
        <v>3.0515299750657799E-2</v>
      </c>
      <c r="C7">
        <v>1.4135360378823901E-2</v>
      </c>
      <c r="D7" t="s">
        <v>31</v>
      </c>
      <c r="E7" t="s">
        <v>32</v>
      </c>
      <c r="F7" t="s">
        <v>33</v>
      </c>
      <c r="G7" t="s">
        <v>15</v>
      </c>
      <c r="H7">
        <v>1.022628755611384E-2</v>
      </c>
      <c r="I7">
        <v>1.63799393718339E-2</v>
      </c>
      <c r="J7">
        <v>1.6750597016808416E-4</v>
      </c>
      <c r="K7">
        <v>4.1758780944312363E-3</v>
      </c>
    </row>
    <row r="8" spans="1:13" x14ac:dyDescent="0.2">
      <c r="A8" t="s">
        <v>199</v>
      </c>
      <c r="B8">
        <v>2.96456214235221E-2</v>
      </c>
      <c r="C8">
        <v>1.8794454971351099E-2</v>
      </c>
      <c r="D8" t="s">
        <v>200</v>
      </c>
      <c r="E8" t="s">
        <v>13</v>
      </c>
      <c r="F8" t="s">
        <v>14</v>
      </c>
      <c r="G8" t="s">
        <v>50</v>
      </c>
      <c r="H8">
        <v>-8.5803433307568455E-2</v>
      </c>
      <c r="I8">
        <v>1.0851166452171001E-2</v>
      </c>
      <c r="J8">
        <v>-9.3106733698817873E-4</v>
      </c>
      <c r="K8">
        <v>-2.3211254458977894E-2</v>
      </c>
    </row>
    <row r="9" spans="1:13" x14ac:dyDescent="0.2">
      <c r="A9" t="s">
        <v>224</v>
      </c>
      <c r="B9">
        <v>2.7847242874555801E-2</v>
      </c>
      <c r="C9">
        <v>0</v>
      </c>
      <c r="D9" t="s">
        <v>225</v>
      </c>
      <c r="E9" t="s">
        <v>13</v>
      </c>
      <c r="F9" t="s">
        <v>14</v>
      </c>
      <c r="G9" t="s">
        <v>36</v>
      </c>
      <c r="H9">
        <v>5.1360490368203081E-2</v>
      </c>
      <c r="I9">
        <v>2.7847242874555801E-2</v>
      </c>
      <c r="J9">
        <v>1.430248049439635E-3</v>
      </c>
      <c r="K9">
        <v>3.5655693306124066E-2</v>
      </c>
    </row>
    <row r="10" spans="1:13" x14ac:dyDescent="0.2">
      <c r="A10" t="s">
        <v>236</v>
      </c>
      <c r="B10">
        <v>2.6881497832067901E-2</v>
      </c>
      <c r="C10">
        <v>6.0471428519910794E-3</v>
      </c>
      <c r="D10" t="s">
        <v>237</v>
      </c>
      <c r="E10" t="s">
        <v>32</v>
      </c>
      <c r="F10" t="s">
        <v>54</v>
      </c>
      <c r="G10" t="s">
        <v>15</v>
      </c>
      <c r="H10">
        <v>8.2467124315771453E-3</v>
      </c>
      <c r="I10">
        <v>2.0834354980076821E-2</v>
      </c>
      <c r="J10">
        <v>1.7181493421809072E-4</v>
      </c>
      <c r="K10">
        <v>4.2832993915232643E-3</v>
      </c>
    </row>
    <row r="11" spans="1:13" x14ac:dyDescent="0.2">
      <c r="A11" t="s">
        <v>232</v>
      </c>
      <c r="B11">
        <v>2.6122733141003801E-2</v>
      </c>
      <c r="C11">
        <v>8.8034132628085696E-3</v>
      </c>
      <c r="D11" t="s">
        <v>233</v>
      </c>
      <c r="E11" t="s">
        <v>32</v>
      </c>
      <c r="F11" t="s">
        <v>54</v>
      </c>
      <c r="G11" t="s">
        <v>50</v>
      </c>
      <c r="H11">
        <v>5.1483417047224322E-3</v>
      </c>
      <c r="I11">
        <v>1.7319319878195231E-2</v>
      </c>
      <c r="J11">
        <v>8.9165776826340739E-5</v>
      </c>
      <c r="K11">
        <v>2.2228784672476448E-3</v>
      </c>
    </row>
    <row r="12" spans="1:13" x14ac:dyDescent="0.2">
      <c r="A12" t="s">
        <v>323</v>
      </c>
      <c r="B12">
        <v>2.5418964750319701E-2</v>
      </c>
      <c r="C12">
        <v>0</v>
      </c>
      <c r="D12" t="s">
        <v>324</v>
      </c>
      <c r="E12" t="s">
        <v>21</v>
      </c>
      <c r="F12" t="s">
        <v>54</v>
      </c>
      <c r="G12" t="s">
        <v>84</v>
      </c>
      <c r="H12">
        <v>-4.6222912764099816E-2</v>
      </c>
      <c r="I12">
        <v>2.5418964750319701E-2</v>
      </c>
      <c r="J12">
        <v>-1.1749385902077559E-3</v>
      </c>
      <c r="K12">
        <v>-2.9290898206357368E-2</v>
      </c>
    </row>
    <row r="13" spans="1:13" x14ac:dyDescent="0.2">
      <c r="A13" t="s">
        <v>132</v>
      </c>
      <c r="B13">
        <v>2.52795359921071E-2</v>
      </c>
      <c r="C13">
        <v>0</v>
      </c>
      <c r="D13" t="s">
        <v>133</v>
      </c>
      <c r="E13" t="s">
        <v>13</v>
      </c>
      <c r="F13" t="s">
        <v>54</v>
      </c>
      <c r="G13" t="s">
        <v>84</v>
      </c>
      <c r="H13">
        <v>-3.2115474171667359E-2</v>
      </c>
      <c r="I13">
        <v>2.52795359921071E-2</v>
      </c>
      <c r="J13">
        <v>-8.1186428522625096E-4</v>
      </c>
      <c r="K13">
        <v>-2.0239554930044739E-2</v>
      </c>
    </row>
    <row r="14" spans="1:13" x14ac:dyDescent="0.2">
      <c r="A14" t="s">
        <v>68</v>
      </c>
      <c r="B14">
        <v>2.2853967516430398E-2</v>
      </c>
      <c r="C14">
        <v>8.440240678658029E-3</v>
      </c>
      <c r="D14" t="s">
        <v>69</v>
      </c>
      <c r="E14" t="s">
        <v>21</v>
      </c>
      <c r="F14" t="s">
        <v>22</v>
      </c>
      <c r="G14" t="s">
        <v>50</v>
      </c>
      <c r="H14">
        <v>-0.10964600722273245</v>
      </c>
      <c r="I14">
        <v>1.4413726837772369E-2</v>
      </c>
      <c r="J14">
        <v>-1.5804075969608816E-3</v>
      </c>
      <c r="K14">
        <v>-3.9399129820861224E-2</v>
      </c>
    </row>
    <row r="15" spans="1:13" x14ac:dyDescent="0.2">
      <c r="A15" t="s">
        <v>141</v>
      </c>
      <c r="B15">
        <v>2.0738727082085903E-2</v>
      </c>
      <c r="C15">
        <v>9.7852626730542611E-3</v>
      </c>
      <c r="D15" t="s">
        <v>142</v>
      </c>
      <c r="E15" t="s">
        <v>48</v>
      </c>
      <c r="F15" t="s">
        <v>49</v>
      </c>
      <c r="G15" t="s">
        <v>23</v>
      </c>
      <c r="H15">
        <v>-0.1281980969594789</v>
      </c>
      <c r="I15">
        <v>1.0953464409031641E-2</v>
      </c>
      <c r="J15">
        <v>-1.4042132923512396E-3</v>
      </c>
      <c r="K15">
        <v>-3.5006653921377508E-2</v>
      </c>
    </row>
    <row r="16" spans="1:13" x14ac:dyDescent="0.2">
      <c r="A16" t="s">
        <v>82</v>
      </c>
      <c r="B16">
        <v>1.9662665007047001E-2</v>
      </c>
      <c r="C16">
        <v>1.8538758336010101E-2</v>
      </c>
      <c r="D16" t="s">
        <v>83</v>
      </c>
      <c r="E16" t="s">
        <v>32</v>
      </c>
      <c r="F16" t="s">
        <v>54</v>
      </c>
      <c r="G16" t="s">
        <v>84</v>
      </c>
      <c r="H16">
        <v>-0.10580905892215074</v>
      </c>
      <c r="I16">
        <v>1.1239066710369006E-3</v>
      </c>
      <c r="J16">
        <v>-1.189195071787417E-4</v>
      </c>
      <c r="K16">
        <v>-2.9646308399035458E-3</v>
      </c>
    </row>
    <row r="17" spans="1:11" x14ac:dyDescent="0.2">
      <c r="A17" t="s">
        <v>209</v>
      </c>
      <c r="B17">
        <v>1.8839533187622499E-2</v>
      </c>
      <c r="C17">
        <v>4.1216699060644705E-3</v>
      </c>
      <c r="D17" t="s">
        <v>210</v>
      </c>
      <c r="E17" t="s">
        <v>13</v>
      </c>
      <c r="F17" t="s">
        <v>14</v>
      </c>
      <c r="G17" t="s">
        <v>15</v>
      </c>
      <c r="H17">
        <v>-9.8968296212375781E-3</v>
      </c>
      <c r="I17">
        <v>1.4717863281558028E-2</v>
      </c>
      <c r="J17">
        <v>-1.4566018528624841E-4</v>
      </c>
      <c r="K17">
        <v>-3.6312686428864658E-3</v>
      </c>
    </row>
    <row r="18" spans="1:11" x14ac:dyDescent="0.2">
      <c r="A18" t="s">
        <v>329</v>
      </c>
      <c r="B18">
        <v>1.87255778780228E-2</v>
      </c>
      <c r="C18">
        <v>0</v>
      </c>
      <c r="D18" t="s">
        <v>330</v>
      </c>
      <c r="E18" t="s">
        <v>48</v>
      </c>
      <c r="F18" t="s">
        <v>54</v>
      </c>
      <c r="G18" t="s">
        <v>84</v>
      </c>
      <c r="H18">
        <v>0.11782372222345441</v>
      </c>
      <c r="I18">
        <v>1.87255778780228E-2</v>
      </c>
      <c r="J18">
        <v>2.2063172863738215E-3</v>
      </c>
      <c r="K18">
        <v>5.5002887457015988E-2</v>
      </c>
    </row>
    <row r="19" spans="1:11" x14ac:dyDescent="0.2">
      <c r="A19" t="s">
        <v>349</v>
      </c>
      <c r="B19">
        <v>1.85803253544021E-2</v>
      </c>
      <c r="C19">
        <v>4.84583600327644E-3</v>
      </c>
      <c r="D19" t="s">
        <v>350</v>
      </c>
      <c r="E19" t="s">
        <v>32</v>
      </c>
      <c r="F19" t="s">
        <v>33</v>
      </c>
      <c r="G19" t="s">
        <v>84</v>
      </c>
      <c r="H19">
        <v>2.5628269286964288E-2</v>
      </c>
      <c r="I19">
        <v>1.3734489351125659E-2</v>
      </c>
      <c r="J19">
        <v>3.5199119160959181E-4</v>
      </c>
      <c r="K19">
        <v>8.7750442864830223E-3</v>
      </c>
    </row>
    <row r="20" spans="1:11" x14ac:dyDescent="0.2">
      <c r="A20" t="s">
        <v>105</v>
      </c>
      <c r="B20">
        <v>1.8475979351568299E-2</v>
      </c>
      <c r="C20">
        <v>0</v>
      </c>
      <c r="D20" t="s">
        <v>106</v>
      </c>
      <c r="E20" t="s">
        <v>48</v>
      </c>
      <c r="F20" t="s">
        <v>54</v>
      </c>
      <c r="G20" t="s">
        <v>50</v>
      </c>
      <c r="H20">
        <v>-2.360730679445714E-2</v>
      </c>
      <c r="I20">
        <v>1.8475979351568299E-2</v>
      </c>
      <c r="J20">
        <v>-4.3616811288052813E-4</v>
      </c>
      <c r="K20">
        <v>-1.0873551947071118E-2</v>
      </c>
    </row>
    <row r="21" spans="1:11" x14ac:dyDescent="0.2">
      <c r="A21" t="s">
        <v>260</v>
      </c>
      <c r="B21">
        <v>1.8331095998783801E-2</v>
      </c>
      <c r="C21">
        <v>0</v>
      </c>
      <c r="D21" t="s">
        <v>261</v>
      </c>
      <c r="E21" t="s">
        <v>13</v>
      </c>
      <c r="F21" t="s">
        <v>14</v>
      </c>
      <c r="G21" t="s">
        <v>36</v>
      </c>
      <c r="H21">
        <v>-3.0859681018635381E-3</v>
      </c>
      <c r="I21">
        <v>1.8331095998783801E-2</v>
      </c>
      <c r="J21">
        <v>-5.6569177524445143E-5</v>
      </c>
      <c r="K21">
        <v>-1.4102541480001036E-3</v>
      </c>
    </row>
    <row r="22" spans="1:11" x14ac:dyDescent="0.2">
      <c r="A22" t="s">
        <v>262</v>
      </c>
      <c r="B22">
        <v>1.78923161338813E-2</v>
      </c>
      <c r="C22">
        <v>4.0226174406225498E-3</v>
      </c>
      <c r="D22" t="s">
        <v>263</v>
      </c>
      <c r="E22" t="s">
        <v>13</v>
      </c>
      <c r="F22" t="s">
        <v>14</v>
      </c>
      <c r="G22" t="s">
        <v>84</v>
      </c>
      <c r="H22">
        <v>7.3598318056065953E-2</v>
      </c>
      <c r="I22">
        <v>1.3869698693258751E-2</v>
      </c>
      <c r="J22">
        <v>1.0207864957682599E-3</v>
      </c>
      <c r="K22">
        <v>2.5447928587216961E-2</v>
      </c>
    </row>
    <row r="23" spans="1:11" x14ac:dyDescent="0.2">
      <c r="A23" t="s">
        <v>51</v>
      </c>
      <c r="B23">
        <v>1.7857245202476901E-2</v>
      </c>
      <c r="C23">
        <v>0</v>
      </c>
      <c r="D23" t="s">
        <v>52</v>
      </c>
      <c r="E23" t="s">
        <v>53</v>
      </c>
      <c r="F23" t="s">
        <v>54</v>
      </c>
      <c r="G23" t="s">
        <v>18</v>
      </c>
      <c r="H23">
        <v>-0.23895623973765207</v>
      </c>
      <c r="I23">
        <v>1.7857245202476901E-2</v>
      </c>
      <c r="J23">
        <v>-4.2671001656571072E-3</v>
      </c>
      <c r="K23">
        <v>-0.10637764188721761</v>
      </c>
    </row>
    <row r="24" spans="1:11" x14ac:dyDescent="0.2">
      <c r="A24" t="s">
        <v>290</v>
      </c>
      <c r="B24">
        <v>1.6624607275963099E-2</v>
      </c>
      <c r="C24">
        <v>6.4579589357207298E-3</v>
      </c>
      <c r="D24" t="s">
        <v>291</v>
      </c>
      <c r="E24" t="s">
        <v>48</v>
      </c>
      <c r="F24" t="s">
        <v>49</v>
      </c>
      <c r="G24" t="s">
        <v>84</v>
      </c>
      <c r="H24">
        <v>-0.14024674409590088</v>
      </c>
      <c r="I24">
        <v>1.0166648340242369E-2</v>
      </c>
      <c r="J24">
        <v>-1.425839328086987E-3</v>
      </c>
      <c r="K24">
        <v>-3.5545785086718511E-2</v>
      </c>
    </row>
    <row r="25" spans="1:11" x14ac:dyDescent="0.2">
      <c r="A25" t="s">
        <v>111</v>
      </c>
      <c r="B25">
        <v>1.6013307605918899E-2</v>
      </c>
      <c r="C25">
        <v>4.0444656761391105E-3</v>
      </c>
      <c r="D25" t="s">
        <v>112</v>
      </c>
      <c r="E25" t="s">
        <v>113</v>
      </c>
      <c r="F25" t="s">
        <v>114</v>
      </c>
      <c r="G25" t="s">
        <v>115</v>
      </c>
      <c r="H25">
        <v>6.466010331367078E-2</v>
      </c>
      <c r="I25">
        <v>1.1968841929779789E-2</v>
      </c>
      <c r="J25">
        <v>7.7390655572455588E-4</v>
      </c>
      <c r="K25">
        <v>1.9293279098912149E-2</v>
      </c>
    </row>
    <row r="26" spans="1:11" x14ac:dyDescent="0.2">
      <c r="A26" t="s">
        <v>320</v>
      </c>
      <c r="B26">
        <v>1.55200074935011E-2</v>
      </c>
      <c r="C26">
        <v>4.2644653966661299E-3</v>
      </c>
      <c r="D26" t="s">
        <v>321</v>
      </c>
      <c r="E26" t="s">
        <v>21</v>
      </c>
      <c r="F26" t="s">
        <v>22</v>
      </c>
      <c r="G26" t="s">
        <v>322</v>
      </c>
      <c r="H26">
        <v>-2.3116704057836092E-2</v>
      </c>
      <c r="I26">
        <v>1.1255542096834971E-2</v>
      </c>
      <c r="J26">
        <v>-2.6019103566304994E-4</v>
      </c>
      <c r="K26">
        <v>-6.4864914671544562E-3</v>
      </c>
    </row>
    <row r="27" spans="1:11" x14ac:dyDescent="0.2">
      <c r="A27" t="s">
        <v>211</v>
      </c>
      <c r="B27">
        <v>1.5481261945138E-2</v>
      </c>
      <c r="C27">
        <v>1.5821998726309402E-2</v>
      </c>
      <c r="D27" t="s">
        <v>212</v>
      </c>
      <c r="E27" t="s">
        <v>48</v>
      </c>
      <c r="F27" t="s">
        <v>49</v>
      </c>
      <c r="G27" t="s">
        <v>84</v>
      </c>
      <c r="H27">
        <v>-0.21291785966774296</v>
      </c>
      <c r="I27">
        <v>-3.4073678117140134E-4</v>
      </c>
      <c r="J27">
        <v>7.2548946157090878E-5</v>
      </c>
      <c r="K27">
        <v>1.8086254163207779E-3</v>
      </c>
    </row>
    <row r="28" spans="1:11" x14ac:dyDescent="0.2">
      <c r="A28" t="s">
        <v>266</v>
      </c>
      <c r="B28">
        <v>1.52643717675908E-2</v>
      </c>
      <c r="C28">
        <v>5.3645674971610499E-3</v>
      </c>
      <c r="D28" t="s">
        <v>267</v>
      </c>
      <c r="E28" t="s">
        <v>32</v>
      </c>
      <c r="F28" t="s">
        <v>33</v>
      </c>
      <c r="G28" t="s">
        <v>84</v>
      </c>
      <c r="H28">
        <v>-1.2505424366405572E-2</v>
      </c>
      <c r="I28">
        <v>9.8998042704297497E-3</v>
      </c>
      <c r="J28">
        <v>-1.2380125354607814E-4</v>
      </c>
      <c r="K28">
        <v>-3.0863314437535073E-3</v>
      </c>
    </row>
    <row r="29" spans="1:11" x14ac:dyDescent="0.2">
      <c r="A29" t="s">
        <v>165</v>
      </c>
      <c r="B29">
        <v>1.43504546332255E-2</v>
      </c>
      <c r="C29">
        <v>6.9457659576194404E-4</v>
      </c>
      <c r="D29" t="s">
        <v>166</v>
      </c>
      <c r="E29" t="s">
        <v>48</v>
      </c>
      <c r="F29" t="s">
        <v>49</v>
      </c>
      <c r="G29" t="s">
        <v>39</v>
      </c>
      <c r="H29">
        <v>-0.11329541273956834</v>
      </c>
      <c r="I29">
        <v>1.3655878037463556E-2</v>
      </c>
      <c r="J29">
        <v>-1.5471483385756401E-3</v>
      </c>
      <c r="K29">
        <v>-3.8569985591622162E-2</v>
      </c>
    </row>
    <row r="30" spans="1:11" x14ac:dyDescent="0.2">
      <c r="A30" t="s">
        <v>345</v>
      </c>
      <c r="B30">
        <v>1.4101202899902401E-2</v>
      </c>
      <c r="C30">
        <v>9.1907679902838199E-4</v>
      </c>
      <c r="D30" t="s">
        <v>346</v>
      </c>
      <c r="E30" t="s">
        <v>13</v>
      </c>
      <c r="F30" t="s">
        <v>14</v>
      </c>
      <c r="G30" t="s">
        <v>136</v>
      </c>
      <c r="H30">
        <v>2.1198506789542011E-2</v>
      </c>
      <c r="I30">
        <v>1.318212610087402E-2</v>
      </c>
      <c r="J30">
        <v>2.7944138964997685E-4</v>
      </c>
      <c r="K30">
        <v>6.9663975352390181E-3</v>
      </c>
    </row>
    <row r="31" spans="1:11" x14ac:dyDescent="0.2">
      <c r="A31" t="s">
        <v>347</v>
      </c>
      <c r="B31">
        <v>1.38858984928456E-2</v>
      </c>
      <c r="C31">
        <v>1.4093089199452898E-3</v>
      </c>
      <c r="D31" t="s">
        <v>348</v>
      </c>
      <c r="E31" t="s">
        <v>13</v>
      </c>
      <c r="F31" t="s">
        <v>14</v>
      </c>
      <c r="G31" t="s">
        <v>18</v>
      </c>
      <c r="H31">
        <v>-7.8493935309481441E-2</v>
      </c>
      <c r="I31">
        <v>1.247658957290031E-2</v>
      </c>
      <c r="J31">
        <v>-9.793366148181876E-4</v>
      </c>
      <c r="K31">
        <v>-2.4414594374099052E-2</v>
      </c>
    </row>
    <row r="32" spans="1:11" x14ac:dyDescent="0.2">
      <c r="A32" t="s">
        <v>215</v>
      </c>
      <c r="B32">
        <v>1.37431597510034E-2</v>
      </c>
      <c r="C32">
        <v>0</v>
      </c>
      <c r="D32" t="s">
        <v>216</v>
      </c>
      <c r="E32" t="s">
        <v>113</v>
      </c>
      <c r="F32" t="s">
        <v>54</v>
      </c>
      <c r="G32" t="s">
        <v>115</v>
      </c>
      <c r="H32">
        <v>-2.4891060095151804E-3</v>
      </c>
      <c r="I32">
        <v>1.37431597510034E-2</v>
      </c>
      <c r="J32">
        <v>-3.420818152594971E-5</v>
      </c>
      <c r="K32">
        <v>-8.5280062400879453E-4</v>
      </c>
    </row>
    <row r="33" spans="1:11" x14ac:dyDescent="0.2">
      <c r="A33" t="s">
        <v>171</v>
      </c>
      <c r="B33">
        <v>1.3406502861508501E-2</v>
      </c>
      <c r="C33">
        <v>2.2112756590022199E-2</v>
      </c>
      <c r="D33" t="s">
        <v>172</v>
      </c>
      <c r="E33" t="s">
        <v>13</v>
      </c>
      <c r="F33" t="s">
        <v>14</v>
      </c>
      <c r="G33" t="s">
        <v>15</v>
      </c>
      <c r="H33">
        <v>-5.5382314655230934E-3</v>
      </c>
      <c r="I33">
        <v>-8.7062537285136979E-3</v>
      </c>
      <c r="J33">
        <v>4.8217248346082315E-5</v>
      </c>
      <c r="K33">
        <v>1.2020428342948706E-3</v>
      </c>
    </row>
    <row r="34" spans="1:11" x14ac:dyDescent="0.2">
      <c r="A34" t="s">
        <v>147</v>
      </c>
      <c r="B34">
        <v>1.3292431028498799E-2</v>
      </c>
      <c r="C34">
        <v>0</v>
      </c>
      <c r="D34" t="s">
        <v>148</v>
      </c>
      <c r="E34" t="s">
        <v>21</v>
      </c>
      <c r="F34" t="s">
        <v>22</v>
      </c>
      <c r="G34" t="s">
        <v>15</v>
      </c>
      <c r="H34">
        <v>-4.4979404532314124E-2</v>
      </c>
      <c r="I34">
        <v>1.3292431028498799E-2</v>
      </c>
      <c r="J34">
        <v>-5.9788563244873177E-4</v>
      </c>
      <c r="K34">
        <v>-1.4905125548734228E-2</v>
      </c>
    </row>
    <row r="35" spans="1:11" x14ac:dyDescent="0.2">
      <c r="A35" t="s">
        <v>66</v>
      </c>
      <c r="B35">
        <v>1.3263377325698799E-2</v>
      </c>
      <c r="C35">
        <v>0</v>
      </c>
      <c r="D35" t="s">
        <v>67</v>
      </c>
      <c r="E35" t="s">
        <v>21</v>
      </c>
      <c r="F35" t="s">
        <v>54</v>
      </c>
      <c r="G35" t="s">
        <v>50</v>
      </c>
      <c r="H35">
        <v>-1.6520275505626063E-2</v>
      </c>
      <c r="I35">
        <v>1.3263377325698799E-2</v>
      </c>
      <c r="J35">
        <v>-2.1911464755561798E-4</v>
      </c>
      <c r="K35">
        <v>-5.4624683286116403E-3</v>
      </c>
    </row>
    <row r="36" spans="1:11" x14ac:dyDescent="0.2">
      <c r="A36" t="s">
        <v>109</v>
      </c>
      <c r="B36">
        <v>1.3140081912946799E-2</v>
      </c>
      <c r="C36">
        <v>1.1910336345618999E-2</v>
      </c>
      <c r="D36" t="s">
        <v>110</v>
      </c>
      <c r="E36" t="s">
        <v>21</v>
      </c>
      <c r="F36" t="s">
        <v>22</v>
      </c>
      <c r="G36" t="s">
        <v>84</v>
      </c>
      <c r="H36">
        <v>-0.1387014916898297</v>
      </c>
      <c r="I36">
        <v>1.2297455673278002E-3</v>
      </c>
      <c r="J36">
        <v>-1.7056754458732179E-4</v>
      </c>
      <c r="K36">
        <v>-4.2522023086603569E-3</v>
      </c>
    </row>
    <row r="37" spans="1:11" x14ac:dyDescent="0.2">
      <c r="A37" t="s">
        <v>34</v>
      </c>
      <c r="B37">
        <v>1.10063010212031E-2</v>
      </c>
      <c r="C37">
        <v>2.5152869647155299E-3</v>
      </c>
      <c r="D37" t="s">
        <v>35</v>
      </c>
      <c r="E37" t="s">
        <v>13</v>
      </c>
      <c r="F37" t="s">
        <v>14</v>
      </c>
      <c r="G37" t="s">
        <v>36</v>
      </c>
      <c r="H37">
        <v>-5.2830249682415252E-2</v>
      </c>
      <c r="I37">
        <v>8.4910140564875697E-3</v>
      </c>
      <c r="J37">
        <v>-4.4858239266113586E-4</v>
      </c>
      <c r="K37">
        <v>-1.1183036551959893E-2</v>
      </c>
    </row>
    <row r="38" spans="1:11" x14ac:dyDescent="0.2">
      <c r="A38" t="s">
        <v>270</v>
      </c>
      <c r="B38">
        <v>1.09598629620527E-2</v>
      </c>
      <c r="C38">
        <v>3.7454714099930801E-3</v>
      </c>
      <c r="D38" t="s">
        <v>271</v>
      </c>
      <c r="E38" t="s">
        <v>32</v>
      </c>
      <c r="F38" t="s">
        <v>33</v>
      </c>
      <c r="G38" t="s">
        <v>84</v>
      </c>
      <c r="H38">
        <v>-6.1788860774480273E-2</v>
      </c>
      <c r="I38">
        <v>7.2143915520596208E-3</v>
      </c>
      <c r="J38">
        <v>-4.4576903518279856E-4</v>
      </c>
      <c r="K38">
        <v>-1.1112900318285331E-2</v>
      </c>
    </row>
    <row r="39" spans="1:11" x14ac:dyDescent="0.2">
      <c r="A39" t="s">
        <v>87</v>
      </c>
      <c r="B39">
        <v>1.0502857528524E-2</v>
      </c>
      <c r="C39">
        <v>2.6030101226951303E-3</v>
      </c>
      <c r="D39" t="s">
        <v>88</v>
      </c>
      <c r="E39" t="s">
        <v>21</v>
      </c>
      <c r="F39" t="s">
        <v>22</v>
      </c>
      <c r="G39" t="s">
        <v>84</v>
      </c>
      <c r="H39">
        <v>-2.3634428177332429E-2</v>
      </c>
      <c r="I39">
        <v>7.8998474058288685E-3</v>
      </c>
      <c r="J39">
        <v>-1.867083761249483E-4</v>
      </c>
      <c r="K39">
        <v>-4.6545888312197886E-3</v>
      </c>
    </row>
    <row r="40" spans="1:11" x14ac:dyDescent="0.2">
      <c r="A40" t="s">
        <v>238</v>
      </c>
      <c r="B40">
        <v>1.0301691645224299E-2</v>
      </c>
      <c r="C40">
        <v>1.14392720657275E-2</v>
      </c>
      <c r="D40" t="s">
        <v>239</v>
      </c>
      <c r="E40" t="s">
        <v>48</v>
      </c>
      <c r="F40" t="s">
        <v>49</v>
      </c>
      <c r="G40" t="s">
        <v>23</v>
      </c>
      <c r="H40">
        <v>-0.15936956027465238</v>
      </c>
      <c r="I40">
        <v>-1.1375804205032009E-3</v>
      </c>
      <c r="J40">
        <v>1.8129569139264926E-4</v>
      </c>
      <c r="K40">
        <v>4.5196520789178305E-3</v>
      </c>
    </row>
    <row r="41" spans="1:11" x14ac:dyDescent="0.2">
      <c r="A41" t="s">
        <v>296</v>
      </c>
      <c r="B41">
        <v>1.0044289918159499E-2</v>
      </c>
      <c r="C41">
        <v>1.04607226302576E-2</v>
      </c>
      <c r="D41" t="s">
        <v>297</v>
      </c>
      <c r="E41" t="s">
        <v>48</v>
      </c>
      <c r="F41" t="s">
        <v>49</v>
      </c>
      <c r="G41" t="s">
        <v>50</v>
      </c>
      <c r="H41">
        <v>-0.18454469304252299</v>
      </c>
      <c r="I41">
        <v>-4.1643271209810054E-4</v>
      </c>
      <c r="J41">
        <v>7.685044702700932E-5</v>
      </c>
      <c r="K41">
        <v>1.9158606583712242E-3</v>
      </c>
    </row>
    <row r="42" spans="1:11" x14ac:dyDescent="0.2">
      <c r="A42" t="s">
        <v>161</v>
      </c>
      <c r="B42">
        <v>9.0890379458019692E-3</v>
      </c>
      <c r="C42">
        <v>0</v>
      </c>
      <c r="D42" t="s">
        <v>162</v>
      </c>
      <c r="E42" t="s">
        <v>21</v>
      </c>
      <c r="F42" t="s">
        <v>54</v>
      </c>
      <c r="G42" t="s">
        <v>23</v>
      </c>
      <c r="H42">
        <v>-6.074132779399577E-2</v>
      </c>
      <c r="I42">
        <v>9.0890379458019692E-3</v>
      </c>
      <c r="J42">
        <v>-5.5208023319802332E-4</v>
      </c>
      <c r="K42">
        <v>-1.3763209453768941E-2</v>
      </c>
    </row>
    <row r="43" spans="1:11" x14ac:dyDescent="0.2">
      <c r="A43" t="s">
        <v>316</v>
      </c>
      <c r="B43">
        <v>9.0562262353555099E-3</v>
      </c>
      <c r="C43">
        <v>2.7548347498599298E-2</v>
      </c>
      <c r="D43" t="s">
        <v>317</v>
      </c>
      <c r="E43" t="s">
        <v>32</v>
      </c>
      <c r="F43" t="s">
        <v>54</v>
      </c>
      <c r="G43" t="s">
        <v>84</v>
      </c>
      <c r="H43">
        <v>-5.3379870615498204E-2</v>
      </c>
      <c r="I43">
        <v>-1.8492121263243788E-2</v>
      </c>
      <c r="J43">
        <v>9.8710704043805664E-4</v>
      </c>
      <c r="K43">
        <v>2.4608308962885697E-2</v>
      </c>
    </row>
    <row r="44" spans="1:11" x14ac:dyDescent="0.2">
      <c r="A44" t="s">
        <v>61</v>
      </c>
      <c r="B44">
        <v>8.8160189253777901E-3</v>
      </c>
      <c r="C44">
        <v>0</v>
      </c>
      <c r="D44" t="s">
        <v>62</v>
      </c>
      <c r="E44" t="s">
        <v>21</v>
      </c>
      <c r="F44" t="s">
        <v>22</v>
      </c>
      <c r="G44" t="s">
        <v>63</v>
      </c>
      <c r="H44">
        <v>2.934637679485165E-2</v>
      </c>
      <c r="I44">
        <v>8.8160189253777901E-3</v>
      </c>
      <c r="J44">
        <v>2.5871821321467976E-4</v>
      </c>
      <c r="K44">
        <v>6.4497744057090403E-3</v>
      </c>
    </row>
    <row r="45" spans="1:11" x14ac:dyDescent="0.2">
      <c r="A45" t="s">
        <v>302</v>
      </c>
      <c r="B45">
        <v>8.4595919254301204E-3</v>
      </c>
      <c r="C45">
        <v>0</v>
      </c>
      <c r="D45" t="s">
        <v>303</v>
      </c>
      <c r="E45" t="s">
        <v>113</v>
      </c>
      <c r="F45" t="s">
        <v>114</v>
      </c>
      <c r="G45" t="s">
        <v>115</v>
      </c>
      <c r="H45">
        <v>1.5666432768017525E-3</v>
      </c>
      <c r="I45">
        <v>8.4595919254301204E-3</v>
      </c>
      <c r="J45">
        <v>1.3253162814461489E-5</v>
      </c>
      <c r="K45">
        <v>3.3039772984393178E-4</v>
      </c>
    </row>
    <row r="46" spans="1:11" x14ac:dyDescent="0.2">
      <c r="A46" t="s">
        <v>298</v>
      </c>
      <c r="B46">
        <v>8.1867708606273206E-3</v>
      </c>
      <c r="C46">
        <v>3.7037178589292901E-3</v>
      </c>
      <c r="D46" t="s">
        <v>299</v>
      </c>
      <c r="E46" t="s">
        <v>13</v>
      </c>
      <c r="F46" t="s">
        <v>14</v>
      </c>
      <c r="G46" t="s">
        <v>18</v>
      </c>
      <c r="H46">
        <v>-6.6364798832395572E-2</v>
      </c>
      <c r="I46">
        <v>4.4830530016980305E-3</v>
      </c>
      <c r="J46">
        <v>-2.975169106126569E-4</v>
      </c>
      <c r="K46">
        <v>-7.4170153368477995E-3</v>
      </c>
    </row>
    <row r="47" spans="1:11" x14ac:dyDescent="0.2">
      <c r="A47" t="s">
        <v>175</v>
      </c>
      <c r="B47">
        <v>8.1617122998704598E-3</v>
      </c>
      <c r="C47">
        <v>1.27246040511351E-3</v>
      </c>
      <c r="D47" t="s">
        <v>176</v>
      </c>
      <c r="E47" t="s">
        <v>13</v>
      </c>
      <c r="F47" t="s">
        <v>14</v>
      </c>
      <c r="G47" t="s">
        <v>136</v>
      </c>
      <c r="H47">
        <v>-4.3877763657204333E-2</v>
      </c>
      <c r="I47">
        <v>6.8892518947569498E-3</v>
      </c>
      <c r="J47">
        <v>-3.0228496641309256E-4</v>
      </c>
      <c r="K47">
        <v>-7.5358816659110888E-3</v>
      </c>
    </row>
    <row r="48" spans="1:11" x14ac:dyDescent="0.2">
      <c r="A48" t="s">
        <v>336</v>
      </c>
      <c r="B48">
        <v>8.1515897986590702E-3</v>
      </c>
      <c r="C48">
        <v>0</v>
      </c>
      <c r="D48" t="s">
        <v>337</v>
      </c>
      <c r="E48" t="s">
        <v>113</v>
      </c>
      <c r="F48" t="s">
        <v>114</v>
      </c>
      <c r="G48" t="s">
        <v>84</v>
      </c>
      <c r="H48">
        <v>7.1599950372666865E-2</v>
      </c>
      <c r="I48">
        <v>8.1515897986590702E-3</v>
      </c>
      <c r="J48">
        <v>5.8365342504232691E-4</v>
      </c>
      <c r="K48">
        <v>1.4550320504566722E-2</v>
      </c>
    </row>
    <row r="49" spans="1:11" x14ac:dyDescent="0.2">
      <c r="A49" t="s">
        <v>207</v>
      </c>
      <c r="B49">
        <v>7.1659867167482407E-3</v>
      </c>
      <c r="C49">
        <v>6.2516709592378905E-3</v>
      </c>
      <c r="D49" t="s">
        <v>208</v>
      </c>
      <c r="E49" t="s">
        <v>32</v>
      </c>
      <c r="F49" t="s">
        <v>33</v>
      </c>
      <c r="G49" t="s">
        <v>18</v>
      </c>
      <c r="H49">
        <v>-3.0514579112128213E-2</v>
      </c>
      <c r="I49">
        <v>9.143157575103502E-4</v>
      </c>
      <c r="J49">
        <v>-2.7899960516015017E-5</v>
      </c>
      <c r="K49">
        <v>-6.9553839685483772E-4</v>
      </c>
    </row>
    <row r="50" spans="1:11" x14ac:dyDescent="0.2">
      <c r="A50" t="s">
        <v>294</v>
      </c>
      <c r="B50">
        <v>6.7890364388703099E-3</v>
      </c>
      <c r="C50">
        <v>7.2312468204335399E-3</v>
      </c>
      <c r="D50" t="s">
        <v>295</v>
      </c>
      <c r="E50" t="s">
        <v>48</v>
      </c>
      <c r="F50" t="s">
        <v>49</v>
      </c>
      <c r="G50" t="s">
        <v>84</v>
      </c>
      <c r="H50">
        <v>-0.18215531165030124</v>
      </c>
      <c r="I50">
        <v>-4.4221038156322997E-4</v>
      </c>
      <c r="J50">
        <v>8.0550969868648778E-5</v>
      </c>
      <c r="K50">
        <v>2.0081136822893472E-3</v>
      </c>
    </row>
    <row r="51" spans="1:11" x14ac:dyDescent="0.2">
      <c r="A51" t="s">
        <v>338</v>
      </c>
      <c r="B51">
        <v>6.5952688027772401E-3</v>
      </c>
      <c r="C51">
        <v>0</v>
      </c>
      <c r="D51" t="s">
        <v>337</v>
      </c>
      <c r="E51" t="s">
        <v>113</v>
      </c>
      <c r="F51" t="s">
        <v>54</v>
      </c>
      <c r="G51" t="s">
        <v>84</v>
      </c>
      <c r="H51">
        <v>0.11305262596910702</v>
      </c>
      <c r="I51">
        <v>6.5952688027772401E-3</v>
      </c>
      <c r="J51">
        <v>7.4561245712609554E-4</v>
      </c>
      <c r="K51">
        <v>1.8587914947291596E-2</v>
      </c>
    </row>
    <row r="52" spans="1:11" x14ac:dyDescent="0.2">
      <c r="A52" t="s">
        <v>351</v>
      </c>
      <c r="B52">
        <v>6.2535017138510294E-3</v>
      </c>
      <c r="C52">
        <v>0</v>
      </c>
      <c r="D52" t="s">
        <v>352</v>
      </c>
      <c r="E52" t="s">
        <v>21</v>
      </c>
      <c r="F52" t="s">
        <v>22</v>
      </c>
      <c r="G52" t="s">
        <v>15</v>
      </c>
      <c r="H52">
        <v>-5.6849124220994494E-2</v>
      </c>
      <c r="I52">
        <v>6.2535017138510294E-3</v>
      </c>
      <c r="J52">
        <v>-3.5550609574691914E-4</v>
      </c>
      <c r="K52">
        <v>-8.8626698867906549E-3</v>
      </c>
    </row>
    <row r="53" spans="1:11" x14ac:dyDescent="0.2">
      <c r="A53" t="s">
        <v>72</v>
      </c>
      <c r="B53">
        <v>5.5146472092301099E-3</v>
      </c>
      <c r="C53">
        <v>6.0136581195493703E-3</v>
      </c>
      <c r="D53" t="s">
        <v>73</v>
      </c>
      <c r="E53" t="s">
        <v>13</v>
      </c>
      <c r="F53" t="s">
        <v>14</v>
      </c>
      <c r="G53" t="s">
        <v>15</v>
      </c>
      <c r="H53">
        <v>-0.107042243393369</v>
      </c>
      <c r="I53">
        <v>-4.9901091031926033E-4</v>
      </c>
      <c r="J53">
        <v>5.3415247318340892E-5</v>
      </c>
      <c r="K53">
        <v>1.3316275292245469E-3</v>
      </c>
    </row>
    <row r="54" spans="1:11" x14ac:dyDescent="0.2">
      <c r="A54" t="s">
        <v>282</v>
      </c>
      <c r="B54">
        <v>4.5469139130587602E-3</v>
      </c>
      <c r="C54">
        <v>4.7460267121347197E-3</v>
      </c>
      <c r="D54" t="s">
        <v>283</v>
      </c>
      <c r="E54" t="s">
        <v>13</v>
      </c>
      <c r="F54" t="s">
        <v>14</v>
      </c>
      <c r="G54" t="s">
        <v>84</v>
      </c>
      <c r="H54">
        <v>-0.23640544706418973</v>
      </c>
      <c r="I54">
        <v>-1.9911279907595947E-4</v>
      </c>
      <c r="J54">
        <v>4.7071350281754385E-5</v>
      </c>
      <c r="K54">
        <v>1.1734759084684268E-3</v>
      </c>
    </row>
    <row r="55" spans="1:11" x14ac:dyDescent="0.2">
      <c r="A55" t="s">
        <v>300</v>
      </c>
      <c r="B55">
        <v>2.8663996384301598E-3</v>
      </c>
      <c r="C55">
        <v>0</v>
      </c>
      <c r="D55" t="s">
        <v>301</v>
      </c>
      <c r="E55" t="s">
        <v>13</v>
      </c>
      <c r="F55" t="s">
        <v>14</v>
      </c>
      <c r="G55" t="s">
        <v>18</v>
      </c>
      <c r="H55">
        <v>5.5978749400470491E-2</v>
      </c>
      <c r="I55">
        <v>2.8663996384301598E-3</v>
      </c>
      <c r="J55">
        <v>1.6045746704128114E-4</v>
      </c>
      <c r="K55">
        <v>4.0001608362570263E-3</v>
      </c>
    </row>
    <row r="56" spans="1:11" x14ac:dyDescent="0.2">
      <c r="A56" t="s">
        <v>254</v>
      </c>
      <c r="B56">
        <v>2.72027135317565E-3</v>
      </c>
      <c r="C56">
        <v>0</v>
      </c>
      <c r="D56" t="s">
        <v>255</v>
      </c>
      <c r="E56" t="s">
        <v>21</v>
      </c>
      <c r="F56" t="s">
        <v>22</v>
      </c>
      <c r="G56" t="s">
        <v>115</v>
      </c>
      <c r="H56">
        <v>-2.5489222929115558E-2</v>
      </c>
      <c r="I56">
        <v>2.72027135317565E-3</v>
      </c>
      <c r="J56">
        <v>-6.9337602948780981E-5</v>
      </c>
      <c r="K56">
        <v>-1.7285675070783471E-3</v>
      </c>
    </row>
    <row r="57" spans="1:11" x14ac:dyDescent="0.2">
      <c r="A57" t="s">
        <v>362</v>
      </c>
      <c r="B57">
        <v>2.1759387977582103E-3</v>
      </c>
      <c r="C57">
        <v>0</v>
      </c>
      <c r="D57" t="s">
        <v>363</v>
      </c>
      <c r="E57" t="s">
        <v>363</v>
      </c>
      <c r="F57" t="s">
        <v>54</v>
      </c>
      <c r="G57" t="s">
        <v>363</v>
      </c>
      <c r="H57">
        <v>0</v>
      </c>
      <c r="I57">
        <v>2.1759387977582103E-3</v>
      </c>
      <c r="J57">
        <v>0</v>
      </c>
      <c r="K57">
        <v>0</v>
      </c>
    </row>
    <row r="58" spans="1:11" x14ac:dyDescent="0.2">
      <c r="A58" t="s">
        <v>185</v>
      </c>
      <c r="B58">
        <v>8.6200115482426202E-5</v>
      </c>
      <c r="C58">
        <v>7.47076673872594E-3</v>
      </c>
      <c r="D58" t="s">
        <v>186</v>
      </c>
      <c r="E58" t="s">
        <v>113</v>
      </c>
      <c r="F58" t="s">
        <v>114</v>
      </c>
      <c r="G58" t="s">
        <v>84</v>
      </c>
      <c r="H58">
        <v>-0.17231736601137265</v>
      </c>
      <c r="I58">
        <v>-7.3845666232435136E-3</v>
      </c>
      <c r="J58">
        <v>1.2724890696528188E-3</v>
      </c>
      <c r="K58">
        <v>3.1722805020228763E-2</v>
      </c>
    </row>
    <row r="59" spans="1:11" x14ac:dyDescent="0.2">
      <c r="A59" t="s">
        <v>256</v>
      </c>
      <c r="B59">
        <v>0</v>
      </c>
      <c r="C59">
        <v>2.3395712835889799E-3</v>
      </c>
      <c r="D59" t="s">
        <v>257</v>
      </c>
      <c r="E59" t="s">
        <v>13</v>
      </c>
      <c r="F59" t="s">
        <v>14</v>
      </c>
      <c r="G59" t="s">
        <v>36</v>
      </c>
      <c r="H59">
        <v>-7.1776826917395994E-2</v>
      </c>
      <c r="I59">
        <v>-2.3395712835889799E-3</v>
      </c>
      <c r="J59">
        <v>1.679270030830762E-4</v>
      </c>
      <c r="K59">
        <v>4.1863743300280063E-3</v>
      </c>
    </row>
    <row r="60" spans="1:11" x14ac:dyDescent="0.2">
      <c r="A60" t="s">
        <v>228</v>
      </c>
      <c r="B60">
        <v>0</v>
      </c>
      <c r="C60">
        <v>1.3238721729242899E-3</v>
      </c>
      <c r="D60" t="s">
        <v>229</v>
      </c>
      <c r="E60" t="s">
        <v>13</v>
      </c>
      <c r="F60" t="s">
        <v>14</v>
      </c>
      <c r="G60" t="s">
        <v>84</v>
      </c>
      <c r="H60">
        <v>-6.1615477224523426E-3</v>
      </c>
      <c r="I60">
        <v>-1.3238721729242899E-3</v>
      </c>
      <c r="J60">
        <v>8.1571015718996931E-6</v>
      </c>
      <c r="K60">
        <v>2.0335431467884932E-4</v>
      </c>
    </row>
    <row r="61" spans="1:11" x14ac:dyDescent="0.2">
      <c r="A61" t="s">
        <v>230</v>
      </c>
      <c r="B61">
        <v>0</v>
      </c>
      <c r="C61">
        <v>3.6681512373290298E-3</v>
      </c>
      <c r="D61" t="s">
        <v>231</v>
      </c>
      <c r="E61" t="s">
        <v>13</v>
      </c>
      <c r="F61" t="s">
        <v>14</v>
      </c>
      <c r="G61" t="s">
        <v>23</v>
      </c>
      <c r="H61">
        <v>-1.8925820128782279E-2</v>
      </c>
      <c r="I61">
        <v>-3.6681512373290298E-3</v>
      </c>
      <c r="J61">
        <v>6.9422770522859371E-5</v>
      </c>
      <c r="K61">
        <v>1.7306907114429013E-3</v>
      </c>
    </row>
    <row r="62" spans="1:11" x14ac:dyDescent="0.2">
      <c r="A62" t="s">
        <v>234</v>
      </c>
      <c r="B62">
        <v>0</v>
      </c>
      <c r="C62">
        <v>2.06920467331944E-3</v>
      </c>
      <c r="D62" t="s">
        <v>235</v>
      </c>
      <c r="E62" t="s">
        <v>21</v>
      </c>
      <c r="F62" t="s">
        <v>22</v>
      </c>
      <c r="G62" t="s">
        <v>50</v>
      </c>
      <c r="H62">
        <v>-9.8433310099580243E-2</v>
      </c>
      <c r="I62">
        <v>-2.06920467331944E-3</v>
      </c>
      <c r="J62">
        <v>2.0367866526835307E-4</v>
      </c>
      <c r="K62">
        <v>5.0776535053863141E-3</v>
      </c>
    </row>
    <row r="63" spans="1:11" x14ac:dyDescent="0.2">
      <c r="A63" t="s">
        <v>246</v>
      </c>
      <c r="B63">
        <v>0</v>
      </c>
      <c r="C63">
        <v>1.3046883617996599E-3</v>
      </c>
      <c r="D63" t="s">
        <v>247</v>
      </c>
      <c r="E63" t="s">
        <v>13</v>
      </c>
      <c r="F63" t="s">
        <v>14</v>
      </c>
      <c r="G63" t="s">
        <v>63</v>
      </c>
      <c r="H63">
        <v>1.1912847287195822E-2</v>
      </c>
      <c r="I63">
        <v>-1.3046883617996599E-3</v>
      </c>
      <c r="J63">
        <v>-1.5542553211501041E-5</v>
      </c>
      <c r="K63">
        <v>-3.8747160726457225E-4</v>
      </c>
    </row>
    <row r="64" spans="1:11" x14ac:dyDescent="0.2">
      <c r="A64" t="s">
        <v>244</v>
      </c>
      <c r="B64">
        <v>0</v>
      </c>
      <c r="C64">
        <v>4.9363925742488598E-3</v>
      </c>
      <c r="D64" t="s">
        <v>245</v>
      </c>
      <c r="E64" t="s">
        <v>13</v>
      </c>
      <c r="F64" t="s">
        <v>14</v>
      </c>
      <c r="G64" t="s">
        <v>15</v>
      </c>
      <c r="H64">
        <v>-5.9882569535810705E-2</v>
      </c>
      <c r="I64">
        <v>-4.9363925742488598E-3</v>
      </c>
      <c r="J64">
        <v>2.9560387158351697E-4</v>
      </c>
      <c r="K64">
        <v>7.369323796256373E-3</v>
      </c>
    </row>
    <row r="65" spans="1:11" x14ac:dyDescent="0.2">
      <c r="A65" t="s">
        <v>252</v>
      </c>
      <c r="B65">
        <v>0</v>
      </c>
      <c r="C65">
        <v>1.2376190897121499E-2</v>
      </c>
      <c r="D65" t="s">
        <v>253</v>
      </c>
      <c r="E65" t="s">
        <v>21</v>
      </c>
      <c r="F65" t="s">
        <v>22</v>
      </c>
      <c r="G65" t="s">
        <v>18</v>
      </c>
      <c r="H65">
        <v>-0.12709817644154933</v>
      </c>
      <c r="I65">
        <v>-1.2376190897121499E-2</v>
      </c>
      <c r="J65">
        <v>1.572991294316645E-3</v>
      </c>
      <c r="K65">
        <v>3.9214243421154614E-2</v>
      </c>
    </row>
    <row r="66" spans="1:11" x14ac:dyDescent="0.2">
      <c r="A66" t="s">
        <v>250</v>
      </c>
      <c r="B66">
        <v>0</v>
      </c>
      <c r="C66">
        <v>1.4622935243250401E-3</v>
      </c>
      <c r="D66" t="s">
        <v>251</v>
      </c>
      <c r="E66" t="s">
        <v>13</v>
      </c>
      <c r="F66" t="s">
        <v>14</v>
      </c>
      <c r="G66" t="s">
        <v>15</v>
      </c>
      <c r="H66">
        <v>-2.2266213519438766E-2</v>
      </c>
      <c r="I66">
        <v>-1.4622935243250401E-3</v>
      </c>
      <c r="J66">
        <v>3.2559739840713966E-5</v>
      </c>
      <c r="K66">
        <v>8.1170542294571721E-4</v>
      </c>
    </row>
    <row r="67" spans="1:11" x14ac:dyDescent="0.2">
      <c r="A67" t="s">
        <v>248</v>
      </c>
      <c r="B67">
        <v>0</v>
      </c>
      <c r="C67">
        <v>5.5757460922680304E-4</v>
      </c>
      <c r="D67" t="s">
        <v>249</v>
      </c>
      <c r="E67" t="s">
        <v>13</v>
      </c>
      <c r="F67" t="s">
        <v>14</v>
      </c>
      <c r="G67" t="s">
        <v>15</v>
      </c>
      <c r="H67">
        <v>-5.3867900238711207E-2</v>
      </c>
      <c r="I67">
        <v>-5.5757460922680304E-4</v>
      </c>
      <c r="J67">
        <v>3.003537342546781E-5</v>
      </c>
      <c r="K67">
        <v>7.4877365755749554E-4</v>
      </c>
    </row>
    <row r="68" spans="1:11" x14ac:dyDescent="0.2">
      <c r="A68" t="s">
        <v>226</v>
      </c>
      <c r="B68">
        <v>0</v>
      </c>
      <c r="C68">
        <v>3.15397359648957E-3</v>
      </c>
      <c r="D68" t="s">
        <v>227</v>
      </c>
      <c r="E68" t="s">
        <v>21</v>
      </c>
      <c r="F68" t="s">
        <v>22</v>
      </c>
      <c r="G68" t="s">
        <v>23</v>
      </c>
      <c r="H68">
        <v>-7.2459917120189135E-2</v>
      </c>
      <c r="I68">
        <v>-3.15397359648957E-3</v>
      </c>
      <c r="J68">
        <v>2.2853666540089909E-4</v>
      </c>
      <c r="K68">
        <v>5.6973566605676212E-3</v>
      </c>
    </row>
    <row r="69" spans="1:11" x14ac:dyDescent="0.2">
      <c r="A69" t="s">
        <v>242</v>
      </c>
      <c r="B69">
        <v>0</v>
      </c>
      <c r="C69">
        <v>4.1591204315206999E-3</v>
      </c>
      <c r="D69" t="s">
        <v>243</v>
      </c>
      <c r="E69" t="s">
        <v>13</v>
      </c>
      <c r="F69" t="s">
        <v>14</v>
      </c>
      <c r="G69" t="s">
        <v>15</v>
      </c>
      <c r="H69">
        <v>-4.0253345660175986E-2</v>
      </c>
      <c r="I69">
        <v>-4.1591204315206999E-3</v>
      </c>
      <c r="J69">
        <v>1.6741851237230305E-4</v>
      </c>
      <c r="K69">
        <v>4.1736977954650381E-3</v>
      </c>
    </row>
    <row r="70" spans="1:11" x14ac:dyDescent="0.2">
      <c r="A70" t="s">
        <v>240</v>
      </c>
      <c r="B70">
        <v>0</v>
      </c>
      <c r="C70">
        <v>5.87997758595875E-3</v>
      </c>
      <c r="D70" t="s">
        <v>241</v>
      </c>
      <c r="E70" t="s">
        <v>21</v>
      </c>
      <c r="F70" t="s">
        <v>22</v>
      </c>
      <c r="G70" t="s">
        <v>50</v>
      </c>
      <c r="H70">
        <v>-8.9885185009844562E-2</v>
      </c>
      <c r="I70">
        <v>-5.87997758595875E-3</v>
      </c>
      <c r="J70">
        <v>5.285228731676414E-4</v>
      </c>
      <c r="K70">
        <v>1.3175930901160999E-2</v>
      </c>
    </row>
    <row r="71" spans="1:11" x14ac:dyDescent="0.2">
      <c r="A71" t="s">
        <v>343</v>
      </c>
      <c r="B71">
        <v>0</v>
      </c>
      <c r="C71">
        <v>1.1757755969362699E-3</v>
      </c>
      <c r="D71" t="s">
        <v>344</v>
      </c>
      <c r="E71" t="s">
        <v>21</v>
      </c>
      <c r="F71" t="s">
        <v>22</v>
      </c>
      <c r="G71" t="s">
        <v>18</v>
      </c>
      <c r="H71">
        <v>-1.4822383536649212E-3</v>
      </c>
      <c r="I71">
        <v>-1.1757755969362699E-3</v>
      </c>
      <c r="J71">
        <v>1.7427796850822068E-6</v>
      </c>
      <c r="K71">
        <v>4.3447021637806699E-5</v>
      </c>
    </row>
    <row r="72" spans="1:11" x14ac:dyDescent="0.2">
      <c r="A72" t="s">
        <v>258</v>
      </c>
      <c r="B72">
        <v>0</v>
      </c>
      <c r="C72">
        <v>3.34458001878696E-3</v>
      </c>
      <c r="D72" t="s">
        <v>259</v>
      </c>
      <c r="E72" t="s">
        <v>32</v>
      </c>
      <c r="F72" t="s">
        <v>33</v>
      </c>
      <c r="G72" t="s">
        <v>23</v>
      </c>
      <c r="H72">
        <v>1.9954050868757237E-2</v>
      </c>
      <c r="I72">
        <v>-3.34458001878696E-3</v>
      </c>
      <c r="J72">
        <v>-6.6737919829504036E-5</v>
      </c>
      <c r="K72">
        <v>-1.6637581168258216E-3</v>
      </c>
    </row>
    <row r="73" spans="1:11" x14ac:dyDescent="0.2">
      <c r="A73" t="s">
        <v>264</v>
      </c>
      <c r="B73">
        <v>0</v>
      </c>
      <c r="C73">
        <v>7.7994642149046807E-4</v>
      </c>
      <c r="D73" t="s">
        <v>265</v>
      </c>
      <c r="E73" t="s">
        <v>13</v>
      </c>
      <c r="F73" t="s">
        <v>14</v>
      </c>
      <c r="G73" t="s">
        <v>84</v>
      </c>
      <c r="H73">
        <v>-4.760926913995929E-2</v>
      </c>
      <c r="I73">
        <v>-7.7994642149046807E-4</v>
      </c>
      <c r="J73">
        <v>3.713267909548782E-5</v>
      </c>
      <c r="K73">
        <v>9.2570754980730245E-4</v>
      </c>
    </row>
    <row r="74" spans="1:11" x14ac:dyDescent="0.2">
      <c r="A74" t="s">
        <v>341</v>
      </c>
      <c r="B74">
        <v>0</v>
      </c>
      <c r="C74">
        <v>5.2971449026497199E-4</v>
      </c>
      <c r="D74" t="s">
        <v>342</v>
      </c>
      <c r="E74" t="s">
        <v>13</v>
      </c>
      <c r="F74" t="s">
        <v>14</v>
      </c>
      <c r="G74" t="s">
        <v>50</v>
      </c>
      <c r="H74">
        <v>-8.6956879092684083E-2</v>
      </c>
      <c r="I74">
        <v>-5.2971449026497199E-4</v>
      </c>
      <c r="J74">
        <v>4.6062318883613946E-5</v>
      </c>
      <c r="K74">
        <v>1.1483210312550364E-3</v>
      </c>
    </row>
    <row r="75" spans="1:11" x14ac:dyDescent="0.2">
      <c r="A75" t="s">
        <v>339</v>
      </c>
      <c r="B75">
        <v>0</v>
      </c>
      <c r="C75">
        <v>4.3425023931800196E-3</v>
      </c>
      <c r="D75" t="s">
        <v>340</v>
      </c>
      <c r="E75" t="s">
        <v>32</v>
      </c>
      <c r="F75" t="s">
        <v>33</v>
      </c>
      <c r="G75" t="s">
        <v>84</v>
      </c>
      <c r="H75">
        <v>2.9987876846195562E-2</v>
      </c>
      <c r="I75">
        <v>-4.3425023931800196E-3</v>
      </c>
      <c r="J75">
        <v>-1.3022242697099192E-4</v>
      </c>
      <c r="K75">
        <v>-3.2464095437682999E-3</v>
      </c>
    </row>
    <row r="76" spans="1:11" x14ac:dyDescent="0.2">
      <c r="A76" t="s">
        <v>334</v>
      </c>
      <c r="B76">
        <v>0</v>
      </c>
      <c r="C76">
        <v>1.58152824322014E-2</v>
      </c>
      <c r="D76" t="s">
        <v>335</v>
      </c>
      <c r="E76" t="s">
        <v>13</v>
      </c>
      <c r="F76" t="s">
        <v>14</v>
      </c>
      <c r="G76" t="s">
        <v>36</v>
      </c>
      <c r="H76">
        <v>8.866914642733285E-3</v>
      </c>
      <c r="I76">
        <v>-1.58152824322014E-2</v>
      </c>
      <c r="J76">
        <v>-1.4023275937704907E-4</v>
      </c>
      <c r="K76">
        <v>-3.4959643970698447E-3</v>
      </c>
    </row>
    <row r="77" spans="1:11" x14ac:dyDescent="0.2">
      <c r="A77" t="s">
        <v>331</v>
      </c>
      <c r="B77">
        <v>0</v>
      </c>
      <c r="C77">
        <v>1.6537946256336101E-3</v>
      </c>
      <c r="D77" t="s">
        <v>332</v>
      </c>
      <c r="E77" t="s">
        <v>333</v>
      </c>
      <c r="F77" t="s">
        <v>114</v>
      </c>
      <c r="G77" t="s">
        <v>84</v>
      </c>
      <c r="H77">
        <v>-0.11919236672896116</v>
      </c>
      <c r="I77">
        <v>-1.6537946256336101E-3</v>
      </c>
      <c r="J77">
        <v>1.971196955129063E-4</v>
      </c>
      <c r="K77">
        <v>4.9141401804802037E-3</v>
      </c>
    </row>
    <row r="78" spans="1:11" x14ac:dyDescent="0.2">
      <c r="A78" t="s">
        <v>327</v>
      </c>
      <c r="B78">
        <v>0</v>
      </c>
      <c r="C78">
        <v>1.33105500711414E-3</v>
      </c>
      <c r="D78" t="s">
        <v>328</v>
      </c>
      <c r="E78" t="s">
        <v>13</v>
      </c>
      <c r="F78" t="s">
        <v>14</v>
      </c>
      <c r="G78" t="s">
        <v>136</v>
      </c>
      <c r="H78">
        <v>4.9339669186985381E-2</v>
      </c>
      <c r="I78">
        <v>-1.33105500711414E-3</v>
      </c>
      <c r="J78">
        <v>-6.5673813720692139E-5</v>
      </c>
      <c r="K78">
        <v>-1.637230242114973E-3</v>
      </c>
    </row>
    <row r="79" spans="1:11" x14ac:dyDescent="0.2">
      <c r="A79" t="s">
        <v>325</v>
      </c>
      <c r="B79">
        <v>0</v>
      </c>
      <c r="C79">
        <v>1.26650786742868E-2</v>
      </c>
      <c r="D79" t="s">
        <v>326</v>
      </c>
      <c r="E79" t="s">
        <v>21</v>
      </c>
      <c r="F79" t="s">
        <v>22</v>
      </c>
      <c r="G79" t="s">
        <v>84</v>
      </c>
      <c r="H79">
        <v>-7.4777393693995345E-2</v>
      </c>
      <c r="I79">
        <v>-1.26650786742868E-2</v>
      </c>
      <c r="J79">
        <v>9.4706157419256862E-4</v>
      </c>
      <c r="K79">
        <v>2.360998642484113E-2</v>
      </c>
    </row>
    <row r="80" spans="1:11" x14ac:dyDescent="0.2">
      <c r="A80" t="s">
        <v>318</v>
      </c>
      <c r="B80">
        <v>0</v>
      </c>
      <c r="C80">
        <v>1.5202380323532699E-3</v>
      </c>
      <c r="D80" t="s">
        <v>319</v>
      </c>
      <c r="E80" t="s">
        <v>13</v>
      </c>
      <c r="F80" t="s">
        <v>14</v>
      </c>
      <c r="G80" t="s">
        <v>39</v>
      </c>
      <c r="H80">
        <v>1.2122251600086301E-2</v>
      </c>
      <c r="I80">
        <v>-1.5202380323532699E-3</v>
      </c>
      <c r="J80">
        <v>-1.8428707920206475E-5</v>
      </c>
      <c r="K80">
        <v>-4.5942265601303629E-4</v>
      </c>
    </row>
    <row r="81" spans="1:11" x14ac:dyDescent="0.2">
      <c r="A81" t="s">
        <v>314</v>
      </c>
      <c r="B81">
        <v>0</v>
      </c>
      <c r="C81">
        <v>3.9117189793649301E-3</v>
      </c>
      <c r="D81" t="s">
        <v>315</v>
      </c>
      <c r="E81" t="s">
        <v>13</v>
      </c>
      <c r="F81" t="s">
        <v>14</v>
      </c>
      <c r="G81" t="s">
        <v>50</v>
      </c>
      <c r="H81">
        <v>-0.11543350770001086</v>
      </c>
      <c r="I81">
        <v>-3.9117189793649301E-3</v>
      </c>
      <c r="J81">
        <v>4.5154344292480029E-4</v>
      </c>
      <c r="K81">
        <v>1.1256854726441307E-2</v>
      </c>
    </row>
    <row r="82" spans="1:11" x14ac:dyDescent="0.2">
      <c r="A82" t="s">
        <v>312</v>
      </c>
      <c r="B82">
        <v>0</v>
      </c>
      <c r="C82">
        <v>1.1623421637572701E-3</v>
      </c>
      <c r="D82" t="s">
        <v>313</v>
      </c>
      <c r="E82" t="s">
        <v>21</v>
      </c>
      <c r="F82" t="s">
        <v>22</v>
      </c>
      <c r="G82" t="s">
        <v>18</v>
      </c>
      <c r="H82">
        <v>-5.695607377071947E-2</v>
      </c>
      <c r="I82">
        <v>-1.1623421637572701E-3</v>
      </c>
      <c r="J82">
        <v>6.6202446025776765E-5</v>
      </c>
      <c r="K82">
        <v>1.6504089011239412E-3</v>
      </c>
    </row>
    <row r="83" spans="1:11" x14ac:dyDescent="0.2">
      <c r="A83" t="s">
        <v>310</v>
      </c>
      <c r="B83">
        <v>0</v>
      </c>
      <c r="C83">
        <v>2.1260213702148103E-3</v>
      </c>
      <c r="D83" t="s">
        <v>311</v>
      </c>
      <c r="E83" t="s">
        <v>21</v>
      </c>
      <c r="F83" t="s">
        <v>22</v>
      </c>
      <c r="G83" t="s">
        <v>36</v>
      </c>
      <c r="H83">
        <v>-6.5728591220509905E-2</v>
      </c>
      <c r="I83">
        <v>-2.1260213702148103E-3</v>
      </c>
      <c r="J83">
        <v>1.3974038956891761E-4</v>
      </c>
      <c r="K83">
        <v>3.4836897522075019E-3</v>
      </c>
    </row>
    <row r="84" spans="1:11" x14ac:dyDescent="0.2">
      <c r="A84" t="s">
        <v>308</v>
      </c>
      <c r="B84">
        <v>0</v>
      </c>
      <c r="C84">
        <v>1.17892984422338E-3</v>
      </c>
      <c r="D84" t="s">
        <v>309</v>
      </c>
      <c r="E84" t="s">
        <v>32</v>
      </c>
      <c r="F84" t="s">
        <v>33</v>
      </c>
      <c r="G84" t="s">
        <v>115</v>
      </c>
      <c r="H84">
        <v>-8.3766950921296324E-2</v>
      </c>
      <c r="I84">
        <v>-1.17892984422338E-3</v>
      </c>
      <c r="J84">
        <v>9.8755358400711397E-5</v>
      </c>
      <c r="K84">
        <v>2.4619441172121967E-3</v>
      </c>
    </row>
    <row r="85" spans="1:11" x14ac:dyDescent="0.2">
      <c r="A85" t="s">
        <v>306</v>
      </c>
      <c r="B85">
        <v>0</v>
      </c>
      <c r="C85">
        <v>2.99404356774531E-4</v>
      </c>
      <c r="D85" t="s">
        <v>307</v>
      </c>
      <c r="E85" t="s">
        <v>13</v>
      </c>
      <c r="F85" t="s">
        <v>14</v>
      </c>
      <c r="G85" t="s">
        <v>36</v>
      </c>
      <c r="H85">
        <v>-8.7438256120166355E-3</v>
      </c>
      <c r="I85">
        <v>-2.99404356774531E-4</v>
      </c>
      <c r="J85">
        <v>2.6179394831145105E-6</v>
      </c>
      <c r="K85">
        <v>6.526451641762133E-5</v>
      </c>
    </row>
    <row r="86" spans="1:11" x14ac:dyDescent="0.2">
      <c r="A86" t="s">
        <v>304</v>
      </c>
      <c r="B86">
        <v>0</v>
      </c>
      <c r="C86">
        <v>4.8289000908930996E-4</v>
      </c>
      <c r="D86" t="s">
        <v>305</v>
      </c>
      <c r="E86" t="s">
        <v>13</v>
      </c>
      <c r="F86" t="s">
        <v>14</v>
      </c>
      <c r="G86" t="s">
        <v>50</v>
      </c>
      <c r="H86">
        <v>-1.1505268406855186E-2</v>
      </c>
      <c r="I86">
        <v>-4.8289000908930996E-4</v>
      </c>
      <c r="J86">
        <v>5.5557791655612516E-6</v>
      </c>
      <c r="K86">
        <v>1.3850405744753066E-4</v>
      </c>
    </row>
    <row r="87" spans="1:11" x14ac:dyDescent="0.2">
      <c r="A87" t="s">
        <v>221</v>
      </c>
      <c r="B87">
        <v>0</v>
      </c>
      <c r="C87">
        <v>5.8654252368187396E-3</v>
      </c>
      <c r="D87" t="s">
        <v>222</v>
      </c>
      <c r="E87" t="s">
        <v>32</v>
      </c>
      <c r="F87" t="s">
        <v>223</v>
      </c>
      <c r="G87" t="s">
        <v>84</v>
      </c>
      <c r="H87">
        <v>-0.11645698359732255</v>
      </c>
      <c r="I87">
        <v>-5.8654252368187396E-3</v>
      </c>
      <c r="J87">
        <v>6.830697305955217E-4</v>
      </c>
      <c r="K87">
        <v>1.7028741853801529E-2</v>
      </c>
    </row>
    <row r="88" spans="1:11" x14ac:dyDescent="0.2">
      <c r="A88" t="s">
        <v>286</v>
      </c>
      <c r="B88">
        <v>0</v>
      </c>
      <c r="C88">
        <v>2.7313937151322398E-3</v>
      </c>
      <c r="D88" t="s">
        <v>287</v>
      </c>
      <c r="E88" t="s">
        <v>53</v>
      </c>
      <c r="F88" t="s">
        <v>49</v>
      </c>
      <c r="G88" t="s">
        <v>18</v>
      </c>
      <c r="H88">
        <v>-0.24781439174525433</v>
      </c>
      <c r="I88">
        <v>-2.7313937151322398E-3</v>
      </c>
      <c r="J88">
        <v>6.7687867213230652E-4</v>
      </c>
      <c r="K88">
        <v>1.6874400456943012E-2</v>
      </c>
    </row>
    <row r="89" spans="1:11" x14ac:dyDescent="0.2">
      <c r="A89" t="s">
        <v>284</v>
      </c>
      <c r="B89">
        <v>0</v>
      </c>
      <c r="C89">
        <v>1.22051427653584E-2</v>
      </c>
      <c r="D89" t="s">
        <v>285</v>
      </c>
      <c r="E89" t="s">
        <v>48</v>
      </c>
      <c r="F89" t="s">
        <v>49</v>
      </c>
      <c r="G89" t="s">
        <v>50</v>
      </c>
      <c r="H89">
        <v>-0.16819657152669615</v>
      </c>
      <c r="I89">
        <v>-1.22051427653584E-2</v>
      </c>
      <c r="J89">
        <v>2.0528631681271422E-3</v>
      </c>
      <c r="K89">
        <v>5.1177318193761957E-2</v>
      </c>
    </row>
    <row r="90" spans="1:11" x14ac:dyDescent="0.2">
      <c r="A90" t="s">
        <v>278</v>
      </c>
      <c r="B90">
        <v>0</v>
      </c>
      <c r="C90">
        <v>2.34531313958487E-3</v>
      </c>
      <c r="D90" t="s">
        <v>279</v>
      </c>
      <c r="E90" t="s">
        <v>113</v>
      </c>
      <c r="F90" t="s">
        <v>114</v>
      </c>
      <c r="G90" t="s">
        <v>84</v>
      </c>
      <c r="H90">
        <v>-8.791386286464975E-2</v>
      </c>
      <c r="I90">
        <v>-2.34531313958487E-3</v>
      </c>
      <c r="J90">
        <v>2.0618553772812543E-4</v>
      </c>
      <c r="K90">
        <v>5.1401491512417536E-3</v>
      </c>
    </row>
    <row r="91" spans="1:11" x14ac:dyDescent="0.2">
      <c r="A91" t="s">
        <v>276</v>
      </c>
      <c r="B91">
        <v>0</v>
      </c>
      <c r="C91">
        <v>1.5949443387392799E-3</v>
      </c>
      <c r="D91" t="s">
        <v>277</v>
      </c>
      <c r="E91" t="s">
        <v>13</v>
      </c>
      <c r="F91" t="s">
        <v>14</v>
      </c>
      <c r="G91" t="s">
        <v>18</v>
      </c>
      <c r="H91">
        <v>1.2798022900532923E-2</v>
      </c>
      <c r="I91">
        <v>-1.5949443387392799E-3</v>
      </c>
      <c r="J91">
        <v>-2.0412134172260644E-5</v>
      </c>
      <c r="K91">
        <v>-5.0886893085065382E-4</v>
      </c>
    </row>
    <row r="92" spans="1:11" x14ac:dyDescent="0.2">
      <c r="A92" t="s">
        <v>274</v>
      </c>
      <c r="B92">
        <v>0</v>
      </c>
      <c r="C92">
        <v>1.0784679476600401E-3</v>
      </c>
      <c r="D92" t="s">
        <v>275</v>
      </c>
      <c r="E92" t="s">
        <v>13</v>
      </c>
      <c r="F92" t="s">
        <v>14</v>
      </c>
      <c r="G92" t="s">
        <v>18</v>
      </c>
      <c r="H92">
        <v>-3.7595651720947483E-2</v>
      </c>
      <c r="I92">
        <v>-1.0784679476600401E-3</v>
      </c>
      <c r="J92">
        <v>4.0545705352431891E-5</v>
      </c>
      <c r="K92">
        <v>1.0107933623773847E-3</v>
      </c>
    </row>
    <row r="93" spans="1:11" x14ac:dyDescent="0.2">
      <c r="A93" t="s">
        <v>272</v>
      </c>
      <c r="B93">
        <v>0</v>
      </c>
      <c r="C93">
        <v>1.5955980495691E-2</v>
      </c>
      <c r="D93" t="s">
        <v>273</v>
      </c>
      <c r="E93" t="s">
        <v>48</v>
      </c>
      <c r="F93" t="s">
        <v>49</v>
      </c>
      <c r="G93" t="s">
        <v>15</v>
      </c>
      <c r="H93">
        <v>-0.14367906975702704</v>
      </c>
      <c r="I93">
        <v>-1.5955980495691E-2</v>
      </c>
      <c r="J93">
        <v>2.2925404346821501E-3</v>
      </c>
      <c r="K93">
        <v>5.7152406998870794E-2</v>
      </c>
    </row>
    <row r="94" spans="1:11" x14ac:dyDescent="0.2">
      <c r="A94" t="s">
        <v>268</v>
      </c>
      <c r="B94">
        <v>0</v>
      </c>
      <c r="C94">
        <v>5.5304776437228506E-4</v>
      </c>
      <c r="D94" t="s">
        <v>269</v>
      </c>
      <c r="E94" t="s">
        <v>48</v>
      </c>
      <c r="F94" t="s">
        <v>49</v>
      </c>
      <c r="G94" t="s">
        <v>84</v>
      </c>
      <c r="H94">
        <v>-0.10119605213019311</v>
      </c>
      <c r="I94">
        <v>-5.5304776437228506E-4</v>
      </c>
      <c r="J94">
        <v>5.5966250393904517E-5</v>
      </c>
      <c r="K94">
        <v>1.3952233392806506E-3</v>
      </c>
    </row>
    <row r="95" spans="1:11" x14ac:dyDescent="0.2">
      <c r="A95" t="s">
        <v>288</v>
      </c>
      <c r="B95">
        <v>0</v>
      </c>
      <c r="C95">
        <v>3.5520120971958301E-2</v>
      </c>
      <c r="D95" t="s">
        <v>289</v>
      </c>
      <c r="E95" t="s">
        <v>48</v>
      </c>
      <c r="F95" t="s">
        <v>49</v>
      </c>
      <c r="G95" t="s">
        <v>50</v>
      </c>
      <c r="H95">
        <v>-0.15775598188202275</v>
      </c>
      <c r="I95">
        <v>-3.5520120971958301E-2</v>
      </c>
      <c r="J95">
        <v>5.6035115604995099E-3</v>
      </c>
      <c r="K95">
        <v>0.1396940130187703</v>
      </c>
    </row>
    <row r="96" spans="1:11" x14ac:dyDescent="0.2">
      <c r="A96" t="s">
        <v>11</v>
      </c>
      <c r="B96">
        <v>0</v>
      </c>
      <c r="C96">
        <v>3.52459410439937E-3</v>
      </c>
      <c r="D96" t="s">
        <v>12</v>
      </c>
      <c r="E96" t="s">
        <v>13</v>
      </c>
      <c r="F96" t="s">
        <v>14</v>
      </c>
      <c r="G96" t="s">
        <v>15</v>
      </c>
      <c r="H96">
        <v>-3.9566202158512781E-2</v>
      </c>
      <c r="I96">
        <v>-3.52459410439937E-3</v>
      </c>
      <c r="J96">
        <v>1.3945480286136778E-4</v>
      </c>
      <c r="K96">
        <v>3.4765701535751582E-3</v>
      </c>
    </row>
    <row r="97" spans="1:11" x14ac:dyDescent="0.2">
      <c r="A97" t="s">
        <v>219</v>
      </c>
      <c r="B97">
        <v>0</v>
      </c>
      <c r="C97">
        <v>6.9597007623088691E-4</v>
      </c>
      <c r="D97" t="s">
        <v>220</v>
      </c>
      <c r="E97" t="s">
        <v>13</v>
      </c>
      <c r="F97" t="s">
        <v>14</v>
      </c>
      <c r="G97" t="s">
        <v>15</v>
      </c>
      <c r="H97">
        <v>1.5593427317372689E-2</v>
      </c>
      <c r="I97">
        <v>-6.9597007623088691E-4</v>
      </c>
      <c r="J97">
        <v>-1.0852558798772664E-5</v>
      </c>
      <c r="K97">
        <v>-2.7055132728013426E-4</v>
      </c>
    </row>
    <row r="98" spans="1:11" x14ac:dyDescent="0.2">
      <c r="A98" t="s">
        <v>78</v>
      </c>
      <c r="B98">
        <v>0</v>
      </c>
      <c r="C98">
        <v>1.64204814992822E-2</v>
      </c>
      <c r="D98" t="s">
        <v>79</v>
      </c>
      <c r="E98" t="s">
        <v>21</v>
      </c>
      <c r="F98" t="s">
        <v>22</v>
      </c>
      <c r="G98" t="s">
        <v>50</v>
      </c>
      <c r="H98">
        <v>-8.2281507794321723E-2</v>
      </c>
      <c r="I98">
        <v>-1.64204814992822E-2</v>
      </c>
      <c r="J98">
        <v>1.3511019764697039E-3</v>
      </c>
      <c r="K98">
        <v>3.3682603319876131E-2</v>
      </c>
    </row>
    <row r="99" spans="1:11" x14ac:dyDescent="0.2">
      <c r="A99" t="s">
        <v>120</v>
      </c>
      <c r="B99">
        <v>0</v>
      </c>
      <c r="C99">
        <v>4.0519973778428298E-3</v>
      </c>
      <c r="D99" t="s">
        <v>121</v>
      </c>
      <c r="E99" t="s">
        <v>32</v>
      </c>
      <c r="F99" t="s">
        <v>33</v>
      </c>
      <c r="G99" t="s">
        <v>50</v>
      </c>
      <c r="H99">
        <v>-6.3210076631812551E-2</v>
      </c>
      <c r="I99">
        <v>-4.0519973778428298E-3</v>
      </c>
      <c r="J99">
        <v>2.5612706476534877E-4</v>
      </c>
      <c r="K99">
        <v>6.3851777824476541E-3</v>
      </c>
    </row>
    <row r="100" spans="1:11" x14ac:dyDescent="0.2">
      <c r="A100" t="s">
        <v>118</v>
      </c>
      <c r="B100">
        <v>0</v>
      </c>
      <c r="C100">
        <v>2.7875746252088002E-3</v>
      </c>
      <c r="D100" t="s">
        <v>119</v>
      </c>
      <c r="E100" t="s">
        <v>21</v>
      </c>
      <c r="F100" t="s">
        <v>22</v>
      </c>
      <c r="G100" t="s">
        <v>15</v>
      </c>
      <c r="H100">
        <v>-3.657124535990236E-2</v>
      </c>
      <c r="I100">
        <v>-2.7875746252088002E-3</v>
      </c>
      <c r="J100">
        <v>1.019450755775489E-4</v>
      </c>
      <c r="K100">
        <v>2.5414628953955706E-3</v>
      </c>
    </row>
    <row r="101" spans="1:11" x14ac:dyDescent="0.2">
      <c r="A101" t="s">
        <v>116</v>
      </c>
      <c r="B101">
        <v>0</v>
      </c>
      <c r="C101">
        <v>6.9610195375801901E-3</v>
      </c>
      <c r="D101" t="s">
        <v>117</v>
      </c>
      <c r="E101" t="s">
        <v>21</v>
      </c>
      <c r="F101" t="s">
        <v>22</v>
      </c>
      <c r="G101" t="s">
        <v>23</v>
      </c>
      <c r="H101">
        <v>-0.10831929397040238</v>
      </c>
      <c r="I101">
        <v>-6.9610195375801901E-3</v>
      </c>
      <c r="J101">
        <v>7.5401272162486303E-4</v>
      </c>
      <c r="K101">
        <v>1.8797331247335302E-2</v>
      </c>
    </row>
    <row r="102" spans="1:11" x14ac:dyDescent="0.2">
      <c r="A102" t="s">
        <v>107</v>
      </c>
      <c r="B102">
        <v>0</v>
      </c>
      <c r="C102">
        <v>5.5271710463183797E-3</v>
      </c>
      <c r="D102" t="s">
        <v>108</v>
      </c>
      <c r="E102" t="s">
        <v>48</v>
      </c>
      <c r="F102" t="s">
        <v>49</v>
      </c>
      <c r="G102" t="s">
        <v>84</v>
      </c>
      <c r="H102">
        <v>-0.15070418505722849</v>
      </c>
      <c r="I102">
        <v>-5.5271710463183797E-3</v>
      </c>
      <c r="J102">
        <v>8.3296780820732029E-4</v>
      </c>
      <c r="K102">
        <v>2.0765659995097309E-2</v>
      </c>
    </row>
    <row r="103" spans="1:11" x14ac:dyDescent="0.2">
      <c r="A103" t="s">
        <v>103</v>
      </c>
      <c r="B103">
        <v>0</v>
      </c>
      <c r="C103">
        <v>1.2812830423124099E-2</v>
      </c>
      <c r="D103" t="s">
        <v>104</v>
      </c>
      <c r="E103" t="s">
        <v>21</v>
      </c>
      <c r="F103" t="s">
        <v>22</v>
      </c>
      <c r="G103" t="s">
        <v>50</v>
      </c>
      <c r="H103">
        <v>-5.9076024598052085E-2</v>
      </c>
      <c r="I103">
        <v>-1.2812830423124099E-2</v>
      </c>
      <c r="J103">
        <v>7.5693108524714937E-4</v>
      </c>
      <c r="K103">
        <v>1.8870085255503856E-2</v>
      </c>
    </row>
    <row r="104" spans="1:11" x14ac:dyDescent="0.2">
      <c r="A104" t="s">
        <v>101</v>
      </c>
      <c r="B104">
        <v>0</v>
      </c>
      <c r="C104">
        <v>9.7803069474225002E-4</v>
      </c>
      <c r="D104" t="s">
        <v>102</v>
      </c>
      <c r="E104" t="s">
        <v>13</v>
      </c>
      <c r="F104" t="s">
        <v>14</v>
      </c>
      <c r="G104" t="s">
        <v>15</v>
      </c>
      <c r="H104">
        <v>-2.9508277074689472E-3</v>
      </c>
      <c r="I104">
        <v>-9.7803069474225002E-4</v>
      </c>
      <c r="J104">
        <v>2.8860000728005353E-6</v>
      </c>
      <c r="K104">
        <v>7.194719371758228E-5</v>
      </c>
    </row>
    <row r="105" spans="1:11" x14ac:dyDescent="0.2">
      <c r="A105" t="s">
        <v>99</v>
      </c>
      <c r="B105">
        <v>0</v>
      </c>
      <c r="C105">
        <v>1.74400250509699E-2</v>
      </c>
      <c r="D105" t="s">
        <v>100</v>
      </c>
      <c r="E105" t="s">
        <v>21</v>
      </c>
      <c r="F105" t="s">
        <v>22</v>
      </c>
      <c r="G105" t="s">
        <v>15</v>
      </c>
      <c r="H105">
        <v>-0.13240318627373479</v>
      </c>
      <c r="I105">
        <v>-1.74400250509699E-2</v>
      </c>
      <c r="J105">
        <v>2.3091148854421689E-3</v>
      </c>
      <c r="K105">
        <v>5.7565603530233468E-2</v>
      </c>
    </row>
    <row r="106" spans="1:11" x14ac:dyDescent="0.2">
      <c r="A106" t="s">
        <v>97</v>
      </c>
      <c r="B106">
        <v>0</v>
      </c>
      <c r="C106">
        <v>1.72880460474624E-2</v>
      </c>
      <c r="D106" t="s">
        <v>98</v>
      </c>
      <c r="E106" t="s">
        <v>13</v>
      </c>
      <c r="F106" t="s">
        <v>14</v>
      </c>
      <c r="G106" t="s">
        <v>84</v>
      </c>
      <c r="H106">
        <v>-2.9051823491742637E-2</v>
      </c>
      <c r="I106">
        <v>-1.72880460474624E-2</v>
      </c>
      <c r="J106">
        <v>5.0224926228799663E-4</v>
      </c>
      <c r="K106">
        <v>1.2520936956623829E-2</v>
      </c>
    </row>
    <row r="107" spans="1:11" x14ac:dyDescent="0.2">
      <c r="A107" t="s">
        <v>95</v>
      </c>
      <c r="B107">
        <v>0</v>
      </c>
      <c r="C107">
        <v>1.5033187097810602E-2</v>
      </c>
      <c r="D107" t="s">
        <v>96</v>
      </c>
      <c r="E107" t="s">
        <v>48</v>
      </c>
      <c r="F107" t="s">
        <v>49</v>
      </c>
      <c r="G107" t="s">
        <v>84</v>
      </c>
      <c r="H107">
        <v>-0.17894985394475726</v>
      </c>
      <c r="I107">
        <v>-1.5033187097810602E-2</v>
      </c>
      <c r="J107">
        <v>2.6901866354774166E-3</v>
      </c>
      <c r="K107">
        <v>6.7065618197065718E-2</v>
      </c>
    </row>
    <row r="108" spans="1:11" x14ac:dyDescent="0.2">
      <c r="A108" t="s">
        <v>93</v>
      </c>
      <c r="B108">
        <v>0</v>
      </c>
      <c r="C108">
        <v>3.73561311946621E-3</v>
      </c>
      <c r="D108" t="s">
        <v>94</v>
      </c>
      <c r="E108" t="s">
        <v>48</v>
      </c>
      <c r="F108" t="s">
        <v>49</v>
      </c>
      <c r="G108" t="s">
        <v>23</v>
      </c>
      <c r="H108">
        <v>-0.13191081525135956</v>
      </c>
      <c r="I108">
        <v>-3.73561311946621E-3</v>
      </c>
      <c r="J108">
        <v>4.9276777205246218E-4</v>
      </c>
      <c r="K108">
        <v>1.2284565994219315E-2</v>
      </c>
    </row>
    <row r="109" spans="1:11" x14ac:dyDescent="0.2">
      <c r="A109" t="s">
        <v>91</v>
      </c>
      <c r="B109">
        <v>0</v>
      </c>
      <c r="C109">
        <v>6.8366485806056095E-3</v>
      </c>
      <c r="D109" t="s">
        <v>92</v>
      </c>
      <c r="E109" t="s">
        <v>21</v>
      </c>
      <c r="F109" t="s">
        <v>22</v>
      </c>
      <c r="G109" t="s">
        <v>15</v>
      </c>
      <c r="H109">
        <v>-6.2967044910940656E-2</v>
      </c>
      <c r="I109">
        <v>-6.8366485806056095E-3</v>
      </c>
      <c r="J109">
        <v>4.3048355821531209E-4</v>
      </c>
      <c r="K109">
        <v>1.0731837551582692E-2</v>
      </c>
    </row>
    <row r="110" spans="1:11" x14ac:dyDescent="0.2">
      <c r="A110" t="s">
        <v>89</v>
      </c>
      <c r="B110">
        <v>0</v>
      </c>
      <c r="C110">
        <v>7.0280419609276802E-4</v>
      </c>
      <c r="D110" t="s">
        <v>90</v>
      </c>
      <c r="E110" t="s">
        <v>32</v>
      </c>
      <c r="F110" t="s">
        <v>33</v>
      </c>
      <c r="G110" t="s">
        <v>15</v>
      </c>
      <c r="H110">
        <v>4.4768113984161126E-2</v>
      </c>
      <c r="I110">
        <v>-7.0280419609276802E-4</v>
      </c>
      <c r="J110">
        <v>-3.1463218359227767E-5</v>
      </c>
      <c r="K110">
        <v>-7.8436944184595841E-4</v>
      </c>
    </row>
    <row r="111" spans="1:11" x14ac:dyDescent="0.2">
      <c r="A111" t="s">
        <v>85</v>
      </c>
      <c r="B111">
        <v>0</v>
      </c>
      <c r="C111">
        <v>1.39252945568379E-4</v>
      </c>
      <c r="D111" t="s">
        <v>86</v>
      </c>
      <c r="E111" t="s">
        <v>13</v>
      </c>
      <c r="F111" t="s">
        <v>14</v>
      </c>
      <c r="G111" t="s">
        <v>36</v>
      </c>
      <c r="H111">
        <v>4.8675987564332231E-2</v>
      </c>
      <c r="I111">
        <v>-1.39252945568379E-4</v>
      </c>
      <c r="J111">
        <v>-6.7782746467830486E-6</v>
      </c>
      <c r="K111">
        <v>-1.6898053596022284E-4</v>
      </c>
    </row>
    <row r="112" spans="1:11" x14ac:dyDescent="0.2">
      <c r="A112" t="s">
        <v>80</v>
      </c>
      <c r="B112">
        <v>0</v>
      </c>
      <c r="C112">
        <v>8.2534073253253098E-4</v>
      </c>
      <c r="D112" t="s">
        <v>81</v>
      </c>
      <c r="E112" t="s">
        <v>48</v>
      </c>
      <c r="F112" t="s">
        <v>49</v>
      </c>
      <c r="G112" t="s">
        <v>50</v>
      </c>
      <c r="H112">
        <v>-0.13767077425777913</v>
      </c>
      <c r="I112">
        <v>-8.2534073253253098E-4</v>
      </c>
      <c r="J112">
        <v>1.1362529767423613E-4</v>
      </c>
      <c r="K112">
        <v>2.8326476426777385E-3</v>
      </c>
    </row>
    <row r="113" spans="1:11" x14ac:dyDescent="0.2">
      <c r="A113" t="s">
        <v>76</v>
      </c>
      <c r="B113">
        <v>0</v>
      </c>
      <c r="C113">
        <v>8.0894057979256603E-4</v>
      </c>
      <c r="D113" t="s">
        <v>77</v>
      </c>
      <c r="E113" t="s">
        <v>13</v>
      </c>
      <c r="F113" t="s">
        <v>14</v>
      </c>
      <c r="G113" t="s">
        <v>50</v>
      </c>
      <c r="H113">
        <v>5.6002559639902281E-3</v>
      </c>
      <c r="I113">
        <v>-8.0894057979256603E-4</v>
      </c>
      <c r="J113">
        <v>-4.5302743064970307E-6</v>
      </c>
      <c r="K113">
        <v>-1.1293850135181713E-4</v>
      </c>
    </row>
    <row r="114" spans="1:11" x14ac:dyDescent="0.2">
      <c r="A114" t="s">
        <v>217</v>
      </c>
      <c r="B114">
        <v>0</v>
      </c>
      <c r="C114">
        <v>3.8085554708176101E-4</v>
      </c>
      <c r="D114" t="s">
        <v>218</v>
      </c>
      <c r="E114" t="s">
        <v>13</v>
      </c>
      <c r="F114" t="s">
        <v>14</v>
      </c>
      <c r="G114" t="s">
        <v>36</v>
      </c>
      <c r="H114">
        <v>5.2787172384008894E-2</v>
      </c>
      <c r="I114">
        <v>-3.8085554708176101E-4</v>
      </c>
      <c r="J114">
        <v>-2.0104287417210934E-5</v>
      </c>
      <c r="K114">
        <v>-5.0119439531282279E-4</v>
      </c>
    </row>
    <row r="115" spans="1:11" x14ac:dyDescent="0.2">
      <c r="A115" t="s">
        <v>74</v>
      </c>
      <c r="B115">
        <v>0</v>
      </c>
      <c r="C115">
        <v>6.4858291729736096E-3</v>
      </c>
      <c r="D115" t="s">
        <v>75</v>
      </c>
      <c r="E115" t="s">
        <v>48</v>
      </c>
      <c r="F115" t="s">
        <v>49</v>
      </c>
      <c r="G115" t="s">
        <v>50</v>
      </c>
      <c r="H115">
        <v>-0.11748895586681984</v>
      </c>
      <c r="I115">
        <v>-6.4858291729736096E-3</v>
      </c>
      <c r="J115">
        <v>7.6201329746322904E-4</v>
      </c>
      <c r="K115">
        <v>1.8996783418220576E-2</v>
      </c>
    </row>
    <row r="116" spans="1:11" x14ac:dyDescent="0.2">
      <c r="A116" t="s">
        <v>70</v>
      </c>
      <c r="B116">
        <v>0</v>
      </c>
      <c r="C116">
        <v>1.5125992847152102E-2</v>
      </c>
      <c r="D116" t="s">
        <v>71</v>
      </c>
      <c r="E116" t="s">
        <v>48</v>
      </c>
      <c r="F116" t="s">
        <v>49</v>
      </c>
      <c r="G116" t="s">
        <v>50</v>
      </c>
      <c r="H116">
        <v>-0.12811357703030685</v>
      </c>
      <c r="I116">
        <v>-1.5125992847152102E-2</v>
      </c>
      <c r="J116">
        <v>1.9378450497834912E-3</v>
      </c>
      <c r="K116">
        <v>4.8309947912141597E-2</v>
      </c>
    </row>
    <row r="117" spans="1:11" x14ac:dyDescent="0.2">
      <c r="A117" t="s">
        <v>59</v>
      </c>
      <c r="B117">
        <v>0</v>
      </c>
      <c r="C117">
        <v>1.10682343024092E-3</v>
      </c>
      <c r="D117" t="s">
        <v>60</v>
      </c>
      <c r="E117" t="s">
        <v>13</v>
      </c>
      <c r="F117" t="s">
        <v>14</v>
      </c>
      <c r="G117" t="s">
        <v>15</v>
      </c>
      <c r="H117">
        <v>1.2971031931543342E-2</v>
      </c>
      <c r="I117">
        <v>-1.10682343024092E-3</v>
      </c>
      <c r="J117">
        <v>-1.4356642056235307E-5</v>
      </c>
      <c r="K117">
        <v>-3.5790716600766359E-4</v>
      </c>
    </row>
    <row r="118" spans="1:11" x14ac:dyDescent="0.2">
      <c r="A118" t="s">
        <v>57</v>
      </c>
      <c r="B118">
        <v>0</v>
      </c>
      <c r="C118">
        <v>2.4767549744178101E-4</v>
      </c>
      <c r="D118" t="s">
        <v>58</v>
      </c>
      <c r="E118" t="s">
        <v>13</v>
      </c>
      <c r="F118" t="s">
        <v>14</v>
      </c>
      <c r="G118" t="s">
        <v>36</v>
      </c>
      <c r="H118">
        <v>5.1405411150974058E-2</v>
      </c>
      <c r="I118">
        <v>-2.4767549744178101E-4</v>
      </c>
      <c r="J118">
        <v>-1.2731860778016775E-5</v>
      </c>
      <c r="K118">
        <v>-3.1740181243043622E-4</v>
      </c>
    </row>
    <row r="119" spans="1:11" x14ac:dyDescent="0.2">
      <c r="A119" t="s">
        <v>55</v>
      </c>
      <c r="B119">
        <v>0</v>
      </c>
      <c r="C119">
        <v>2.4949356885067099E-4</v>
      </c>
      <c r="D119" t="s">
        <v>56</v>
      </c>
      <c r="E119" t="s">
        <v>13</v>
      </c>
      <c r="F119" t="s">
        <v>14</v>
      </c>
      <c r="G119" t="s">
        <v>39</v>
      </c>
      <c r="H119">
        <v>4.8233352308272782E-2</v>
      </c>
      <c r="I119">
        <v>-2.4949356885067099E-4</v>
      </c>
      <c r="J119">
        <v>-1.2033911205022726E-5</v>
      </c>
      <c r="K119">
        <v>-3.0000212016896712E-4</v>
      </c>
    </row>
    <row r="120" spans="1:11" x14ac:dyDescent="0.2">
      <c r="A120" t="s">
        <v>46</v>
      </c>
      <c r="B120">
        <v>0</v>
      </c>
      <c r="C120">
        <v>2.6676518514918502E-3</v>
      </c>
      <c r="D120" t="s">
        <v>47</v>
      </c>
      <c r="E120" t="s">
        <v>48</v>
      </c>
      <c r="F120" t="s">
        <v>49</v>
      </c>
      <c r="G120" t="s">
        <v>50</v>
      </c>
      <c r="H120">
        <v>-0.21901567085942683</v>
      </c>
      <c r="I120">
        <v>-2.6676518514918502E-3</v>
      </c>
      <c r="J120">
        <v>5.842575598738796E-4</v>
      </c>
      <c r="K120">
        <v>1.4565381420942611E-2</v>
      </c>
    </row>
    <row r="121" spans="1:11" x14ac:dyDescent="0.2">
      <c r="A121" t="s">
        <v>44</v>
      </c>
      <c r="B121">
        <v>0</v>
      </c>
      <c r="C121">
        <v>4.7858399407629797E-3</v>
      </c>
      <c r="D121" t="s">
        <v>45</v>
      </c>
      <c r="E121" t="s">
        <v>13</v>
      </c>
      <c r="F121" t="s">
        <v>14</v>
      </c>
      <c r="G121" t="s">
        <v>18</v>
      </c>
      <c r="H121">
        <v>-6.9418703261165893E-2</v>
      </c>
      <c r="I121">
        <v>-4.7858399407629797E-3</v>
      </c>
      <c r="J121">
        <v>3.3222680270326104E-4</v>
      </c>
      <c r="K121">
        <v>8.2823234682283184E-3</v>
      </c>
    </row>
    <row r="122" spans="1:11" x14ac:dyDescent="0.2">
      <c r="A122" t="s">
        <v>42</v>
      </c>
      <c r="B122">
        <v>0</v>
      </c>
      <c r="C122">
        <v>3.8260191941641501E-4</v>
      </c>
      <c r="D122" t="s">
        <v>43</v>
      </c>
      <c r="E122" t="s">
        <v>13</v>
      </c>
      <c r="F122" t="s">
        <v>14</v>
      </c>
      <c r="G122" t="s">
        <v>36</v>
      </c>
      <c r="H122">
        <v>4.617755454982328E-2</v>
      </c>
      <c r="I122">
        <v>-3.8260191941641501E-4</v>
      </c>
      <c r="J122">
        <v>-1.7667621004718594E-5</v>
      </c>
      <c r="K122">
        <v>-4.4044896704448845E-4</v>
      </c>
    </row>
    <row r="123" spans="1:11" x14ac:dyDescent="0.2">
      <c r="A123" t="s">
        <v>40</v>
      </c>
      <c r="B123">
        <v>0</v>
      </c>
      <c r="C123">
        <v>4.5121781623438601E-3</v>
      </c>
      <c r="D123" t="s">
        <v>41</v>
      </c>
      <c r="E123" t="s">
        <v>21</v>
      </c>
      <c r="F123" t="s">
        <v>22</v>
      </c>
      <c r="G123" t="s">
        <v>15</v>
      </c>
      <c r="H123">
        <v>-0.1046600775084912</v>
      </c>
      <c r="I123">
        <v>-4.5121781623438601E-3</v>
      </c>
      <c r="J123">
        <v>4.7224491620302976E-4</v>
      </c>
      <c r="K123">
        <v>1.1772936802192201E-2</v>
      </c>
    </row>
    <row r="124" spans="1:11" x14ac:dyDescent="0.2">
      <c r="A124" t="s">
        <v>37</v>
      </c>
      <c r="B124">
        <v>0</v>
      </c>
      <c r="C124">
        <v>3.1931039958940505E-2</v>
      </c>
      <c r="D124" t="s">
        <v>38</v>
      </c>
      <c r="E124" t="s">
        <v>13</v>
      </c>
      <c r="F124" t="s">
        <v>14</v>
      </c>
      <c r="G124" t="s">
        <v>39</v>
      </c>
      <c r="H124">
        <v>-7.4475495900796787E-2</v>
      </c>
      <c r="I124">
        <v>-3.1931039958940505E-2</v>
      </c>
      <c r="J124">
        <v>2.3780800355702519E-3</v>
      </c>
      <c r="K124">
        <v>5.9284885890199736E-2</v>
      </c>
    </row>
    <row r="125" spans="1:11" x14ac:dyDescent="0.2">
      <c r="A125" t="s">
        <v>28</v>
      </c>
      <c r="B125">
        <v>0</v>
      </c>
      <c r="C125">
        <v>5.8091412842466092E-3</v>
      </c>
      <c r="D125" t="s">
        <v>29</v>
      </c>
      <c r="E125" t="s">
        <v>13</v>
      </c>
      <c r="F125" t="s">
        <v>14</v>
      </c>
      <c r="G125" t="s">
        <v>18</v>
      </c>
      <c r="H125">
        <v>-1.4705791498517702E-2</v>
      </c>
      <c r="I125">
        <v>-5.8091412842466092E-3</v>
      </c>
      <c r="J125">
        <v>8.5428020511561995E-5</v>
      </c>
      <c r="K125">
        <v>2.1296972230117274E-3</v>
      </c>
    </row>
    <row r="126" spans="1:11" x14ac:dyDescent="0.2">
      <c r="A126" t="s">
        <v>26</v>
      </c>
      <c r="B126">
        <v>0</v>
      </c>
      <c r="C126">
        <v>7.6130006588398403E-3</v>
      </c>
      <c r="D126" t="s">
        <v>27</v>
      </c>
      <c r="E126" t="s">
        <v>21</v>
      </c>
      <c r="F126" t="s">
        <v>22</v>
      </c>
      <c r="G126" t="s">
        <v>23</v>
      </c>
      <c r="H126">
        <v>-5.7388092126399261E-2</v>
      </c>
      <c r="I126">
        <v>-7.6130006588398403E-3</v>
      </c>
      <c r="J126">
        <v>4.3689558316783902E-4</v>
      </c>
      <c r="K126">
        <v>1.0891687582679109E-2</v>
      </c>
    </row>
    <row r="127" spans="1:11" x14ac:dyDescent="0.2">
      <c r="A127" t="s">
        <v>24</v>
      </c>
      <c r="B127">
        <v>0</v>
      </c>
      <c r="C127">
        <v>3.0267660203514498E-4</v>
      </c>
      <c r="D127" t="s">
        <v>25</v>
      </c>
      <c r="E127" t="s">
        <v>13</v>
      </c>
      <c r="F127" t="s">
        <v>14</v>
      </c>
      <c r="G127" t="s">
        <v>18</v>
      </c>
      <c r="H127">
        <v>5.4928919508185473E-2</v>
      </c>
      <c r="I127">
        <v>-3.0267660203514498E-4</v>
      </c>
      <c r="J127">
        <v>-1.6625698710199566E-5</v>
      </c>
      <c r="K127">
        <v>-4.144741287660941E-4</v>
      </c>
    </row>
    <row r="128" spans="1:11" x14ac:dyDescent="0.2">
      <c r="A128" t="s">
        <v>19</v>
      </c>
      <c r="B128">
        <v>0</v>
      </c>
      <c r="C128">
        <v>4.0705636537220506E-3</v>
      </c>
      <c r="D128" t="s">
        <v>20</v>
      </c>
      <c r="E128" t="s">
        <v>21</v>
      </c>
      <c r="F128" t="s">
        <v>22</v>
      </c>
      <c r="G128" t="s">
        <v>23</v>
      </c>
      <c r="H128">
        <v>-5.6293993202560663E-2</v>
      </c>
      <c r="I128">
        <v>-4.0705636537220506E-3</v>
      </c>
      <c r="J128">
        <v>2.2914828265321961E-4</v>
      </c>
      <c r="K128">
        <v>5.7126041116499831E-3</v>
      </c>
    </row>
    <row r="129" spans="1:11" x14ac:dyDescent="0.2">
      <c r="A129" t="s">
        <v>122</v>
      </c>
      <c r="B129">
        <v>0</v>
      </c>
      <c r="C129">
        <v>2.0510756042689201E-2</v>
      </c>
      <c r="D129" t="s">
        <v>123</v>
      </c>
      <c r="E129" t="s">
        <v>21</v>
      </c>
      <c r="F129" t="s">
        <v>22</v>
      </c>
      <c r="G129" t="s">
        <v>115</v>
      </c>
      <c r="H129">
        <v>-0.14474224069578234</v>
      </c>
      <c r="I129">
        <v>-2.0510756042689201E-2</v>
      </c>
      <c r="J129">
        <v>2.9687727879833922E-3</v>
      </c>
      <c r="K129">
        <v>7.4010694903849525E-2</v>
      </c>
    </row>
    <row r="130" spans="1:11" x14ac:dyDescent="0.2">
      <c r="A130" t="s">
        <v>124</v>
      </c>
      <c r="B130">
        <v>0</v>
      </c>
      <c r="C130">
        <v>9.24713442715531E-3</v>
      </c>
      <c r="D130" t="s">
        <v>125</v>
      </c>
      <c r="E130" t="s">
        <v>48</v>
      </c>
      <c r="F130" t="s">
        <v>49</v>
      </c>
      <c r="G130" t="s">
        <v>50</v>
      </c>
      <c r="H130">
        <v>-0.1527128438470978</v>
      </c>
      <c r="I130">
        <v>-9.24713442715531E-3</v>
      </c>
      <c r="J130">
        <v>1.4121561958072911E-3</v>
      </c>
      <c r="K130">
        <v>3.5204668335520627E-2</v>
      </c>
    </row>
    <row r="131" spans="1:11" x14ac:dyDescent="0.2">
      <c r="A131" t="s">
        <v>126</v>
      </c>
      <c r="B131">
        <v>0</v>
      </c>
      <c r="C131">
        <v>5.0606981584654497E-3</v>
      </c>
      <c r="D131" t="s">
        <v>127</v>
      </c>
      <c r="E131" t="s">
        <v>32</v>
      </c>
      <c r="F131" t="s">
        <v>33</v>
      </c>
      <c r="G131" t="s">
        <v>84</v>
      </c>
      <c r="H131">
        <v>4.6209886002186486E-3</v>
      </c>
      <c r="I131">
        <v>-5.0606981584654497E-3</v>
      </c>
      <c r="J131">
        <v>-2.338542849941635E-5</v>
      </c>
      <c r="K131">
        <v>-5.8299234649134533E-4</v>
      </c>
    </row>
    <row r="132" spans="1:11" x14ac:dyDescent="0.2">
      <c r="A132" t="s">
        <v>128</v>
      </c>
      <c r="B132">
        <v>0</v>
      </c>
      <c r="C132">
        <v>4.9160911382037202E-4</v>
      </c>
      <c r="D132" t="s">
        <v>129</v>
      </c>
      <c r="E132" t="s">
        <v>13</v>
      </c>
      <c r="F132" t="s">
        <v>14</v>
      </c>
      <c r="G132" t="s">
        <v>50</v>
      </c>
      <c r="H132">
        <v>-4.8069046544185159E-2</v>
      </c>
      <c r="I132">
        <v>-4.9160911382037202E-4</v>
      </c>
      <c r="J132">
        <v>2.3631181373777083E-5</v>
      </c>
      <c r="K132">
        <v>5.891188985399482E-4</v>
      </c>
    </row>
    <row r="133" spans="1:11" x14ac:dyDescent="0.2">
      <c r="A133" t="s">
        <v>213</v>
      </c>
      <c r="B133">
        <v>0</v>
      </c>
      <c r="C133">
        <v>2.4791298153266902E-2</v>
      </c>
      <c r="D133" t="s">
        <v>214</v>
      </c>
      <c r="E133" t="s">
        <v>48</v>
      </c>
      <c r="F133" t="s">
        <v>49</v>
      </c>
      <c r="G133" t="s">
        <v>50</v>
      </c>
      <c r="H133">
        <v>-0.17520831611522256</v>
      </c>
      <c r="I133">
        <v>-2.4791298153266902E-2</v>
      </c>
      <c r="J133">
        <v>4.3436416037443207E-3</v>
      </c>
      <c r="K133">
        <v>0.10828579903710266</v>
      </c>
    </row>
    <row r="134" spans="1:11" x14ac:dyDescent="0.2">
      <c r="A134" t="s">
        <v>205</v>
      </c>
      <c r="B134">
        <v>0</v>
      </c>
      <c r="C134">
        <v>1.6894891840090999E-2</v>
      </c>
      <c r="D134" t="s">
        <v>206</v>
      </c>
      <c r="E134" t="s">
        <v>13</v>
      </c>
      <c r="F134" t="s">
        <v>14</v>
      </c>
      <c r="G134" t="s">
        <v>84</v>
      </c>
      <c r="H134">
        <v>7.0728377447048353E-3</v>
      </c>
      <c r="I134">
        <v>-1.6894891840090999E-2</v>
      </c>
      <c r="J134">
        <v>-1.1949482869930135E-4</v>
      </c>
      <c r="K134">
        <v>-2.9789734483046024E-3</v>
      </c>
    </row>
    <row r="135" spans="1:11" x14ac:dyDescent="0.2">
      <c r="A135" t="s">
        <v>203</v>
      </c>
      <c r="B135">
        <v>0</v>
      </c>
      <c r="C135">
        <v>3.7724634148424098E-4</v>
      </c>
      <c r="D135" t="s">
        <v>204</v>
      </c>
      <c r="E135" t="s">
        <v>13</v>
      </c>
      <c r="F135" t="s">
        <v>14</v>
      </c>
      <c r="G135" t="s">
        <v>136</v>
      </c>
      <c r="H135">
        <v>1.4720611995238964E-2</v>
      </c>
      <c r="I135">
        <v>-3.7724634148424098E-4</v>
      </c>
      <c r="J135">
        <v>-5.5532970196129318E-6</v>
      </c>
      <c r="K135">
        <v>-1.3844217822685351E-4</v>
      </c>
    </row>
    <row r="136" spans="1:11" x14ac:dyDescent="0.2">
      <c r="A136" t="s">
        <v>201</v>
      </c>
      <c r="B136">
        <v>0</v>
      </c>
      <c r="C136">
        <v>1.91774274005292E-3</v>
      </c>
      <c r="D136" t="s">
        <v>202</v>
      </c>
      <c r="E136" t="s">
        <v>13</v>
      </c>
      <c r="F136" t="s">
        <v>14</v>
      </c>
      <c r="G136" t="s">
        <v>50</v>
      </c>
      <c r="H136">
        <v>-0.1126561268412057</v>
      </c>
      <c r="I136">
        <v>-1.91774274005292E-3</v>
      </c>
      <c r="J136">
        <v>2.1604546937220313E-4</v>
      </c>
      <c r="K136">
        <v>5.3859545546179879E-3</v>
      </c>
    </row>
    <row r="137" spans="1:11" x14ac:dyDescent="0.2">
      <c r="A137" t="s">
        <v>197</v>
      </c>
      <c r="B137">
        <v>0</v>
      </c>
      <c r="C137">
        <v>5.5689491515751905E-4</v>
      </c>
      <c r="D137" t="s">
        <v>198</v>
      </c>
      <c r="E137" t="s">
        <v>13</v>
      </c>
      <c r="F137" t="s">
        <v>14</v>
      </c>
      <c r="G137" t="s">
        <v>50</v>
      </c>
      <c r="H137">
        <v>-5.0477826343717044E-2</v>
      </c>
      <c r="I137">
        <v>-5.5689491515751905E-4</v>
      </c>
      <c r="J137">
        <v>2.8110844819020283E-5</v>
      </c>
      <c r="K137">
        <v>7.0079568494131855E-4</v>
      </c>
    </row>
    <row r="138" spans="1:11" x14ac:dyDescent="0.2">
      <c r="A138" t="s">
        <v>195</v>
      </c>
      <c r="B138">
        <v>0</v>
      </c>
      <c r="C138">
        <v>4.9751013545570903E-3</v>
      </c>
      <c r="D138" t="s">
        <v>196</v>
      </c>
      <c r="E138" t="s">
        <v>13</v>
      </c>
      <c r="F138" t="s">
        <v>14</v>
      </c>
      <c r="G138" t="s">
        <v>50</v>
      </c>
      <c r="H138">
        <v>-5.4776354292132783E-2</v>
      </c>
      <c r="I138">
        <v>-4.9751013545570903E-3</v>
      </c>
      <c r="J138">
        <v>2.7251791443648888E-4</v>
      </c>
      <c r="K138">
        <v>6.7937971888016304E-3</v>
      </c>
    </row>
    <row r="139" spans="1:11" x14ac:dyDescent="0.2">
      <c r="A139" t="s">
        <v>16</v>
      </c>
      <c r="B139">
        <v>0</v>
      </c>
      <c r="C139">
        <v>1.36792651810066E-3</v>
      </c>
      <c r="D139" t="s">
        <v>17</v>
      </c>
      <c r="E139" t="s">
        <v>13</v>
      </c>
      <c r="F139" t="s">
        <v>14</v>
      </c>
      <c r="G139" t="s">
        <v>18</v>
      </c>
      <c r="H139">
        <v>6.6627527473853559E-2</v>
      </c>
      <c r="I139">
        <v>-1.36792651810066E-3</v>
      </c>
      <c r="J139">
        <v>-9.1141561666964566E-5</v>
      </c>
      <c r="K139">
        <v>-2.2721342437849899E-3</v>
      </c>
    </row>
    <row r="140" spans="1:11" x14ac:dyDescent="0.2">
      <c r="A140" t="s">
        <v>191</v>
      </c>
      <c r="B140">
        <v>0</v>
      </c>
      <c r="C140">
        <v>2.45696572915278E-3</v>
      </c>
      <c r="D140" t="s">
        <v>192</v>
      </c>
      <c r="E140" t="s">
        <v>13</v>
      </c>
      <c r="F140" t="s">
        <v>14</v>
      </c>
      <c r="G140" t="s">
        <v>50</v>
      </c>
      <c r="H140">
        <v>-4.2722426629773873E-2</v>
      </c>
      <c r="I140">
        <v>-2.45696572915278E-3</v>
      </c>
      <c r="J140">
        <v>1.0496753809559851E-4</v>
      </c>
      <c r="K140">
        <v>2.616812060608595E-3</v>
      </c>
    </row>
    <row r="141" spans="1:11" x14ac:dyDescent="0.2">
      <c r="A141" t="s">
        <v>189</v>
      </c>
      <c r="B141">
        <v>0</v>
      </c>
      <c r="C141">
        <v>3.4228195198483602E-3</v>
      </c>
      <c r="D141" t="s">
        <v>190</v>
      </c>
      <c r="E141" t="s">
        <v>13</v>
      </c>
      <c r="F141" t="s">
        <v>14</v>
      </c>
      <c r="G141" t="s">
        <v>18</v>
      </c>
      <c r="H141">
        <v>-0.12912700314385858</v>
      </c>
      <c r="I141">
        <v>-3.4228195198483602E-3</v>
      </c>
      <c r="J141">
        <v>4.4197842690031972E-4</v>
      </c>
      <c r="K141">
        <v>1.1018401488927253E-2</v>
      </c>
    </row>
    <row r="142" spans="1:11" x14ac:dyDescent="0.2">
      <c r="A142" t="s">
        <v>187</v>
      </c>
      <c r="B142">
        <v>0</v>
      </c>
      <c r="C142">
        <v>4.7310408326455399E-3</v>
      </c>
      <c r="D142" t="s">
        <v>188</v>
      </c>
      <c r="E142" t="s">
        <v>13</v>
      </c>
      <c r="F142" t="s">
        <v>14</v>
      </c>
      <c r="G142" t="s">
        <v>18</v>
      </c>
      <c r="H142">
        <v>-6.9021209585382631E-2</v>
      </c>
      <c r="I142">
        <v>-4.7310408326455399E-3</v>
      </c>
      <c r="J142">
        <v>3.2654216086703099E-4</v>
      </c>
      <c r="K142">
        <v>8.1406068995903171E-3</v>
      </c>
    </row>
    <row r="143" spans="1:11" x14ac:dyDescent="0.2">
      <c r="A143" t="s">
        <v>183</v>
      </c>
      <c r="B143">
        <v>0</v>
      </c>
      <c r="C143">
        <v>6.2275106905833001E-3</v>
      </c>
      <c r="D143" t="s">
        <v>184</v>
      </c>
      <c r="E143" t="s">
        <v>13</v>
      </c>
      <c r="F143" t="s">
        <v>14</v>
      </c>
      <c r="G143" t="s">
        <v>136</v>
      </c>
      <c r="H143">
        <v>-5.5791470040345889E-2</v>
      </c>
      <c r="I143">
        <v>-6.2275106905833001E-3</v>
      </c>
      <c r="J143">
        <v>3.4744197611961193E-4</v>
      </c>
      <c r="K143">
        <v>8.6616335865993595E-3</v>
      </c>
    </row>
    <row r="144" spans="1:11" x14ac:dyDescent="0.2">
      <c r="A144" t="s">
        <v>181</v>
      </c>
      <c r="B144">
        <v>0</v>
      </c>
      <c r="C144">
        <v>1.3907654201237099E-3</v>
      </c>
      <c r="D144" t="s">
        <v>182</v>
      </c>
      <c r="E144" t="s">
        <v>21</v>
      </c>
      <c r="F144" t="s">
        <v>22</v>
      </c>
      <c r="G144" t="s">
        <v>36</v>
      </c>
      <c r="H144">
        <v>-3.9161033886394095E-2</v>
      </c>
      <c r="I144">
        <v>-1.3907654201237099E-3</v>
      </c>
      <c r="J144">
        <v>5.4463811745489725E-5</v>
      </c>
      <c r="K144">
        <v>1.3577679540555953E-3</v>
      </c>
    </row>
    <row r="145" spans="1:11" x14ac:dyDescent="0.2">
      <c r="A145" t="s">
        <v>179</v>
      </c>
      <c r="B145">
        <v>0</v>
      </c>
      <c r="C145">
        <v>4.7765929843905002E-4</v>
      </c>
      <c r="D145" t="s">
        <v>180</v>
      </c>
      <c r="E145" t="s">
        <v>13</v>
      </c>
      <c r="F145" t="s">
        <v>14</v>
      </c>
      <c r="G145" t="s">
        <v>136</v>
      </c>
      <c r="H145">
        <v>5.5197836041615128E-2</v>
      </c>
      <c r="I145">
        <v>-4.7765929843905002E-4</v>
      </c>
      <c r="J145">
        <v>-2.6365759638991591E-5</v>
      </c>
      <c r="K145">
        <v>-6.5729118794407128E-4</v>
      </c>
    </row>
    <row r="146" spans="1:11" x14ac:dyDescent="0.2">
      <c r="A146" t="s">
        <v>177</v>
      </c>
      <c r="B146">
        <v>0</v>
      </c>
      <c r="C146">
        <v>8.0219527499736409E-4</v>
      </c>
      <c r="D146" t="s">
        <v>178</v>
      </c>
      <c r="E146" t="s">
        <v>13</v>
      </c>
      <c r="F146" t="s">
        <v>14</v>
      </c>
      <c r="G146" t="s">
        <v>136</v>
      </c>
      <c r="H146">
        <v>7.0554201476446541E-3</v>
      </c>
      <c r="I146">
        <v>-8.0219527499736409E-4</v>
      </c>
      <c r="J146">
        <v>-5.6598247055617461E-6</v>
      </c>
      <c r="K146">
        <v>-1.4109788434740384E-4</v>
      </c>
    </row>
    <row r="147" spans="1:11" x14ac:dyDescent="0.2">
      <c r="A147" t="s">
        <v>173</v>
      </c>
      <c r="B147">
        <v>0</v>
      </c>
      <c r="C147">
        <v>4.7101167238536301E-3</v>
      </c>
      <c r="D147" t="s">
        <v>174</v>
      </c>
      <c r="E147" t="s">
        <v>32</v>
      </c>
      <c r="F147" t="s">
        <v>33</v>
      </c>
      <c r="G147" t="s">
        <v>18</v>
      </c>
      <c r="H147">
        <v>1.5396404526011463E-3</v>
      </c>
      <c r="I147">
        <v>-4.7101167238536301E-3</v>
      </c>
      <c r="J147">
        <v>-7.2518862445182313E-6</v>
      </c>
      <c r="K147">
        <v>-1.8078754375980369E-4</v>
      </c>
    </row>
    <row r="148" spans="1:11" x14ac:dyDescent="0.2">
      <c r="A148" t="s">
        <v>167</v>
      </c>
      <c r="B148">
        <v>0</v>
      </c>
      <c r="C148">
        <v>7.6688004801704797E-3</v>
      </c>
      <c r="D148" t="s">
        <v>168</v>
      </c>
      <c r="E148" t="s">
        <v>48</v>
      </c>
      <c r="F148" t="s">
        <v>49</v>
      </c>
      <c r="G148" t="s">
        <v>15</v>
      </c>
      <c r="H148">
        <v>-0.14445915583591884</v>
      </c>
      <c r="I148">
        <v>-7.6688004801704797E-3</v>
      </c>
      <c r="J148">
        <v>1.1078284436395166E-3</v>
      </c>
      <c r="K148">
        <v>2.7617860578581063E-2</v>
      </c>
    </row>
    <row r="149" spans="1:11" x14ac:dyDescent="0.2">
      <c r="A149" t="s">
        <v>163</v>
      </c>
      <c r="B149">
        <v>0</v>
      </c>
      <c r="C149">
        <v>7.4636538229935004E-3</v>
      </c>
      <c r="D149" t="s">
        <v>164</v>
      </c>
      <c r="E149" t="s">
        <v>21</v>
      </c>
      <c r="F149" t="s">
        <v>22</v>
      </c>
      <c r="G149" t="s">
        <v>39</v>
      </c>
      <c r="H149">
        <v>-0.11184612511429351</v>
      </c>
      <c r="I149">
        <v>-7.4636538229935004E-3</v>
      </c>
      <c r="J149">
        <v>8.3478075929630609E-4</v>
      </c>
      <c r="K149">
        <v>2.0810856370672304E-2</v>
      </c>
    </row>
    <row r="150" spans="1:11" x14ac:dyDescent="0.2">
      <c r="A150" t="s">
        <v>159</v>
      </c>
      <c r="B150">
        <v>0</v>
      </c>
      <c r="C150">
        <v>3.6824762323626197E-3</v>
      </c>
      <c r="D150" t="s">
        <v>160</v>
      </c>
      <c r="E150" t="s">
        <v>32</v>
      </c>
      <c r="F150" t="s">
        <v>33</v>
      </c>
      <c r="G150" t="s">
        <v>23</v>
      </c>
      <c r="H150">
        <v>-4.9845084867810405E-2</v>
      </c>
      <c r="I150">
        <v>-3.6824762323626197E-3</v>
      </c>
      <c r="J150">
        <v>1.8355334032580948E-4</v>
      </c>
      <c r="K150">
        <v>4.5759346503117908E-3</v>
      </c>
    </row>
    <row r="151" spans="1:11" x14ac:dyDescent="0.2">
      <c r="A151" t="s">
        <v>157</v>
      </c>
      <c r="B151">
        <v>0</v>
      </c>
      <c r="C151">
        <v>1.4556971926013001E-2</v>
      </c>
      <c r="D151" t="s">
        <v>158</v>
      </c>
      <c r="E151" t="s">
        <v>21</v>
      </c>
      <c r="F151" t="s">
        <v>22</v>
      </c>
      <c r="G151" t="s">
        <v>23</v>
      </c>
      <c r="H151">
        <v>-9.5007646613926411E-2</v>
      </c>
      <c r="I151">
        <v>-1.4556971926013001E-2</v>
      </c>
      <c r="J151">
        <v>1.3830236445154908E-3</v>
      </c>
      <c r="K151">
        <v>3.4478401787216409E-2</v>
      </c>
    </row>
    <row r="152" spans="1:11" x14ac:dyDescent="0.2">
      <c r="A152" t="s">
        <v>155</v>
      </c>
      <c r="B152">
        <v>0</v>
      </c>
      <c r="C152">
        <v>9.5518424546956211E-3</v>
      </c>
      <c r="D152" t="s">
        <v>156</v>
      </c>
      <c r="E152" t="s">
        <v>21</v>
      </c>
      <c r="F152" t="s">
        <v>22</v>
      </c>
      <c r="G152" t="s">
        <v>23</v>
      </c>
      <c r="H152">
        <v>-9.064001938232831E-2</v>
      </c>
      <c r="I152">
        <v>-9.5518424546956211E-3</v>
      </c>
      <c r="J152">
        <v>8.6577918523055757E-4</v>
      </c>
      <c r="K152">
        <v>2.1583638664287256E-2</v>
      </c>
    </row>
    <row r="153" spans="1:11" x14ac:dyDescent="0.2">
      <c r="A153" t="s">
        <v>153</v>
      </c>
      <c r="B153">
        <v>0</v>
      </c>
      <c r="C153">
        <v>8.6321033666763303E-3</v>
      </c>
      <c r="D153" t="s">
        <v>154</v>
      </c>
      <c r="E153" t="s">
        <v>21</v>
      </c>
      <c r="F153" t="s">
        <v>22</v>
      </c>
      <c r="G153" t="s">
        <v>23</v>
      </c>
      <c r="H153">
        <v>-7.4162279556258939E-2</v>
      </c>
      <c r="I153">
        <v>-8.6321033666763303E-3</v>
      </c>
      <c r="J153">
        <v>6.4017646303797396E-4</v>
      </c>
      <c r="K153">
        <v>1.5959424406713486E-2</v>
      </c>
    </row>
    <row r="154" spans="1:11" x14ac:dyDescent="0.2">
      <c r="A154" t="s">
        <v>151</v>
      </c>
      <c r="B154">
        <v>0</v>
      </c>
      <c r="C154">
        <v>1.4319361932266699E-3</v>
      </c>
      <c r="D154" t="s">
        <v>152</v>
      </c>
      <c r="E154" t="s">
        <v>32</v>
      </c>
      <c r="F154" t="s">
        <v>33</v>
      </c>
      <c r="G154" t="s">
        <v>23</v>
      </c>
      <c r="H154">
        <v>-1.422454103319706E-2</v>
      </c>
      <c r="I154">
        <v>-1.4319361932266699E-3</v>
      </c>
      <c r="J154">
        <v>2.0368635137472759E-5</v>
      </c>
      <c r="K154">
        <v>5.0778451179193398E-4</v>
      </c>
    </row>
    <row r="155" spans="1:11" x14ac:dyDescent="0.2">
      <c r="A155" t="s">
        <v>149</v>
      </c>
      <c r="B155">
        <v>0</v>
      </c>
      <c r="C155">
        <v>6.7387914543244097E-3</v>
      </c>
      <c r="D155" t="s">
        <v>150</v>
      </c>
      <c r="E155" t="s">
        <v>21</v>
      </c>
      <c r="F155" t="s">
        <v>22</v>
      </c>
      <c r="G155" t="s">
        <v>23</v>
      </c>
      <c r="H155">
        <v>-9.1404287639190326E-2</v>
      </c>
      <c r="I155">
        <v>-6.7387914543244097E-3</v>
      </c>
      <c r="J155">
        <v>6.1595443243158603E-4</v>
      </c>
      <c r="K155">
        <v>1.5355575798151291E-2</v>
      </c>
    </row>
    <row r="156" spans="1:11" x14ac:dyDescent="0.2">
      <c r="A156" t="s">
        <v>145</v>
      </c>
      <c r="B156">
        <v>0</v>
      </c>
      <c r="C156">
        <v>4.4998266135511203E-4</v>
      </c>
      <c r="D156" t="s">
        <v>146</v>
      </c>
      <c r="E156" t="s">
        <v>13</v>
      </c>
      <c r="F156" t="s">
        <v>14</v>
      </c>
      <c r="G156" t="s">
        <v>18</v>
      </c>
      <c r="H156">
        <v>4.6299394302427542E-2</v>
      </c>
      <c r="I156">
        <v>-4.4998266135511203E-4</v>
      </c>
      <c r="J156">
        <v>-2.0833924667336056E-5</v>
      </c>
      <c r="K156">
        <v>-5.1938405271202562E-4</v>
      </c>
    </row>
    <row r="157" spans="1:11" x14ac:dyDescent="0.2">
      <c r="A157" t="s">
        <v>143</v>
      </c>
      <c r="B157">
        <v>0</v>
      </c>
      <c r="C157">
        <v>3.8579305388730998E-4</v>
      </c>
      <c r="D157" t="s">
        <v>144</v>
      </c>
      <c r="E157" t="s">
        <v>48</v>
      </c>
      <c r="F157" t="s">
        <v>49</v>
      </c>
      <c r="G157" t="s">
        <v>18</v>
      </c>
      <c r="H157">
        <v>-9.157423927463923E-2</v>
      </c>
      <c r="I157">
        <v>-3.8579305388730998E-4</v>
      </c>
      <c r="J157">
        <v>3.5328705427170309E-5</v>
      </c>
      <c r="K157">
        <v>8.8073497887804729E-4</v>
      </c>
    </row>
    <row r="158" spans="1:11" x14ac:dyDescent="0.2">
      <c r="A158" t="s">
        <v>139</v>
      </c>
      <c r="B158">
        <v>0</v>
      </c>
      <c r="C158">
        <v>1.9887177517340898E-2</v>
      </c>
      <c r="D158" t="s">
        <v>140</v>
      </c>
      <c r="E158" t="s">
        <v>48</v>
      </c>
      <c r="F158" t="s">
        <v>49</v>
      </c>
      <c r="G158" t="s">
        <v>115</v>
      </c>
      <c r="H158">
        <v>-0.14481679622520471</v>
      </c>
      <c r="I158">
        <v>-1.9887177517340898E-2</v>
      </c>
      <c r="J158">
        <v>2.8799973340232292E-3</v>
      </c>
      <c r="K158">
        <v>7.179754707906788E-2</v>
      </c>
    </row>
    <row r="159" spans="1:11" x14ac:dyDescent="0.2">
      <c r="A159" t="s">
        <v>137</v>
      </c>
      <c r="B159">
        <v>0</v>
      </c>
      <c r="C159">
        <v>3.9329364841865899E-3</v>
      </c>
      <c r="D159" t="s">
        <v>138</v>
      </c>
      <c r="E159" t="s">
        <v>21</v>
      </c>
      <c r="F159" t="s">
        <v>22</v>
      </c>
      <c r="G159" t="s">
        <v>23</v>
      </c>
      <c r="H159">
        <v>-3.5451246225579207E-2</v>
      </c>
      <c r="I159">
        <v>-3.9329364841865899E-3</v>
      </c>
      <c r="J159">
        <v>1.3942749969046261E-4</v>
      </c>
      <c r="K159">
        <v>3.475889492980333E-3</v>
      </c>
    </row>
    <row r="160" spans="1:11" x14ac:dyDescent="0.2">
      <c r="A160" t="s">
        <v>134</v>
      </c>
      <c r="B160">
        <v>0</v>
      </c>
      <c r="C160">
        <v>6.9190388417052109E-4</v>
      </c>
      <c r="D160" t="s">
        <v>135</v>
      </c>
      <c r="E160" t="s">
        <v>13</v>
      </c>
      <c r="F160" t="s">
        <v>14</v>
      </c>
      <c r="G160" t="s">
        <v>136</v>
      </c>
      <c r="H160">
        <v>-0.13386595982611652</v>
      </c>
      <c r="I160">
        <v>-6.9190388417052109E-4</v>
      </c>
      <c r="J160">
        <v>9.2622377561904954E-5</v>
      </c>
      <c r="K160">
        <v>2.3090505796705832E-3</v>
      </c>
    </row>
    <row r="161" spans="1:11" x14ac:dyDescent="0.2">
      <c r="A161" t="s">
        <v>130</v>
      </c>
      <c r="B161">
        <v>0</v>
      </c>
      <c r="C161">
        <v>4.3742384199506202E-3</v>
      </c>
      <c r="D161" t="s">
        <v>131</v>
      </c>
      <c r="E161" t="s">
        <v>32</v>
      </c>
      <c r="F161" t="s">
        <v>54</v>
      </c>
      <c r="G161" t="s">
        <v>84</v>
      </c>
      <c r="H161">
        <v>4.8857427175237579E-4</v>
      </c>
      <c r="I161">
        <v>-4.3742384199506202E-3</v>
      </c>
      <c r="J161">
        <v>-2.1371403504986372E-6</v>
      </c>
      <c r="K161">
        <v>-5.3278325336208081E-5</v>
      </c>
    </row>
    <row r="162" spans="1:11" x14ac:dyDescent="0.2">
      <c r="A162" t="s">
        <v>193</v>
      </c>
      <c r="B162">
        <v>0</v>
      </c>
      <c r="C162">
        <v>1.07956696337275E-4</v>
      </c>
      <c r="D162" t="s">
        <v>194</v>
      </c>
      <c r="E162" t="s">
        <v>13</v>
      </c>
      <c r="F162" t="s">
        <v>14</v>
      </c>
      <c r="G162" t="s">
        <v>36</v>
      </c>
      <c r="H162">
        <v>7.0016741068890109E-2</v>
      </c>
      <c r="I162">
        <v>-1.07956696337275E-4</v>
      </c>
      <c r="J162">
        <v>-7.5587760540997806E-6</v>
      </c>
      <c r="K162">
        <v>-1.884382229084323E-4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B11:O123"/>
  <sheetViews>
    <sheetView tabSelected="1" topLeftCell="D12" zoomScale="40" zoomScaleNormal="40" workbookViewId="0">
      <selection activeCell="K16" sqref="K16"/>
    </sheetView>
  </sheetViews>
  <sheetFormatPr baseColWidth="10" defaultRowHeight="14.25" x14ac:dyDescent="0.2"/>
  <cols>
    <col min="1" max="1" width="11" customWidth="1"/>
    <col min="2" max="2" width="52.125" customWidth="1"/>
    <col min="3" max="3" width="44.125" customWidth="1"/>
    <col min="4" max="4" width="37.625" customWidth="1"/>
    <col min="5" max="5" width="35.125" customWidth="1"/>
    <col min="6" max="6" width="26.375" customWidth="1"/>
    <col min="7" max="7" width="27.625" customWidth="1"/>
    <col min="8" max="8" width="23.375" customWidth="1"/>
    <col min="9" max="9" width="78" customWidth="1"/>
    <col min="10" max="10" width="30" customWidth="1"/>
    <col min="11" max="11" width="34.25" customWidth="1"/>
    <col min="12" max="12" width="32.625" customWidth="1"/>
    <col min="13" max="14" width="27.375" customWidth="1"/>
    <col min="15" max="15" width="28.25" customWidth="1"/>
  </cols>
  <sheetData>
    <row r="11" spans="2:15" ht="45" x14ac:dyDescent="0.6">
      <c r="B11" s="49" t="s">
        <v>374</v>
      </c>
      <c r="D11" s="27"/>
    </row>
    <row r="12" spans="2:15" ht="30" x14ac:dyDescent="0.4">
      <c r="M12" s="82" t="str">
        <f>"Información a"&amp;TEXT(portfolio!L1," mmmm dd, aaaa")</f>
        <v>Información a diciembre 07, 2016</v>
      </c>
      <c r="N12" s="82"/>
      <c r="O12" s="82"/>
    </row>
    <row r="13" spans="2:15" ht="30.75" thickBot="1" x14ac:dyDescent="0.45">
      <c r="M13" s="28"/>
      <c r="N13" s="28"/>
      <c r="O13" s="28"/>
    </row>
    <row r="14" spans="2:15" ht="30" x14ac:dyDescent="0.4">
      <c r="B14" s="77" t="s">
        <v>392</v>
      </c>
      <c r="C14" s="78">
        <f>portfolio!M1</f>
        <v>0.17808179265267191</v>
      </c>
      <c r="M14" s="28"/>
      <c r="N14" s="28"/>
      <c r="O14" s="28"/>
    </row>
    <row r="15" spans="2:15" ht="30.75" thickBot="1" x14ac:dyDescent="0.45">
      <c r="B15" s="79" t="s">
        <v>391</v>
      </c>
      <c r="C15" s="80">
        <f>E29</f>
        <v>4.0112753864022653E-2</v>
      </c>
      <c r="M15" s="28"/>
      <c r="N15" s="28"/>
      <c r="O15" s="28"/>
    </row>
    <row r="18" spans="2:14" ht="29.25" customHeight="1" x14ac:dyDescent="0.2">
      <c r="B18" s="81" t="s">
        <v>393</v>
      </c>
      <c r="C18" s="81"/>
      <c r="D18" s="81"/>
      <c r="E18" s="81"/>
      <c r="F18" s="81"/>
      <c r="H18" s="81" t="s">
        <v>387</v>
      </c>
      <c r="I18" s="81"/>
      <c r="J18" s="81"/>
      <c r="K18" s="81"/>
      <c r="L18" s="81"/>
      <c r="M18" s="81"/>
      <c r="N18" s="81"/>
    </row>
    <row r="19" spans="2:14" ht="29.25" customHeight="1" thickBot="1" x14ac:dyDescent="0.25">
      <c r="G19" s="1"/>
    </row>
    <row r="20" spans="2:14" ht="29.25" customHeight="1" thickBot="1" x14ac:dyDescent="0.25">
      <c r="B20" s="50" t="s">
        <v>377</v>
      </c>
      <c r="C20" s="51" t="s">
        <v>357</v>
      </c>
      <c r="D20" s="51" t="s">
        <v>358</v>
      </c>
      <c r="E20" s="51" t="s">
        <v>9</v>
      </c>
      <c r="F20" s="52" t="s">
        <v>10</v>
      </c>
      <c r="H20" s="2" t="s">
        <v>355</v>
      </c>
      <c r="I20" s="3" t="s">
        <v>356</v>
      </c>
      <c r="J20" s="3" t="s">
        <v>357</v>
      </c>
      <c r="K20" s="3" t="s">
        <v>375</v>
      </c>
      <c r="L20" s="4" t="s">
        <v>9</v>
      </c>
      <c r="M20" s="4" t="s">
        <v>7</v>
      </c>
      <c r="N20" s="5" t="s">
        <v>10</v>
      </c>
    </row>
    <row r="21" spans="2:14" ht="29.25" customHeight="1" x14ac:dyDescent="0.2">
      <c r="B21" s="6" t="s">
        <v>367</v>
      </c>
      <c r="C21" s="58">
        <f>SUMIFS(portfolio!B:B,portfolio!E:E,"CA")</f>
        <v>5.3049117999271152E-2</v>
      </c>
      <c r="D21" s="54">
        <f>SUMIFS(portfolio!I:I,portfolio!E:E,"CA")</f>
        <v>3.9188572444821233E-2</v>
      </c>
      <c r="E21" s="8">
        <f>SUMIFS(portfolio!J:J,portfolio!E:E,"CA")</f>
        <v>3.5608920265624341E-3</v>
      </c>
      <c r="F21" s="21">
        <f>SUMIFS(portfolio!K:K,portfolio!E:E,"CA")</f>
        <v>8.8772065828076119E-2</v>
      </c>
      <c r="H21" s="6">
        <v>1</v>
      </c>
      <c r="I21" s="57" t="str">
        <f>IFERROR(INDEX(portfolio!D:D,MATCH(_xlfn.AGGREGATE(14,6,portfolio!B:B,H21),portfolio!B:B,0),1),"-")</f>
        <v>CREDICORP LTD</v>
      </c>
      <c r="J21" s="58">
        <f>IFERROR(INDEX(portfolio!B:B,MATCH(_xlfn.AGGREGATE(14,6,portfolio!B:B,H21),portfolio!B:B,0),1),"-")</f>
        <v>0.12485483700576</v>
      </c>
      <c r="K21" s="54">
        <f>IFERROR(INDEX(portfolio!I:I,MATCH(_xlfn.AGGREGATE(14,6,portfolio!B:B,H21),portfolio!B:B,0),1),"-")</f>
        <v>2.1928049722894999E-2</v>
      </c>
      <c r="L21" s="7">
        <f>IFERROR(INDEX(portfolio!J:J,MATCH(_xlfn.AGGREGATE(14,6,portfolio!B:B,H21),portfolio!B:B,0),1),"-")</f>
        <v>4.9807493005175054E-5</v>
      </c>
      <c r="M21" s="7">
        <f>IFERROR(INDEX(portfolio!H:H,MATCH(_xlfn.AGGREGATE(14,6,portfolio!B:B,H21),portfolio!B:B,0),1),"-")/100</f>
        <v>2.2714055118714561E-5</v>
      </c>
      <c r="N21" s="21">
        <f>IFERROR(INDEX(portfolio!K:K,MATCH(_xlfn.AGGREGATE(14,6,portfolio!B:B,H21),portfolio!B:B,0),1),"-")</f>
        <v>1.2416871993884133E-3</v>
      </c>
    </row>
    <row r="22" spans="2:14" ht="29.25" customHeight="1" x14ac:dyDescent="0.2">
      <c r="B22" s="6" t="s">
        <v>366</v>
      </c>
      <c r="C22" s="60">
        <f>SUMIFS(portfolio!B:B,portfolio!E:E,"CL")</f>
        <v>0.22276734250241753</v>
      </c>
      <c r="D22" s="55">
        <f>SUMIFS(portfolio!I:I,portfolio!E:E,"CL")</f>
        <v>-2.9367745540669593E-2</v>
      </c>
      <c r="E22" s="10">
        <f>SUMIFS(portfolio!J:J,portfolio!E:E,"CL")</f>
        <v>1.1063050564141273E-2</v>
      </c>
      <c r="F22" s="22">
        <f>SUMIFS(portfolio!K:K,portfolio!E:E,"CL")</f>
        <v>0.27579882951052592</v>
      </c>
      <c r="H22" s="6">
        <v>2</v>
      </c>
      <c r="I22" s="59" t="str">
        <f>IFERROR(INDEX(portfolio!D:D,MATCH(_xlfn.AGGREGATE(14,6,portfolio!B:B,H22),portfolio!B:B,0),1),"-")</f>
        <v>S.A.C.I. FALABELLA</v>
      </c>
      <c r="J22" s="60">
        <f>IFERROR(INDEX(portfolio!B:B,MATCH(_xlfn.AGGREGATE(14,6,portfolio!B:B,H22),portfolio!B:B,0),1),"-")</f>
        <v>4.9786003606544602E-2</v>
      </c>
      <c r="K22" s="55">
        <f>IFERROR(INDEX(portfolio!I:I,MATCH(_xlfn.AGGREGATE(14,6,portfolio!B:B,H22),portfolio!B:B,0),1),"-")</f>
        <v>2.4307615197555213E-2</v>
      </c>
      <c r="L22" s="9">
        <f>IFERROR(INDEX(portfolio!J:J,MATCH(_xlfn.AGGREGATE(14,6,portfolio!B:B,H22),portfolio!B:B,0),1),"-")</f>
        <v>-1.0499105664723925E-3</v>
      </c>
      <c r="M22" s="9">
        <f>IFERROR(INDEX(portfolio!H:H,MATCH(_xlfn.AGGREGATE(14,6,portfolio!B:B,H22),portfolio!B:B,0),1),"-")/100</f>
        <v>-4.3192660322267625E-4</v>
      </c>
      <c r="N22" s="22">
        <f>IFERROR(INDEX(portfolio!K:K,MATCH(_xlfn.AGGREGATE(14,6,portfolio!B:B,H22),portfolio!B:B,0),1),"-")</f>
        <v>-2.6173983716786465E-2</v>
      </c>
    </row>
    <row r="23" spans="2:14" ht="29.25" customHeight="1" x14ac:dyDescent="0.2">
      <c r="B23" s="6" t="s">
        <v>368</v>
      </c>
      <c r="C23" s="58">
        <f>SUMIFS(portfolio!B:B,portfolio!E:E,"CO")</f>
        <v>0.16258595146094601</v>
      </c>
      <c r="D23" s="54">
        <f>SUMIFS(portfolio!I:I,portfolio!E:E,"CO")</f>
        <v>-8.361542412909248E-2</v>
      </c>
      <c r="E23" s="8">
        <f>SUMIFS(portfolio!J:J,portfolio!E:E,"CO")</f>
        <v>2.1772505325678388E-2</v>
      </c>
      <c r="F23" s="21">
        <f>SUMIFS(portfolio!K:K,portfolio!E:E,"CO")</f>
        <v>0.54278261222065494</v>
      </c>
      <c r="H23" s="6">
        <v>3</v>
      </c>
      <c r="I23" s="57" t="str">
        <f>IFERROR(INDEX(portfolio!D:D,MATCH(_xlfn.AGGREGATE(14,6,portfolio!B:B,H23),portfolio!B:B,0),1),"-")</f>
        <v>WALMART DE MEXICO SAB DE CV</v>
      </c>
      <c r="J23" s="58">
        <f>IFERROR(INDEX(portfolio!B:B,MATCH(_xlfn.AGGREGATE(14,6,portfolio!B:B,H23),portfolio!B:B,0),1),"-")</f>
        <v>3.2988903457295798E-2</v>
      </c>
      <c r="K23" s="54">
        <f>IFERROR(INDEX(portfolio!I:I,MATCH(_xlfn.AGGREGATE(14,6,portfolio!B:B,H23),portfolio!B:B,0),1),"-")</f>
        <v>1.7830951766704996E-2</v>
      </c>
      <c r="L23" s="7">
        <f>IFERROR(INDEX(portfolio!J:J,MATCH(_xlfn.AGGREGATE(14,6,portfolio!B:B,H23),portfolio!B:B,0),1),"-")</f>
        <v>-3.5212372556098379E-5</v>
      </c>
      <c r="M23" s="7">
        <f>IFERROR(INDEX(portfolio!H:H,MATCH(_xlfn.AGGREGATE(14,6,portfolio!B:B,H23),portfolio!B:B,0),1),"-")/100</f>
        <v>-1.9747892886934392E-5</v>
      </c>
      <c r="N23" s="21">
        <f>IFERROR(INDEX(portfolio!K:K,MATCH(_xlfn.AGGREGATE(14,6,portfolio!B:B,H23),portfolio!B:B,0),1),"-")</f>
        <v>-8.778348321699384E-4</v>
      </c>
    </row>
    <row r="24" spans="2:14" ht="29.25" customHeight="1" x14ac:dyDescent="0.2">
      <c r="B24" s="6" t="s">
        <v>369</v>
      </c>
      <c r="C24" s="60">
        <f>SUMIFS(portfolio!B:B,portfolio!E:E,"MX")</f>
        <v>0.25250059826444476</v>
      </c>
      <c r="D24" s="55">
        <f>SUMIFS(portfolio!I:I,portfolio!E:E,"MX")</f>
        <v>6.0358560683561983E-3</v>
      </c>
      <c r="E24" s="10">
        <f>SUMIFS(portfolio!J:J,portfolio!E:E,"MX")</f>
        <v>5.0277289868400432E-3</v>
      </c>
      <c r="F24" s="22">
        <f>SUMIFS(portfolio!K:K,portfolio!E:E,"MX")</f>
        <v>0.12533991068983777</v>
      </c>
      <c r="H24" s="6">
        <v>4</v>
      </c>
      <c r="I24" s="59" t="str">
        <f>IFERROR(INDEX(portfolio!D:D,MATCH(_xlfn.AGGREGATE(14,6,portfolio!B:B,H24),portfolio!B:B,0),1),"-")</f>
        <v>PARQUE ARAUCO S.A.</v>
      </c>
      <c r="J24" s="60">
        <f>IFERROR(INDEX(portfolio!B:B,MATCH(_xlfn.AGGREGATE(14,6,portfolio!B:B,H24),portfolio!B:B,0),1),"-")</f>
        <v>3.2110821401746897E-2</v>
      </c>
      <c r="K24" s="55">
        <f>IFERROR(INDEX(portfolio!I:I,MATCH(_xlfn.AGGREGATE(14,6,portfolio!B:B,H24),portfolio!B:B,0),1),"-")</f>
        <v>2.5512882032750768E-2</v>
      </c>
      <c r="L24" s="9">
        <f>IFERROR(INDEX(portfolio!J:J,MATCH(_xlfn.AGGREGATE(14,6,portfolio!B:B,H24),portfolio!B:B,0),1),"-")</f>
        <v>-1.0117530833169586E-3</v>
      </c>
      <c r="M24" s="9">
        <f>IFERROR(INDEX(portfolio!H:H,MATCH(_xlfn.AGGREGATE(14,6,portfolio!B:B,H24),portfolio!B:B,0),1),"-")/100</f>
        <v>-3.9656557891741746E-4</v>
      </c>
      <c r="N24" s="22">
        <f>IFERROR(INDEX(portfolio!K:K,MATCH(_xlfn.AGGREGATE(14,6,portfolio!B:B,H24),portfolio!B:B,0),1),"-")</f>
        <v>-2.5222728081614094E-2</v>
      </c>
    </row>
    <row r="25" spans="2:14" ht="29.25" customHeight="1" x14ac:dyDescent="0.2">
      <c r="B25" s="6" t="s">
        <v>370</v>
      </c>
      <c r="C25" s="58">
        <f>SUMIFS(portfolio!B:B,portfolio!E:E,"PN")</f>
        <v>1.7857245202476901E-2</v>
      </c>
      <c r="D25" s="54">
        <f>SUMIFS(portfolio!I:I,portfolio!E:E,"PN")</f>
        <v>1.512585148734466E-2</v>
      </c>
      <c r="E25" s="8">
        <f>SUMIFS(portfolio!J:J,portfolio!E:E,"PN")</f>
        <v>-3.5902214935248007E-3</v>
      </c>
      <c r="F25" s="21">
        <f>SUMIFS(portfolio!K:K,portfolio!E:E,"PN")</f>
        <v>-8.9503241430274605E-2</v>
      </c>
      <c r="H25" s="6">
        <v>5</v>
      </c>
      <c r="I25" s="57" t="str">
        <f>IFERROR(INDEX(portfolio!D:D,MATCH(_xlfn.AGGREGATE(14,6,portfolio!B:B,H25),portfolio!B:B,0),1),"-")</f>
        <v>BANCO DAVIVIENDA SA</v>
      </c>
      <c r="J25" s="58">
        <f>IFERROR(INDEX(portfolio!B:B,MATCH(_xlfn.AGGREGATE(14,6,portfolio!B:B,H25),portfolio!B:B,0),1),"-")</f>
        <v>3.1054325292688301E-2</v>
      </c>
      <c r="K25" s="54">
        <f>IFERROR(INDEX(portfolio!I:I,MATCH(_xlfn.AGGREGATE(14,6,portfolio!B:B,H25),portfolio!B:B,0),1),"-")</f>
        <v>2.2359269646860962E-2</v>
      </c>
      <c r="L25" s="7">
        <f>IFERROR(INDEX(portfolio!J:J,MATCH(_xlfn.AGGREGATE(14,6,portfolio!B:B,H25),portfolio!B:B,0),1),"-")</f>
        <v>-3.2291860601227022E-3</v>
      </c>
      <c r="M25" s="7">
        <f>IFERROR(INDEX(portfolio!H:H,MATCH(_xlfn.AGGREGATE(14,6,portfolio!B:B,H25),portfolio!B:B,0),1),"-")/100</f>
        <v>-1.4442269855518516E-3</v>
      </c>
      <c r="N25" s="21">
        <f>IFERROR(INDEX(portfolio!K:K,MATCH(_xlfn.AGGREGATE(14,6,portfolio!B:B,H25),portfolio!B:B,0),1),"-")</f>
        <v>-8.0502726665669697E-2</v>
      </c>
    </row>
    <row r="26" spans="2:14" ht="29.25" customHeight="1" x14ac:dyDescent="0.2">
      <c r="B26" s="6" t="s">
        <v>364</v>
      </c>
      <c r="C26" s="60">
        <f>SUMIFS(portfolio!B:B,portfolio!E:E,"PE")</f>
        <v>0.28906380577268587</v>
      </c>
      <c r="D26" s="55">
        <f>SUMIFS(portfolio!I:I,portfolio!E:E,"PE")</f>
        <v>5.2110745497115744E-2</v>
      </c>
      <c r="E26" s="10">
        <f>SUMIFS(portfolio!J:J,portfolio!E:E,"PE")</f>
        <v>2.0816787588124122E-3</v>
      </c>
      <c r="F26" s="22">
        <f>SUMIFS(portfolio!K:K,portfolio!E:E,"PE")</f>
        <v>5.1895683000699723E-2</v>
      </c>
      <c r="H26" s="6">
        <v>6</v>
      </c>
      <c r="I26" s="59" t="str">
        <f>IFERROR(INDEX(portfolio!D:D,MATCH(_xlfn.AGGREGATE(14,6,portfolio!B:B,H26),portfolio!B:B,0),1),"-")</f>
        <v>ALICORP S.A.-COMUN</v>
      </c>
      <c r="J26" s="60">
        <f>IFERROR(INDEX(portfolio!B:B,MATCH(_xlfn.AGGREGATE(14,6,portfolio!B:B,H26),portfolio!B:B,0),1),"-")</f>
        <v>3.0515299750657799E-2</v>
      </c>
      <c r="K26" s="55">
        <f>IFERROR(INDEX(portfolio!I:I,MATCH(_xlfn.AGGREGATE(14,6,portfolio!B:B,H26),portfolio!B:B,0),1),"-")</f>
        <v>1.63799393718339E-2</v>
      </c>
      <c r="L26" s="9">
        <f>IFERROR(INDEX(portfolio!J:J,MATCH(_xlfn.AGGREGATE(14,6,portfolio!B:B,H26),portfolio!B:B,0),1),"-")</f>
        <v>1.6750597016808416E-4</v>
      </c>
      <c r="M26" s="9">
        <f>IFERROR(INDEX(portfolio!H:H,MATCH(_xlfn.AGGREGATE(14,6,portfolio!B:B,H26),portfolio!B:B,0),1),"-")/100</f>
        <v>1.0226287556113839E-4</v>
      </c>
      <c r="N26" s="22">
        <f>IFERROR(INDEX(portfolio!K:K,MATCH(_xlfn.AGGREGATE(14,6,portfolio!B:B,H26),portfolio!B:B,0),1),"-")</f>
        <v>4.1758780944312363E-3</v>
      </c>
    </row>
    <row r="27" spans="2:14" ht="29.25" customHeight="1" x14ac:dyDescent="0.2">
      <c r="B27" s="6" t="s">
        <v>365</v>
      </c>
      <c r="C27" s="58">
        <f>SUMIFS(portfolio!B:B,portfolio!E:E,"US")</f>
        <v>0</v>
      </c>
      <c r="D27" s="54">
        <f>SUMIFS(portfolio!I:I,portfolio!E:E,"US")</f>
        <v>-1.6537946256336101E-3</v>
      </c>
      <c r="E27" s="8">
        <f>SUMIFS(portfolio!J:J,portfolio!E:E,"US")</f>
        <v>1.971196955129063E-4</v>
      </c>
      <c r="F27" s="21">
        <f>SUMIFS(portfolio!K:K,portfolio!E:E,"US")</f>
        <v>4.9141401804802037E-3</v>
      </c>
      <c r="H27" s="6">
        <v>7</v>
      </c>
      <c r="I27" s="57" t="str">
        <f>IFERROR(INDEX(portfolio!D:D,MATCH(_xlfn.AGGREGATE(14,6,portfolio!B:B,H27),portfolio!B:B,0),1),"-")</f>
        <v>GRUPO FINANCIERO BANORTE-O</v>
      </c>
      <c r="J27" s="58">
        <f>IFERROR(INDEX(portfolio!B:B,MATCH(_xlfn.AGGREGATE(14,6,portfolio!B:B,H27),portfolio!B:B,0),1),"-")</f>
        <v>2.96456214235221E-2</v>
      </c>
      <c r="K27" s="54">
        <f>IFERROR(INDEX(portfolio!I:I,MATCH(_xlfn.AGGREGATE(14,6,portfolio!B:B,H27),portfolio!B:B,0),1),"-")</f>
        <v>1.0851166452171001E-2</v>
      </c>
      <c r="L27" s="7">
        <f>IFERROR(INDEX(portfolio!J:J,MATCH(_xlfn.AGGREGATE(14,6,portfolio!B:B,H27),portfolio!B:B,0),1),"-")</f>
        <v>-9.3106733698817873E-4</v>
      </c>
      <c r="M27" s="7">
        <f>IFERROR(INDEX(portfolio!H:H,MATCH(_xlfn.AGGREGATE(14,6,portfolio!B:B,H27),portfolio!B:B,0),1),"-")/100</f>
        <v>-8.5803433307568458E-4</v>
      </c>
      <c r="N27" s="21">
        <f>IFERROR(INDEX(portfolio!K:K,MATCH(_xlfn.AGGREGATE(14,6,portfolio!B:B,H27),portfolio!B:B,0),1),"-")</f>
        <v>-2.3211254458977894E-2</v>
      </c>
    </row>
    <row r="28" spans="2:14" ht="29.25" customHeight="1" x14ac:dyDescent="0.2">
      <c r="B28" s="6" t="s">
        <v>363</v>
      </c>
      <c r="C28" s="60">
        <f>SUMIFS(portfolio!B:B,portfolio!E:E,"Cash")</f>
        <v>2.1759387977582103E-3</v>
      </c>
      <c r="D28" s="55">
        <f>SUMIFS(portfolio!I:I,portfolio!E:E,"Cash")</f>
        <v>2.1759387977582103E-3</v>
      </c>
      <c r="E28" s="10">
        <f>SUMIFS(portfolio!J:J,portfolio!E:E,"Cash")</f>
        <v>0</v>
      </c>
      <c r="F28" s="22">
        <f>SUMIFS(portfolio!K:K,portfolio!E:E,"Cash")</f>
        <v>0</v>
      </c>
      <c r="H28" s="6">
        <v>8</v>
      </c>
      <c r="I28" s="59" t="str">
        <f>IFERROR(INDEX(portfolio!D:D,MATCH(_xlfn.AGGREGATE(14,6,portfolio!B:B,H28),portfolio!B:B,0),1),"-")</f>
        <v>GRUPO HOTELERO SANTA FE SAB</v>
      </c>
      <c r="J28" s="60">
        <f>IFERROR(INDEX(portfolio!B:B,MATCH(_xlfn.AGGREGATE(14,6,portfolio!B:B,H28),portfolio!B:B,0),1),"-")</f>
        <v>2.7847242874555801E-2</v>
      </c>
      <c r="K28" s="55">
        <f>IFERROR(INDEX(portfolio!I:I,MATCH(_xlfn.AGGREGATE(14,6,portfolio!B:B,H28),portfolio!B:B,0),1),"-")</f>
        <v>2.7847242874555801E-2</v>
      </c>
      <c r="L28" s="9">
        <f>IFERROR(INDEX(portfolio!J:J,MATCH(_xlfn.AGGREGATE(14,6,portfolio!B:B,H28),portfolio!B:B,0),1),"-")</f>
        <v>1.430248049439635E-3</v>
      </c>
      <c r="M28" s="9">
        <f>IFERROR(INDEX(portfolio!H:H,MATCH(_xlfn.AGGREGATE(14,6,portfolio!B:B,H28),portfolio!B:B,0),1),"-")/100</f>
        <v>5.1360490368203076E-4</v>
      </c>
      <c r="N28" s="22">
        <f>IFERROR(INDEX(portfolio!K:K,MATCH(_xlfn.AGGREGATE(14,6,portfolio!B:B,H28),portfolio!B:B,0),1),"-")</f>
        <v>3.5655693306124066E-2</v>
      </c>
    </row>
    <row r="29" spans="2:14" ht="29.25" customHeight="1" thickBot="1" x14ac:dyDescent="0.25">
      <c r="B29" s="23" t="s">
        <v>360</v>
      </c>
      <c r="C29" s="76">
        <f>SUM(C21:C28)</f>
        <v>1.0000000000000004</v>
      </c>
      <c r="D29" s="74">
        <f>SUM(D21:D28)</f>
        <v>3.7339922820400773E-16</v>
      </c>
      <c r="E29" s="18">
        <f>SUM(E21:E28)</f>
        <v>4.0112753864022653E-2</v>
      </c>
      <c r="F29" s="20">
        <f>SUM(F21:F28)</f>
        <v>1.0000000000000002</v>
      </c>
      <c r="H29" s="6">
        <v>9</v>
      </c>
      <c r="I29" s="57" t="str">
        <f>IFERROR(INDEX(portfolio!D:D,MATCH(_xlfn.AGGREGATE(14,6,portfolio!B:B,H29),portfolio!B:B,0),1),"-")</f>
        <v>INRETAIL PERU CORP</v>
      </c>
      <c r="J29" s="58">
        <f>IFERROR(INDEX(portfolio!B:B,MATCH(_xlfn.AGGREGATE(14,6,portfolio!B:B,H29),portfolio!B:B,0),1),"-")</f>
        <v>2.6881497832067901E-2</v>
      </c>
      <c r="K29" s="54">
        <f>IFERROR(INDEX(portfolio!I:I,MATCH(_xlfn.AGGREGATE(14,6,portfolio!B:B,H29),portfolio!B:B,0),1),"-")</f>
        <v>2.0834354980076821E-2</v>
      </c>
      <c r="L29" s="7">
        <f>IFERROR(INDEX(portfolio!J:J,MATCH(_xlfn.AGGREGATE(14,6,portfolio!B:B,H29),portfolio!B:B,0),1),"-")</f>
        <v>1.7181493421809072E-4</v>
      </c>
      <c r="M29" s="7">
        <f>IFERROR(INDEX(portfolio!H:H,MATCH(_xlfn.AGGREGATE(14,6,portfolio!B:B,H29),portfolio!B:B,0),1),"-")/100</f>
        <v>8.2467124315771458E-5</v>
      </c>
      <c r="N29" s="21">
        <f>IFERROR(INDEX(portfolio!K:K,MATCH(_xlfn.AGGREGATE(14,6,portfolio!B:B,H29),portfolio!B:B,0),1),"-")</f>
        <v>4.2832993915232643E-3</v>
      </c>
    </row>
    <row r="30" spans="2:14" ht="29.25" customHeight="1" x14ac:dyDescent="0.2">
      <c r="H30" s="6">
        <v>10</v>
      </c>
      <c r="I30" s="59" t="str">
        <f>IFERROR(INDEX(portfolio!D:D,MATCH(_xlfn.AGGREGATE(14,6,portfolio!B:B,H30),portfolio!B:B,0),1),"-")</f>
        <v>INTERCORP FINANCIAL SER INC</v>
      </c>
      <c r="J30" s="60">
        <f>IFERROR(INDEX(portfolio!B:B,MATCH(_xlfn.AGGREGATE(14,6,portfolio!B:B,H30),portfolio!B:B,0),1),"-")</f>
        <v>2.6122733141003801E-2</v>
      </c>
      <c r="K30" s="55">
        <f>IFERROR(INDEX(portfolio!I:I,MATCH(_xlfn.AGGREGATE(14,6,portfolio!B:B,H30),portfolio!B:B,0),1),"-")</f>
        <v>1.7319319878195231E-2</v>
      </c>
      <c r="L30" s="9">
        <f>IFERROR(INDEX(portfolio!J:J,MATCH(_xlfn.AGGREGATE(14,6,portfolio!B:B,H30),portfolio!B:B,0),1),"-")</f>
        <v>8.9165776826340739E-5</v>
      </c>
      <c r="M30" s="9">
        <f>IFERROR(INDEX(portfolio!H:H,MATCH(_xlfn.AGGREGATE(14,6,portfolio!B:B,H30),portfolio!B:B,0),1),"-")/100</f>
        <v>5.1483417047224318E-5</v>
      </c>
      <c r="N30" s="22">
        <f>IFERROR(INDEX(portfolio!K:K,MATCH(_xlfn.AGGREGATE(14,6,portfolio!B:B,H30),portfolio!B:B,0),1),"-")</f>
        <v>2.2228784672476448E-3</v>
      </c>
    </row>
    <row r="31" spans="2:14" ht="29.25" customHeight="1" x14ac:dyDescent="0.2">
      <c r="H31" s="6">
        <v>11</v>
      </c>
      <c r="I31" s="57" t="str">
        <f>IFERROR(INDEX(portfolio!D:D,MATCH(_xlfn.AGGREGATE(14,6,portfolio!B:B,H31),portfolio!B:B,0),1),"-")</f>
        <v>QUIMICA Y MINERA CHIL-SP ADR</v>
      </c>
      <c r="J31" s="58">
        <f>IFERROR(INDEX(portfolio!B:B,MATCH(_xlfn.AGGREGATE(14,6,portfolio!B:B,H31),portfolio!B:B,0),1),"-")</f>
        <v>2.5418964750319701E-2</v>
      </c>
      <c r="K31" s="54">
        <f>IFERROR(INDEX(portfolio!I:I,MATCH(_xlfn.AGGREGATE(14,6,portfolio!B:B,H31),portfolio!B:B,0),1),"-")</f>
        <v>2.5418964750319701E-2</v>
      </c>
      <c r="L31" s="7">
        <f>IFERROR(INDEX(portfolio!J:J,MATCH(_xlfn.AGGREGATE(14,6,portfolio!B:B,H31),portfolio!B:B,0),1),"-")</f>
        <v>-1.1749385902077559E-3</v>
      </c>
      <c r="M31" s="7">
        <f>IFERROR(INDEX(portfolio!H:H,MATCH(_xlfn.AGGREGATE(14,6,portfolio!B:B,H31),portfolio!B:B,0),1),"-")/100</f>
        <v>-4.6222912764099818E-4</v>
      </c>
      <c r="N31" s="21">
        <f>IFERROR(INDEX(portfolio!K:K,MATCH(_xlfn.AGGREGATE(14,6,portfolio!B:B,H31),portfolio!B:B,0),1),"-")</f>
        <v>-2.9290898206357368E-2</v>
      </c>
    </row>
    <row r="32" spans="2:14" ht="29.25" customHeight="1" x14ac:dyDescent="0.2">
      <c r="H32" s="6">
        <v>12</v>
      </c>
      <c r="I32" s="59" t="str">
        <f>IFERROR(INDEX(portfolio!D:D,MATCH(_xlfn.AGGREGATE(14,6,portfolio!B:B,H32),portfolio!B:B,0),1),"-")</f>
        <v>CEMEX SAB-SPONS ADR PART CER</v>
      </c>
      <c r="J32" s="60">
        <f>IFERROR(INDEX(portfolio!B:B,MATCH(_xlfn.AGGREGATE(14,6,portfolio!B:B,H32),portfolio!B:B,0),1),"-")</f>
        <v>2.52795359921071E-2</v>
      </c>
      <c r="K32" s="55">
        <f>IFERROR(INDEX(portfolio!I:I,MATCH(_xlfn.AGGREGATE(14,6,portfolio!B:B,H32),portfolio!B:B,0),1),"-")</f>
        <v>2.52795359921071E-2</v>
      </c>
      <c r="L32" s="9">
        <f>IFERROR(INDEX(portfolio!J:J,MATCH(_xlfn.AGGREGATE(14,6,portfolio!B:B,H32),portfolio!B:B,0),1),"-")</f>
        <v>-8.1186428522625096E-4</v>
      </c>
      <c r="M32" s="9">
        <f>IFERROR(INDEX(portfolio!H:H,MATCH(_xlfn.AGGREGATE(14,6,portfolio!B:B,H32),portfolio!B:B,0),1),"-")/100</f>
        <v>-3.2115474171667358E-4</v>
      </c>
      <c r="N32" s="22">
        <f>IFERROR(INDEX(portfolio!K:K,MATCH(_xlfn.AGGREGATE(14,6,portfolio!B:B,H32),portfolio!B:B,0),1),"-")</f>
        <v>-2.0239554930044739E-2</v>
      </c>
    </row>
    <row r="33" spans="2:14" ht="29.25" customHeight="1" x14ac:dyDescent="0.2">
      <c r="H33" s="6">
        <v>13</v>
      </c>
      <c r="I33" s="57" t="str">
        <f>IFERROR(INDEX(portfolio!D:D,MATCH(_xlfn.AGGREGATE(14,6,portfolio!B:B,H33),portfolio!B:B,0),1),"-")</f>
        <v>BANCO DE CREDITO E INVERSION</v>
      </c>
      <c r="J33" s="58">
        <f>IFERROR(INDEX(portfolio!B:B,MATCH(_xlfn.AGGREGATE(14,6,portfolio!B:B,H33),portfolio!B:B,0),1),"-")</f>
        <v>2.2853967516430398E-2</v>
      </c>
      <c r="K33" s="54">
        <f>IFERROR(INDEX(portfolio!I:I,MATCH(_xlfn.AGGREGATE(14,6,portfolio!B:B,H33),portfolio!B:B,0),1),"-")</f>
        <v>1.4413726837772369E-2</v>
      </c>
      <c r="L33" s="7">
        <f>IFERROR(INDEX(portfolio!J:J,MATCH(_xlfn.AGGREGATE(14,6,portfolio!B:B,H33),portfolio!B:B,0),1),"-")</f>
        <v>-1.5804075969608816E-3</v>
      </c>
      <c r="M33" s="7">
        <f>IFERROR(INDEX(portfolio!H:H,MATCH(_xlfn.AGGREGATE(14,6,portfolio!B:B,H33),portfolio!B:B,0),1),"-")/100</f>
        <v>-1.0964600722273244E-3</v>
      </c>
      <c r="N33" s="21">
        <f>IFERROR(INDEX(portfolio!K:K,MATCH(_xlfn.AGGREGATE(14,6,portfolio!B:B,H33),portfolio!B:B,0),1),"-")</f>
        <v>-3.9399129820861224E-2</v>
      </c>
    </row>
    <row r="34" spans="2:14" ht="29.25" customHeight="1" x14ac:dyDescent="0.2">
      <c r="B34" s="81" t="s">
        <v>372</v>
      </c>
      <c r="C34" s="81"/>
      <c r="D34" s="81"/>
      <c r="E34" s="81"/>
      <c r="F34" s="81"/>
      <c r="H34" s="6">
        <v>14</v>
      </c>
      <c r="I34" s="59" t="str">
        <f>IFERROR(INDEX(portfolio!D:D,MATCH(_xlfn.AGGREGATE(14,6,portfolio!B:B,H34),portfolio!B:B,0),1),"-")</f>
        <v>EMPRESA DE ENERGIA DE BOGOTA</v>
      </c>
      <c r="J34" s="60">
        <f>IFERROR(INDEX(portfolio!B:B,MATCH(_xlfn.AGGREGATE(14,6,portfolio!B:B,H34),portfolio!B:B,0),1),"-")</f>
        <v>2.0738727082085903E-2</v>
      </c>
      <c r="K34" s="55">
        <f>IFERROR(INDEX(portfolio!I:I,MATCH(_xlfn.AGGREGATE(14,6,portfolio!B:B,H34),portfolio!B:B,0),1),"-")</f>
        <v>1.0953464409031641E-2</v>
      </c>
      <c r="L34" s="9">
        <f>IFERROR(INDEX(portfolio!J:J,MATCH(_xlfn.AGGREGATE(14,6,portfolio!B:B,H34),portfolio!B:B,0),1),"-")</f>
        <v>-1.4042132923512396E-3</v>
      </c>
      <c r="M34" s="9">
        <f>IFERROR(INDEX(portfolio!H:H,MATCH(_xlfn.AGGREGATE(14,6,portfolio!B:B,H34),portfolio!B:B,0),1),"-")/100</f>
        <v>-1.2819809695947891E-3</v>
      </c>
      <c r="N34" s="22">
        <f>IFERROR(INDEX(portfolio!K:K,MATCH(_xlfn.AGGREGATE(14,6,portfolio!B:B,H34),portfolio!B:B,0),1),"-")</f>
        <v>-3.5006653921377508E-2</v>
      </c>
    </row>
    <row r="35" spans="2:14" ht="29.25" customHeight="1" thickBot="1" x14ac:dyDescent="0.25">
      <c r="H35" s="6">
        <v>15</v>
      </c>
      <c r="I35" s="57" t="str">
        <f>IFERROR(INDEX(portfolio!D:D,MATCH(_xlfn.AGGREGATE(14,6,portfolio!B:B,H35),portfolio!B:B,0),1),"-")</f>
        <v>CIA DE MINAS BUENAVENTUR-ADR</v>
      </c>
      <c r="J35" s="58">
        <f>IFERROR(INDEX(portfolio!B:B,MATCH(_xlfn.AGGREGATE(14,6,portfolio!B:B,H35),portfolio!B:B,0),1),"-")</f>
        <v>1.9662665007047001E-2</v>
      </c>
      <c r="K35" s="54">
        <f>IFERROR(INDEX(portfolio!I:I,MATCH(_xlfn.AGGREGATE(14,6,portfolio!B:B,H35),portfolio!B:B,0),1),"-")</f>
        <v>1.1239066710369006E-3</v>
      </c>
      <c r="L35" s="7">
        <f>IFERROR(INDEX(portfolio!J:J,MATCH(_xlfn.AGGREGATE(14,6,portfolio!B:B,H35),portfolio!B:B,0),1),"-")</f>
        <v>-1.189195071787417E-4</v>
      </c>
      <c r="M35" s="7">
        <f>IFERROR(INDEX(portfolio!H:H,MATCH(_xlfn.AGGREGATE(14,6,portfolio!B:B,H35),portfolio!B:B,0),1),"-")/100</f>
        <v>-1.0580905892215073E-3</v>
      </c>
      <c r="N35" s="21">
        <f>IFERROR(INDEX(portfolio!K:K,MATCH(_xlfn.AGGREGATE(14,6,portfolio!B:B,H35),portfolio!B:B,0),1),"-")</f>
        <v>-2.9646308399035458E-3</v>
      </c>
    </row>
    <row r="36" spans="2:14" ht="29.25" customHeight="1" thickBot="1" x14ac:dyDescent="0.25">
      <c r="B36" s="50" t="s">
        <v>378</v>
      </c>
      <c r="C36" s="51" t="s">
        <v>357</v>
      </c>
      <c r="D36" s="51" t="s">
        <v>358</v>
      </c>
      <c r="E36" s="51" t="s">
        <v>9</v>
      </c>
      <c r="F36" s="52" t="s">
        <v>10</v>
      </c>
      <c r="H36" s="6">
        <v>16</v>
      </c>
      <c r="I36" s="59" t="str">
        <f>IFERROR(INDEX(portfolio!D:D,MATCH(_xlfn.AGGREGATE(14,6,portfolio!B:B,H36),portfolio!B:B,0),1),"-")</f>
        <v>GRUMA S.A.B.-B</v>
      </c>
      <c r="J36" s="60">
        <f>IFERROR(INDEX(portfolio!B:B,MATCH(_xlfn.AGGREGATE(14,6,portfolio!B:B,H36),portfolio!B:B,0),1),"-")</f>
        <v>1.8839533187622499E-2</v>
      </c>
      <c r="K36" s="55">
        <f>IFERROR(INDEX(portfolio!I:I,MATCH(_xlfn.AGGREGATE(14,6,portfolio!B:B,H36),portfolio!B:B,0),1),"-")</f>
        <v>1.4717863281558028E-2</v>
      </c>
      <c r="L36" s="9">
        <f>IFERROR(INDEX(portfolio!J:J,MATCH(_xlfn.AGGREGATE(14,6,portfolio!B:B,H36),portfolio!B:B,0),1),"-")</f>
        <v>-1.4566018528624841E-4</v>
      </c>
      <c r="M36" s="9">
        <f>IFERROR(INDEX(portfolio!H:H,MATCH(_xlfn.AGGREGATE(14,6,portfolio!B:B,H36),portfolio!B:B,0),1),"-")/100</f>
        <v>-9.8968296212375786E-5</v>
      </c>
      <c r="N36" s="22">
        <f>IFERROR(INDEX(portfolio!K:K,MATCH(_xlfn.AGGREGATE(14,6,portfolio!B:B,H36),portfolio!B:B,0),1),"-")</f>
        <v>-3.6312686428864658E-3</v>
      </c>
    </row>
    <row r="37" spans="2:14" ht="29.25" customHeight="1" x14ac:dyDescent="0.2">
      <c r="B37" s="6" t="s">
        <v>114</v>
      </c>
      <c r="C37" s="58">
        <f>SUMIFS(portfolio!B:B,portfolio!F:F,B37)</f>
        <v>3.2710689445490514E-2</v>
      </c>
      <c r="D37" s="54">
        <f>SUMIFS(portfolio!I:I,portfolio!F:F,B37)</f>
        <v>1.7196349265406984E-2</v>
      </c>
      <c r="E37" s="8">
        <f>SUMIFS(portfolio!J:J,portfolio!F:F,B37)</f>
        <v>3.0466074464751947E-3</v>
      </c>
      <c r="F37" s="21">
        <f>SUMIFS(portfolio!K:K,portfolio!F:F,B37)</f>
        <v>7.5951091685273517E-2</v>
      </c>
      <c r="H37" s="6">
        <v>17</v>
      </c>
      <c r="I37" s="57" t="str">
        <f>IFERROR(INDEX(portfolio!D:D,MATCH(_xlfn.AGGREGATE(14,6,portfolio!B:B,H37),portfolio!B:B,0),1),"-")</f>
        <v>TECNOGLASS INC</v>
      </c>
      <c r="J37" s="58">
        <f>IFERROR(INDEX(portfolio!B:B,MATCH(_xlfn.AGGREGATE(14,6,portfolio!B:B,H37),portfolio!B:B,0),1),"-")</f>
        <v>1.87255778780228E-2</v>
      </c>
      <c r="K37" s="54">
        <f>IFERROR(INDEX(portfolio!I:I,MATCH(_xlfn.AGGREGATE(14,6,portfolio!B:B,H37),portfolio!B:B,0),1),"-")</f>
        <v>1.87255778780228E-2</v>
      </c>
      <c r="L37" s="7">
        <f>IFERROR(INDEX(portfolio!J:J,MATCH(_xlfn.AGGREGATE(14,6,portfolio!B:B,H37),portfolio!B:B,0),1),"-")</f>
        <v>2.2063172863738215E-3</v>
      </c>
      <c r="M37" s="7">
        <f>IFERROR(INDEX(portfolio!H:H,MATCH(_xlfn.AGGREGATE(14,6,portfolio!B:B,H37),portfolio!B:B,0),1),"-")/100</f>
        <v>1.1782372222345441E-3</v>
      </c>
      <c r="N37" s="21">
        <f>IFERROR(INDEX(portfolio!K:K,MATCH(_xlfn.AGGREGATE(14,6,portfolio!B:B,H37),portfolio!B:B,0),1),"-")</f>
        <v>5.5002887457015988E-2</v>
      </c>
    </row>
    <row r="38" spans="2:14" ht="30" x14ac:dyDescent="0.2">
      <c r="B38" s="6" t="s">
        <v>22</v>
      </c>
      <c r="C38" s="60">
        <f>SUMIFS(portfolio!B:B,portfolio!F:F,B38)</f>
        <v>0.17499596248059707</v>
      </c>
      <c r="D38" s="55">
        <f>SUMIFS(portfolio!I:I,portfolio!F:F,B38)</f>
        <v>-7.7139125562490071E-2</v>
      </c>
      <c r="E38" s="10">
        <f>SUMIFS(portfolio!J:J,portfolio!F:F,B38)</f>
        <v>1.3009184035102669E-2</v>
      </c>
      <c r="F38" s="22">
        <f>SUMIFS(portfolio!K:K,portfolio!F:F,B38)</f>
        <v>0.32431540549926385</v>
      </c>
      <c r="H38" s="6">
        <v>18</v>
      </c>
      <c r="I38" s="59" t="str">
        <f>IFERROR(INDEX(portfolio!D:D,MATCH(_xlfn.AGGREGATE(14,6,portfolio!B:B,H38),portfolio!B:B,0),1),"-")</f>
        <v>VOLCAN CIA MINERA SAA-CMN B</v>
      </c>
      <c r="J38" s="60">
        <f>IFERROR(INDEX(portfolio!B:B,MATCH(_xlfn.AGGREGATE(14,6,portfolio!B:B,H38),portfolio!B:B,0),1),"-")</f>
        <v>1.85803253544021E-2</v>
      </c>
      <c r="K38" s="55">
        <f>IFERROR(INDEX(portfolio!I:I,MATCH(_xlfn.AGGREGATE(14,6,portfolio!B:B,H38),portfolio!B:B,0),1),"-")</f>
        <v>1.3734489351125659E-2</v>
      </c>
      <c r="L38" s="9">
        <f>IFERROR(INDEX(portfolio!J:J,MATCH(_xlfn.AGGREGATE(14,6,portfolio!B:B,H38),portfolio!B:B,0),1),"-")</f>
        <v>3.5199119160959181E-4</v>
      </c>
      <c r="M38" s="9">
        <f>IFERROR(INDEX(portfolio!H:H,MATCH(_xlfn.AGGREGATE(14,6,portfolio!B:B,H38),portfolio!B:B,0),1),"-")/100</f>
        <v>2.5628269286964288E-4</v>
      </c>
      <c r="N38" s="22">
        <f>IFERROR(INDEX(portfolio!K:K,MATCH(_xlfn.AGGREGATE(14,6,portfolio!B:B,H38),portfolio!B:B,0),1),"-")</f>
        <v>8.7750442864830223E-3</v>
      </c>
    </row>
    <row r="39" spans="2:14" ht="30" x14ac:dyDescent="0.2">
      <c r="B39" s="6" t="s">
        <v>49</v>
      </c>
      <c r="C39" s="58">
        <f>SUMIFS(portfolio!B:B,portfolio!F:F,B39)</f>
        <v>0.12538439423135492</v>
      </c>
      <c r="D39" s="54">
        <f>SUMIFS(portfolio!I:I,portfolio!F:F,B39)</f>
        <v>-0.1235483750738158</v>
      </c>
      <c r="E39" s="8">
        <f>SUMIFS(portfolio!J:J,portfolio!F:F,B39)</f>
        <v>2.06792348243174E-2</v>
      </c>
      <c r="F39" s="21">
        <f>SUMIFS(portfolio!K:K,portfolio!F:F,B39)</f>
        <v>0.51552767716765313</v>
      </c>
      <c r="H39" s="6">
        <v>19</v>
      </c>
      <c r="I39" s="57" t="str">
        <f>IFERROR(INDEX(portfolio!D:D,MATCH(_xlfn.AGGREGATE(14,6,portfolio!B:B,H39),portfolio!B:B,0),1),"-")</f>
        <v>BANCOLOMBIA S.A.-SPONS ADR</v>
      </c>
      <c r="J39" s="58">
        <f>IFERROR(INDEX(portfolio!B:B,MATCH(_xlfn.AGGREGATE(14,6,portfolio!B:B,H39),portfolio!B:B,0),1),"-")</f>
        <v>1.8475979351568299E-2</v>
      </c>
      <c r="K39" s="54">
        <f>IFERROR(INDEX(portfolio!I:I,MATCH(_xlfn.AGGREGATE(14,6,portfolio!B:B,H39),portfolio!B:B,0),1),"-")</f>
        <v>1.8475979351568299E-2</v>
      </c>
      <c r="L39" s="7">
        <f>IFERROR(INDEX(portfolio!J:J,MATCH(_xlfn.AGGREGATE(14,6,portfolio!B:B,H39),portfolio!B:B,0),1),"-")</f>
        <v>-4.3616811288052813E-4</v>
      </c>
      <c r="M39" s="7">
        <f>IFERROR(INDEX(portfolio!H:H,MATCH(_xlfn.AGGREGATE(14,6,portfolio!B:B,H39),portfolio!B:B,0),1),"-")/100</f>
        <v>-2.3607306794457141E-4</v>
      </c>
      <c r="N39" s="21">
        <f>IFERROR(INDEX(portfolio!K:K,MATCH(_xlfn.AGGREGATE(14,6,portfolio!B:B,H39),portfolio!B:B,0),1),"-")</f>
        <v>-1.0873551947071118E-2</v>
      </c>
    </row>
    <row r="40" spans="2:14" ht="30.75" thickBot="1" x14ac:dyDescent="0.25">
      <c r="B40" s="6" t="s">
        <v>371</v>
      </c>
      <c r="C40" s="60">
        <f>SUMIFS(portfolio!B:B,portfolio!F:F,B40)</f>
        <v>0</v>
      </c>
      <c r="D40" s="55">
        <f>SUMIFS(portfolio!I:I,portfolio!F:F,B40)</f>
        <v>-5.8654252368187396E-3</v>
      </c>
      <c r="E40" s="10">
        <f>SUMIFS(portfolio!J:J,portfolio!F:F,B40)</f>
        <v>6.830697305955217E-4</v>
      </c>
      <c r="F40" s="22">
        <f>SUMIFS(portfolio!K:K,portfolio!F:F,B40)</f>
        <v>1.7028741853801529E-2</v>
      </c>
      <c r="H40" s="11">
        <v>20</v>
      </c>
      <c r="I40" s="61" t="str">
        <f>IFERROR(INDEX(portfolio!D:D,MATCH(_xlfn.AGGREGATE(14,6,portfolio!B:B,H40),portfolio!B:B,0),1),"-")</f>
        <v>MEGACABLE HOLDINGS-CPO</v>
      </c>
      <c r="J40" s="62">
        <f>IFERROR(INDEX(portfolio!B:B,MATCH(_xlfn.AGGREGATE(14,6,portfolio!B:B,H40),portfolio!B:B,0),1),"-")</f>
        <v>1.8331095998783801E-2</v>
      </c>
      <c r="K40" s="56">
        <f>IFERROR(INDEX(portfolio!I:I,MATCH(_xlfn.AGGREGATE(14,6,portfolio!B:B,H40),portfolio!B:B,0),1),"-")</f>
        <v>1.8331095998783801E-2</v>
      </c>
      <c r="L40" s="44">
        <f>IFERROR(INDEX(portfolio!J:J,MATCH(_xlfn.AGGREGATE(14,6,portfolio!B:B,H40),portfolio!B:B,0),1),"-")</f>
        <v>-5.6569177524445143E-5</v>
      </c>
      <c r="M40" s="44">
        <f>IFERROR(INDEX(portfolio!H:H,MATCH(_xlfn.AGGREGATE(14,6,portfolio!B:B,H40),portfolio!B:B,0),1),"-")/100</f>
        <v>-3.0859681018635382E-5</v>
      </c>
      <c r="N40" s="45">
        <f>IFERROR(INDEX(portfolio!K:K,MATCH(_xlfn.AGGREGATE(14,6,portfolio!B:B,H40),portfolio!B:B,0),1),"-")</f>
        <v>-1.4102541480001036E-3</v>
      </c>
    </row>
    <row r="41" spans="2:14" ht="30" x14ac:dyDescent="0.2">
      <c r="B41" s="6" t="s">
        <v>14</v>
      </c>
      <c r="C41" s="58">
        <f>SUMIFS(portfolio!B:B,portfolio!F:F,B41)</f>
        <v>0.22722106227233771</v>
      </c>
      <c r="D41" s="54">
        <f>SUMIFS(portfolio!I:I,portfolio!F:F,B41)</f>
        <v>-1.9243679923750881E-2</v>
      </c>
      <c r="E41" s="8">
        <f>SUMIFS(portfolio!J:J,portfolio!F:F,B41)</f>
        <v>5.8395932720662937E-3</v>
      </c>
      <c r="F41" s="21">
        <f>SUMIFS(portfolio!K:K,portfolio!F:F,B41)</f>
        <v>0.14557946561988253</v>
      </c>
    </row>
    <row r="42" spans="2:14" ht="33.75" x14ac:dyDescent="0.2">
      <c r="B42" s="6" t="s">
        <v>33</v>
      </c>
      <c r="C42" s="60">
        <f>SUMIFS(portfolio!B:B,portfolio!F:F,B42)</f>
        <v>8.2485846551451636E-2</v>
      </c>
      <c r="D42" s="55">
        <f>SUMIFS(portfolio!I:I,portfolio!F:F,B42)</f>
        <v>1.9636899164924958E-2</v>
      </c>
      <c r="E42" s="10">
        <f>SUMIFS(portfolio!J:J,portfolio!F:F,B42)</f>
        <v>2.2177043125846838E-4</v>
      </c>
      <c r="F42" s="22">
        <f>SUMIFS(portfolio!K:K,portfolio!F:F,B42)</f>
        <v>5.5286762910929307E-3</v>
      </c>
      <c r="H42" s="81" t="s">
        <v>388</v>
      </c>
      <c r="I42" s="81"/>
      <c r="J42" s="81"/>
      <c r="K42" s="81"/>
      <c r="L42" s="81"/>
      <c r="M42" s="81"/>
      <c r="N42" s="81"/>
    </row>
    <row r="43" spans="2:14" ht="30.75" thickBot="1" x14ac:dyDescent="0.25">
      <c r="B43" s="6" t="s">
        <v>54</v>
      </c>
      <c r="C43" s="58">
        <f>SUMIFS(portfolio!B:B,portfolio!F:F,B43)</f>
        <v>0.35720204501876862</v>
      </c>
      <c r="D43" s="54">
        <f>SUMIFS(portfolio!I:I,portfolio!F:F,B43)</f>
        <v>0.18896335736654393</v>
      </c>
      <c r="E43" s="8">
        <f>SUMIFS(portfolio!J:J,portfolio!F:F,B43)</f>
        <v>-3.3667058757928933E-3</v>
      </c>
      <c r="F43" s="21">
        <f>SUMIFS(portfolio!K:K,portfolio!F:F,B43)</f>
        <v>-8.3931058116967341E-2</v>
      </c>
    </row>
    <row r="44" spans="2:14" ht="30.75" thickBot="1" x14ac:dyDescent="0.25">
      <c r="B44" s="23" t="s">
        <v>360</v>
      </c>
      <c r="C44" s="75">
        <f>SUM(C37:C43)</f>
        <v>1.0000000000000004</v>
      </c>
      <c r="D44" s="75">
        <f>SUM(D37:D43)</f>
        <v>3.6082248300317588E-16</v>
      </c>
      <c r="E44" s="19">
        <f>SUM(E37:E43)</f>
        <v>4.011275386402266E-2</v>
      </c>
      <c r="F44" s="24">
        <f>SUM(F37:F43)</f>
        <v>1</v>
      </c>
      <c r="H44" s="2" t="s">
        <v>355</v>
      </c>
      <c r="I44" s="3" t="s">
        <v>356</v>
      </c>
      <c r="J44" s="3" t="s">
        <v>357</v>
      </c>
      <c r="K44" s="3" t="s">
        <v>358</v>
      </c>
      <c r="L44" s="4" t="s">
        <v>9</v>
      </c>
      <c r="M44" s="4" t="s">
        <v>7</v>
      </c>
      <c r="N44" s="5" t="s">
        <v>10</v>
      </c>
    </row>
    <row r="45" spans="2:14" ht="28.5" customHeight="1" x14ac:dyDescent="0.2">
      <c r="H45" s="6">
        <v>1</v>
      </c>
      <c r="I45" s="57" t="str">
        <f>IFERROR(INDEX(portfolio!D:D,MATCH(_xlfn.AGGREGATE(14,6,portfolio!J:J,H45),portfolio!J:J,0),1),"-")</f>
        <v>BANCOLOMBIA SA-PREF</v>
      </c>
      <c r="J45" s="58">
        <f>IFERROR(INDEX(portfolio!B:B,MATCH(_xlfn.AGGREGATE(14,6,portfolio!J:J,H45),portfolio!J:J,0),1),"-")</f>
        <v>0</v>
      </c>
      <c r="K45" s="54">
        <f>IFERROR(INDEX(portfolio!I:I,MATCH(_xlfn.AGGREGATE(14,6,portfolio!J:J,H45),portfolio!J:J,0),1),"-")</f>
        <v>-3.5520120971958301E-2</v>
      </c>
      <c r="L45" s="7">
        <f>IFERROR(INDEX(portfolio!J:J,MATCH(_xlfn.AGGREGATE(14,6,portfolio!J:J,H45),portfolio!J:J,0),1),"-")</f>
        <v>5.6035115604995099E-3</v>
      </c>
      <c r="M45" s="7">
        <f>IFERROR(INDEX(portfolio!H:H,MATCH(_xlfn.AGGREGATE(14,6,portfolio!J:J,H45),portfolio!J:J,0),1),"-")/100</f>
        <v>-1.5775598188202274E-3</v>
      </c>
      <c r="N45" s="21">
        <f>IFERROR(INDEX(portfolio!K:K,MATCH(_xlfn.AGGREGATE(14,6,portfolio!J:J,H45),portfolio!J:J,0),1),"-")</f>
        <v>0.1396940130187703</v>
      </c>
    </row>
    <row r="46" spans="2:14" ht="30" x14ac:dyDescent="0.2">
      <c r="H46" s="6">
        <v>2</v>
      </c>
      <c r="I46" s="59" t="str">
        <f>IFERROR(INDEX(portfolio!D:D,MATCH(_xlfn.AGGREGATE(14,6,portfolio!J:J,H46),portfolio!J:J,0),1),"-")</f>
        <v>GRUPO DE INV SURAMERICANA</v>
      </c>
      <c r="J46" s="60">
        <f>IFERROR(INDEX(portfolio!B:B,MATCH(_xlfn.AGGREGATE(14,6,portfolio!J:J,H46),portfolio!J:J,0),1),"-")</f>
        <v>0</v>
      </c>
      <c r="K46" s="55">
        <f>IFERROR(INDEX(portfolio!I:I,MATCH(_xlfn.AGGREGATE(14,6,portfolio!J:J,H46),portfolio!J:J,0),1),"-")</f>
        <v>-2.4791298153266902E-2</v>
      </c>
      <c r="L46" s="9">
        <f>IFERROR(INDEX(portfolio!J:J,MATCH(_xlfn.AGGREGATE(14,6,portfolio!J:J,H46),portfolio!J:J,0),1),"-")</f>
        <v>4.3436416037443207E-3</v>
      </c>
      <c r="M46" s="9">
        <f>IFERROR(INDEX(portfolio!H:H,MATCH(_xlfn.AGGREGATE(14,6,portfolio!J:J,H46),portfolio!J:J,0),1),"-")/100</f>
        <v>-1.7520831611522257E-3</v>
      </c>
      <c r="N46" s="22">
        <f>IFERROR(INDEX(portfolio!K:K,MATCH(_xlfn.AGGREGATE(14,6,portfolio!J:J,H46),portfolio!J:J,0),1),"-")</f>
        <v>0.10828579903710266</v>
      </c>
    </row>
    <row r="47" spans="2:14" ht="30" x14ac:dyDescent="0.2">
      <c r="H47" s="6">
        <v>3</v>
      </c>
      <c r="I47" s="57" t="str">
        <f>IFERROR(INDEX(portfolio!D:D,MATCH(_xlfn.AGGREGATE(14,6,portfolio!J:J,H47),portfolio!J:J,0),1),"-")</f>
        <v>EMPRESAS COPEC SA</v>
      </c>
      <c r="J47" s="58">
        <f>IFERROR(INDEX(portfolio!B:B,MATCH(_xlfn.AGGREGATE(14,6,portfolio!J:J,H47),portfolio!J:J,0),1),"-")</f>
        <v>0</v>
      </c>
      <c r="K47" s="54">
        <f>IFERROR(INDEX(portfolio!I:I,MATCH(_xlfn.AGGREGATE(14,6,portfolio!J:J,H47),portfolio!J:J,0),1),"-")</f>
        <v>-2.0510756042689201E-2</v>
      </c>
      <c r="L47" s="7">
        <f>IFERROR(INDEX(portfolio!J:J,MATCH(_xlfn.AGGREGATE(14,6,portfolio!J:J,H47),portfolio!J:J,0),1),"-")</f>
        <v>2.9687727879833922E-3</v>
      </c>
      <c r="M47" s="7">
        <f>IFERROR(INDEX(portfolio!H:H,MATCH(_xlfn.AGGREGATE(14,6,portfolio!J:J,H47),portfolio!J:J,0),1),"-")/100</f>
        <v>-1.4474224069578234E-3</v>
      </c>
      <c r="N47" s="21">
        <f>IFERROR(INDEX(portfolio!K:K,MATCH(_xlfn.AGGREGATE(14,6,portfolio!J:J,H47),portfolio!J:J,0),1),"-")</f>
        <v>7.4010694903849525E-2</v>
      </c>
    </row>
    <row r="48" spans="2:14" ht="30" x14ac:dyDescent="0.2">
      <c r="H48" s="6">
        <v>4</v>
      </c>
      <c r="I48" s="59" t="str">
        <f>IFERROR(INDEX(portfolio!D:D,MATCH(_xlfn.AGGREGATE(14,6,portfolio!J:J,H48),portfolio!J:J,0),1),"-")</f>
        <v>ECOPETROL SA</v>
      </c>
      <c r="J48" s="60">
        <f>IFERROR(INDEX(portfolio!B:B,MATCH(_xlfn.AGGREGATE(14,6,portfolio!J:J,H48),portfolio!J:J,0),1),"-")</f>
        <v>0</v>
      </c>
      <c r="K48" s="55">
        <f>IFERROR(INDEX(portfolio!I:I,MATCH(_xlfn.AGGREGATE(14,6,portfolio!J:J,H48),portfolio!J:J,0),1),"-")</f>
        <v>-1.9887177517340898E-2</v>
      </c>
      <c r="L48" s="9">
        <f>IFERROR(INDEX(portfolio!J:J,MATCH(_xlfn.AGGREGATE(14,6,portfolio!J:J,H48),portfolio!J:J,0),1),"-")</f>
        <v>2.8799973340232292E-3</v>
      </c>
      <c r="M48" s="9">
        <f>IFERROR(INDEX(portfolio!H:H,MATCH(_xlfn.AGGREGATE(14,6,portfolio!J:J,H48),portfolio!J:J,0),1),"-")/100</f>
        <v>-1.4481679622520471E-3</v>
      </c>
      <c r="N48" s="22">
        <f>IFERROR(INDEX(portfolio!K:K,MATCH(_xlfn.AGGREGATE(14,6,portfolio!J:J,H48),portfolio!J:J,0),1),"-")</f>
        <v>7.179754707906788E-2</v>
      </c>
    </row>
    <row r="49" spans="2:14" ht="33.75" x14ac:dyDescent="0.2">
      <c r="B49" s="81" t="s">
        <v>359</v>
      </c>
      <c r="C49" s="81"/>
      <c r="D49" s="81"/>
      <c r="E49" s="81"/>
      <c r="F49" s="81"/>
      <c r="H49" s="6">
        <v>5</v>
      </c>
      <c r="I49" s="57" t="str">
        <f>IFERROR(INDEX(portfolio!D:D,MATCH(_xlfn.AGGREGATE(14,6,portfolio!J:J,H49),portfolio!J:J,0),1),"-")</f>
        <v>CEMENTOS ARGOS SA</v>
      </c>
      <c r="J49" s="58">
        <f>IFERROR(INDEX(portfolio!B:B,MATCH(_xlfn.AGGREGATE(14,6,portfolio!J:J,H49),portfolio!J:J,0),1),"-")</f>
        <v>0</v>
      </c>
      <c r="K49" s="54">
        <f>IFERROR(INDEX(portfolio!I:I,MATCH(_xlfn.AGGREGATE(14,6,portfolio!J:J,H49),portfolio!J:J,0),1),"-")</f>
        <v>-1.5033187097810602E-2</v>
      </c>
      <c r="L49" s="7">
        <f>IFERROR(INDEX(portfolio!J:J,MATCH(_xlfn.AGGREGATE(14,6,portfolio!J:J,H49),portfolio!J:J,0),1),"-")</f>
        <v>2.6901866354774166E-3</v>
      </c>
      <c r="M49" s="7">
        <f>IFERROR(INDEX(portfolio!H:H,MATCH(_xlfn.AGGREGATE(14,6,portfolio!J:J,H49),portfolio!J:J,0),1),"-")/100</f>
        <v>-1.7894985394475726E-3</v>
      </c>
      <c r="N49" s="21">
        <f>IFERROR(INDEX(portfolio!K:K,MATCH(_xlfn.AGGREGATE(14,6,portfolio!J:J,H49),portfolio!J:J,0),1),"-")</f>
        <v>6.7065618197065718E-2</v>
      </c>
    </row>
    <row r="50" spans="2:14" ht="30.75" thickBot="1" x14ac:dyDescent="0.25">
      <c r="H50" s="6">
        <v>6</v>
      </c>
      <c r="I50" s="59" t="str">
        <f>IFERROR(INDEX(portfolio!D:D,MATCH(_xlfn.AGGREGATE(14,6,portfolio!J:J,H50),portfolio!J:J,0),1),"-")</f>
        <v>AMERICA MOVIL SAB DE C-SER L</v>
      </c>
      <c r="J50" s="60">
        <f>IFERROR(INDEX(portfolio!B:B,MATCH(_xlfn.AGGREGATE(14,6,portfolio!J:J,H50),portfolio!J:J,0),1),"-")</f>
        <v>0</v>
      </c>
      <c r="K50" s="55">
        <f>IFERROR(INDEX(portfolio!I:I,MATCH(_xlfn.AGGREGATE(14,6,portfolio!J:J,H50),portfolio!J:J,0),1),"-")</f>
        <v>-3.1931039958940505E-2</v>
      </c>
      <c r="L50" s="9">
        <f>IFERROR(INDEX(portfolio!J:J,MATCH(_xlfn.AGGREGATE(14,6,portfolio!J:J,H50),portfolio!J:J,0),1),"-")</f>
        <v>2.3780800355702519E-3</v>
      </c>
      <c r="M50" s="9">
        <f>IFERROR(INDEX(portfolio!H:H,MATCH(_xlfn.AGGREGATE(14,6,portfolio!J:J,H50),portfolio!J:J,0),1),"-")/100</f>
        <v>-7.4475495900796791E-4</v>
      </c>
      <c r="N50" s="22">
        <f>IFERROR(INDEX(portfolio!K:K,MATCH(_xlfn.AGGREGATE(14,6,portfolio!J:J,H50),portfolio!J:J,0),1),"-")</f>
        <v>5.9284885890199736E-2</v>
      </c>
    </row>
    <row r="51" spans="2:14" ht="30.75" thickBot="1" x14ac:dyDescent="0.25">
      <c r="B51" s="12" t="s">
        <v>6</v>
      </c>
      <c r="C51" s="13" t="s">
        <v>357</v>
      </c>
      <c r="D51" s="13" t="s">
        <v>358</v>
      </c>
      <c r="E51" s="13" t="s">
        <v>9</v>
      </c>
      <c r="F51" s="14" t="s">
        <v>10</v>
      </c>
      <c r="H51" s="6">
        <v>7</v>
      </c>
      <c r="I51" s="57" t="str">
        <f>IFERROR(INDEX(portfolio!D:D,MATCH(_xlfn.AGGREGATE(14,6,portfolio!J:J,H51),portfolio!J:J,0),1),"-")</f>
        <v>CENCOSUD SA</v>
      </c>
      <c r="J51" s="58">
        <f>IFERROR(INDEX(portfolio!B:B,MATCH(_xlfn.AGGREGATE(14,6,portfolio!J:J,H51),portfolio!J:J,0),1),"-")</f>
        <v>0</v>
      </c>
      <c r="K51" s="54">
        <f>IFERROR(INDEX(portfolio!I:I,MATCH(_xlfn.AGGREGATE(14,6,portfolio!J:J,H51),portfolio!J:J,0),1),"-")</f>
        <v>-1.74400250509699E-2</v>
      </c>
      <c r="L51" s="7">
        <f>IFERROR(INDEX(portfolio!J:J,MATCH(_xlfn.AGGREGATE(14,6,portfolio!J:J,H51),portfolio!J:J,0),1),"-")</f>
        <v>2.3091148854421689E-3</v>
      </c>
      <c r="M51" s="7">
        <f>IFERROR(INDEX(portfolio!H:H,MATCH(_xlfn.AGGREGATE(14,6,portfolio!J:J,H51),portfolio!J:J,0),1),"-")/100</f>
        <v>-1.324031862737348E-3</v>
      </c>
      <c r="N51" s="21">
        <f>IFERROR(INDEX(portfolio!K:K,MATCH(_xlfn.AGGREGATE(14,6,portfolio!J:J,H51),portfolio!J:J,0),1),"-")</f>
        <v>5.7565603530233468E-2</v>
      </c>
    </row>
    <row r="52" spans="2:14" ht="30" x14ac:dyDescent="0.2">
      <c r="B52" s="15" t="s">
        <v>363</v>
      </c>
      <c r="C52" s="63">
        <f>SUMIFS(portfolio!B:B,portfolio!G:G,B52)</f>
        <v>2.1759387977582103E-3</v>
      </c>
      <c r="D52" s="64">
        <f>SUMIFS(portfolio!I:I,portfolio!G:G,B52)</f>
        <v>2.1759387977582103E-3</v>
      </c>
      <c r="E52" s="65">
        <f>SUMIFS(portfolio!J:J,portfolio!G:G,B52)</f>
        <v>0</v>
      </c>
      <c r="F52" s="66">
        <f>SUMIFS(portfolio!K:K,portfolio!G:G,B52)</f>
        <v>0</v>
      </c>
      <c r="H52" s="6">
        <v>8</v>
      </c>
      <c r="I52" s="59" t="str">
        <f>IFERROR(INDEX(portfolio!D:D,MATCH(_xlfn.AGGREGATE(14,6,portfolio!J:J,H52),portfolio!J:J,0),1),"-")</f>
        <v>GRUPO NUTRESA SA</v>
      </c>
      <c r="J52" s="60">
        <f>IFERROR(INDEX(portfolio!B:B,MATCH(_xlfn.AGGREGATE(14,6,portfolio!J:J,H52),portfolio!J:J,0),1),"-")</f>
        <v>0</v>
      </c>
      <c r="K52" s="55">
        <f>IFERROR(INDEX(portfolio!I:I,MATCH(_xlfn.AGGREGATE(14,6,portfolio!J:J,H52),portfolio!J:J,0),1),"-")</f>
        <v>-1.5955980495691E-2</v>
      </c>
      <c r="L52" s="9">
        <f>IFERROR(INDEX(portfolio!J:J,MATCH(_xlfn.AGGREGATE(14,6,portfolio!J:J,H52),portfolio!J:J,0),1),"-")</f>
        <v>2.2925404346821501E-3</v>
      </c>
      <c r="M52" s="9">
        <f>IFERROR(INDEX(portfolio!H:H,MATCH(_xlfn.AGGREGATE(14,6,portfolio!J:J,H52),portfolio!J:J,0),1),"-")/100</f>
        <v>-1.4367906975702705E-3</v>
      </c>
      <c r="N52" s="22">
        <f>IFERROR(INDEX(portfolio!K:K,MATCH(_xlfn.AGGREGATE(14,6,portfolio!J:J,H52),portfolio!J:J,0),1),"-")</f>
        <v>5.7152406998870794E-2</v>
      </c>
    </row>
    <row r="53" spans="2:14" ht="30" x14ac:dyDescent="0.2">
      <c r="B53" s="16" t="s">
        <v>36</v>
      </c>
      <c r="C53" s="67">
        <f>SUMIFS(portfolio!B:B,portfolio!G:G,B53)</f>
        <v>0.1069706435010873</v>
      </c>
      <c r="D53" s="68">
        <f>SUMIFS(portfolio!I:I,portfolio!G:G,B53)</f>
        <v>5.574758065863334E-2</v>
      </c>
      <c r="E53" s="10">
        <f>SUMIFS(portfolio!J:J,portfolio!G:G,B53)</f>
        <v>3.4861477384381338E-5</v>
      </c>
      <c r="F53" s="69">
        <f>SUMIFS(portfolio!K:K,portfolio!G:G,B53)</f>
        <v>8.6908711136008212E-4</v>
      </c>
      <c r="H53" s="6">
        <v>9</v>
      </c>
      <c r="I53" s="57" t="str">
        <f>IFERROR(INDEX(portfolio!D:D,MATCH(_xlfn.AGGREGATE(14,6,portfolio!J:J,H53),portfolio!J:J,0),1),"-")</f>
        <v>TECNOGLASS INC</v>
      </c>
      <c r="J53" s="58">
        <f>IFERROR(INDEX(portfolio!B:B,MATCH(_xlfn.AGGREGATE(14,6,portfolio!J:J,H53),portfolio!J:J,0),1),"-")</f>
        <v>1.87255778780228E-2</v>
      </c>
      <c r="K53" s="54">
        <f>IFERROR(INDEX(portfolio!I:I,MATCH(_xlfn.AGGREGATE(14,6,portfolio!J:J,H53),portfolio!J:J,0),1),"-")</f>
        <v>1.87255778780228E-2</v>
      </c>
      <c r="L53" s="7">
        <f>IFERROR(INDEX(portfolio!J:J,MATCH(_xlfn.AGGREGATE(14,6,portfolio!J:J,H53),portfolio!J:J,0),1),"-")</f>
        <v>2.2063172863738215E-3</v>
      </c>
      <c r="M53" s="7">
        <f>IFERROR(INDEX(portfolio!H:H,MATCH(_xlfn.AGGREGATE(14,6,portfolio!J:J,H53),portfolio!J:J,0),1),"-")/100</f>
        <v>1.1782372222345441E-3</v>
      </c>
      <c r="N53" s="21">
        <f>IFERROR(INDEX(portfolio!K:K,MATCH(_xlfn.AGGREGATE(14,6,portfolio!J:J,H53),portfolio!J:J,0),1),"-")</f>
        <v>5.5002887457015988E-2</v>
      </c>
    </row>
    <row r="54" spans="2:14" ht="30" x14ac:dyDescent="0.2">
      <c r="B54" s="16" t="s">
        <v>15</v>
      </c>
      <c r="C54" s="70">
        <f>SUMIFS(portfolio!B:B,portfolio!G:G,B54)</f>
        <v>0.14769231704073243</v>
      </c>
      <c r="D54" s="71">
        <f>SUMIFS(portfolio!I:I,portfolio!G:G,B54)</f>
        <v>6.7789664676733835E-3</v>
      </c>
      <c r="E54" s="8">
        <f>SUMIFS(portfolio!J:J,portfolio!G:G,B54)</f>
        <v>6.6321323087142605E-3</v>
      </c>
      <c r="F54" s="72">
        <f>SUMIFS(portfolio!K:K,portfolio!G:G,B54)</f>
        <v>0.16533724738013203</v>
      </c>
      <c r="H54" s="6">
        <v>10</v>
      </c>
      <c r="I54" s="59" t="str">
        <f>IFERROR(INDEX(portfolio!D:D,MATCH(_xlfn.AGGREGATE(14,6,portfolio!J:J,H54),portfolio!J:J,0),1),"-")</f>
        <v>GRUPO AVAL ACCIONES SA -PF</v>
      </c>
      <c r="J54" s="60">
        <f>IFERROR(INDEX(portfolio!B:B,MATCH(_xlfn.AGGREGATE(14,6,portfolio!J:J,H54),portfolio!J:J,0),1),"-")</f>
        <v>0</v>
      </c>
      <c r="K54" s="55">
        <f>IFERROR(INDEX(portfolio!I:I,MATCH(_xlfn.AGGREGATE(14,6,portfolio!J:J,H54),portfolio!J:J,0),1),"-")</f>
        <v>-1.22051427653584E-2</v>
      </c>
      <c r="L54" s="9">
        <f>IFERROR(INDEX(portfolio!J:J,MATCH(_xlfn.AGGREGATE(14,6,portfolio!J:J,H54),portfolio!J:J,0),1),"-")</f>
        <v>2.0528631681271422E-3</v>
      </c>
      <c r="M54" s="9">
        <f>IFERROR(INDEX(portfolio!H:H,MATCH(_xlfn.AGGREGATE(14,6,portfolio!J:J,H54),portfolio!J:J,0),1),"-")/100</f>
        <v>-1.6819657152669614E-3</v>
      </c>
      <c r="N54" s="22">
        <f>IFERROR(INDEX(portfolio!K:K,MATCH(_xlfn.AGGREGATE(14,6,portfolio!J:J,H54),portfolio!J:J,0),1),"-")</f>
        <v>5.1177318193761957E-2</v>
      </c>
    </row>
    <row r="55" spans="2:14" ht="30" x14ac:dyDescent="0.2">
      <c r="B55" s="16" t="s">
        <v>115</v>
      </c>
      <c r="C55" s="67">
        <f>SUMIFS(portfolio!B:B,portfolio!G:G,B55)</f>
        <v>4.0936330635528068E-2</v>
      </c>
      <c r="D55" s="68">
        <f>SUMIFS(portfolio!I:I,portfolio!G:G,B55)</f>
        <v>-4.6849984448645195E-3</v>
      </c>
      <c r="E55" s="10">
        <f>SUMIFS(portfolio!J:J,portfolio!G:G,B55)</f>
        <v>6.6311394144716197E-3</v>
      </c>
      <c r="F55" s="69">
        <f>SUMIFS(portfolio!K:K,portfolio!G:G,B55)</f>
        <v>0.16531249479779853</v>
      </c>
      <c r="H55" s="6">
        <v>11</v>
      </c>
      <c r="I55" s="57" t="str">
        <f>IFERROR(INDEX(portfolio!D:D,MATCH(_xlfn.AGGREGATE(14,6,portfolio!J:J,H55),portfolio!J:J,0),1),"-")</f>
        <v>BANCOLOMBIA SA</v>
      </c>
      <c r="J55" s="58">
        <f>IFERROR(INDEX(portfolio!B:B,MATCH(_xlfn.AGGREGATE(14,6,portfolio!J:J,H55),portfolio!J:J,0),1),"-")</f>
        <v>0</v>
      </c>
      <c r="K55" s="54">
        <f>IFERROR(INDEX(portfolio!I:I,MATCH(_xlfn.AGGREGATE(14,6,portfolio!J:J,H55),portfolio!J:J,0),1),"-")</f>
        <v>-1.5125992847152102E-2</v>
      </c>
      <c r="L55" s="7">
        <f>IFERROR(INDEX(portfolio!J:J,MATCH(_xlfn.AGGREGATE(14,6,portfolio!J:J,H55),portfolio!J:J,0),1),"-")</f>
        <v>1.9378450497834912E-3</v>
      </c>
      <c r="M55" s="7">
        <f>IFERROR(INDEX(portfolio!H:H,MATCH(_xlfn.AGGREGATE(14,6,portfolio!J:J,H55),portfolio!J:J,0),1),"-")/100</f>
        <v>-1.2811357703030684E-3</v>
      </c>
      <c r="N55" s="21">
        <f>IFERROR(INDEX(portfolio!K:K,MATCH(_xlfn.AGGREGATE(14,6,portfolio!J:J,H55),portfolio!J:J,0),1),"-")</f>
        <v>4.8309947912141597E-2</v>
      </c>
    </row>
    <row r="56" spans="2:14" ht="30" x14ac:dyDescent="0.2">
      <c r="B56" s="16" t="s">
        <v>50</v>
      </c>
      <c r="C56" s="70">
        <f>SUMIFS(portfolio!B:B,portfolio!G:G,B56)</f>
        <v>0.27631513097483118</v>
      </c>
      <c r="D56" s="71">
        <f>SUMIFS(portfolio!I:I,portfolio!G:G,B56)</f>
        <v>-4.6040123889605225E-2</v>
      </c>
      <c r="E56" s="8">
        <f>SUMIFS(portfolio!J:J,portfolio!G:G,B56)</f>
        <v>1.4870059575006476E-2</v>
      </c>
      <c r="F56" s="72">
        <f>SUMIFS(portfolio!K:K,portfolio!G:G,B56)</f>
        <v>0.37070652454863023</v>
      </c>
      <c r="H56" s="6">
        <v>12</v>
      </c>
      <c r="I56" s="59" t="str">
        <f>IFERROR(INDEX(portfolio!D:D,MATCH(_xlfn.AGGREGATE(14,6,portfolio!J:J,H56),portfolio!J:J,0),1),"-")</f>
        <v>LATAM AIRLINES GROUP SA</v>
      </c>
      <c r="J56" s="60">
        <f>IFERROR(INDEX(portfolio!B:B,MATCH(_xlfn.AGGREGATE(14,6,portfolio!J:J,H56),portfolio!J:J,0),1),"-")</f>
        <v>0</v>
      </c>
      <c r="K56" s="55">
        <f>IFERROR(INDEX(portfolio!I:I,MATCH(_xlfn.AGGREGATE(14,6,portfolio!J:J,H56),portfolio!J:J,0),1),"-")</f>
        <v>-1.2376190897121499E-2</v>
      </c>
      <c r="L56" s="9">
        <f>IFERROR(INDEX(portfolio!J:J,MATCH(_xlfn.AGGREGATE(14,6,portfolio!J:J,H56),portfolio!J:J,0),1),"-")</f>
        <v>1.572991294316645E-3</v>
      </c>
      <c r="M56" s="9">
        <f>IFERROR(INDEX(portfolio!H:H,MATCH(_xlfn.AGGREGATE(14,6,portfolio!J:J,H56),portfolio!J:J,0),1),"-")/100</f>
        <v>-1.2709817644154934E-3</v>
      </c>
      <c r="N56" s="22">
        <f>IFERROR(INDEX(portfolio!K:K,MATCH(_xlfn.AGGREGATE(14,6,portfolio!J:J,H56),portfolio!J:J,0),1),"-")</f>
        <v>3.9214243421154614E-2</v>
      </c>
    </row>
    <row r="57" spans="2:14" ht="30" x14ac:dyDescent="0.2">
      <c r="B57" s="16" t="s">
        <v>63</v>
      </c>
      <c r="C57" s="67">
        <f>SUMIFS(portfolio!B:B,portfolio!G:G,B57)</f>
        <v>8.8160189253777901E-3</v>
      </c>
      <c r="D57" s="68">
        <f>SUMIFS(portfolio!I:I,portfolio!G:G,B57)</f>
        <v>7.5113305635781304E-3</v>
      </c>
      <c r="E57" s="10">
        <f>SUMIFS(portfolio!J:J,portfolio!G:G,B57)</f>
        <v>2.4317566000317873E-4</v>
      </c>
      <c r="F57" s="69">
        <f>SUMIFS(portfolio!K:K,portfolio!G:G,B57)</f>
        <v>6.062302798444468E-3</v>
      </c>
      <c r="H57" s="6">
        <v>13</v>
      </c>
      <c r="I57" s="57" t="str">
        <f>IFERROR(INDEX(portfolio!D:D,MATCH(_xlfn.AGGREGATE(14,6,portfolio!J:J,H57),portfolio!J:J,0),1),"-")</f>
        <v>GRUPO HOTELERO SANTA FE SAB</v>
      </c>
      <c r="J57" s="58">
        <f>IFERROR(INDEX(portfolio!B:B,MATCH(_xlfn.AGGREGATE(14,6,portfolio!J:J,H57),portfolio!J:J,0),1),"-")</f>
        <v>2.7847242874555801E-2</v>
      </c>
      <c r="K57" s="54">
        <f>IFERROR(INDEX(portfolio!I:I,MATCH(_xlfn.AGGREGATE(14,6,portfolio!J:J,H57),portfolio!J:J,0),1),"-")</f>
        <v>2.7847242874555801E-2</v>
      </c>
      <c r="L57" s="7">
        <f>IFERROR(INDEX(portfolio!J:J,MATCH(_xlfn.AGGREGATE(14,6,portfolio!J:J,H57),portfolio!J:J,0),1),"-")</f>
        <v>1.430248049439635E-3</v>
      </c>
      <c r="M57" s="7">
        <f>IFERROR(INDEX(portfolio!H:H,MATCH(_xlfn.AGGREGATE(14,6,portfolio!J:J,H57),portfolio!J:J,0),1),"-")/100</f>
        <v>5.1360490368203076E-4</v>
      </c>
      <c r="N57" s="21">
        <f>IFERROR(INDEX(portfolio!K:K,MATCH(_xlfn.AGGREGATE(14,6,portfolio!J:J,H57),portfolio!J:J,0),1),"-")</f>
        <v>3.5655693306124066E-2</v>
      </c>
    </row>
    <row r="58" spans="2:14" ht="30" x14ac:dyDescent="0.2">
      <c r="B58" s="16" t="s">
        <v>18</v>
      </c>
      <c r="C58" s="70">
        <f>SUMIFS(portfolio!B:B,portfolio!G:G,B58)</f>
        <v>4.996230091112823E-2</v>
      </c>
      <c r="D58" s="71">
        <f>SUMIFS(portfolio!I:I,portfolio!G:G,B58)</f>
        <v>-7.4868486230661854E-3</v>
      </c>
      <c r="E58" s="8">
        <f>SUMIFS(portfolio!J:J,portfolio!G:G,B58)</f>
        <v>-1.9877963761023788E-3</v>
      </c>
      <c r="F58" s="72">
        <f>SUMIFS(portfolio!K:K,portfolio!G:G,B58)</f>
        <v>-4.9555220836763399E-2</v>
      </c>
      <c r="H58" s="6">
        <v>14</v>
      </c>
      <c r="I58" s="59" t="str">
        <f>IFERROR(INDEX(portfolio!D:D,MATCH(_xlfn.AGGREGATE(14,6,portfolio!J:J,H58),portfolio!J:J,0),1),"-")</f>
        <v>CORP FINANCIERA COLOMBIANA</v>
      </c>
      <c r="J58" s="60">
        <f>IFERROR(INDEX(portfolio!B:B,MATCH(_xlfn.AGGREGATE(14,6,portfolio!J:J,H58),portfolio!J:J,0),1),"-")</f>
        <v>0</v>
      </c>
      <c r="K58" s="55">
        <f>IFERROR(INDEX(portfolio!I:I,MATCH(_xlfn.AGGREGATE(14,6,portfolio!J:J,H58),portfolio!J:J,0),1),"-")</f>
        <v>-9.24713442715531E-3</v>
      </c>
      <c r="L58" s="9">
        <f>IFERROR(INDEX(portfolio!J:J,MATCH(_xlfn.AGGREGATE(14,6,portfolio!J:J,H58),portfolio!J:J,0),1),"-")</f>
        <v>1.4121561958072911E-3</v>
      </c>
      <c r="M58" s="9">
        <f>IFERROR(INDEX(portfolio!H:H,MATCH(_xlfn.AGGREGATE(14,6,portfolio!J:J,H58),portfolio!J:J,0),1),"-")/100</f>
        <v>-1.5271284384709781E-3</v>
      </c>
      <c r="N58" s="22">
        <f>IFERROR(INDEX(portfolio!K:K,MATCH(_xlfn.AGGREGATE(14,6,portfolio!J:J,H58),portfolio!J:J,0),1),"-")</f>
        <v>3.5204668335520627E-2</v>
      </c>
    </row>
    <row r="59" spans="2:14" ht="30" x14ac:dyDescent="0.2">
      <c r="B59" s="16" t="s">
        <v>373</v>
      </c>
      <c r="C59" s="67">
        <f>SUMIFS(portfolio!B:B,portfolio!G:G,B59)</f>
        <v>1.55200074935011E-2</v>
      </c>
      <c r="D59" s="68">
        <f>SUMIFS(portfolio!I:I,portfolio!G:G,B59)</f>
        <v>1.1255542096834971E-2</v>
      </c>
      <c r="E59" s="10">
        <f>SUMIFS(portfolio!J:J,portfolio!G:G,B59)</f>
        <v>-2.6019103566304994E-4</v>
      </c>
      <c r="F59" s="69">
        <f>SUMIFS(portfolio!K:K,portfolio!G:G,B59)</f>
        <v>-6.4864914671544562E-3</v>
      </c>
      <c r="H59" s="6">
        <v>15</v>
      </c>
      <c r="I59" s="57" t="str">
        <f>IFERROR(INDEX(portfolio!D:D,MATCH(_xlfn.AGGREGATE(14,6,portfolio!J:J,H59),portfolio!J:J,0),1),"-")</f>
        <v>ENEL AMERICAS SA</v>
      </c>
      <c r="J59" s="58">
        <f>IFERROR(INDEX(portfolio!B:B,MATCH(_xlfn.AGGREGATE(14,6,portfolio!J:J,H59),portfolio!J:J,0),1),"-")</f>
        <v>0</v>
      </c>
      <c r="K59" s="54">
        <f>IFERROR(INDEX(portfolio!I:I,MATCH(_xlfn.AGGREGATE(14,6,portfolio!J:J,H59),portfolio!J:J,0),1),"-")</f>
        <v>-1.4556971926013001E-2</v>
      </c>
      <c r="L59" s="7">
        <f>IFERROR(INDEX(portfolio!J:J,MATCH(_xlfn.AGGREGATE(14,6,portfolio!J:J,H59),portfolio!J:J,0),1),"-")</f>
        <v>1.3830236445154908E-3</v>
      </c>
      <c r="M59" s="7">
        <f>IFERROR(INDEX(portfolio!H:H,MATCH(_xlfn.AGGREGATE(14,6,portfolio!J:J,H59),portfolio!J:J,0),1),"-")/100</f>
        <v>-9.5007646613926413E-4</v>
      </c>
      <c r="N59" s="21">
        <f>IFERROR(INDEX(portfolio!K:K,MATCH(_xlfn.AGGREGATE(14,6,portfolio!J:J,H59),portfolio!J:J,0),1),"-")</f>
        <v>3.4478401787216409E-2</v>
      </c>
    </row>
    <row r="60" spans="2:14" ht="30" x14ac:dyDescent="0.2">
      <c r="B60" s="16" t="s">
        <v>84</v>
      </c>
      <c r="C60" s="70">
        <f>SUMIFS(portfolio!B:B,portfolio!G:G,B60)</f>
        <v>0.24275766381219874</v>
      </c>
      <c r="D60" s="71">
        <f>SUMIFS(portfolio!I:I,portfolio!G:G,B60)</f>
        <v>2.8743508186508199E-2</v>
      </c>
      <c r="E60" s="8">
        <f>SUMIFS(portfolio!J:J,portfolio!G:G,B60)</f>
        <v>8.794576762720524E-3</v>
      </c>
      <c r="F60" s="72">
        <f>SUMIFS(portfolio!K:K,portfolio!G:G,B60)</f>
        <v>0.21924639710684196</v>
      </c>
      <c r="H60" s="6">
        <v>16</v>
      </c>
      <c r="I60" s="59" t="str">
        <f>IFERROR(INDEX(portfolio!D:D,MATCH(_xlfn.AGGREGATE(14,6,portfolio!J:J,H60),portfolio!J:J,0),1),"-")</f>
        <v>BANCO SANTANDER CHILE</v>
      </c>
      <c r="J60" s="60">
        <f>IFERROR(INDEX(portfolio!B:B,MATCH(_xlfn.AGGREGATE(14,6,portfolio!J:J,H60),portfolio!J:J,0),1),"-")</f>
        <v>0</v>
      </c>
      <c r="K60" s="55">
        <f>IFERROR(INDEX(portfolio!I:I,MATCH(_xlfn.AGGREGATE(14,6,portfolio!J:J,H60),portfolio!J:J,0),1),"-")</f>
        <v>-1.64204814992822E-2</v>
      </c>
      <c r="L60" s="9">
        <f>IFERROR(INDEX(portfolio!J:J,MATCH(_xlfn.AGGREGATE(14,6,portfolio!J:J,H60),portfolio!J:J,0),1),"-")</f>
        <v>1.3511019764697039E-3</v>
      </c>
      <c r="M60" s="9">
        <f>IFERROR(INDEX(portfolio!H:H,MATCH(_xlfn.AGGREGATE(14,6,portfolio!J:J,H60),portfolio!J:J,0),1),"-")/100</f>
        <v>-8.2281507794321727E-4</v>
      </c>
      <c r="N60" s="22">
        <f>IFERROR(INDEX(portfolio!K:K,MATCH(_xlfn.AGGREGATE(14,6,portfolio!J:J,H60),portfolio!J:J,0),1),"-")</f>
        <v>3.3682603319876131E-2</v>
      </c>
    </row>
    <row r="61" spans="2:14" ht="30" x14ac:dyDescent="0.2">
      <c r="B61" s="16" t="s">
        <v>136</v>
      </c>
      <c r="C61" s="67">
        <f>SUMIFS(portfolio!B:B,portfolio!G:G,B61)</f>
        <v>5.4373736601519757E-2</v>
      </c>
      <c r="D61" s="68">
        <f>SUMIFS(portfolio!I:I,portfolio!G:G,B61)</f>
        <v>3.5676689531593121E-2</v>
      </c>
      <c r="E61" s="10">
        <f>SUMIFS(portfolio!J:J,portfolio!G:G,B61)</f>
        <v>-6.9778500148341585E-4</v>
      </c>
      <c r="F61" s="69">
        <f>SUMIFS(portfolio!K:K,portfolio!G:G,B61)</f>
        <v>-1.7395589538649524E-2</v>
      </c>
      <c r="H61" s="6">
        <v>17</v>
      </c>
      <c r="I61" s="57" t="str">
        <f>IFERROR(INDEX(portfolio!D:D,MATCH(_xlfn.AGGREGATE(14,6,portfolio!J:J,H61),portfolio!J:J,0),1),"-")</f>
        <v>FORTUNA SILVER MINES INC</v>
      </c>
      <c r="J61" s="58">
        <f>IFERROR(INDEX(portfolio!B:B,MATCH(_xlfn.AGGREGATE(14,6,portfolio!J:J,H61),portfolio!J:J,0),1),"-")</f>
        <v>8.6200115482426202E-5</v>
      </c>
      <c r="K61" s="54">
        <f>IFERROR(INDEX(portfolio!I:I,MATCH(_xlfn.AGGREGATE(14,6,portfolio!J:J,H61),portfolio!J:J,0),1),"-")</f>
        <v>-7.3845666232435136E-3</v>
      </c>
      <c r="L61" s="7">
        <f>IFERROR(INDEX(portfolio!J:J,MATCH(_xlfn.AGGREGATE(14,6,portfolio!J:J,H61),portfolio!J:J,0),1),"-")</f>
        <v>1.2724890696528188E-3</v>
      </c>
      <c r="M61" s="7">
        <f>IFERROR(INDEX(portfolio!H:H,MATCH(_xlfn.AGGREGATE(14,6,portfolio!J:J,H61),portfolio!J:J,0),1),"-")/100</f>
        <v>-1.7231736601137264E-3</v>
      </c>
      <c r="N61" s="21">
        <f>IFERROR(INDEX(portfolio!K:K,MATCH(_xlfn.AGGREGATE(14,6,portfolio!J:J,H61),portfolio!J:J,0),1),"-")</f>
        <v>3.1722805020228763E-2</v>
      </c>
    </row>
    <row r="62" spans="2:14" ht="30" x14ac:dyDescent="0.2">
      <c r="B62" s="16" t="s">
        <v>39</v>
      </c>
      <c r="C62" s="70">
        <f>SUMIFS(portfolio!B:B,portfolio!G:G,B62)</f>
        <v>1.43504546332255E-2</v>
      </c>
      <c r="D62" s="71">
        <f>SUMIFS(portfolio!I:I,portfolio!G:G,B62)</f>
        <v>-2.750854734567439E-2</v>
      </c>
      <c r="E62" s="8">
        <f>SUMIFS(portfolio!J:J,portfolio!G:G,B62)</f>
        <v>1.6352498371656888E-3</v>
      </c>
      <c r="F62" s="72">
        <f>SUMIFS(portfolio!K:K,portfolio!G:G,B62)</f>
        <v>4.0766331893067873E-2</v>
      </c>
      <c r="H62" s="6">
        <v>18</v>
      </c>
      <c r="I62" s="59" t="str">
        <f>IFERROR(INDEX(portfolio!D:D,MATCH(_xlfn.AGGREGATE(14,6,portfolio!J:J,H62),portfolio!J:J,0),1),"-")</f>
        <v>ALMACENES EXITO SA</v>
      </c>
      <c r="J62" s="60">
        <f>IFERROR(INDEX(portfolio!B:B,MATCH(_xlfn.AGGREGATE(14,6,portfolio!J:J,H62),portfolio!J:J,0),1),"-")</f>
        <v>0</v>
      </c>
      <c r="K62" s="55">
        <f>IFERROR(INDEX(portfolio!I:I,MATCH(_xlfn.AGGREGATE(14,6,portfolio!J:J,H62),portfolio!J:J,0),1),"-")</f>
        <v>-7.6688004801704797E-3</v>
      </c>
      <c r="L62" s="9">
        <f>IFERROR(INDEX(portfolio!J:J,MATCH(_xlfn.AGGREGATE(14,6,portfolio!J:J,H62),portfolio!J:J,0),1),"-")</f>
        <v>1.1078284436395166E-3</v>
      </c>
      <c r="M62" s="9">
        <f>IFERROR(INDEX(portfolio!H:H,MATCH(_xlfn.AGGREGATE(14,6,portfolio!J:J,H62),portfolio!J:J,0),1),"-")/100</f>
        <v>-1.4445915583591884E-3</v>
      </c>
      <c r="N62" s="22">
        <f>IFERROR(INDEX(portfolio!K:K,MATCH(_xlfn.AGGREGATE(14,6,portfolio!J:J,H62),portfolio!J:J,0),1),"-")</f>
        <v>2.7617860578581063E-2</v>
      </c>
    </row>
    <row r="63" spans="2:14" ht="30" x14ac:dyDescent="0.2">
      <c r="B63" s="16" t="s">
        <v>23</v>
      </c>
      <c r="C63" s="67">
        <f>SUMIFS(portfolio!B:B,portfolio!G:G,B63)</f>
        <v>4.0129456673112171E-2</v>
      </c>
      <c r="D63" s="68">
        <f>SUMIFS(portfolio!I:I,portfolio!G:G,B63)</f>
        <v>-6.2169037999368688E-2</v>
      </c>
      <c r="E63" s="10">
        <f>SUMIFS(portfolio!J:J,portfolio!G:G,B63)</f>
        <v>4.2173312418053782E-3</v>
      </c>
      <c r="F63" s="69">
        <f>SUMIFS(portfolio!K:K,portfolio!G:G,B63)</f>
        <v>0.10513691620629229</v>
      </c>
      <c r="H63" s="6">
        <v>19</v>
      </c>
      <c r="I63" s="57" t="str">
        <f>IFERROR(INDEX(portfolio!D:D,MATCH(_xlfn.AGGREGATE(14,6,portfolio!J:J,H63),portfolio!J:J,0),1),"-")</f>
        <v>MEXICHEM SAB DE CV-*</v>
      </c>
      <c r="J63" s="58">
        <f>IFERROR(INDEX(portfolio!B:B,MATCH(_xlfn.AGGREGATE(14,6,portfolio!J:J,H63),portfolio!J:J,0),1),"-")</f>
        <v>1.78923161338813E-2</v>
      </c>
      <c r="K63" s="54">
        <f>IFERROR(INDEX(portfolio!I:I,MATCH(_xlfn.AGGREGATE(14,6,portfolio!J:J,H63),portfolio!J:J,0),1),"-")</f>
        <v>1.3869698693258751E-2</v>
      </c>
      <c r="L63" s="7">
        <f>IFERROR(INDEX(portfolio!J:J,MATCH(_xlfn.AGGREGATE(14,6,portfolio!J:J,H63),portfolio!J:J,0),1),"-")</f>
        <v>1.0207864957682599E-3</v>
      </c>
      <c r="M63" s="7">
        <f>IFERROR(INDEX(portfolio!H:H,MATCH(_xlfn.AGGREGATE(14,6,portfolio!J:J,H63),portfolio!J:J,0),1),"-")/100</f>
        <v>7.3598318056065958E-4</v>
      </c>
      <c r="N63" s="21">
        <f>IFERROR(INDEX(portfolio!K:K,MATCH(_xlfn.AGGREGATE(14,6,portfolio!J:J,H63),portfolio!J:J,0),1),"-")</f>
        <v>2.5447928587216961E-2</v>
      </c>
    </row>
    <row r="64" spans="2:14" ht="30.75" thickBot="1" x14ac:dyDescent="0.25">
      <c r="B64" s="23" t="s">
        <v>360</v>
      </c>
      <c r="C64" s="73">
        <f>SUM(C52:C63)</f>
        <v>1.0000000000000004</v>
      </c>
      <c r="D64" s="74">
        <f t="shared" ref="D64:F64" si="0">SUM(D52:D63)</f>
        <v>3.677613769070831E-16</v>
      </c>
      <c r="E64" s="26">
        <f t="shared" si="0"/>
        <v>4.0112753864022667E-2</v>
      </c>
      <c r="F64" s="25">
        <f t="shared" si="0"/>
        <v>1</v>
      </c>
      <c r="H64" s="11">
        <v>20</v>
      </c>
      <c r="I64" s="61" t="str">
        <f>IFERROR(INDEX(portfolio!D:D,MATCH(_xlfn.AGGREGATE(14,6,portfolio!J:J,H64),portfolio!J:J,0),1),"-")</f>
        <v>SOUTHERN COPPER CORP</v>
      </c>
      <c r="J64" s="62">
        <f>IFERROR(INDEX(portfolio!B:B,MATCH(_xlfn.AGGREGATE(14,6,portfolio!J:J,H64),portfolio!J:J,0),1),"-")</f>
        <v>9.0562262353555099E-3</v>
      </c>
      <c r="K64" s="56">
        <f>IFERROR(INDEX(portfolio!I:I,MATCH(_xlfn.AGGREGATE(14,6,portfolio!J:J,H64),portfolio!J:J,0),1),"-")</f>
        <v>-1.8492121263243788E-2</v>
      </c>
      <c r="L64" s="44">
        <f>IFERROR(INDEX(portfolio!J:J,MATCH(_xlfn.AGGREGATE(14,6,portfolio!J:J,H64),portfolio!J:J,0),1),"-")</f>
        <v>9.8710704043805664E-4</v>
      </c>
      <c r="M64" s="44">
        <f>IFERROR(INDEX(portfolio!H:H,MATCH(_xlfn.AGGREGATE(14,6,portfolio!J:J,H64),portfolio!J:J,0),1),"-")/100</f>
        <v>-5.3379870615498208E-4</v>
      </c>
      <c r="N64" s="45">
        <f>IFERROR(INDEX(portfolio!K:K,MATCH(_xlfn.AGGREGATE(14,6,portfolio!J:J,H64),portfolio!J:J,0),1),"-")</f>
        <v>2.4608308962885697E-2</v>
      </c>
    </row>
    <row r="68" spans="7:11" ht="33.75" x14ac:dyDescent="0.2">
      <c r="G68" s="53" t="s">
        <v>390</v>
      </c>
      <c r="H68" s="1"/>
      <c r="I68" s="1"/>
      <c r="J68" s="1"/>
      <c r="K68" s="1"/>
    </row>
    <row r="123" spans="2:2" ht="30" x14ac:dyDescent="0.4">
      <c r="B123" s="17" t="s">
        <v>361</v>
      </c>
    </row>
  </sheetData>
  <mergeCells count="6">
    <mergeCell ref="B49:F49"/>
    <mergeCell ref="M12:O12"/>
    <mergeCell ref="B18:F18"/>
    <mergeCell ref="B34:F34"/>
    <mergeCell ref="H18:N18"/>
    <mergeCell ref="H42:N42"/>
  </mergeCells>
  <printOptions horizontalCentered="1"/>
  <pageMargins left="0" right="0" top="0" bottom="0" header="0" footer="0"/>
  <pageSetup scale="2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0.499984740745262"/>
    <pageSetUpPr fitToPage="1"/>
  </sheetPr>
  <dimension ref="B11:Q178"/>
  <sheetViews>
    <sheetView zoomScale="10" zoomScaleNormal="10" workbookViewId="0">
      <selection activeCell="O26" sqref="O26"/>
    </sheetView>
  </sheetViews>
  <sheetFormatPr baseColWidth="10" defaultColWidth="23.625" defaultRowHeight="24.75" customHeight="1" x14ac:dyDescent="0.2"/>
  <cols>
    <col min="1" max="1" width="11" customWidth="1"/>
    <col min="2" max="2" width="68.25" customWidth="1"/>
    <col min="3" max="3" width="40" customWidth="1"/>
    <col min="6" max="6" width="40.5" customWidth="1"/>
    <col min="7" max="7" width="34.625" style="29" customWidth="1"/>
    <col min="8" max="8" width="35" style="29" customWidth="1"/>
    <col min="9" max="10" width="23.625" style="29"/>
  </cols>
  <sheetData>
    <row r="11" spans="2:17" ht="45.75" customHeight="1" x14ac:dyDescent="0.6">
      <c r="B11" s="49" t="s">
        <v>389</v>
      </c>
      <c r="D11" s="27"/>
    </row>
    <row r="12" spans="2:17" ht="39.75" customHeight="1" x14ac:dyDescent="0.4">
      <c r="I12" s="28"/>
      <c r="J12" s="47" t="str">
        <f>"Información a"&amp;TEXT(portfolio!L1," mmmm dd, aaaa")</f>
        <v>Información a diciembre 07, 2016</v>
      </c>
      <c r="K12" s="48"/>
      <c r="L12" s="48"/>
    </row>
    <row r="13" spans="2:17" ht="24.75" customHeight="1" x14ac:dyDescent="0.4">
      <c r="N13" s="28"/>
      <c r="O13" s="28"/>
      <c r="P13" s="28"/>
    </row>
    <row r="14" spans="2:17" ht="24.75" customHeight="1" x14ac:dyDescent="0.4">
      <c r="B14" s="30" t="s">
        <v>386</v>
      </c>
      <c r="C14" s="31" t="s">
        <v>376</v>
      </c>
      <c r="D14" s="31" t="s">
        <v>377</v>
      </c>
      <c r="E14" s="31" t="s">
        <v>378</v>
      </c>
      <c r="F14" s="31" t="s">
        <v>379</v>
      </c>
      <c r="G14" s="32" t="s">
        <v>385</v>
      </c>
      <c r="H14" s="32" t="s">
        <v>384</v>
      </c>
      <c r="I14" s="32" t="s">
        <v>380</v>
      </c>
      <c r="J14" s="32" t="s">
        <v>381</v>
      </c>
      <c r="K14" s="32" t="s">
        <v>382</v>
      </c>
      <c r="L14" s="33" t="s">
        <v>383</v>
      </c>
      <c r="O14" s="28"/>
      <c r="P14" s="28"/>
      <c r="Q14" s="28"/>
    </row>
    <row r="15" spans="2:17" ht="24.75" customHeight="1" x14ac:dyDescent="0.4">
      <c r="B15" s="34" t="str">
        <f>portfolio!D2</f>
        <v>CREDICORP LTD</v>
      </c>
      <c r="C15" s="35" t="str">
        <f>portfolio!A2</f>
        <v>BAP US Equity</v>
      </c>
      <c r="D15" s="35" t="str">
        <f>portfolio!E2</f>
        <v>PE</v>
      </c>
      <c r="E15" s="35" t="str">
        <f>portfolio!F2</f>
        <v>USD</v>
      </c>
      <c r="F15" s="35" t="str">
        <f>portfolio!G2</f>
        <v>Financials</v>
      </c>
      <c r="G15" s="36">
        <f>portfolio!B2</f>
        <v>0.12485483700576</v>
      </c>
      <c r="H15" s="36">
        <f>portfolio!C2</f>
        <v>0.102926787282865</v>
      </c>
      <c r="I15" s="36">
        <f>portfolio!I2</f>
        <v>2.1928049722894999E-2</v>
      </c>
      <c r="J15" s="37">
        <f>portfolio!J2</f>
        <v>4.9807493005175054E-5</v>
      </c>
      <c r="K15" s="36">
        <f>portfolio!K2</f>
        <v>1.2416871993884133E-3</v>
      </c>
      <c r="L15" s="38">
        <f>portfolio!H2/100</f>
        <v>2.2714055118714561E-5</v>
      </c>
      <c r="O15" s="28"/>
      <c r="P15" s="28"/>
      <c r="Q15" s="28"/>
    </row>
    <row r="16" spans="2:17" ht="24.75" customHeight="1" x14ac:dyDescent="0.4">
      <c r="B16" s="34" t="str">
        <f>portfolio!D3</f>
        <v>S.A.C.I. FALABELLA</v>
      </c>
      <c r="C16" s="35" t="str">
        <f>portfolio!A3</f>
        <v>FALAB CI Equity</v>
      </c>
      <c r="D16" s="35" t="str">
        <f>portfolio!E3</f>
        <v>CL</v>
      </c>
      <c r="E16" s="35" t="str">
        <f>portfolio!F3</f>
        <v>CLP</v>
      </c>
      <c r="F16" s="35" t="str">
        <f>portfolio!G3</f>
        <v>Consumer Discretionary</v>
      </c>
      <c r="G16" s="36">
        <f>portfolio!B3</f>
        <v>4.9786003606544602E-2</v>
      </c>
      <c r="H16" s="36">
        <f>portfolio!C3</f>
        <v>2.5478388408989389E-2</v>
      </c>
      <c r="I16" s="36">
        <f>portfolio!I3</f>
        <v>2.4307615197555213E-2</v>
      </c>
      <c r="J16" s="37">
        <f>portfolio!J3</f>
        <v>-1.0499105664723925E-3</v>
      </c>
      <c r="K16" s="36">
        <f>portfolio!K3</f>
        <v>-2.6173983716786465E-2</v>
      </c>
      <c r="L16" s="38">
        <f>portfolio!H3/100</f>
        <v>-4.3192660322267625E-4</v>
      </c>
      <c r="O16" s="28"/>
      <c r="P16" s="28"/>
      <c r="Q16" s="28"/>
    </row>
    <row r="17" spans="2:17" ht="24.75" customHeight="1" x14ac:dyDescent="0.4">
      <c r="B17" s="34" t="str">
        <f>portfolio!D4</f>
        <v>WALMART DE MEXICO SAB DE CV</v>
      </c>
      <c r="C17" s="35" t="str">
        <f>portfolio!A4</f>
        <v>WALMEX* MM Equity</v>
      </c>
      <c r="D17" s="35" t="str">
        <f>portfolio!E4</f>
        <v>MX</v>
      </c>
      <c r="E17" s="35" t="str">
        <f>portfolio!F4</f>
        <v>MXN</v>
      </c>
      <c r="F17" s="35" t="str">
        <f>portfolio!G4</f>
        <v>Consumer Staples</v>
      </c>
      <c r="G17" s="36">
        <f>portfolio!B4</f>
        <v>3.2988903457295798E-2</v>
      </c>
      <c r="H17" s="36">
        <f>portfolio!C4</f>
        <v>1.5157951690590801E-2</v>
      </c>
      <c r="I17" s="36">
        <f>portfolio!I4</f>
        <v>1.7830951766704996E-2</v>
      </c>
      <c r="J17" s="37">
        <f>portfolio!J4</f>
        <v>-3.5212372556098379E-5</v>
      </c>
      <c r="K17" s="36">
        <f>portfolio!K4</f>
        <v>-8.778348321699384E-4</v>
      </c>
      <c r="L17" s="38">
        <f>portfolio!H4/100</f>
        <v>-1.9747892886934392E-5</v>
      </c>
      <c r="O17" s="28"/>
      <c r="P17" s="28"/>
      <c r="Q17" s="28"/>
    </row>
    <row r="18" spans="2:17" ht="24.75" customHeight="1" x14ac:dyDescent="0.4">
      <c r="B18" s="34" t="str">
        <f>portfolio!D5</f>
        <v>PARQUE ARAUCO S.A.</v>
      </c>
      <c r="C18" s="35" t="str">
        <f>portfolio!A5</f>
        <v>PARAUCO CI Equity</v>
      </c>
      <c r="D18" s="35" t="str">
        <f>portfolio!E5</f>
        <v>CL</v>
      </c>
      <c r="E18" s="35" t="str">
        <f>portfolio!F5</f>
        <v>CLP</v>
      </c>
      <c r="F18" s="35" t="str">
        <f>portfolio!G5</f>
        <v>Real Estate</v>
      </c>
      <c r="G18" s="36">
        <f>portfolio!B5</f>
        <v>3.2110821401746897E-2</v>
      </c>
      <c r="H18" s="36">
        <f>portfolio!C5</f>
        <v>6.5979393689961294E-3</v>
      </c>
      <c r="I18" s="36">
        <f>portfolio!I5</f>
        <v>2.5512882032750768E-2</v>
      </c>
      <c r="J18" s="37">
        <f>portfolio!J5</f>
        <v>-1.0117530833169586E-3</v>
      </c>
      <c r="K18" s="36">
        <f>portfolio!K5</f>
        <v>-2.5222728081614094E-2</v>
      </c>
      <c r="L18" s="38">
        <f>portfolio!H5/100</f>
        <v>-3.9656557891741746E-4</v>
      </c>
      <c r="O18" s="28"/>
      <c r="P18" s="28"/>
      <c r="Q18" s="28"/>
    </row>
    <row r="19" spans="2:17" ht="24.75" customHeight="1" x14ac:dyDescent="0.4">
      <c r="B19" s="34" t="str">
        <f>portfolio!D6</f>
        <v>BANCO DAVIVIENDA SA</v>
      </c>
      <c r="C19" s="35" t="str">
        <f>portfolio!A6</f>
        <v>PFDAVVND CB Equity</v>
      </c>
      <c r="D19" s="35" t="str">
        <f>portfolio!E6</f>
        <v>CO</v>
      </c>
      <c r="E19" s="35" t="str">
        <f>portfolio!F6</f>
        <v>COP</v>
      </c>
      <c r="F19" s="35" t="str">
        <f>portfolio!G6</f>
        <v>Financials</v>
      </c>
      <c r="G19" s="36">
        <f>portfolio!B6</f>
        <v>3.1054325292688301E-2</v>
      </c>
      <c r="H19" s="36">
        <f>portfolio!C6</f>
        <v>8.6950556458273397E-3</v>
      </c>
      <c r="I19" s="36">
        <f>portfolio!I6</f>
        <v>2.2359269646860962E-2</v>
      </c>
      <c r="J19" s="37">
        <f>portfolio!J6</f>
        <v>-3.2291860601227022E-3</v>
      </c>
      <c r="K19" s="36">
        <f>portfolio!K6</f>
        <v>-8.0502726665669697E-2</v>
      </c>
      <c r="L19" s="38">
        <f>portfolio!H6/100</f>
        <v>-1.4442269855518516E-3</v>
      </c>
      <c r="O19" s="28"/>
      <c r="P19" s="28"/>
      <c r="Q19" s="28"/>
    </row>
    <row r="20" spans="2:17" ht="24.75" customHeight="1" x14ac:dyDescent="0.4">
      <c r="B20" s="34" t="str">
        <f>portfolio!D7</f>
        <v>ALICORP S.A.-COMUN</v>
      </c>
      <c r="C20" s="35" t="str">
        <f>portfolio!A7</f>
        <v>ALICORC1 PE Equity</v>
      </c>
      <c r="D20" s="35" t="str">
        <f>portfolio!E7</f>
        <v>PE</v>
      </c>
      <c r="E20" s="35" t="str">
        <f>portfolio!F7</f>
        <v>PEN</v>
      </c>
      <c r="F20" s="35" t="str">
        <f>portfolio!G7</f>
        <v>Consumer Staples</v>
      </c>
      <c r="G20" s="36">
        <f>portfolio!B7</f>
        <v>3.0515299750657799E-2</v>
      </c>
      <c r="H20" s="36">
        <f>portfolio!C7</f>
        <v>1.4135360378823901E-2</v>
      </c>
      <c r="I20" s="36">
        <f>portfolio!I7</f>
        <v>1.63799393718339E-2</v>
      </c>
      <c r="J20" s="37">
        <f>portfolio!J7</f>
        <v>1.6750597016808416E-4</v>
      </c>
      <c r="K20" s="36">
        <f>portfolio!K7</f>
        <v>4.1758780944312363E-3</v>
      </c>
      <c r="L20" s="38">
        <f>portfolio!H7/100</f>
        <v>1.0226287556113839E-4</v>
      </c>
      <c r="O20" s="28"/>
      <c r="P20" s="28"/>
      <c r="Q20" s="28"/>
    </row>
    <row r="21" spans="2:17" ht="24.75" customHeight="1" x14ac:dyDescent="0.4">
      <c r="B21" s="34" t="str">
        <f>portfolio!D8</f>
        <v>GRUPO FINANCIERO BANORTE-O</v>
      </c>
      <c r="C21" s="35" t="str">
        <f>portfolio!A8</f>
        <v>GFNORTEO MM Equity</v>
      </c>
      <c r="D21" s="35" t="str">
        <f>portfolio!E8</f>
        <v>MX</v>
      </c>
      <c r="E21" s="35" t="str">
        <f>portfolio!F8</f>
        <v>MXN</v>
      </c>
      <c r="F21" s="35" t="str">
        <f>portfolio!G8</f>
        <v>Financials</v>
      </c>
      <c r="G21" s="36">
        <f>portfolio!B8</f>
        <v>2.96456214235221E-2</v>
      </c>
      <c r="H21" s="36">
        <f>portfolio!C8</f>
        <v>1.8794454971351099E-2</v>
      </c>
      <c r="I21" s="36">
        <f>portfolio!I8</f>
        <v>1.0851166452171001E-2</v>
      </c>
      <c r="J21" s="37">
        <f>portfolio!J8</f>
        <v>-9.3106733698817873E-4</v>
      </c>
      <c r="K21" s="36">
        <f>portfolio!K8</f>
        <v>-2.3211254458977894E-2</v>
      </c>
      <c r="L21" s="38">
        <f>portfolio!H8/100</f>
        <v>-8.5803433307568458E-4</v>
      </c>
      <c r="O21" s="28"/>
      <c r="P21" s="28"/>
      <c r="Q21" s="28"/>
    </row>
    <row r="22" spans="2:17" ht="24.75" customHeight="1" x14ac:dyDescent="0.4">
      <c r="B22" s="34" t="str">
        <f>portfolio!D9</f>
        <v>GRUPO HOTELERO SANTA FE SAB</v>
      </c>
      <c r="C22" s="35" t="str">
        <f>portfolio!A9</f>
        <v>HOTEL* MM Equity</v>
      </c>
      <c r="D22" s="35" t="str">
        <f>portfolio!E9</f>
        <v>MX</v>
      </c>
      <c r="E22" s="35" t="str">
        <f>portfolio!F9</f>
        <v>MXN</v>
      </c>
      <c r="F22" s="35" t="str">
        <f>portfolio!G9</f>
        <v>Consumer Discretionary</v>
      </c>
      <c r="G22" s="36">
        <f>portfolio!B9</f>
        <v>2.7847242874555801E-2</v>
      </c>
      <c r="H22" s="36">
        <f>portfolio!C9</f>
        <v>0</v>
      </c>
      <c r="I22" s="36">
        <f>portfolio!I9</f>
        <v>2.7847242874555801E-2</v>
      </c>
      <c r="J22" s="37">
        <f>portfolio!J9</f>
        <v>1.430248049439635E-3</v>
      </c>
      <c r="K22" s="36">
        <f>portfolio!K9</f>
        <v>3.5655693306124066E-2</v>
      </c>
      <c r="L22" s="38">
        <f>portfolio!H9/100</f>
        <v>5.1360490368203076E-4</v>
      </c>
      <c r="O22" s="28"/>
      <c r="P22" s="28"/>
      <c r="Q22" s="28"/>
    </row>
    <row r="23" spans="2:17" ht="24.75" customHeight="1" x14ac:dyDescent="0.4">
      <c r="B23" s="34" t="str">
        <f>portfolio!D10</f>
        <v>INRETAIL PERU CORP</v>
      </c>
      <c r="C23" s="35" t="str">
        <f>portfolio!A10</f>
        <v>INRETC1 PE Equity</v>
      </c>
      <c r="D23" s="35" t="str">
        <f>portfolio!E10</f>
        <v>PE</v>
      </c>
      <c r="E23" s="35" t="str">
        <f>portfolio!F10</f>
        <v>USD</v>
      </c>
      <c r="F23" s="35" t="str">
        <f>portfolio!G10</f>
        <v>Consumer Staples</v>
      </c>
      <c r="G23" s="36">
        <f>portfolio!B10</f>
        <v>2.6881497832067901E-2</v>
      </c>
      <c r="H23" s="36">
        <f>portfolio!C10</f>
        <v>6.0471428519910794E-3</v>
      </c>
      <c r="I23" s="36">
        <f>portfolio!I10</f>
        <v>2.0834354980076821E-2</v>
      </c>
      <c r="J23" s="37">
        <f>portfolio!J10</f>
        <v>1.7181493421809072E-4</v>
      </c>
      <c r="K23" s="36">
        <f>portfolio!K10</f>
        <v>4.2832993915232643E-3</v>
      </c>
      <c r="L23" s="38">
        <f>portfolio!H10/100</f>
        <v>8.2467124315771458E-5</v>
      </c>
      <c r="O23" s="28"/>
      <c r="P23" s="28"/>
      <c r="Q23" s="28"/>
    </row>
    <row r="24" spans="2:17" ht="24.75" customHeight="1" x14ac:dyDescent="0.4">
      <c r="B24" s="34" t="str">
        <f>portfolio!D11</f>
        <v>INTERCORP FINANCIAL SER INC</v>
      </c>
      <c r="C24" s="35" t="str">
        <f>portfolio!A11</f>
        <v>IFS PE Equity</v>
      </c>
      <c r="D24" s="35" t="str">
        <f>portfolio!E11</f>
        <v>PE</v>
      </c>
      <c r="E24" s="35" t="str">
        <f>portfolio!F11</f>
        <v>USD</v>
      </c>
      <c r="F24" s="35" t="str">
        <f>portfolio!G11</f>
        <v>Financials</v>
      </c>
      <c r="G24" s="36">
        <f>portfolio!B11</f>
        <v>2.6122733141003801E-2</v>
      </c>
      <c r="H24" s="36">
        <f>portfolio!C11</f>
        <v>8.8034132628085696E-3</v>
      </c>
      <c r="I24" s="36">
        <f>portfolio!I11</f>
        <v>1.7319319878195231E-2</v>
      </c>
      <c r="J24" s="37">
        <f>portfolio!J11</f>
        <v>8.9165776826340739E-5</v>
      </c>
      <c r="K24" s="36">
        <f>portfolio!K11</f>
        <v>2.2228784672476448E-3</v>
      </c>
      <c r="L24" s="38">
        <f>portfolio!H11/100</f>
        <v>5.1483417047224318E-5</v>
      </c>
      <c r="O24" s="28"/>
      <c r="P24" s="28"/>
      <c r="Q24" s="28"/>
    </row>
    <row r="25" spans="2:17" ht="24.75" customHeight="1" x14ac:dyDescent="0.4">
      <c r="B25" s="34" t="str">
        <f>portfolio!D12</f>
        <v>QUIMICA Y MINERA CHIL-SP ADR</v>
      </c>
      <c r="C25" s="35" t="str">
        <f>portfolio!A12</f>
        <v>SQM US Equity</v>
      </c>
      <c r="D25" s="35" t="str">
        <f>portfolio!E12</f>
        <v>CL</v>
      </c>
      <c r="E25" s="35" t="str">
        <f>portfolio!F12</f>
        <v>USD</v>
      </c>
      <c r="F25" s="35" t="str">
        <f>portfolio!G12</f>
        <v>Materials</v>
      </c>
      <c r="G25" s="36">
        <f>portfolio!B12</f>
        <v>2.5418964750319701E-2</v>
      </c>
      <c r="H25" s="36">
        <f>portfolio!C12</f>
        <v>0</v>
      </c>
      <c r="I25" s="36">
        <f>portfolio!I12</f>
        <v>2.5418964750319701E-2</v>
      </c>
      <c r="J25" s="37">
        <f>portfolio!J12</f>
        <v>-1.1749385902077559E-3</v>
      </c>
      <c r="K25" s="36">
        <f>portfolio!K12</f>
        <v>-2.9290898206357368E-2</v>
      </c>
      <c r="L25" s="38">
        <f>portfolio!H12/100</f>
        <v>-4.6222912764099818E-4</v>
      </c>
      <c r="O25" s="28"/>
      <c r="P25" s="28"/>
      <c r="Q25" s="28"/>
    </row>
    <row r="26" spans="2:17" ht="24.75" customHeight="1" x14ac:dyDescent="0.4">
      <c r="B26" s="34" t="str">
        <f>portfolio!D13</f>
        <v>CEMEX SAB-SPONS ADR PART CER</v>
      </c>
      <c r="C26" s="35" t="str">
        <f>portfolio!A13</f>
        <v>CX US Equity</v>
      </c>
      <c r="D26" s="35" t="str">
        <f>portfolio!E13</f>
        <v>MX</v>
      </c>
      <c r="E26" s="35" t="str">
        <f>portfolio!F13</f>
        <v>USD</v>
      </c>
      <c r="F26" s="35" t="str">
        <f>portfolio!G13</f>
        <v>Materials</v>
      </c>
      <c r="G26" s="36">
        <f>portfolio!B13</f>
        <v>2.52795359921071E-2</v>
      </c>
      <c r="H26" s="36">
        <f>portfolio!C13</f>
        <v>0</v>
      </c>
      <c r="I26" s="36">
        <f>portfolio!I13</f>
        <v>2.52795359921071E-2</v>
      </c>
      <c r="J26" s="37">
        <f>portfolio!J13</f>
        <v>-8.1186428522625096E-4</v>
      </c>
      <c r="K26" s="36">
        <f>portfolio!K13</f>
        <v>-2.0239554930044739E-2</v>
      </c>
      <c r="L26" s="38">
        <f>portfolio!H13/100</f>
        <v>-3.2115474171667358E-4</v>
      </c>
      <c r="O26" s="28"/>
      <c r="P26" s="28"/>
      <c r="Q26" s="28"/>
    </row>
    <row r="27" spans="2:17" ht="24.75" customHeight="1" x14ac:dyDescent="0.4">
      <c r="B27" s="34" t="str">
        <f>portfolio!D14</f>
        <v>BANCO DE CREDITO E INVERSION</v>
      </c>
      <c r="C27" s="35" t="str">
        <f>portfolio!A14</f>
        <v>BCI CI Equity</v>
      </c>
      <c r="D27" s="35" t="str">
        <f>portfolio!E14</f>
        <v>CL</v>
      </c>
      <c r="E27" s="35" t="str">
        <f>portfolio!F14</f>
        <v>CLP</v>
      </c>
      <c r="F27" s="35" t="str">
        <f>portfolio!G14</f>
        <v>Financials</v>
      </c>
      <c r="G27" s="36">
        <f>portfolio!B14</f>
        <v>2.2853967516430398E-2</v>
      </c>
      <c r="H27" s="36">
        <f>portfolio!C14</f>
        <v>8.440240678658029E-3</v>
      </c>
      <c r="I27" s="36">
        <f>portfolio!I14</f>
        <v>1.4413726837772369E-2</v>
      </c>
      <c r="J27" s="37">
        <f>portfolio!J14</f>
        <v>-1.5804075969608816E-3</v>
      </c>
      <c r="K27" s="36">
        <f>portfolio!K14</f>
        <v>-3.9399129820861224E-2</v>
      </c>
      <c r="L27" s="38">
        <f>portfolio!H14/100</f>
        <v>-1.0964600722273244E-3</v>
      </c>
      <c r="O27" s="28"/>
      <c r="P27" s="28"/>
      <c r="Q27" s="28"/>
    </row>
    <row r="28" spans="2:17" ht="24.75" customHeight="1" x14ac:dyDescent="0.4">
      <c r="B28" s="34" t="str">
        <f>portfolio!D15</f>
        <v>EMPRESA DE ENERGIA DE BOGOTA</v>
      </c>
      <c r="C28" s="35" t="str">
        <f>portfolio!A15</f>
        <v>EEB CB Equity</v>
      </c>
      <c r="D28" s="35" t="str">
        <f>portfolio!E15</f>
        <v>CO</v>
      </c>
      <c r="E28" s="35" t="str">
        <f>portfolio!F15</f>
        <v>COP</v>
      </c>
      <c r="F28" s="35" t="str">
        <f>portfolio!G15</f>
        <v>Utilities</v>
      </c>
      <c r="G28" s="36">
        <f>portfolio!B15</f>
        <v>2.0738727082085903E-2</v>
      </c>
      <c r="H28" s="36">
        <f>portfolio!C15</f>
        <v>9.7852626730542611E-3</v>
      </c>
      <c r="I28" s="36">
        <f>portfolio!I15</f>
        <v>1.0953464409031641E-2</v>
      </c>
      <c r="J28" s="37">
        <f>portfolio!J15</f>
        <v>-1.4042132923512396E-3</v>
      </c>
      <c r="K28" s="36">
        <f>portfolio!K15</f>
        <v>-3.5006653921377508E-2</v>
      </c>
      <c r="L28" s="38">
        <f>portfolio!H15/100</f>
        <v>-1.2819809695947891E-3</v>
      </c>
      <c r="O28" s="28"/>
      <c r="P28" s="28"/>
      <c r="Q28" s="28"/>
    </row>
    <row r="29" spans="2:17" ht="24.75" customHeight="1" x14ac:dyDescent="0.4">
      <c r="B29" s="34" t="str">
        <f>portfolio!D16</f>
        <v>CIA DE MINAS BUENAVENTUR-ADR</v>
      </c>
      <c r="C29" s="35" t="str">
        <f>portfolio!A16</f>
        <v>BVN US Equity</v>
      </c>
      <c r="D29" s="35" t="str">
        <f>portfolio!E16</f>
        <v>PE</v>
      </c>
      <c r="E29" s="35" t="str">
        <f>portfolio!F16</f>
        <v>USD</v>
      </c>
      <c r="F29" s="35" t="str">
        <f>portfolio!G16</f>
        <v>Materials</v>
      </c>
      <c r="G29" s="36">
        <f>portfolio!B16</f>
        <v>1.9662665007047001E-2</v>
      </c>
      <c r="H29" s="36">
        <f>portfolio!C16</f>
        <v>1.8538758336010101E-2</v>
      </c>
      <c r="I29" s="36">
        <f>portfolio!I16</f>
        <v>1.1239066710369006E-3</v>
      </c>
      <c r="J29" s="37">
        <f>portfolio!J16</f>
        <v>-1.189195071787417E-4</v>
      </c>
      <c r="K29" s="36">
        <f>portfolio!K16</f>
        <v>-2.9646308399035458E-3</v>
      </c>
      <c r="L29" s="38">
        <f>portfolio!H16/100</f>
        <v>-1.0580905892215073E-3</v>
      </c>
      <c r="O29" s="28"/>
      <c r="P29" s="28"/>
      <c r="Q29" s="28"/>
    </row>
    <row r="30" spans="2:17" ht="24.75" customHeight="1" x14ac:dyDescent="0.4">
      <c r="B30" s="34" t="str">
        <f>portfolio!D17</f>
        <v>GRUMA S.A.B.-B</v>
      </c>
      <c r="C30" s="35" t="str">
        <f>portfolio!A17</f>
        <v>GRUMAB MM Equity</v>
      </c>
      <c r="D30" s="35" t="str">
        <f>portfolio!E17</f>
        <v>MX</v>
      </c>
      <c r="E30" s="35" t="str">
        <f>portfolio!F17</f>
        <v>MXN</v>
      </c>
      <c r="F30" s="35" t="str">
        <f>portfolio!G17</f>
        <v>Consumer Staples</v>
      </c>
      <c r="G30" s="36">
        <f>portfolio!B17</f>
        <v>1.8839533187622499E-2</v>
      </c>
      <c r="H30" s="36">
        <f>portfolio!C17</f>
        <v>4.1216699060644705E-3</v>
      </c>
      <c r="I30" s="36">
        <f>portfolio!I17</f>
        <v>1.4717863281558028E-2</v>
      </c>
      <c r="J30" s="37">
        <f>portfolio!J17</f>
        <v>-1.4566018528624841E-4</v>
      </c>
      <c r="K30" s="36">
        <f>portfolio!K17</f>
        <v>-3.6312686428864658E-3</v>
      </c>
      <c r="L30" s="38">
        <f>portfolio!H17/100</f>
        <v>-9.8968296212375786E-5</v>
      </c>
      <c r="O30" s="28"/>
      <c r="P30" s="28"/>
      <c r="Q30" s="28"/>
    </row>
    <row r="31" spans="2:17" ht="24.75" customHeight="1" x14ac:dyDescent="0.4">
      <c r="B31" s="34" t="str">
        <f>portfolio!D18</f>
        <v>TECNOGLASS INC</v>
      </c>
      <c r="C31" s="35" t="str">
        <f>portfolio!A18</f>
        <v>TGLS US Equity</v>
      </c>
      <c r="D31" s="35" t="str">
        <f>portfolio!E18</f>
        <v>CO</v>
      </c>
      <c r="E31" s="35" t="str">
        <f>portfolio!F18</f>
        <v>USD</v>
      </c>
      <c r="F31" s="35" t="str">
        <f>portfolio!G18</f>
        <v>Materials</v>
      </c>
      <c r="G31" s="36">
        <f>portfolio!B18</f>
        <v>1.87255778780228E-2</v>
      </c>
      <c r="H31" s="36">
        <f>portfolio!C18</f>
        <v>0</v>
      </c>
      <c r="I31" s="36">
        <f>portfolio!I18</f>
        <v>1.87255778780228E-2</v>
      </c>
      <c r="J31" s="37">
        <f>portfolio!J18</f>
        <v>2.2063172863738215E-3</v>
      </c>
      <c r="K31" s="36">
        <f>portfolio!K18</f>
        <v>5.5002887457015988E-2</v>
      </c>
      <c r="L31" s="38">
        <f>portfolio!H18/100</f>
        <v>1.1782372222345441E-3</v>
      </c>
      <c r="O31" s="28"/>
      <c r="P31" s="28"/>
      <c r="Q31" s="28"/>
    </row>
    <row r="32" spans="2:17" ht="24.75" customHeight="1" x14ac:dyDescent="0.4">
      <c r="B32" s="34" t="str">
        <f>portfolio!D19</f>
        <v>VOLCAN CIA MINERA SAA-CMN B</v>
      </c>
      <c r="C32" s="35" t="str">
        <f>portfolio!A19</f>
        <v>VOLCABC1 PE Equity</v>
      </c>
      <c r="D32" s="35" t="str">
        <f>portfolio!E19</f>
        <v>PE</v>
      </c>
      <c r="E32" s="35" t="str">
        <f>portfolio!F19</f>
        <v>PEN</v>
      </c>
      <c r="F32" s="35" t="str">
        <f>portfolio!G19</f>
        <v>Materials</v>
      </c>
      <c r="G32" s="36">
        <f>portfolio!B19</f>
        <v>1.85803253544021E-2</v>
      </c>
      <c r="H32" s="36">
        <f>portfolio!C19</f>
        <v>4.84583600327644E-3</v>
      </c>
      <c r="I32" s="36">
        <f>portfolio!I19</f>
        <v>1.3734489351125659E-2</v>
      </c>
      <c r="J32" s="37">
        <f>portfolio!J19</f>
        <v>3.5199119160959181E-4</v>
      </c>
      <c r="K32" s="36">
        <f>portfolio!K19</f>
        <v>8.7750442864830223E-3</v>
      </c>
      <c r="L32" s="38">
        <f>portfolio!H19/100</f>
        <v>2.5628269286964288E-4</v>
      </c>
      <c r="O32" s="28"/>
      <c r="P32" s="28"/>
      <c r="Q32" s="28"/>
    </row>
    <row r="33" spans="2:17" ht="24.75" customHeight="1" x14ac:dyDescent="0.4">
      <c r="B33" s="34" t="str">
        <f>portfolio!D20</f>
        <v>BANCOLOMBIA S.A.-SPONS ADR</v>
      </c>
      <c r="C33" s="35" t="str">
        <f>portfolio!A20</f>
        <v>CIB US Equity</v>
      </c>
      <c r="D33" s="35" t="str">
        <f>portfolio!E20</f>
        <v>CO</v>
      </c>
      <c r="E33" s="35" t="str">
        <f>portfolio!F20</f>
        <v>USD</v>
      </c>
      <c r="F33" s="35" t="str">
        <f>portfolio!G20</f>
        <v>Financials</v>
      </c>
      <c r="G33" s="36">
        <f>portfolio!B20</f>
        <v>1.8475979351568299E-2</v>
      </c>
      <c r="H33" s="36">
        <f>portfolio!C20</f>
        <v>0</v>
      </c>
      <c r="I33" s="36">
        <f>portfolio!I20</f>
        <v>1.8475979351568299E-2</v>
      </c>
      <c r="J33" s="37">
        <f>portfolio!J20</f>
        <v>-4.3616811288052813E-4</v>
      </c>
      <c r="K33" s="36">
        <f>portfolio!K20</f>
        <v>-1.0873551947071118E-2</v>
      </c>
      <c r="L33" s="38">
        <f>portfolio!H20/100</f>
        <v>-2.3607306794457141E-4</v>
      </c>
      <c r="O33" s="28"/>
      <c r="P33" s="28"/>
      <c r="Q33" s="28"/>
    </row>
    <row r="34" spans="2:17" ht="24.75" customHeight="1" x14ac:dyDescent="0.4">
      <c r="B34" s="34" t="str">
        <f>portfolio!D21</f>
        <v>MEGACABLE HOLDINGS-CPO</v>
      </c>
      <c r="C34" s="35" t="str">
        <f>portfolio!A21</f>
        <v>MEGACPO MM Equity</v>
      </c>
      <c r="D34" s="35" t="str">
        <f>portfolio!E21</f>
        <v>MX</v>
      </c>
      <c r="E34" s="35" t="str">
        <f>portfolio!F21</f>
        <v>MXN</v>
      </c>
      <c r="F34" s="35" t="str">
        <f>portfolio!G21</f>
        <v>Consumer Discretionary</v>
      </c>
      <c r="G34" s="36">
        <f>portfolio!B21</f>
        <v>1.8331095998783801E-2</v>
      </c>
      <c r="H34" s="36">
        <f>portfolio!C21</f>
        <v>0</v>
      </c>
      <c r="I34" s="36">
        <f>portfolio!I21</f>
        <v>1.8331095998783801E-2</v>
      </c>
      <c r="J34" s="37">
        <f>portfolio!J21</f>
        <v>-5.6569177524445143E-5</v>
      </c>
      <c r="K34" s="36">
        <f>portfolio!K21</f>
        <v>-1.4102541480001036E-3</v>
      </c>
      <c r="L34" s="38">
        <f>portfolio!H21/100</f>
        <v>-3.0859681018635382E-5</v>
      </c>
      <c r="O34" s="28"/>
      <c r="P34" s="28"/>
      <c r="Q34" s="28"/>
    </row>
    <row r="35" spans="2:17" ht="24.75" customHeight="1" x14ac:dyDescent="0.4">
      <c r="B35" s="34" t="str">
        <f>portfolio!D22</f>
        <v>MEXICHEM SAB DE CV-*</v>
      </c>
      <c r="C35" s="35" t="str">
        <f>portfolio!A22</f>
        <v>MEXCHEM* MM Equity</v>
      </c>
      <c r="D35" s="35" t="str">
        <f>portfolio!E22</f>
        <v>MX</v>
      </c>
      <c r="E35" s="35" t="str">
        <f>portfolio!F22</f>
        <v>MXN</v>
      </c>
      <c r="F35" s="35" t="str">
        <f>portfolio!G22</f>
        <v>Materials</v>
      </c>
      <c r="G35" s="36">
        <f>portfolio!B22</f>
        <v>1.78923161338813E-2</v>
      </c>
      <c r="H35" s="36">
        <f>portfolio!C22</f>
        <v>4.0226174406225498E-3</v>
      </c>
      <c r="I35" s="36">
        <f>portfolio!I22</f>
        <v>1.3869698693258751E-2</v>
      </c>
      <c r="J35" s="37">
        <f>portfolio!J22</f>
        <v>1.0207864957682599E-3</v>
      </c>
      <c r="K35" s="36">
        <f>portfolio!K22</f>
        <v>2.5447928587216961E-2</v>
      </c>
      <c r="L35" s="38">
        <f>portfolio!H22/100</f>
        <v>7.3598318056065958E-4</v>
      </c>
      <c r="O35" s="28"/>
      <c r="P35" s="28"/>
      <c r="Q35" s="28"/>
    </row>
    <row r="36" spans="2:17" ht="24.75" customHeight="1" x14ac:dyDescent="0.4">
      <c r="B36" s="34" t="str">
        <f>portfolio!D23</f>
        <v>AVIANCA HOLDINGS SA-SPON ADR</v>
      </c>
      <c r="C36" s="35" t="str">
        <f>portfolio!A23</f>
        <v>AVH US Equity</v>
      </c>
      <c r="D36" s="35" t="str">
        <f>portfolio!E23</f>
        <v>PN</v>
      </c>
      <c r="E36" s="35" t="str">
        <f>portfolio!F23</f>
        <v>USD</v>
      </c>
      <c r="F36" s="35" t="str">
        <f>portfolio!G23</f>
        <v>Industrials</v>
      </c>
      <c r="G36" s="36">
        <f>portfolio!B23</f>
        <v>1.7857245202476901E-2</v>
      </c>
      <c r="H36" s="36">
        <f>portfolio!C23</f>
        <v>0</v>
      </c>
      <c r="I36" s="36">
        <f>portfolio!I23</f>
        <v>1.7857245202476901E-2</v>
      </c>
      <c r="J36" s="37">
        <f>portfolio!J23</f>
        <v>-4.2671001656571072E-3</v>
      </c>
      <c r="K36" s="36">
        <f>portfolio!K23</f>
        <v>-0.10637764188721761</v>
      </c>
      <c r="L36" s="38">
        <f>portfolio!H23/100</f>
        <v>-2.3895623973765206E-3</v>
      </c>
      <c r="O36" s="28"/>
      <c r="P36" s="28"/>
      <c r="Q36" s="28"/>
    </row>
    <row r="37" spans="2:17" ht="24.75" customHeight="1" x14ac:dyDescent="0.4">
      <c r="B37" s="34" t="str">
        <f>portfolio!D24</f>
        <v>CEMENTOS ARGOS SA - PREF</v>
      </c>
      <c r="C37" s="35" t="str">
        <f>portfolio!A24</f>
        <v>PFCEMARG CB Equity</v>
      </c>
      <c r="D37" s="35" t="str">
        <f>portfolio!E24</f>
        <v>CO</v>
      </c>
      <c r="E37" s="35" t="str">
        <f>portfolio!F24</f>
        <v>COP</v>
      </c>
      <c r="F37" s="35" t="str">
        <f>portfolio!G24</f>
        <v>Materials</v>
      </c>
      <c r="G37" s="36">
        <f>portfolio!B24</f>
        <v>1.6624607275963099E-2</v>
      </c>
      <c r="H37" s="36">
        <f>portfolio!C24</f>
        <v>6.4579589357207298E-3</v>
      </c>
      <c r="I37" s="36">
        <f>portfolio!I24</f>
        <v>1.0166648340242369E-2</v>
      </c>
      <c r="J37" s="37">
        <f>portfolio!J24</f>
        <v>-1.425839328086987E-3</v>
      </c>
      <c r="K37" s="36">
        <f>portfolio!K24</f>
        <v>-3.5545785086718511E-2</v>
      </c>
      <c r="L37" s="38">
        <f>portfolio!H24/100</f>
        <v>-1.4024674409590088E-3</v>
      </c>
      <c r="O37" s="28"/>
      <c r="P37" s="28"/>
      <c r="Q37" s="28"/>
    </row>
    <row r="38" spans="2:17" ht="24.75" customHeight="1" x14ac:dyDescent="0.4">
      <c r="B38" s="34" t="str">
        <f>portfolio!D25</f>
        <v>CANACOL ENERGY LTD</v>
      </c>
      <c r="C38" s="35" t="str">
        <f>portfolio!A25</f>
        <v>CNE CN Equity</v>
      </c>
      <c r="D38" s="35" t="str">
        <f>portfolio!E25</f>
        <v>CA</v>
      </c>
      <c r="E38" s="35" t="str">
        <f>portfolio!F25</f>
        <v>CAD</v>
      </c>
      <c r="F38" s="35" t="str">
        <f>portfolio!G25</f>
        <v>Energy</v>
      </c>
      <c r="G38" s="36">
        <f>portfolio!B25</f>
        <v>1.6013307605918899E-2</v>
      </c>
      <c r="H38" s="36">
        <f>portfolio!C25</f>
        <v>4.0444656761391105E-3</v>
      </c>
      <c r="I38" s="36">
        <f>portfolio!I25</f>
        <v>1.1968841929779789E-2</v>
      </c>
      <c r="J38" s="37">
        <f>portfolio!J25</f>
        <v>7.7390655572455588E-4</v>
      </c>
      <c r="K38" s="36">
        <f>portfolio!K25</f>
        <v>1.9293279098912149E-2</v>
      </c>
      <c r="L38" s="38">
        <f>portfolio!H25/100</f>
        <v>6.466010331367078E-4</v>
      </c>
      <c r="O38" s="28"/>
      <c r="P38" s="28"/>
      <c r="Q38" s="28"/>
    </row>
    <row r="39" spans="2:17" ht="24.75" customHeight="1" x14ac:dyDescent="0.4">
      <c r="B39" s="34" t="str">
        <f>portfolio!D26</f>
        <v>SONDA SA</v>
      </c>
      <c r="C39" s="35" t="str">
        <f>portfolio!A26</f>
        <v>SONDA CI Equity</v>
      </c>
      <c r="D39" s="35" t="str">
        <f>portfolio!E26</f>
        <v>CL</v>
      </c>
      <c r="E39" s="35" t="str">
        <f>portfolio!F26</f>
        <v>CLP</v>
      </c>
      <c r="F39" s="35" t="str">
        <f>portfolio!G26</f>
        <v>Information Technology</v>
      </c>
      <c r="G39" s="36">
        <f>portfolio!B26</f>
        <v>1.55200074935011E-2</v>
      </c>
      <c r="H39" s="36">
        <f>portfolio!C26</f>
        <v>4.2644653966661299E-3</v>
      </c>
      <c r="I39" s="36">
        <f>portfolio!I26</f>
        <v>1.1255542096834971E-2</v>
      </c>
      <c r="J39" s="37">
        <f>portfolio!J26</f>
        <v>-2.6019103566304994E-4</v>
      </c>
      <c r="K39" s="36">
        <f>portfolio!K26</f>
        <v>-6.4864914671544562E-3</v>
      </c>
      <c r="L39" s="38">
        <f>portfolio!H26/100</f>
        <v>-2.3116704057836091E-4</v>
      </c>
      <c r="O39" s="28"/>
      <c r="P39" s="28"/>
      <c r="Q39" s="28"/>
    </row>
    <row r="40" spans="2:17" ht="24.75" customHeight="1" x14ac:dyDescent="0.4">
      <c r="B40" s="34" t="str">
        <f>portfolio!D27</f>
        <v>GRUPO ARGOS SA</v>
      </c>
      <c r="C40" s="35" t="str">
        <f>portfolio!A27</f>
        <v>GRUPOARG CB Equity</v>
      </c>
      <c r="D40" s="35" t="str">
        <f>portfolio!E27</f>
        <v>CO</v>
      </c>
      <c r="E40" s="35" t="str">
        <f>portfolio!F27</f>
        <v>COP</v>
      </c>
      <c r="F40" s="35" t="str">
        <f>portfolio!G27</f>
        <v>Materials</v>
      </c>
      <c r="G40" s="36">
        <f>portfolio!B27</f>
        <v>1.5481261945138E-2</v>
      </c>
      <c r="H40" s="36">
        <f>portfolio!C27</f>
        <v>1.5821998726309402E-2</v>
      </c>
      <c r="I40" s="36">
        <f>portfolio!I27</f>
        <v>-3.4073678117140134E-4</v>
      </c>
      <c r="J40" s="37">
        <f>portfolio!J27</f>
        <v>7.2548946157090878E-5</v>
      </c>
      <c r="K40" s="36">
        <f>portfolio!K27</f>
        <v>1.8086254163207779E-3</v>
      </c>
      <c r="L40" s="38">
        <f>portfolio!H27/100</f>
        <v>-2.1291785966774295E-3</v>
      </c>
      <c r="O40" s="28"/>
      <c r="P40" s="28"/>
      <c r="Q40" s="28"/>
    </row>
    <row r="41" spans="2:17" ht="24.75" customHeight="1" x14ac:dyDescent="0.4">
      <c r="B41" s="34" t="str">
        <f>portfolio!D28</f>
        <v>COMPANIA MINERA MILPO SA</v>
      </c>
      <c r="C41" s="35" t="str">
        <f>portfolio!A28</f>
        <v>MILPOC1 PE Equity</v>
      </c>
      <c r="D41" s="35" t="str">
        <f>portfolio!E28</f>
        <v>PE</v>
      </c>
      <c r="E41" s="35" t="str">
        <f>portfolio!F28</f>
        <v>PEN</v>
      </c>
      <c r="F41" s="35" t="str">
        <f>portfolio!G28</f>
        <v>Materials</v>
      </c>
      <c r="G41" s="36">
        <f>portfolio!B28</f>
        <v>1.52643717675908E-2</v>
      </c>
      <c r="H41" s="36">
        <f>portfolio!C28</f>
        <v>5.3645674971610499E-3</v>
      </c>
      <c r="I41" s="36">
        <f>portfolio!I28</f>
        <v>9.8998042704297497E-3</v>
      </c>
      <c r="J41" s="37">
        <f>portfolio!J28</f>
        <v>-1.2380125354607814E-4</v>
      </c>
      <c r="K41" s="36">
        <f>portfolio!K28</f>
        <v>-3.0863314437535073E-3</v>
      </c>
      <c r="L41" s="38">
        <f>portfolio!H28/100</f>
        <v>-1.2505424366405571E-4</v>
      </c>
      <c r="O41" s="28"/>
      <c r="P41" s="28"/>
      <c r="Q41" s="28"/>
    </row>
    <row r="42" spans="2:17" ht="24.75" customHeight="1" x14ac:dyDescent="0.4">
      <c r="B42" s="34" t="str">
        <f>portfolio!D29</f>
        <v>EMPRESA DE TELECOM DE BOGOTA</v>
      </c>
      <c r="C42" s="35" t="str">
        <f>portfolio!A29</f>
        <v>ETB CB Equity</v>
      </c>
      <c r="D42" s="35" t="str">
        <f>portfolio!E29</f>
        <v>CO</v>
      </c>
      <c r="E42" s="35" t="str">
        <f>portfolio!F29</f>
        <v>COP</v>
      </c>
      <c r="F42" s="35" t="str">
        <f>portfolio!G29</f>
        <v>Telecommunication Services</v>
      </c>
      <c r="G42" s="36">
        <f>portfolio!B29</f>
        <v>1.43504546332255E-2</v>
      </c>
      <c r="H42" s="36">
        <f>portfolio!C29</f>
        <v>6.9457659576194404E-4</v>
      </c>
      <c r="I42" s="36">
        <f>portfolio!I29</f>
        <v>1.3655878037463556E-2</v>
      </c>
      <c r="J42" s="37">
        <f>portfolio!J29</f>
        <v>-1.5471483385756401E-3</v>
      </c>
      <c r="K42" s="36">
        <f>portfolio!K29</f>
        <v>-3.8569985591622162E-2</v>
      </c>
      <c r="L42" s="38">
        <f>portfolio!H29/100</f>
        <v>-1.1329541273956834E-3</v>
      </c>
      <c r="O42" s="28"/>
      <c r="P42" s="28"/>
      <c r="Q42" s="28"/>
    </row>
    <row r="43" spans="2:17" ht="24.75" customHeight="1" x14ac:dyDescent="0.2">
      <c r="B43" s="34" t="str">
        <f>portfolio!D30</f>
        <v>CORP INMOBILIARIA VESTA SAB</v>
      </c>
      <c r="C43" s="35" t="str">
        <f>portfolio!A30</f>
        <v>VESTA* MM Equity</v>
      </c>
      <c r="D43" s="35" t="str">
        <f>portfolio!E30</f>
        <v>MX</v>
      </c>
      <c r="E43" s="35" t="str">
        <f>portfolio!F30</f>
        <v>MXN</v>
      </c>
      <c r="F43" s="35" t="str">
        <f>portfolio!G30</f>
        <v>Real Estate</v>
      </c>
      <c r="G43" s="36">
        <f>portfolio!B30</f>
        <v>1.4101202899902401E-2</v>
      </c>
      <c r="H43" s="36">
        <f>portfolio!C30</f>
        <v>9.1907679902838199E-4</v>
      </c>
      <c r="I43" s="36">
        <f>portfolio!I30</f>
        <v>1.318212610087402E-2</v>
      </c>
      <c r="J43" s="37">
        <f>portfolio!J30</f>
        <v>2.7944138964997685E-4</v>
      </c>
      <c r="K43" s="36">
        <f>portfolio!K30</f>
        <v>6.9663975352390181E-3</v>
      </c>
      <c r="L43" s="38">
        <f>portfolio!H30/100</f>
        <v>2.1198506789542012E-4</v>
      </c>
    </row>
    <row r="44" spans="2:17" ht="24.75" customHeight="1" x14ac:dyDescent="0.2">
      <c r="B44" s="34" t="str">
        <f>portfolio!D31</f>
        <v>CONTROLADORA VUELA CIA DE-A</v>
      </c>
      <c r="C44" s="35" t="str">
        <f>portfolio!A31</f>
        <v>VOLARA MM Equity</v>
      </c>
      <c r="D44" s="35" t="str">
        <f>portfolio!E31</f>
        <v>MX</v>
      </c>
      <c r="E44" s="35" t="str">
        <f>portfolio!F31</f>
        <v>MXN</v>
      </c>
      <c r="F44" s="35" t="str">
        <f>portfolio!G31</f>
        <v>Industrials</v>
      </c>
      <c r="G44" s="36">
        <f>portfolio!B31</f>
        <v>1.38858984928456E-2</v>
      </c>
      <c r="H44" s="36">
        <f>portfolio!C31</f>
        <v>1.4093089199452898E-3</v>
      </c>
      <c r="I44" s="36">
        <f>portfolio!I31</f>
        <v>1.247658957290031E-2</v>
      </c>
      <c r="J44" s="37">
        <f>portfolio!J31</f>
        <v>-9.793366148181876E-4</v>
      </c>
      <c r="K44" s="36">
        <f>portfolio!K31</f>
        <v>-2.4414594374099052E-2</v>
      </c>
      <c r="L44" s="38">
        <f>portfolio!H31/100</f>
        <v>-7.8493935309481436E-4</v>
      </c>
    </row>
    <row r="45" spans="2:17" ht="24.75" customHeight="1" x14ac:dyDescent="0.2">
      <c r="B45" s="34" t="str">
        <f>portfolio!D32</f>
        <v>GRAN TIERRA ENERGY INC</v>
      </c>
      <c r="C45" s="35" t="str">
        <f>portfolio!A32</f>
        <v>GTE US Equity</v>
      </c>
      <c r="D45" s="35" t="str">
        <f>portfolio!E32</f>
        <v>CA</v>
      </c>
      <c r="E45" s="35" t="str">
        <f>portfolio!F32</f>
        <v>USD</v>
      </c>
      <c r="F45" s="35" t="str">
        <f>portfolio!G32</f>
        <v>Energy</v>
      </c>
      <c r="G45" s="36">
        <f>portfolio!B32</f>
        <v>1.37431597510034E-2</v>
      </c>
      <c r="H45" s="36">
        <f>portfolio!C32</f>
        <v>0</v>
      </c>
      <c r="I45" s="36">
        <f>portfolio!I32</f>
        <v>1.37431597510034E-2</v>
      </c>
      <c r="J45" s="37">
        <f>portfolio!J32</f>
        <v>-3.420818152594971E-5</v>
      </c>
      <c r="K45" s="36">
        <f>portfolio!K32</f>
        <v>-8.5280062400879453E-4</v>
      </c>
      <c r="L45" s="38">
        <f>portfolio!H32/100</f>
        <v>-2.4891060095151802E-5</v>
      </c>
    </row>
    <row r="46" spans="2:17" ht="24.75" customHeight="1" x14ac:dyDescent="0.2">
      <c r="B46" s="34" t="str">
        <f>portfolio!D33</f>
        <v>FOMENTO ECONOMICO MEXICA-UBD</v>
      </c>
      <c r="C46" s="35" t="str">
        <f>portfolio!A33</f>
        <v>FEMSAUBD MM Equity</v>
      </c>
      <c r="D46" s="35" t="str">
        <f>portfolio!E33</f>
        <v>MX</v>
      </c>
      <c r="E46" s="35" t="str">
        <f>portfolio!F33</f>
        <v>MXN</v>
      </c>
      <c r="F46" s="35" t="str">
        <f>portfolio!G33</f>
        <v>Consumer Staples</v>
      </c>
      <c r="G46" s="36">
        <f>portfolio!B33</f>
        <v>1.3406502861508501E-2</v>
      </c>
      <c r="H46" s="36">
        <f>portfolio!C33</f>
        <v>2.2112756590022199E-2</v>
      </c>
      <c r="I46" s="36">
        <f>portfolio!I33</f>
        <v>-8.7062537285136979E-3</v>
      </c>
      <c r="J46" s="37">
        <f>portfolio!J33</f>
        <v>4.8217248346082315E-5</v>
      </c>
      <c r="K46" s="36">
        <f>portfolio!K33</f>
        <v>1.2020428342948706E-3</v>
      </c>
      <c r="L46" s="38">
        <f>portfolio!H33/100</f>
        <v>-5.5382314655230934E-5</v>
      </c>
    </row>
    <row r="47" spans="2:17" ht="24.75" customHeight="1" x14ac:dyDescent="0.2">
      <c r="B47" s="34" t="str">
        <f>portfolio!D34</f>
        <v>COCA-COLA EMBONOR SA-B</v>
      </c>
      <c r="C47" s="35" t="str">
        <f>portfolio!A34</f>
        <v>EMBONOB CI Equity</v>
      </c>
      <c r="D47" s="35" t="str">
        <f>portfolio!E34</f>
        <v>CL</v>
      </c>
      <c r="E47" s="35" t="str">
        <f>portfolio!F34</f>
        <v>CLP</v>
      </c>
      <c r="F47" s="35" t="str">
        <f>portfolio!G34</f>
        <v>Consumer Staples</v>
      </c>
      <c r="G47" s="36">
        <f>portfolio!B34</f>
        <v>1.3292431028498799E-2</v>
      </c>
      <c r="H47" s="36">
        <f>portfolio!C34</f>
        <v>0</v>
      </c>
      <c r="I47" s="36">
        <f>portfolio!I34</f>
        <v>1.3292431028498799E-2</v>
      </c>
      <c r="J47" s="37">
        <f>portfolio!J34</f>
        <v>-5.9788563244873177E-4</v>
      </c>
      <c r="K47" s="36">
        <f>portfolio!K34</f>
        <v>-1.4905125548734228E-2</v>
      </c>
      <c r="L47" s="38">
        <f>portfolio!H34/100</f>
        <v>-4.4979404532314123E-4</v>
      </c>
    </row>
    <row r="48" spans="2:17" ht="24.75" customHeight="1" x14ac:dyDescent="0.2">
      <c r="B48" s="34" t="str">
        <f>portfolio!D35</f>
        <v>BANCO DE CHILE-ADR</v>
      </c>
      <c r="C48" s="35" t="str">
        <f>portfolio!A35</f>
        <v>BCH US Equity</v>
      </c>
      <c r="D48" s="35" t="str">
        <f>portfolio!E35</f>
        <v>CL</v>
      </c>
      <c r="E48" s="35" t="str">
        <f>portfolio!F35</f>
        <v>USD</v>
      </c>
      <c r="F48" s="35" t="str">
        <f>portfolio!G35</f>
        <v>Financials</v>
      </c>
      <c r="G48" s="36">
        <f>portfolio!B35</f>
        <v>1.3263377325698799E-2</v>
      </c>
      <c r="H48" s="36">
        <f>portfolio!C35</f>
        <v>0</v>
      </c>
      <c r="I48" s="36">
        <f>portfolio!I35</f>
        <v>1.3263377325698799E-2</v>
      </c>
      <c r="J48" s="37">
        <f>portfolio!J35</f>
        <v>-2.1911464755561798E-4</v>
      </c>
      <c r="K48" s="36">
        <f>portfolio!K35</f>
        <v>-5.4624683286116403E-3</v>
      </c>
      <c r="L48" s="38">
        <f>portfolio!H35/100</f>
        <v>-1.6520275505626063E-4</v>
      </c>
    </row>
    <row r="49" spans="2:12" ht="24.75" customHeight="1" x14ac:dyDescent="0.2">
      <c r="B49" s="34" t="str">
        <f>portfolio!D36</f>
        <v>EMPRESAS CMPC SA</v>
      </c>
      <c r="C49" s="35" t="str">
        <f>portfolio!A36</f>
        <v>CMPC CI Equity</v>
      </c>
      <c r="D49" s="35" t="str">
        <f>portfolio!E36</f>
        <v>CL</v>
      </c>
      <c r="E49" s="35" t="str">
        <f>portfolio!F36</f>
        <v>CLP</v>
      </c>
      <c r="F49" s="35" t="str">
        <f>portfolio!G36</f>
        <v>Materials</v>
      </c>
      <c r="G49" s="36">
        <f>portfolio!B36</f>
        <v>1.3140081912946799E-2</v>
      </c>
      <c r="H49" s="36">
        <f>portfolio!C36</f>
        <v>1.1910336345618999E-2</v>
      </c>
      <c r="I49" s="36">
        <f>portfolio!I36</f>
        <v>1.2297455673278002E-3</v>
      </c>
      <c r="J49" s="37">
        <f>portfolio!J36</f>
        <v>-1.7056754458732179E-4</v>
      </c>
      <c r="K49" s="36">
        <f>portfolio!K36</f>
        <v>-4.2522023086603569E-3</v>
      </c>
      <c r="L49" s="38">
        <f>portfolio!H36/100</f>
        <v>-1.3870149168982971E-3</v>
      </c>
    </row>
    <row r="50" spans="2:12" ht="24.75" customHeight="1" x14ac:dyDescent="0.2">
      <c r="B50" s="34" t="str">
        <f>portfolio!D37</f>
        <v>ALSEA SAB DE CV</v>
      </c>
      <c r="C50" s="35" t="str">
        <f>portfolio!A37</f>
        <v>ALSEA* MM Equity</v>
      </c>
      <c r="D50" s="35" t="str">
        <f>portfolio!E37</f>
        <v>MX</v>
      </c>
      <c r="E50" s="35" t="str">
        <f>portfolio!F37</f>
        <v>MXN</v>
      </c>
      <c r="F50" s="35" t="str">
        <f>portfolio!G37</f>
        <v>Consumer Discretionary</v>
      </c>
      <c r="G50" s="36">
        <f>portfolio!B37</f>
        <v>1.10063010212031E-2</v>
      </c>
      <c r="H50" s="36">
        <f>portfolio!C37</f>
        <v>2.5152869647155299E-3</v>
      </c>
      <c r="I50" s="36">
        <f>portfolio!I37</f>
        <v>8.4910140564875697E-3</v>
      </c>
      <c r="J50" s="37">
        <f>portfolio!J37</f>
        <v>-4.4858239266113586E-4</v>
      </c>
      <c r="K50" s="36">
        <f>portfolio!K37</f>
        <v>-1.1183036551959893E-2</v>
      </c>
      <c r="L50" s="38">
        <f>portfolio!H37/100</f>
        <v>-5.2830249682415248E-4</v>
      </c>
    </row>
    <row r="51" spans="2:12" ht="24.75" customHeight="1" x14ac:dyDescent="0.2">
      <c r="B51" s="34" t="str">
        <f>portfolio!D38</f>
        <v>MINSUR SA-INVERSIONES</v>
      </c>
      <c r="C51" s="35" t="str">
        <f>portfolio!A38</f>
        <v>MINSURI1 PE Equity</v>
      </c>
      <c r="D51" s="35" t="str">
        <f>portfolio!E38</f>
        <v>PE</v>
      </c>
      <c r="E51" s="35" t="str">
        <f>portfolio!F38</f>
        <v>PEN</v>
      </c>
      <c r="F51" s="35" t="str">
        <f>portfolio!G38</f>
        <v>Materials</v>
      </c>
      <c r="G51" s="36">
        <f>portfolio!B38</f>
        <v>1.09598629620527E-2</v>
      </c>
      <c r="H51" s="36">
        <f>portfolio!C38</f>
        <v>3.7454714099930801E-3</v>
      </c>
      <c r="I51" s="36">
        <f>portfolio!I38</f>
        <v>7.2143915520596208E-3</v>
      </c>
      <c r="J51" s="37">
        <f>portfolio!J38</f>
        <v>-4.4576903518279856E-4</v>
      </c>
      <c r="K51" s="36">
        <f>portfolio!K38</f>
        <v>-1.1112900318285331E-2</v>
      </c>
      <c r="L51" s="38">
        <f>portfolio!H38/100</f>
        <v>-6.1788860774480276E-4</v>
      </c>
    </row>
    <row r="52" spans="2:12" ht="24.75" customHeight="1" x14ac:dyDescent="0.2">
      <c r="B52" s="34" t="str">
        <f>portfolio!D39</f>
        <v>CAP SA</v>
      </c>
      <c r="C52" s="35" t="str">
        <f>portfolio!A39</f>
        <v>CAP CI Equity</v>
      </c>
      <c r="D52" s="35" t="str">
        <f>portfolio!E39</f>
        <v>CL</v>
      </c>
      <c r="E52" s="35" t="str">
        <f>portfolio!F39</f>
        <v>CLP</v>
      </c>
      <c r="F52" s="35" t="str">
        <f>portfolio!G39</f>
        <v>Materials</v>
      </c>
      <c r="G52" s="36">
        <f>portfolio!B39</f>
        <v>1.0502857528524E-2</v>
      </c>
      <c r="H52" s="36">
        <f>portfolio!C39</f>
        <v>2.6030101226951303E-3</v>
      </c>
      <c r="I52" s="36">
        <f>portfolio!I39</f>
        <v>7.8998474058288685E-3</v>
      </c>
      <c r="J52" s="37">
        <f>portfolio!J39</f>
        <v>-1.867083761249483E-4</v>
      </c>
      <c r="K52" s="36">
        <f>portfolio!K39</f>
        <v>-4.6545888312197886E-3</v>
      </c>
      <c r="L52" s="38">
        <f>portfolio!H39/100</f>
        <v>-2.3634428177332428E-4</v>
      </c>
    </row>
    <row r="53" spans="2:12" ht="24.75" customHeight="1" x14ac:dyDescent="0.2">
      <c r="B53" s="34" t="str">
        <f>portfolio!D40</f>
        <v>INTERCONEXION ELECTRICA SA</v>
      </c>
      <c r="C53" s="35" t="str">
        <f>portfolio!A40</f>
        <v>ISA CB Equity</v>
      </c>
      <c r="D53" s="35" t="str">
        <f>portfolio!E40</f>
        <v>CO</v>
      </c>
      <c r="E53" s="35" t="str">
        <f>portfolio!F40</f>
        <v>COP</v>
      </c>
      <c r="F53" s="35" t="str">
        <f>portfolio!G40</f>
        <v>Utilities</v>
      </c>
      <c r="G53" s="36">
        <f>portfolio!B40</f>
        <v>1.0301691645224299E-2</v>
      </c>
      <c r="H53" s="36">
        <f>portfolio!C40</f>
        <v>1.14392720657275E-2</v>
      </c>
      <c r="I53" s="36">
        <f>portfolio!I40</f>
        <v>-1.1375804205032009E-3</v>
      </c>
      <c r="J53" s="37">
        <f>portfolio!J40</f>
        <v>1.8129569139264926E-4</v>
      </c>
      <c r="K53" s="36">
        <f>portfolio!K40</f>
        <v>4.5196520789178305E-3</v>
      </c>
      <c r="L53" s="38">
        <f>portfolio!H40/100</f>
        <v>-1.5936956027465237E-3</v>
      </c>
    </row>
    <row r="54" spans="2:12" ht="24.75" customHeight="1" x14ac:dyDescent="0.2">
      <c r="B54" s="34" t="str">
        <f>portfolio!D41</f>
        <v>GRUPO DE INV SURAMERICANA-PF</v>
      </c>
      <c r="C54" s="35" t="str">
        <f>portfolio!A41</f>
        <v>PFGRUPSU CB Equity</v>
      </c>
      <c r="D54" s="35" t="str">
        <f>portfolio!E41</f>
        <v>CO</v>
      </c>
      <c r="E54" s="35" t="str">
        <f>portfolio!F41</f>
        <v>COP</v>
      </c>
      <c r="F54" s="35" t="str">
        <f>portfolio!G41</f>
        <v>Financials</v>
      </c>
      <c r="G54" s="36">
        <f>portfolio!B41</f>
        <v>1.0044289918159499E-2</v>
      </c>
      <c r="H54" s="36">
        <f>portfolio!C41</f>
        <v>1.04607226302576E-2</v>
      </c>
      <c r="I54" s="36">
        <f>portfolio!I41</f>
        <v>-4.1643271209810054E-4</v>
      </c>
      <c r="J54" s="37">
        <f>portfolio!J41</f>
        <v>7.685044702700932E-5</v>
      </c>
      <c r="K54" s="36">
        <f>portfolio!K41</f>
        <v>1.9158606583712242E-3</v>
      </c>
      <c r="L54" s="38">
        <f>portfolio!H41/100</f>
        <v>-1.8454469304252299E-3</v>
      </c>
    </row>
    <row r="55" spans="2:12" ht="24.75" customHeight="1" x14ac:dyDescent="0.2">
      <c r="B55" s="34" t="str">
        <f>portfolio!D42</f>
        <v>ENEL AMERICAS SA-ADR</v>
      </c>
      <c r="C55" s="35" t="str">
        <f>portfolio!A42</f>
        <v>ENIA US Equity</v>
      </c>
      <c r="D55" s="35" t="str">
        <f>portfolio!E42</f>
        <v>CL</v>
      </c>
      <c r="E55" s="35" t="str">
        <f>portfolio!F42</f>
        <v>USD</v>
      </c>
      <c r="F55" s="35" t="str">
        <f>portfolio!G42</f>
        <v>Utilities</v>
      </c>
      <c r="G55" s="36">
        <f>portfolio!B42</f>
        <v>9.0890379458019692E-3</v>
      </c>
      <c r="H55" s="36">
        <f>portfolio!C42</f>
        <v>0</v>
      </c>
      <c r="I55" s="36">
        <f>portfolio!I42</f>
        <v>9.0890379458019692E-3</v>
      </c>
      <c r="J55" s="37">
        <f>portfolio!J42</f>
        <v>-5.5208023319802332E-4</v>
      </c>
      <c r="K55" s="36">
        <f>portfolio!K42</f>
        <v>-1.3763209453768941E-2</v>
      </c>
      <c r="L55" s="38">
        <f>portfolio!H42/100</f>
        <v>-6.0741327793995773E-4</v>
      </c>
    </row>
    <row r="56" spans="2:12" ht="24.75" customHeight="1" x14ac:dyDescent="0.2">
      <c r="B56" s="34" t="str">
        <f>portfolio!D43</f>
        <v>SOUTHERN COPPER CORP</v>
      </c>
      <c r="C56" s="35" t="str">
        <f>portfolio!A43</f>
        <v>SCCO US Equity</v>
      </c>
      <c r="D56" s="35" t="str">
        <f>portfolio!E43</f>
        <v>PE</v>
      </c>
      <c r="E56" s="35" t="str">
        <f>portfolio!F43</f>
        <v>USD</v>
      </c>
      <c r="F56" s="35" t="str">
        <f>portfolio!G43</f>
        <v>Materials</v>
      </c>
      <c r="G56" s="36">
        <f>portfolio!B43</f>
        <v>9.0562262353555099E-3</v>
      </c>
      <c r="H56" s="36">
        <f>portfolio!C43</f>
        <v>2.7548347498599298E-2</v>
      </c>
      <c r="I56" s="36">
        <f>portfolio!I43</f>
        <v>-1.8492121263243788E-2</v>
      </c>
      <c r="J56" s="37">
        <f>portfolio!J43</f>
        <v>9.8710704043805664E-4</v>
      </c>
      <c r="K56" s="36">
        <f>portfolio!K43</f>
        <v>2.4608308962885697E-2</v>
      </c>
      <c r="L56" s="38">
        <f>portfolio!H43/100</f>
        <v>-5.3379870615498208E-4</v>
      </c>
    </row>
    <row r="57" spans="2:12" ht="24.75" customHeight="1" x14ac:dyDescent="0.2">
      <c r="B57" s="34" t="str">
        <f>portfolio!D44</f>
        <v>BANMEDICA SA</v>
      </c>
      <c r="C57" s="35" t="str">
        <f>portfolio!A44</f>
        <v>BANMED CI Equity</v>
      </c>
      <c r="D57" s="35" t="str">
        <f>portfolio!E44</f>
        <v>CL</v>
      </c>
      <c r="E57" s="35" t="str">
        <f>portfolio!F44</f>
        <v>CLP</v>
      </c>
      <c r="F57" s="35" t="str">
        <f>portfolio!G44</f>
        <v>Health Care</v>
      </c>
      <c r="G57" s="36">
        <f>portfolio!B44</f>
        <v>8.8160189253777901E-3</v>
      </c>
      <c r="H57" s="36">
        <f>portfolio!C44</f>
        <v>0</v>
      </c>
      <c r="I57" s="36">
        <f>portfolio!I44</f>
        <v>8.8160189253777901E-3</v>
      </c>
      <c r="J57" s="37">
        <f>portfolio!J44</f>
        <v>2.5871821321467976E-4</v>
      </c>
      <c r="K57" s="36">
        <f>portfolio!K44</f>
        <v>6.4497744057090403E-3</v>
      </c>
      <c r="L57" s="38">
        <f>portfolio!H44/100</f>
        <v>2.9346376794851651E-4</v>
      </c>
    </row>
    <row r="58" spans="2:12" ht="24.75" customHeight="1" x14ac:dyDescent="0.2">
      <c r="B58" s="34" t="str">
        <f>portfolio!D45</f>
        <v>PAREX RESOURCES INC</v>
      </c>
      <c r="C58" s="35" t="str">
        <f>portfolio!A45</f>
        <v>PXT CN Equity</v>
      </c>
      <c r="D58" s="35" t="str">
        <f>portfolio!E45</f>
        <v>CA</v>
      </c>
      <c r="E58" s="35" t="str">
        <f>portfolio!F45</f>
        <v>CAD</v>
      </c>
      <c r="F58" s="35" t="str">
        <f>portfolio!G45</f>
        <v>Energy</v>
      </c>
      <c r="G58" s="36">
        <f>portfolio!B45</f>
        <v>8.4595919254301204E-3</v>
      </c>
      <c r="H58" s="36">
        <f>portfolio!C45</f>
        <v>0</v>
      </c>
      <c r="I58" s="36">
        <f>portfolio!I45</f>
        <v>8.4595919254301204E-3</v>
      </c>
      <c r="J58" s="37">
        <f>portfolio!J45</f>
        <v>1.3253162814461489E-5</v>
      </c>
      <c r="K58" s="36">
        <f>portfolio!K45</f>
        <v>3.3039772984393178E-4</v>
      </c>
      <c r="L58" s="38">
        <f>portfolio!H45/100</f>
        <v>1.5666432768017523E-5</v>
      </c>
    </row>
    <row r="59" spans="2:12" ht="24.75" customHeight="1" x14ac:dyDescent="0.2">
      <c r="B59" s="34" t="str">
        <f>portfolio!D46</f>
        <v>PROMOTORA Y OPERADORA DE INF</v>
      </c>
      <c r="C59" s="35" t="str">
        <f>portfolio!A46</f>
        <v>PINFRA* MM Equity</v>
      </c>
      <c r="D59" s="35" t="str">
        <f>portfolio!E46</f>
        <v>MX</v>
      </c>
      <c r="E59" s="35" t="str">
        <f>portfolio!F46</f>
        <v>MXN</v>
      </c>
      <c r="F59" s="35" t="str">
        <f>portfolio!G46</f>
        <v>Industrials</v>
      </c>
      <c r="G59" s="36">
        <f>portfolio!B46</f>
        <v>8.1867708606273206E-3</v>
      </c>
      <c r="H59" s="36">
        <f>portfolio!C46</f>
        <v>3.7037178589292901E-3</v>
      </c>
      <c r="I59" s="36">
        <f>portfolio!I46</f>
        <v>4.4830530016980305E-3</v>
      </c>
      <c r="J59" s="37">
        <f>portfolio!J46</f>
        <v>-2.975169106126569E-4</v>
      </c>
      <c r="K59" s="36">
        <f>portfolio!K46</f>
        <v>-7.4170153368477995E-3</v>
      </c>
      <c r="L59" s="38">
        <f>portfolio!H46/100</f>
        <v>-6.6364798832395573E-4</v>
      </c>
    </row>
    <row r="60" spans="2:12" ht="24.75" customHeight="1" x14ac:dyDescent="0.2">
      <c r="B60" s="34" t="str">
        <f>portfolio!D47</f>
        <v>MACQUARIE MEXICO REAL ESTATE</v>
      </c>
      <c r="C60" s="35" t="str">
        <f>portfolio!A47</f>
        <v>FIBRAMQ MM Equity</v>
      </c>
      <c r="D60" s="35" t="str">
        <f>portfolio!E47</f>
        <v>MX</v>
      </c>
      <c r="E60" s="35" t="str">
        <f>portfolio!F47</f>
        <v>MXN</v>
      </c>
      <c r="F60" s="35" t="str">
        <f>portfolio!G47</f>
        <v>Real Estate</v>
      </c>
      <c r="G60" s="36">
        <f>portfolio!B47</f>
        <v>8.1617122998704598E-3</v>
      </c>
      <c r="H60" s="36">
        <f>portfolio!C47</f>
        <v>1.27246040511351E-3</v>
      </c>
      <c r="I60" s="36">
        <f>portfolio!I47</f>
        <v>6.8892518947569498E-3</v>
      </c>
      <c r="J60" s="37">
        <f>portfolio!J47</f>
        <v>-3.0228496641309256E-4</v>
      </c>
      <c r="K60" s="36">
        <f>portfolio!K47</f>
        <v>-7.5358816659110888E-3</v>
      </c>
      <c r="L60" s="38">
        <f>portfolio!H47/100</f>
        <v>-4.3877763657204335E-4</v>
      </c>
    </row>
    <row r="61" spans="2:12" ht="24.75" customHeight="1" x14ac:dyDescent="0.2">
      <c r="B61" s="34" t="str">
        <f>portfolio!D48</f>
        <v>TREVALI MINING CORP</v>
      </c>
      <c r="C61" s="35" t="str">
        <f>portfolio!A48</f>
        <v>TV CN Equity</v>
      </c>
      <c r="D61" s="35" t="str">
        <f>portfolio!E48</f>
        <v>CA</v>
      </c>
      <c r="E61" s="35" t="str">
        <f>portfolio!F48</f>
        <v>CAD</v>
      </c>
      <c r="F61" s="35" t="str">
        <f>portfolio!G48</f>
        <v>Materials</v>
      </c>
      <c r="G61" s="36">
        <f>portfolio!B48</f>
        <v>8.1515897986590702E-3</v>
      </c>
      <c r="H61" s="36">
        <f>portfolio!C48</f>
        <v>0</v>
      </c>
      <c r="I61" s="36">
        <f>portfolio!I48</f>
        <v>8.1515897986590702E-3</v>
      </c>
      <c r="J61" s="37">
        <f>portfolio!J48</f>
        <v>5.8365342504232691E-4</v>
      </c>
      <c r="K61" s="36">
        <f>portfolio!K48</f>
        <v>1.4550320504566722E-2</v>
      </c>
      <c r="L61" s="38">
        <f>portfolio!H48/100</f>
        <v>7.159995037266686E-4</v>
      </c>
    </row>
    <row r="62" spans="2:12" ht="24.75" customHeight="1" x14ac:dyDescent="0.2">
      <c r="B62" s="34" t="str">
        <f>portfolio!D49</f>
        <v>GRANA Y MONTERO SAA</v>
      </c>
      <c r="C62" s="35" t="str">
        <f>portfolio!A49</f>
        <v>GRAMONC1 PE Equity</v>
      </c>
      <c r="D62" s="35" t="str">
        <f>portfolio!E49</f>
        <v>PE</v>
      </c>
      <c r="E62" s="35" t="str">
        <f>portfolio!F49</f>
        <v>PEN</v>
      </c>
      <c r="F62" s="35" t="str">
        <f>portfolio!G49</f>
        <v>Industrials</v>
      </c>
      <c r="G62" s="36">
        <f>portfolio!B49</f>
        <v>7.1659867167482407E-3</v>
      </c>
      <c r="H62" s="36">
        <f>portfolio!C49</f>
        <v>6.2516709592378905E-3</v>
      </c>
      <c r="I62" s="36">
        <f>portfolio!I49</f>
        <v>9.143157575103502E-4</v>
      </c>
      <c r="J62" s="37">
        <f>portfolio!J49</f>
        <v>-2.7899960516015017E-5</v>
      </c>
      <c r="K62" s="36">
        <f>portfolio!K49</f>
        <v>-6.9553839685483772E-4</v>
      </c>
      <c r="L62" s="38">
        <f>portfolio!H49/100</f>
        <v>-3.0514579112128214E-4</v>
      </c>
    </row>
    <row r="63" spans="2:12" ht="24.75" customHeight="1" x14ac:dyDescent="0.2">
      <c r="B63" s="34" t="str">
        <f>portfolio!D50</f>
        <v>GRUPO ARGOS SA-PRF</v>
      </c>
      <c r="C63" s="35" t="str">
        <f>portfolio!A50</f>
        <v>PFGRUPOA CB Equity</v>
      </c>
      <c r="D63" s="35" t="str">
        <f>portfolio!E50</f>
        <v>CO</v>
      </c>
      <c r="E63" s="35" t="str">
        <f>portfolio!F50</f>
        <v>COP</v>
      </c>
      <c r="F63" s="35" t="str">
        <f>portfolio!G50</f>
        <v>Materials</v>
      </c>
      <c r="G63" s="36">
        <f>portfolio!B50</f>
        <v>6.7890364388703099E-3</v>
      </c>
      <c r="H63" s="36">
        <f>portfolio!C50</f>
        <v>7.2312468204335399E-3</v>
      </c>
      <c r="I63" s="36">
        <f>portfolio!I50</f>
        <v>-4.4221038156322997E-4</v>
      </c>
      <c r="J63" s="37">
        <f>portfolio!J50</f>
        <v>8.0550969868648778E-5</v>
      </c>
      <c r="K63" s="36">
        <f>portfolio!K50</f>
        <v>2.0081136822893472E-3</v>
      </c>
      <c r="L63" s="38">
        <f>portfolio!H50/100</f>
        <v>-1.8215531165030124E-3</v>
      </c>
    </row>
    <row r="64" spans="2:12" ht="24.75" customHeight="1" x14ac:dyDescent="0.2">
      <c r="B64" s="34" t="str">
        <f>portfolio!D51</f>
        <v>TREVALI MINING CORP</v>
      </c>
      <c r="C64" s="35" t="str">
        <f>portfolio!A51</f>
        <v>TV PE Equity</v>
      </c>
      <c r="D64" s="35" t="str">
        <f>portfolio!E51</f>
        <v>CA</v>
      </c>
      <c r="E64" s="35" t="str">
        <f>portfolio!F51</f>
        <v>USD</v>
      </c>
      <c r="F64" s="35" t="str">
        <f>portfolio!G51</f>
        <v>Materials</v>
      </c>
      <c r="G64" s="36">
        <f>portfolio!B51</f>
        <v>6.5952688027772401E-3</v>
      </c>
      <c r="H64" s="36">
        <f>portfolio!C51</f>
        <v>0</v>
      </c>
      <c r="I64" s="36">
        <f>portfolio!I51</f>
        <v>6.5952688027772401E-3</v>
      </c>
      <c r="J64" s="37">
        <f>portfolio!J51</f>
        <v>7.4561245712609554E-4</v>
      </c>
      <c r="K64" s="36">
        <f>portfolio!K51</f>
        <v>1.8587914947291596E-2</v>
      </c>
      <c r="L64" s="38">
        <f>portfolio!H51/100</f>
        <v>1.1305262596910703E-3</v>
      </c>
    </row>
    <row r="65" spans="2:12" ht="24.75" customHeight="1" x14ac:dyDescent="0.2">
      <c r="B65" s="34" t="str">
        <f>portfolio!D52</f>
        <v>VINA SAN PEDRO S.A.</v>
      </c>
      <c r="C65" s="35" t="str">
        <f>portfolio!A52</f>
        <v>VSPT CI Equity</v>
      </c>
      <c r="D65" s="35" t="str">
        <f>portfolio!E52</f>
        <v>CL</v>
      </c>
      <c r="E65" s="35" t="str">
        <f>portfolio!F52</f>
        <v>CLP</v>
      </c>
      <c r="F65" s="35" t="str">
        <f>portfolio!G52</f>
        <v>Consumer Staples</v>
      </c>
      <c r="G65" s="36">
        <f>portfolio!B52</f>
        <v>6.2535017138510294E-3</v>
      </c>
      <c r="H65" s="36">
        <f>portfolio!C52</f>
        <v>0</v>
      </c>
      <c r="I65" s="36">
        <f>portfolio!I52</f>
        <v>6.2535017138510294E-3</v>
      </c>
      <c r="J65" s="37">
        <f>portfolio!J52</f>
        <v>-3.5550609574691914E-4</v>
      </c>
      <c r="K65" s="36">
        <f>portfolio!K52</f>
        <v>-8.8626698867906549E-3</v>
      </c>
      <c r="L65" s="38">
        <f>portfolio!H52/100</f>
        <v>-5.6849124220994499E-4</v>
      </c>
    </row>
    <row r="66" spans="2:12" ht="24.75" customHeight="1" x14ac:dyDescent="0.2">
      <c r="B66" s="34" t="str">
        <f>portfolio!D53</f>
        <v>GRUPO BIMBO SAB- SERIES A</v>
      </c>
      <c r="C66" s="35" t="str">
        <f>portfolio!A53</f>
        <v>BIMBOA MM Equity</v>
      </c>
      <c r="D66" s="35" t="str">
        <f>portfolio!E53</f>
        <v>MX</v>
      </c>
      <c r="E66" s="35" t="str">
        <f>portfolio!F53</f>
        <v>MXN</v>
      </c>
      <c r="F66" s="35" t="str">
        <f>portfolio!G53</f>
        <v>Consumer Staples</v>
      </c>
      <c r="G66" s="36">
        <f>portfolio!B53</f>
        <v>5.5146472092301099E-3</v>
      </c>
      <c r="H66" s="36">
        <f>portfolio!C53</f>
        <v>6.0136581195493703E-3</v>
      </c>
      <c r="I66" s="36">
        <f>portfolio!I53</f>
        <v>-4.9901091031926033E-4</v>
      </c>
      <c r="J66" s="37">
        <f>portfolio!J53</f>
        <v>5.3415247318340892E-5</v>
      </c>
      <c r="K66" s="36">
        <f>portfolio!K53</f>
        <v>1.3316275292245469E-3</v>
      </c>
      <c r="L66" s="38">
        <f>portfolio!H53/100</f>
        <v>-1.0704224339336899E-3</v>
      </c>
    </row>
    <row r="67" spans="2:12" ht="24.75" customHeight="1" x14ac:dyDescent="0.2">
      <c r="B67" s="34" t="str">
        <f>portfolio!D54</f>
        <v>INDUSTRIAS PENOLES SAB DE CV</v>
      </c>
      <c r="C67" s="35" t="str">
        <f>portfolio!A54</f>
        <v>PE&amp;OLES* MM Equity</v>
      </c>
      <c r="D67" s="35" t="str">
        <f>portfolio!E54</f>
        <v>MX</v>
      </c>
      <c r="E67" s="35" t="str">
        <f>portfolio!F54</f>
        <v>MXN</v>
      </c>
      <c r="F67" s="35" t="str">
        <f>portfolio!G54</f>
        <v>Materials</v>
      </c>
      <c r="G67" s="36">
        <f>portfolio!B54</f>
        <v>4.5469139130587602E-3</v>
      </c>
      <c r="H67" s="36">
        <f>portfolio!C54</f>
        <v>4.7460267121347197E-3</v>
      </c>
      <c r="I67" s="36">
        <f>portfolio!I54</f>
        <v>-1.9911279907595947E-4</v>
      </c>
      <c r="J67" s="37">
        <f>portfolio!J54</f>
        <v>4.7071350281754385E-5</v>
      </c>
      <c r="K67" s="36">
        <f>portfolio!K54</f>
        <v>1.1734759084684268E-3</v>
      </c>
      <c r="L67" s="38">
        <f>portfolio!H54/100</f>
        <v>-2.3640544706418974E-3</v>
      </c>
    </row>
    <row r="68" spans="2:12" ht="24.75" customHeight="1" x14ac:dyDescent="0.2">
      <c r="B68" s="34" t="str">
        <f>portfolio!D55</f>
        <v>PROMOTORA Y OPERAD DE INF-L</v>
      </c>
      <c r="C68" s="35" t="str">
        <f>portfolio!A55</f>
        <v>PINFRAL MM Equity</v>
      </c>
      <c r="D68" s="35" t="str">
        <f>portfolio!E55</f>
        <v>MX</v>
      </c>
      <c r="E68" s="35" t="str">
        <f>portfolio!F55</f>
        <v>MXN</v>
      </c>
      <c r="F68" s="35" t="str">
        <f>portfolio!G55</f>
        <v>Industrials</v>
      </c>
      <c r="G68" s="36">
        <f>portfolio!B55</f>
        <v>2.8663996384301598E-3</v>
      </c>
      <c r="H68" s="36">
        <f>portfolio!C55</f>
        <v>0</v>
      </c>
      <c r="I68" s="36">
        <f>portfolio!I55</f>
        <v>2.8663996384301598E-3</v>
      </c>
      <c r="J68" s="37">
        <f>portfolio!J55</f>
        <v>1.6045746704128114E-4</v>
      </c>
      <c r="K68" s="36">
        <f>portfolio!K55</f>
        <v>4.0001608362570263E-3</v>
      </c>
      <c r="L68" s="38">
        <f>portfolio!H55/100</f>
        <v>5.5978749400470494E-4</v>
      </c>
    </row>
    <row r="69" spans="2:12" ht="24.75" customHeight="1" x14ac:dyDescent="0.2">
      <c r="B69" s="34" t="str">
        <f>portfolio!D56</f>
        <v>EMPRESAS LIPIGAS SA</v>
      </c>
      <c r="C69" s="35" t="str">
        <f>portfolio!A56</f>
        <v>LIPIGAS CI Equity</v>
      </c>
      <c r="D69" s="35" t="str">
        <f>portfolio!E56</f>
        <v>CL</v>
      </c>
      <c r="E69" s="35" t="str">
        <f>portfolio!F56</f>
        <v>CLP</v>
      </c>
      <c r="F69" s="35" t="str">
        <f>portfolio!G56</f>
        <v>Energy</v>
      </c>
      <c r="G69" s="36">
        <f>portfolio!B56</f>
        <v>2.72027135317565E-3</v>
      </c>
      <c r="H69" s="36">
        <f>portfolio!C56</f>
        <v>0</v>
      </c>
      <c r="I69" s="36">
        <f>portfolio!I56</f>
        <v>2.72027135317565E-3</v>
      </c>
      <c r="J69" s="37">
        <f>portfolio!J56</f>
        <v>-6.9337602948780981E-5</v>
      </c>
      <c r="K69" s="36">
        <f>portfolio!K56</f>
        <v>-1.7285675070783471E-3</v>
      </c>
      <c r="L69" s="38">
        <f>portfolio!H56/100</f>
        <v>-2.5489222929115556E-4</v>
      </c>
    </row>
    <row r="70" spans="2:12" ht="24.75" customHeight="1" x14ac:dyDescent="0.2">
      <c r="B70" s="34" t="str">
        <f>portfolio!D57</f>
        <v>Cash</v>
      </c>
      <c r="C70" s="35" t="str">
        <f>portfolio!A57</f>
        <v>USDUSD Curncy</v>
      </c>
      <c r="D70" s="35" t="str">
        <f>portfolio!E57</f>
        <v>Cash</v>
      </c>
      <c r="E70" s="35" t="str">
        <f>portfolio!F57</f>
        <v>USD</v>
      </c>
      <c r="F70" s="35" t="str">
        <f>portfolio!G57</f>
        <v>Cash</v>
      </c>
      <c r="G70" s="36">
        <f>portfolio!B57</f>
        <v>2.1759387977582103E-3</v>
      </c>
      <c r="H70" s="36">
        <f>portfolio!C57</f>
        <v>0</v>
      </c>
      <c r="I70" s="36">
        <f>portfolio!I57</f>
        <v>2.1759387977582103E-3</v>
      </c>
      <c r="J70" s="37">
        <f>portfolio!J57</f>
        <v>0</v>
      </c>
      <c r="K70" s="36">
        <f>portfolio!K57</f>
        <v>0</v>
      </c>
      <c r="L70" s="38">
        <f>portfolio!H57/100</f>
        <v>0</v>
      </c>
    </row>
    <row r="71" spans="2:12" ht="24.75" customHeight="1" x14ac:dyDescent="0.2">
      <c r="B71" s="34" t="str">
        <f>portfolio!D58</f>
        <v>FORTUNA SILVER MINES INC</v>
      </c>
      <c r="C71" s="35" t="str">
        <f>portfolio!A58</f>
        <v>FVI CN Equity</v>
      </c>
      <c r="D71" s="35" t="str">
        <f>portfolio!E58</f>
        <v>CA</v>
      </c>
      <c r="E71" s="35" t="str">
        <f>portfolio!F58</f>
        <v>CAD</v>
      </c>
      <c r="F71" s="35" t="str">
        <f>portfolio!G58</f>
        <v>Materials</v>
      </c>
      <c r="G71" s="36">
        <f>portfolio!B58</f>
        <v>8.6200115482426202E-5</v>
      </c>
      <c r="H71" s="36">
        <f>portfolio!C58</f>
        <v>7.47076673872594E-3</v>
      </c>
      <c r="I71" s="36">
        <f>portfolio!I58</f>
        <v>-7.3845666232435136E-3</v>
      </c>
      <c r="J71" s="37">
        <f>portfolio!J58</f>
        <v>1.2724890696528188E-3</v>
      </c>
      <c r="K71" s="36">
        <f>portfolio!K58</f>
        <v>3.1722805020228763E-2</v>
      </c>
      <c r="L71" s="38">
        <f>portfolio!H58/100</f>
        <v>-1.7231736601137264E-3</v>
      </c>
    </row>
    <row r="72" spans="2:12" ht="24.75" customHeight="1" x14ac:dyDescent="0.2">
      <c r="B72" s="34" t="str">
        <f>portfolio!D59</f>
        <v>EL PUERTO DE LIVERPOOL-C1</v>
      </c>
      <c r="C72" s="35" t="str">
        <f>portfolio!A59</f>
        <v>LIVEPOLC MM Equity</v>
      </c>
      <c r="D72" s="35" t="str">
        <f>portfolio!E59</f>
        <v>MX</v>
      </c>
      <c r="E72" s="35" t="str">
        <f>portfolio!F59</f>
        <v>MXN</v>
      </c>
      <c r="F72" s="35" t="str">
        <f>portfolio!G59</f>
        <v>Consumer Discretionary</v>
      </c>
      <c r="G72" s="36">
        <f>portfolio!B59</f>
        <v>0</v>
      </c>
      <c r="H72" s="36">
        <f>portfolio!C59</f>
        <v>2.3395712835889799E-3</v>
      </c>
      <c r="I72" s="36">
        <f>portfolio!I59</f>
        <v>-2.3395712835889799E-3</v>
      </c>
      <c r="J72" s="37">
        <f>portfolio!J59</f>
        <v>1.679270030830762E-4</v>
      </c>
      <c r="K72" s="36">
        <f>portfolio!K59</f>
        <v>4.1863743300280063E-3</v>
      </c>
      <c r="L72" s="38">
        <f>portfolio!H59/100</f>
        <v>-7.1776826917395995E-4</v>
      </c>
    </row>
    <row r="73" spans="2:12" ht="24.75" customHeight="1" x14ac:dyDescent="0.2">
      <c r="B73" s="34" t="str">
        <f>portfolio!D60</f>
        <v>INDUSTRIAS CH S.A.B.-SER B</v>
      </c>
      <c r="C73" s="35" t="str">
        <f>portfolio!A60</f>
        <v>ICHB MM Equity</v>
      </c>
      <c r="D73" s="35" t="str">
        <f>portfolio!E60</f>
        <v>MX</v>
      </c>
      <c r="E73" s="35" t="str">
        <f>portfolio!F60</f>
        <v>MXN</v>
      </c>
      <c r="F73" s="35" t="str">
        <f>portfolio!G60</f>
        <v>Materials</v>
      </c>
      <c r="G73" s="36">
        <f>portfolio!B60</f>
        <v>0</v>
      </c>
      <c r="H73" s="36">
        <f>portfolio!C60</f>
        <v>1.3238721729242899E-3</v>
      </c>
      <c r="I73" s="36">
        <f>portfolio!I60</f>
        <v>-1.3238721729242899E-3</v>
      </c>
      <c r="J73" s="37">
        <f>portfolio!J60</f>
        <v>8.1571015718996931E-6</v>
      </c>
      <c r="K73" s="36">
        <f>portfolio!K60</f>
        <v>2.0335431467884932E-4</v>
      </c>
      <c r="L73" s="38">
        <f>portfolio!H60/100</f>
        <v>-6.161547722452342E-5</v>
      </c>
    </row>
    <row r="74" spans="2:12" ht="24.75" customHeight="1" x14ac:dyDescent="0.2">
      <c r="B74" s="34" t="str">
        <f>portfolio!D61</f>
        <v>INFRAESTRUCTURA ENERGETICA N</v>
      </c>
      <c r="C74" s="35" t="str">
        <f>portfolio!A61</f>
        <v>IENOVA* MM Equity</v>
      </c>
      <c r="D74" s="35" t="str">
        <f>portfolio!E61</f>
        <v>MX</v>
      </c>
      <c r="E74" s="35" t="str">
        <f>portfolio!F61</f>
        <v>MXN</v>
      </c>
      <c r="F74" s="35" t="str">
        <f>portfolio!G61</f>
        <v>Utilities</v>
      </c>
      <c r="G74" s="36">
        <f>portfolio!B61</f>
        <v>0</v>
      </c>
      <c r="H74" s="36">
        <f>portfolio!C61</f>
        <v>3.6681512373290298E-3</v>
      </c>
      <c r="I74" s="36">
        <f>portfolio!I61</f>
        <v>-3.6681512373290298E-3</v>
      </c>
      <c r="J74" s="37">
        <f>portfolio!J61</f>
        <v>6.9422770522859371E-5</v>
      </c>
      <c r="K74" s="36">
        <f>portfolio!K61</f>
        <v>1.7306907114429013E-3</v>
      </c>
      <c r="L74" s="38">
        <f>portfolio!H61/100</f>
        <v>-1.8925820128782279E-4</v>
      </c>
    </row>
    <row r="75" spans="2:12" ht="24.75" customHeight="1" x14ac:dyDescent="0.2">
      <c r="B75" s="34" t="str">
        <f>portfolio!D62</f>
        <v>INVERSIONES LA CONSTRUCCION</v>
      </c>
      <c r="C75" s="35" t="str">
        <f>portfolio!A62</f>
        <v>ILC CI Equity</v>
      </c>
      <c r="D75" s="35" t="str">
        <f>portfolio!E62</f>
        <v>CL</v>
      </c>
      <c r="E75" s="35" t="str">
        <f>portfolio!F62</f>
        <v>CLP</v>
      </c>
      <c r="F75" s="35" t="str">
        <f>portfolio!G62</f>
        <v>Financials</v>
      </c>
      <c r="G75" s="36">
        <f>portfolio!B62</f>
        <v>0</v>
      </c>
      <c r="H75" s="36">
        <f>portfolio!C62</f>
        <v>2.06920467331944E-3</v>
      </c>
      <c r="I75" s="36">
        <f>portfolio!I62</f>
        <v>-2.06920467331944E-3</v>
      </c>
      <c r="J75" s="37">
        <f>portfolio!J62</f>
        <v>2.0367866526835307E-4</v>
      </c>
      <c r="K75" s="36">
        <f>portfolio!K62</f>
        <v>5.0776535053863141E-3</v>
      </c>
      <c r="L75" s="38">
        <f>portfolio!H62/100</f>
        <v>-9.8433310099580243E-4</v>
      </c>
    </row>
    <row r="76" spans="2:12" ht="24.75" customHeight="1" x14ac:dyDescent="0.2">
      <c r="B76" s="34" t="str">
        <f>portfolio!D63</f>
        <v>GENOMMA LAB INTERNACIONAL-B</v>
      </c>
      <c r="C76" s="35" t="str">
        <f>portfolio!A63</f>
        <v>LABB MM Equity</v>
      </c>
      <c r="D76" s="35" t="str">
        <f>portfolio!E63</f>
        <v>MX</v>
      </c>
      <c r="E76" s="35" t="str">
        <f>portfolio!F63</f>
        <v>MXN</v>
      </c>
      <c r="F76" s="35" t="str">
        <f>portfolio!G63</f>
        <v>Health Care</v>
      </c>
      <c r="G76" s="36">
        <f>portfolio!B63</f>
        <v>0</v>
      </c>
      <c r="H76" s="36">
        <f>portfolio!C63</f>
        <v>1.3046883617996599E-3</v>
      </c>
      <c r="I76" s="36">
        <f>portfolio!I63</f>
        <v>-1.3046883617996599E-3</v>
      </c>
      <c r="J76" s="37">
        <f>portfolio!J63</f>
        <v>-1.5542553211501041E-5</v>
      </c>
      <c r="K76" s="36">
        <f>portfolio!K63</f>
        <v>-3.8747160726457225E-4</v>
      </c>
      <c r="L76" s="38">
        <f>portfolio!H63/100</f>
        <v>1.1912847287195821E-4</v>
      </c>
    </row>
    <row r="77" spans="2:12" ht="24.75" customHeight="1" x14ac:dyDescent="0.2">
      <c r="B77" s="34" t="str">
        <f>portfolio!D64</f>
        <v>COCA-COLA FEMSA SAB-SER L</v>
      </c>
      <c r="C77" s="35" t="str">
        <f>portfolio!A64</f>
        <v>KOFL MM Equity</v>
      </c>
      <c r="D77" s="35" t="str">
        <f>portfolio!E64</f>
        <v>MX</v>
      </c>
      <c r="E77" s="35" t="str">
        <f>portfolio!F64</f>
        <v>MXN</v>
      </c>
      <c r="F77" s="35" t="str">
        <f>portfolio!G64</f>
        <v>Consumer Staples</v>
      </c>
      <c r="G77" s="36">
        <f>portfolio!B64</f>
        <v>0</v>
      </c>
      <c r="H77" s="36">
        <f>portfolio!C64</f>
        <v>4.9363925742488598E-3</v>
      </c>
      <c r="I77" s="36">
        <f>portfolio!I64</f>
        <v>-4.9363925742488598E-3</v>
      </c>
      <c r="J77" s="37">
        <f>portfolio!J64</f>
        <v>2.9560387158351697E-4</v>
      </c>
      <c r="K77" s="36">
        <f>portfolio!K64</f>
        <v>7.369323796256373E-3</v>
      </c>
      <c r="L77" s="38">
        <f>portfolio!H64/100</f>
        <v>-5.9882569535810702E-4</v>
      </c>
    </row>
    <row r="78" spans="2:12" ht="24.75" customHeight="1" x14ac:dyDescent="0.2">
      <c r="B78" s="34" t="str">
        <f>portfolio!D65</f>
        <v>LATAM AIRLINES GROUP SA</v>
      </c>
      <c r="C78" s="35" t="str">
        <f>portfolio!A65</f>
        <v>LAN CI Equity</v>
      </c>
      <c r="D78" s="35" t="str">
        <f>portfolio!E65</f>
        <v>CL</v>
      </c>
      <c r="E78" s="35" t="str">
        <f>portfolio!F65</f>
        <v>CLP</v>
      </c>
      <c r="F78" s="35" t="str">
        <f>portfolio!G65</f>
        <v>Industrials</v>
      </c>
      <c r="G78" s="36">
        <f>portfolio!B65</f>
        <v>0</v>
      </c>
      <c r="H78" s="36">
        <f>portfolio!C65</f>
        <v>1.2376190897121499E-2</v>
      </c>
      <c r="I78" s="36">
        <f>portfolio!I65</f>
        <v>-1.2376190897121499E-2</v>
      </c>
      <c r="J78" s="37">
        <f>portfolio!J65</f>
        <v>1.572991294316645E-3</v>
      </c>
      <c r="K78" s="36">
        <f>portfolio!K65</f>
        <v>3.9214243421154614E-2</v>
      </c>
      <c r="L78" s="38">
        <f>portfolio!H65/100</f>
        <v>-1.2709817644154934E-3</v>
      </c>
    </row>
    <row r="79" spans="2:12" ht="24.75" customHeight="1" x14ac:dyDescent="0.2">
      <c r="B79" s="34" t="str">
        <f>portfolio!D66</f>
        <v>GRUPO LALA SAB DE CV</v>
      </c>
      <c r="C79" s="35" t="str">
        <f>portfolio!A66</f>
        <v>LALAB MM Equity</v>
      </c>
      <c r="D79" s="35" t="str">
        <f>portfolio!E66</f>
        <v>MX</v>
      </c>
      <c r="E79" s="35" t="str">
        <f>portfolio!F66</f>
        <v>MXN</v>
      </c>
      <c r="F79" s="35" t="str">
        <f>portfolio!G66</f>
        <v>Consumer Staples</v>
      </c>
      <c r="G79" s="36">
        <f>portfolio!B66</f>
        <v>0</v>
      </c>
      <c r="H79" s="36">
        <f>portfolio!C66</f>
        <v>1.4622935243250401E-3</v>
      </c>
      <c r="I79" s="36">
        <f>portfolio!I66</f>
        <v>-1.4622935243250401E-3</v>
      </c>
      <c r="J79" s="37">
        <f>portfolio!J66</f>
        <v>3.2559739840713966E-5</v>
      </c>
      <c r="K79" s="36">
        <f>portfolio!K66</f>
        <v>8.1170542294571721E-4</v>
      </c>
      <c r="L79" s="38">
        <f>portfolio!H66/100</f>
        <v>-2.2266213519438766E-4</v>
      </c>
    </row>
    <row r="80" spans="2:12" ht="24.75" customHeight="1" x14ac:dyDescent="0.2">
      <c r="B80" s="34" t="str">
        <f>portfolio!D67</f>
        <v>LA COMER SAB DE CV</v>
      </c>
      <c r="C80" s="35" t="str">
        <f>portfolio!A67</f>
        <v>LACOMUBC MM Equity</v>
      </c>
      <c r="D80" s="35" t="str">
        <f>portfolio!E67</f>
        <v>MX</v>
      </c>
      <c r="E80" s="35" t="str">
        <f>portfolio!F67</f>
        <v>MXN</v>
      </c>
      <c r="F80" s="35" t="str">
        <f>portfolio!G67</f>
        <v>Consumer Staples</v>
      </c>
      <c r="G80" s="36">
        <f>portfolio!B67</f>
        <v>0</v>
      </c>
      <c r="H80" s="36">
        <f>portfolio!C67</f>
        <v>5.5757460922680304E-4</v>
      </c>
      <c r="I80" s="36">
        <f>portfolio!I67</f>
        <v>-5.5757460922680304E-4</v>
      </c>
      <c r="J80" s="37">
        <f>portfolio!J67</f>
        <v>3.003537342546781E-5</v>
      </c>
      <c r="K80" s="36">
        <f>portfolio!K67</f>
        <v>7.4877365755749554E-4</v>
      </c>
      <c r="L80" s="38">
        <f>portfolio!H67/100</f>
        <v>-5.3867900238711202E-4</v>
      </c>
    </row>
    <row r="81" spans="2:12" ht="24.75" customHeight="1" x14ac:dyDescent="0.2">
      <c r="B81" s="34" t="str">
        <f>portfolio!D68</f>
        <v>INVERSIONES AGUAS METROPOL</v>
      </c>
      <c r="C81" s="35" t="str">
        <f>portfolio!A68</f>
        <v>IAM CI Equity</v>
      </c>
      <c r="D81" s="35" t="str">
        <f>portfolio!E68</f>
        <v>CL</v>
      </c>
      <c r="E81" s="35" t="str">
        <f>portfolio!F68</f>
        <v>CLP</v>
      </c>
      <c r="F81" s="35" t="str">
        <f>portfolio!G68</f>
        <v>Utilities</v>
      </c>
      <c r="G81" s="36">
        <f>portfolio!B68</f>
        <v>0</v>
      </c>
      <c r="H81" s="36">
        <f>portfolio!C68</f>
        <v>3.15397359648957E-3</v>
      </c>
      <c r="I81" s="36">
        <f>portfolio!I68</f>
        <v>-3.15397359648957E-3</v>
      </c>
      <c r="J81" s="37">
        <f>portfolio!J68</f>
        <v>2.2853666540089909E-4</v>
      </c>
      <c r="K81" s="36">
        <f>portfolio!K68</f>
        <v>5.6973566605676212E-3</v>
      </c>
      <c r="L81" s="38">
        <f>portfolio!H68/100</f>
        <v>-7.2459917120189135E-4</v>
      </c>
    </row>
    <row r="82" spans="2:12" ht="24.75" customHeight="1" x14ac:dyDescent="0.2">
      <c r="B82" s="34" t="str">
        <f>portfolio!D69</f>
        <v>KIMBERLY-CLARK DE MEXICO-A</v>
      </c>
      <c r="C82" s="35" t="str">
        <f>portfolio!A69</f>
        <v>KIMBERA MM Equity</v>
      </c>
      <c r="D82" s="35" t="str">
        <f>portfolio!E69</f>
        <v>MX</v>
      </c>
      <c r="E82" s="35" t="str">
        <f>portfolio!F69</f>
        <v>MXN</v>
      </c>
      <c r="F82" s="35" t="str">
        <f>portfolio!G69</f>
        <v>Consumer Staples</v>
      </c>
      <c r="G82" s="36">
        <f>portfolio!B69</f>
        <v>0</v>
      </c>
      <c r="H82" s="36">
        <f>portfolio!C69</f>
        <v>4.1591204315206999E-3</v>
      </c>
      <c r="I82" s="36">
        <f>portfolio!I69</f>
        <v>-4.1591204315206999E-3</v>
      </c>
      <c r="J82" s="37">
        <f>portfolio!J69</f>
        <v>1.6741851237230305E-4</v>
      </c>
      <c r="K82" s="36">
        <f>portfolio!K69</f>
        <v>4.1736977954650381E-3</v>
      </c>
      <c r="L82" s="38">
        <f>portfolio!H69/100</f>
        <v>-4.0253345660175988E-4</v>
      </c>
    </row>
    <row r="83" spans="2:12" ht="24.75" customHeight="1" x14ac:dyDescent="0.2">
      <c r="B83" s="34" t="str">
        <f>portfolio!D70</f>
        <v>ITAU CORPBANCA</v>
      </c>
      <c r="C83" s="35" t="str">
        <f>portfolio!A70</f>
        <v>ITAUCORP CI Equity</v>
      </c>
      <c r="D83" s="35" t="str">
        <f>portfolio!E70</f>
        <v>CL</v>
      </c>
      <c r="E83" s="35" t="str">
        <f>portfolio!F70</f>
        <v>CLP</v>
      </c>
      <c r="F83" s="35" t="str">
        <f>portfolio!G70</f>
        <v>Financials</v>
      </c>
      <c r="G83" s="36">
        <f>portfolio!B70</f>
        <v>0</v>
      </c>
      <c r="H83" s="36">
        <f>portfolio!C70</f>
        <v>5.87997758595875E-3</v>
      </c>
      <c r="I83" s="36">
        <f>portfolio!I70</f>
        <v>-5.87997758595875E-3</v>
      </c>
      <c r="J83" s="37">
        <f>portfolio!J70</f>
        <v>5.285228731676414E-4</v>
      </c>
      <c r="K83" s="36">
        <f>portfolio!K70</f>
        <v>1.3175930901160999E-2</v>
      </c>
      <c r="L83" s="38">
        <f>portfolio!H70/100</f>
        <v>-8.9885185009844562E-4</v>
      </c>
    </row>
    <row r="84" spans="2:12" ht="24.75" customHeight="1" x14ac:dyDescent="0.2">
      <c r="B84" s="34" t="str">
        <f>portfolio!D71</f>
        <v>CIA SUD AMERICANA DE VAPORES</v>
      </c>
      <c r="C84" s="35" t="str">
        <f>portfolio!A71</f>
        <v>VAPORES CI Equity</v>
      </c>
      <c r="D84" s="35" t="str">
        <f>portfolio!E71</f>
        <v>CL</v>
      </c>
      <c r="E84" s="35" t="str">
        <f>portfolio!F71</f>
        <v>CLP</v>
      </c>
      <c r="F84" s="35" t="str">
        <f>portfolio!G71</f>
        <v>Industrials</v>
      </c>
      <c r="G84" s="36">
        <f>portfolio!B71</f>
        <v>0</v>
      </c>
      <c r="H84" s="36">
        <f>portfolio!C71</f>
        <v>1.1757755969362699E-3</v>
      </c>
      <c r="I84" s="36">
        <f>portfolio!I71</f>
        <v>-1.1757755969362699E-3</v>
      </c>
      <c r="J84" s="37">
        <f>portfolio!J71</f>
        <v>1.7427796850822068E-6</v>
      </c>
      <c r="K84" s="36">
        <f>portfolio!K71</f>
        <v>4.3447021637806699E-5</v>
      </c>
      <c r="L84" s="38">
        <f>portfolio!H71/100</f>
        <v>-1.4822383536649212E-5</v>
      </c>
    </row>
    <row r="85" spans="2:12" ht="24.75" customHeight="1" x14ac:dyDescent="0.2">
      <c r="B85" s="34" t="str">
        <f>portfolio!D72</f>
        <v>LUZ DEL SUR SAA-COMUN</v>
      </c>
      <c r="C85" s="35" t="str">
        <f>portfolio!A72</f>
        <v>LUSURC1 PE Equity</v>
      </c>
      <c r="D85" s="35" t="str">
        <f>portfolio!E72</f>
        <v>PE</v>
      </c>
      <c r="E85" s="35" t="str">
        <f>portfolio!F72</f>
        <v>PEN</v>
      </c>
      <c r="F85" s="35" t="str">
        <f>portfolio!G72</f>
        <v>Utilities</v>
      </c>
      <c r="G85" s="36">
        <f>portfolio!B72</f>
        <v>0</v>
      </c>
      <c r="H85" s="36">
        <f>portfolio!C72</f>
        <v>3.34458001878696E-3</v>
      </c>
      <c r="I85" s="36">
        <f>portfolio!I72</f>
        <v>-3.34458001878696E-3</v>
      </c>
      <c r="J85" s="37">
        <f>portfolio!J72</f>
        <v>-6.6737919829504036E-5</v>
      </c>
      <c r="K85" s="36">
        <f>portfolio!K72</f>
        <v>-1.6637581168258216E-3</v>
      </c>
      <c r="L85" s="38">
        <f>portfolio!H72/100</f>
        <v>1.9954050868757237E-4</v>
      </c>
    </row>
    <row r="86" spans="2:12" ht="24.75" customHeight="1" x14ac:dyDescent="0.2">
      <c r="B86" s="34" t="str">
        <f>portfolio!D73</f>
        <v>MINERA FRISCO SAB DE CV-A1</v>
      </c>
      <c r="C86" s="35" t="str">
        <f>portfolio!A73</f>
        <v>MFRISCOA MM Equity</v>
      </c>
      <c r="D86" s="35" t="str">
        <f>portfolio!E73</f>
        <v>MX</v>
      </c>
      <c r="E86" s="35" t="str">
        <f>portfolio!F73</f>
        <v>MXN</v>
      </c>
      <c r="F86" s="35" t="str">
        <f>portfolio!G73</f>
        <v>Materials</v>
      </c>
      <c r="G86" s="36">
        <f>portfolio!B73</f>
        <v>0</v>
      </c>
      <c r="H86" s="36">
        <f>portfolio!C73</f>
        <v>7.7994642149046807E-4</v>
      </c>
      <c r="I86" s="36">
        <f>portfolio!I73</f>
        <v>-7.7994642149046807E-4</v>
      </c>
      <c r="J86" s="37">
        <f>portfolio!J73</f>
        <v>3.713267909548782E-5</v>
      </c>
      <c r="K86" s="36">
        <f>portfolio!K73</f>
        <v>9.2570754980730245E-4</v>
      </c>
      <c r="L86" s="38">
        <f>portfolio!H73/100</f>
        <v>-4.7609269139959291E-4</v>
      </c>
    </row>
    <row r="87" spans="2:12" ht="24.75" customHeight="1" x14ac:dyDescent="0.2">
      <c r="B87" s="34" t="str">
        <f>portfolio!D74</f>
        <v>UNIFIN FINANCIERA SAB DE CV</v>
      </c>
      <c r="C87" s="35" t="str">
        <f>portfolio!A74</f>
        <v>UNIFINA MM Equity</v>
      </c>
      <c r="D87" s="35" t="str">
        <f>portfolio!E74</f>
        <v>MX</v>
      </c>
      <c r="E87" s="35" t="str">
        <f>portfolio!F74</f>
        <v>MXN</v>
      </c>
      <c r="F87" s="35" t="str">
        <f>portfolio!G74</f>
        <v>Financials</v>
      </c>
      <c r="G87" s="36">
        <f>portfolio!B74</f>
        <v>0</v>
      </c>
      <c r="H87" s="36">
        <f>portfolio!C74</f>
        <v>5.2971449026497199E-4</v>
      </c>
      <c r="I87" s="36">
        <f>portfolio!I74</f>
        <v>-5.2971449026497199E-4</v>
      </c>
      <c r="J87" s="37">
        <f>portfolio!J74</f>
        <v>4.6062318883613946E-5</v>
      </c>
      <c r="K87" s="36">
        <f>portfolio!K74</f>
        <v>1.1483210312550364E-3</v>
      </c>
      <c r="L87" s="38">
        <f>portfolio!H74/100</f>
        <v>-8.6956879092684087E-4</v>
      </c>
    </row>
    <row r="88" spans="2:12" ht="24.75" customHeight="1" x14ac:dyDescent="0.2">
      <c r="B88" s="34" t="str">
        <f>portfolio!D75</f>
        <v>UNION ANDINA DE CEMENTOS SAA</v>
      </c>
      <c r="C88" s="35" t="str">
        <f>portfolio!A75</f>
        <v>UNACEMC1 PE Equity</v>
      </c>
      <c r="D88" s="35" t="str">
        <f>portfolio!E75</f>
        <v>PE</v>
      </c>
      <c r="E88" s="35" t="str">
        <f>portfolio!F75</f>
        <v>PEN</v>
      </c>
      <c r="F88" s="35" t="str">
        <f>portfolio!G75</f>
        <v>Materials</v>
      </c>
      <c r="G88" s="36">
        <f>portfolio!B75</f>
        <v>0</v>
      </c>
      <c r="H88" s="36">
        <f>portfolio!C75</f>
        <v>4.3425023931800196E-3</v>
      </c>
      <c r="I88" s="36">
        <f>portfolio!I75</f>
        <v>-4.3425023931800196E-3</v>
      </c>
      <c r="J88" s="37">
        <f>portfolio!J75</f>
        <v>-1.3022242697099192E-4</v>
      </c>
      <c r="K88" s="36">
        <f>portfolio!K75</f>
        <v>-3.2464095437682999E-3</v>
      </c>
      <c r="L88" s="38">
        <f>portfolio!H75/100</f>
        <v>2.9987876846195564E-4</v>
      </c>
    </row>
    <row r="89" spans="2:12" ht="24.75" customHeight="1" x14ac:dyDescent="0.2">
      <c r="B89" s="34" t="str">
        <f>portfolio!D76</f>
        <v>GRUPO TELEVISA SAB-SER CPO</v>
      </c>
      <c r="C89" s="35" t="str">
        <f>portfolio!A76</f>
        <v>TLEVICPO MM Equity</v>
      </c>
      <c r="D89" s="35" t="str">
        <f>portfolio!E76</f>
        <v>MX</v>
      </c>
      <c r="E89" s="35" t="str">
        <f>portfolio!F76</f>
        <v>MXN</v>
      </c>
      <c r="F89" s="35" t="str">
        <f>portfolio!G76</f>
        <v>Consumer Discretionary</v>
      </c>
      <c r="G89" s="36">
        <f>portfolio!B76</f>
        <v>0</v>
      </c>
      <c r="H89" s="36">
        <f>portfolio!C76</f>
        <v>1.58152824322014E-2</v>
      </c>
      <c r="I89" s="36">
        <f>portfolio!I76</f>
        <v>-1.58152824322014E-2</v>
      </c>
      <c r="J89" s="37">
        <f>portfolio!J76</f>
        <v>-1.4023275937704907E-4</v>
      </c>
      <c r="K89" s="36">
        <f>portfolio!K76</f>
        <v>-3.4959643970698447E-3</v>
      </c>
      <c r="L89" s="38">
        <f>portfolio!H76/100</f>
        <v>8.8669146427332852E-5</v>
      </c>
    </row>
    <row r="90" spans="2:12" ht="24.75" customHeight="1" x14ac:dyDescent="0.2">
      <c r="B90" s="34" t="str">
        <f>portfolio!D77</f>
        <v>TAHOE RESOURCES INC</v>
      </c>
      <c r="C90" s="35" t="str">
        <f>portfolio!A77</f>
        <v>THO CN Equity</v>
      </c>
      <c r="D90" s="35" t="str">
        <f>portfolio!E77</f>
        <v>US</v>
      </c>
      <c r="E90" s="35" t="str">
        <f>portfolio!F77</f>
        <v>CAD</v>
      </c>
      <c r="F90" s="35" t="str">
        <f>portfolio!G77</f>
        <v>Materials</v>
      </c>
      <c r="G90" s="36">
        <f>portfolio!B77</f>
        <v>0</v>
      </c>
      <c r="H90" s="36">
        <f>portfolio!C77</f>
        <v>1.6537946256336101E-3</v>
      </c>
      <c r="I90" s="36">
        <f>portfolio!I77</f>
        <v>-1.6537946256336101E-3</v>
      </c>
      <c r="J90" s="37">
        <f>portfolio!J77</f>
        <v>1.971196955129063E-4</v>
      </c>
      <c r="K90" s="36">
        <f>portfolio!K77</f>
        <v>4.9141401804802037E-3</v>
      </c>
      <c r="L90" s="38">
        <f>portfolio!H77/100</f>
        <v>-1.1919236672896117E-3</v>
      </c>
    </row>
    <row r="91" spans="2:12" ht="24.75" customHeight="1" x14ac:dyDescent="0.2">
      <c r="B91" s="34" t="str">
        <f>portfolio!D78</f>
        <v>PLA ADMINISTRADORA INDUSTRIA</v>
      </c>
      <c r="C91" s="35" t="str">
        <f>portfolio!A78</f>
        <v>TERRA13 MM Equity</v>
      </c>
      <c r="D91" s="35" t="str">
        <f>portfolio!E78</f>
        <v>MX</v>
      </c>
      <c r="E91" s="35" t="str">
        <f>portfolio!F78</f>
        <v>MXN</v>
      </c>
      <c r="F91" s="35" t="str">
        <f>portfolio!G78</f>
        <v>Real Estate</v>
      </c>
      <c r="G91" s="36">
        <f>portfolio!B78</f>
        <v>0</v>
      </c>
      <c r="H91" s="36">
        <f>portfolio!C78</f>
        <v>1.33105500711414E-3</v>
      </c>
      <c r="I91" s="36">
        <f>portfolio!I78</f>
        <v>-1.33105500711414E-3</v>
      </c>
      <c r="J91" s="37">
        <f>portfolio!J78</f>
        <v>-6.5673813720692139E-5</v>
      </c>
      <c r="K91" s="36">
        <f>portfolio!K78</f>
        <v>-1.637230242114973E-3</v>
      </c>
      <c r="L91" s="38">
        <f>portfolio!H78/100</f>
        <v>4.9339669186985384E-4</v>
      </c>
    </row>
    <row r="92" spans="2:12" ht="24.75" customHeight="1" x14ac:dyDescent="0.2">
      <c r="B92" s="34" t="str">
        <f>portfolio!D79</f>
        <v>SOC QUIMICA Y MINERA CHILE-B</v>
      </c>
      <c r="C92" s="35" t="str">
        <f>portfolio!A79</f>
        <v>SQM/B CI Equity</v>
      </c>
      <c r="D92" s="35" t="str">
        <f>portfolio!E79</f>
        <v>CL</v>
      </c>
      <c r="E92" s="35" t="str">
        <f>portfolio!F79</f>
        <v>CLP</v>
      </c>
      <c r="F92" s="35" t="str">
        <f>portfolio!G79</f>
        <v>Materials</v>
      </c>
      <c r="G92" s="36">
        <f>portfolio!B79</f>
        <v>0</v>
      </c>
      <c r="H92" s="36">
        <f>portfolio!C79</f>
        <v>1.26650786742868E-2</v>
      </c>
      <c r="I92" s="36">
        <f>portfolio!I79</f>
        <v>-1.26650786742868E-2</v>
      </c>
      <c r="J92" s="37">
        <f>portfolio!J79</f>
        <v>9.4706157419256862E-4</v>
      </c>
      <c r="K92" s="36">
        <f>portfolio!K79</f>
        <v>2.360998642484113E-2</v>
      </c>
      <c r="L92" s="38">
        <f>portfolio!H79/100</f>
        <v>-7.4777393693995344E-4</v>
      </c>
    </row>
    <row r="93" spans="2:12" ht="24.75" customHeight="1" x14ac:dyDescent="0.2">
      <c r="B93" s="34" t="str">
        <f>portfolio!D80</f>
        <v>TELESITES SAB DE CV</v>
      </c>
      <c r="C93" s="35" t="str">
        <f>portfolio!A80</f>
        <v>SITESB1 MM Equity</v>
      </c>
      <c r="D93" s="35" t="str">
        <f>portfolio!E80</f>
        <v>MX</v>
      </c>
      <c r="E93" s="35" t="str">
        <f>portfolio!F80</f>
        <v>MXN</v>
      </c>
      <c r="F93" s="35" t="str">
        <f>portfolio!G80</f>
        <v>Telecommunication Services</v>
      </c>
      <c r="G93" s="36">
        <f>portfolio!B80</f>
        <v>0</v>
      </c>
      <c r="H93" s="36">
        <f>portfolio!C80</f>
        <v>1.5202380323532699E-3</v>
      </c>
      <c r="I93" s="36">
        <f>portfolio!I80</f>
        <v>-1.5202380323532699E-3</v>
      </c>
      <c r="J93" s="37">
        <f>portfolio!J80</f>
        <v>-1.8428707920206475E-5</v>
      </c>
      <c r="K93" s="36">
        <f>portfolio!K80</f>
        <v>-4.5942265601303629E-4</v>
      </c>
      <c r="L93" s="38">
        <f>portfolio!H80/100</f>
        <v>1.2122251600086301E-4</v>
      </c>
    </row>
    <row r="94" spans="2:12" ht="24.75" customHeight="1" x14ac:dyDescent="0.2">
      <c r="B94" s="34" t="str">
        <f>portfolio!D81</f>
        <v>GRUPO FIN SANTANDER-B</v>
      </c>
      <c r="C94" s="35" t="str">
        <f>portfolio!A81</f>
        <v>SANMEXB MM Equity</v>
      </c>
      <c r="D94" s="35" t="str">
        <f>portfolio!E81</f>
        <v>MX</v>
      </c>
      <c r="E94" s="35" t="str">
        <f>portfolio!F81</f>
        <v>MXN</v>
      </c>
      <c r="F94" s="35" t="str">
        <f>portfolio!G81</f>
        <v>Financials</v>
      </c>
      <c r="G94" s="36">
        <f>portfolio!B81</f>
        <v>0</v>
      </c>
      <c r="H94" s="36">
        <f>portfolio!C81</f>
        <v>3.9117189793649301E-3</v>
      </c>
      <c r="I94" s="36">
        <f>portfolio!I81</f>
        <v>-3.9117189793649301E-3</v>
      </c>
      <c r="J94" s="37">
        <f>portfolio!J81</f>
        <v>4.5154344292480029E-4</v>
      </c>
      <c r="K94" s="36">
        <f>portfolio!K81</f>
        <v>1.1256854726441307E-2</v>
      </c>
      <c r="L94" s="38">
        <f>portfolio!H81/100</f>
        <v>-1.1543350770001086E-3</v>
      </c>
    </row>
    <row r="95" spans="2:12" ht="24.75" customHeight="1" x14ac:dyDescent="0.2">
      <c r="B95" s="34" t="str">
        <f>portfolio!D82</f>
        <v>SALFACORP SA</v>
      </c>
      <c r="C95" s="35" t="str">
        <f>portfolio!A82</f>
        <v>SALFACOR CI Equity</v>
      </c>
      <c r="D95" s="35" t="str">
        <f>portfolio!E82</f>
        <v>CL</v>
      </c>
      <c r="E95" s="35" t="str">
        <f>portfolio!F82</f>
        <v>CLP</v>
      </c>
      <c r="F95" s="35" t="str">
        <f>portfolio!G82</f>
        <v>Industrials</v>
      </c>
      <c r="G95" s="36">
        <f>portfolio!B82</f>
        <v>0</v>
      </c>
      <c r="H95" s="36">
        <f>portfolio!C82</f>
        <v>1.1623421637572701E-3</v>
      </c>
      <c r="I95" s="36">
        <f>portfolio!I82</f>
        <v>-1.1623421637572701E-3</v>
      </c>
      <c r="J95" s="37">
        <f>portfolio!J82</f>
        <v>6.6202446025776765E-5</v>
      </c>
      <c r="K95" s="36">
        <f>portfolio!K82</f>
        <v>1.6504089011239412E-3</v>
      </c>
      <c r="L95" s="38">
        <f>portfolio!H82/100</f>
        <v>-5.6956073770719469E-4</v>
      </c>
    </row>
    <row r="96" spans="2:12" ht="24.75" customHeight="1" x14ac:dyDescent="0.2">
      <c r="B96" s="34" t="str">
        <f>portfolio!D83</f>
        <v>RIPLEY CORP SA</v>
      </c>
      <c r="C96" s="35" t="str">
        <f>portfolio!A83</f>
        <v>RIPLEY CI Equity</v>
      </c>
      <c r="D96" s="35" t="str">
        <f>portfolio!E83</f>
        <v>CL</v>
      </c>
      <c r="E96" s="35" t="str">
        <f>portfolio!F83</f>
        <v>CLP</v>
      </c>
      <c r="F96" s="35" t="str">
        <f>portfolio!G83</f>
        <v>Consumer Discretionary</v>
      </c>
      <c r="G96" s="36">
        <f>portfolio!B83</f>
        <v>0</v>
      </c>
      <c r="H96" s="36">
        <f>portfolio!C83</f>
        <v>2.1260213702148103E-3</v>
      </c>
      <c r="I96" s="36">
        <f>portfolio!I83</f>
        <v>-2.1260213702148103E-3</v>
      </c>
      <c r="J96" s="37">
        <f>portfolio!J83</f>
        <v>1.3974038956891761E-4</v>
      </c>
      <c r="K96" s="36">
        <f>portfolio!K83</f>
        <v>3.4836897522075019E-3</v>
      </c>
      <c r="L96" s="38">
        <f>portfolio!H83/100</f>
        <v>-6.5728591220509907E-4</v>
      </c>
    </row>
    <row r="97" spans="2:12" ht="24.75" customHeight="1" x14ac:dyDescent="0.2">
      <c r="B97" s="34" t="str">
        <f>portfolio!D84</f>
        <v>REFINERIA LA PAMPILLA SAA</v>
      </c>
      <c r="C97" s="35" t="str">
        <f>portfolio!A84</f>
        <v>RELAPAC1 PE Equity</v>
      </c>
      <c r="D97" s="35" t="str">
        <f>portfolio!E84</f>
        <v>PE</v>
      </c>
      <c r="E97" s="35" t="str">
        <f>portfolio!F84</f>
        <v>PEN</v>
      </c>
      <c r="F97" s="35" t="str">
        <f>portfolio!G84</f>
        <v>Energy</v>
      </c>
      <c r="G97" s="36">
        <f>portfolio!B84</f>
        <v>0</v>
      </c>
      <c r="H97" s="36">
        <f>portfolio!C84</f>
        <v>1.17892984422338E-3</v>
      </c>
      <c r="I97" s="36">
        <f>portfolio!I84</f>
        <v>-1.17892984422338E-3</v>
      </c>
      <c r="J97" s="37">
        <f>portfolio!J84</f>
        <v>9.8755358400711397E-5</v>
      </c>
      <c r="K97" s="36">
        <f>portfolio!K84</f>
        <v>2.4619441172121967E-3</v>
      </c>
      <c r="L97" s="38">
        <f>portfolio!H84/100</f>
        <v>-8.3766950921296322E-4</v>
      </c>
    </row>
    <row r="98" spans="2:12" ht="24.75" customHeight="1" x14ac:dyDescent="0.2">
      <c r="B98" s="34" t="str">
        <f>portfolio!D85</f>
        <v>RASSINI SAB DE CV</v>
      </c>
      <c r="C98" s="35" t="str">
        <f>portfolio!A85</f>
        <v>RASSICPO MM Equity</v>
      </c>
      <c r="D98" s="35" t="str">
        <f>portfolio!E85</f>
        <v>MX</v>
      </c>
      <c r="E98" s="35" t="str">
        <f>portfolio!F85</f>
        <v>MXN</v>
      </c>
      <c r="F98" s="35" t="str">
        <f>portfolio!G85</f>
        <v>Consumer Discretionary</v>
      </c>
      <c r="G98" s="36">
        <f>portfolio!B85</f>
        <v>0</v>
      </c>
      <c r="H98" s="36">
        <f>portfolio!C85</f>
        <v>2.99404356774531E-4</v>
      </c>
      <c r="I98" s="36">
        <f>portfolio!I85</f>
        <v>-2.99404356774531E-4</v>
      </c>
      <c r="J98" s="37">
        <f>portfolio!J85</f>
        <v>2.6179394831145105E-6</v>
      </c>
      <c r="K98" s="36">
        <f>portfolio!K85</f>
        <v>6.526451641762133E-5</v>
      </c>
      <c r="L98" s="38">
        <f>portfolio!H85/100</f>
        <v>-8.7438256120166361E-5</v>
      </c>
    </row>
    <row r="99" spans="2:12" ht="24.75" customHeight="1" x14ac:dyDescent="0.2">
      <c r="B99" s="34" t="str">
        <f>portfolio!D86</f>
        <v>QUALITAS CONTROLADORA SAB CV</v>
      </c>
      <c r="C99" s="35" t="str">
        <f>portfolio!A86</f>
        <v>Q* MM Equity</v>
      </c>
      <c r="D99" s="35" t="str">
        <f>portfolio!E86</f>
        <v>MX</v>
      </c>
      <c r="E99" s="35" t="str">
        <f>portfolio!F86</f>
        <v>MXN</v>
      </c>
      <c r="F99" s="35" t="str">
        <f>portfolio!G86</f>
        <v>Financials</v>
      </c>
      <c r="G99" s="36">
        <f>portfolio!B86</f>
        <v>0</v>
      </c>
      <c r="H99" s="36">
        <f>portfolio!C86</f>
        <v>4.8289000908930996E-4</v>
      </c>
      <c r="I99" s="36">
        <f>portfolio!I86</f>
        <v>-4.8289000908930996E-4</v>
      </c>
      <c r="J99" s="37">
        <f>portfolio!J86</f>
        <v>5.5557791655612516E-6</v>
      </c>
      <c r="K99" s="36">
        <f>portfolio!K86</f>
        <v>1.3850405744753066E-4</v>
      </c>
      <c r="L99" s="38">
        <f>portfolio!H86/100</f>
        <v>-1.1505268406855185E-4</v>
      </c>
    </row>
    <row r="100" spans="2:12" ht="24.75" customHeight="1" x14ac:dyDescent="0.2">
      <c r="B100" s="34" t="str">
        <f>portfolio!D87</f>
        <v>HOCHSCHILD MINING PLC</v>
      </c>
      <c r="C100" s="35" t="str">
        <f>portfolio!A87</f>
        <v>HOC LN Equity</v>
      </c>
      <c r="D100" s="35" t="str">
        <f>portfolio!E87</f>
        <v>PE</v>
      </c>
      <c r="E100" s="35" t="str">
        <f>portfolio!F87</f>
        <v>GBp</v>
      </c>
      <c r="F100" s="35" t="str">
        <f>portfolio!G87</f>
        <v>Materials</v>
      </c>
      <c r="G100" s="36">
        <f>portfolio!B87</f>
        <v>0</v>
      </c>
      <c r="H100" s="36">
        <f>portfolio!C87</f>
        <v>5.8654252368187396E-3</v>
      </c>
      <c r="I100" s="36">
        <f>portfolio!I87</f>
        <v>-5.8654252368187396E-3</v>
      </c>
      <c r="J100" s="37">
        <f>portfolio!J87</f>
        <v>6.830697305955217E-4</v>
      </c>
      <c r="K100" s="36">
        <f>portfolio!K87</f>
        <v>1.7028741853801529E-2</v>
      </c>
      <c r="L100" s="38">
        <f>portfolio!H87/100</f>
        <v>-1.1645698359732256E-3</v>
      </c>
    </row>
    <row r="101" spans="2:12" ht="24.75" customHeight="1" x14ac:dyDescent="0.2">
      <c r="B101" s="34" t="str">
        <f>portfolio!D88</f>
        <v>AVIANCA HOLDINGS SA</v>
      </c>
      <c r="C101" s="35" t="str">
        <f>portfolio!A88</f>
        <v>PFAVH CB Equity</v>
      </c>
      <c r="D101" s="35" t="str">
        <f>portfolio!E88</f>
        <v>PN</v>
      </c>
      <c r="E101" s="35" t="str">
        <f>portfolio!F88</f>
        <v>COP</v>
      </c>
      <c r="F101" s="35" t="str">
        <f>portfolio!G88</f>
        <v>Industrials</v>
      </c>
      <c r="G101" s="36">
        <f>portfolio!B88</f>
        <v>0</v>
      </c>
      <c r="H101" s="36">
        <f>portfolio!C88</f>
        <v>2.7313937151322398E-3</v>
      </c>
      <c r="I101" s="36">
        <f>portfolio!I88</f>
        <v>-2.7313937151322398E-3</v>
      </c>
      <c r="J101" s="37">
        <f>portfolio!J88</f>
        <v>6.7687867213230652E-4</v>
      </c>
      <c r="K101" s="36">
        <f>portfolio!K88</f>
        <v>1.6874400456943012E-2</v>
      </c>
      <c r="L101" s="38">
        <f>portfolio!H88/100</f>
        <v>-2.4781439174525431E-3</v>
      </c>
    </row>
    <row r="102" spans="2:12" ht="24.75" customHeight="1" x14ac:dyDescent="0.2">
      <c r="B102" s="34" t="str">
        <f>portfolio!D89</f>
        <v>GRUPO AVAL ACCIONES SA -PF</v>
      </c>
      <c r="C102" s="35" t="str">
        <f>portfolio!A89</f>
        <v>PFAVAL CB Equity</v>
      </c>
      <c r="D102" s="35" t="str">
        <f>portfolio!E89</f>
        <v>CO</v>
      </c>
      <c r="E102" s="35" t="str">
        <f>portfolio!F89</f>
        <v>COP</v>
      </c>
      <c r="F102" s="35" t="str">
        <f>portfolio!G89</f>
        <v>Financials</v>
      </c>
      <c r="G102" s="36">
        <f>portfolio!B89</f>
        <v>0</v>
      </c>
      <c r="H102" s="36">
        <f>portfolio!C89</f>
        <v>1.22051427653584E-2</v>
      </c>
      <c r="I102" s="36">
        <f>portfolio!I89</f>
        <v>-1.22051427653584E-2</v>
      </c>
      <c r="J102" s="37">
        <f>portfolio!J89</f>
        <v>2.0528631681271422E-3</v>
      </c>
      <c r="K102" s="36">
        <f>portfolio!K89</f>
        <v>5.1177318193761957E-2</v>
      </c>
      <c r="L102" s="38">
        <f>portfolio!H89/100</f>
        <v>-1.6819657152669614E-3</v>
      </c>
    </row>
    <row r="103" spans="2:12" ht="24.75" customHeight="1" x14ac:dyDescent="0.2">
      <c r="B103" s="34" t="str">
        <f>portfolio!D90</f>
        <v>PAN AMERICAN SILVER CORP</v>
      </c>
      <c r="C103" s="35" t="str">
        <f>portfolio!A90</f>
        <v>PAA CN Equity</v>
      </c>
      <c r="D103" s="35" t="str">
        <f>portfolio!E90</f>
        <v>CA</v>
      </c>
      <c r="E103" s="35" t="str">
        <f>portfolio!F90</f>
        <v>CAD</v>
      </c>
      <c r="F103" s="35" t="str">
        <f>portfolio!G90</f>
        <v>Materials</v>
      </c>
      <c r="G103" s="36">
        <f>portfolio!B90</f>
        <v>0</v>
      </c>
      <c r="H103" s="36">
        <f>portfolio!C90</f>
        <v>2.34531313958487E-3</v>
      </c>
      <c r="I103" s="36">
        <f>portfolio!I90</f>
        <v>-2.34531313958487E-3</v>
      </c>
      <c r="J103" s="37">
        <f>portfolio!J90</f>
        <v>2.0618553772812543E-4</v>
      </c>
      <c r="K103" s="36">
        <f>portfolio!K90</f>
        <v>5.1401491512417536E-3</v>
      </c>
      <c r="L103" s="38">
        <f>portfolio!H90/100</f>
        <v>-8.791386286464975E-4</v>
      </c>
    </row>
    <row r="104" spans="2:12" ht="24.75" customHeight="1" x14ac:dyDescent="0.2">
      <c r="B104" s="34" t="str">
        <f>portfolio!D91</f>
        <v>GRUPO AEROPORTUARIO DEL CENT</v>
      </c>
      <c r="C104" s="35" t="str">
        <f>portfolio!A91</f>
        <v>OMAB MM Equity</v>
      </c>
      <c r="D104" s="35" t="str">
        <f>portfolio!E91</f>
        <v>MX</v>
      </c>
      <c r="E104" s="35" t="str">
        <f>portfolio!F91</f>
        <v>MXN</v>
      </c>
      <c r="F104" s="35" t="str">
        <f>portfolio!G91</f>
        <v>Industrials</v>
      </c>
      <c r="G104" s="36">
        <f>portfolio!B91</f>
        <v>0</v>
      </c>
      <c r="H104" s="36">
        <f>portfolio!C91</f>
        <v>1.5949443387392799E-3</v>
      </c>
      <c r="I104" s="36">
        <f>portfolio!I91</f>
        <v>-1.5949443387392799E-3</v>
      </c>
      <c r="J104" s="37">
        <f>portfolio!J91</f>
        <v>-2.0412134172260644E-5</v>
      </c>
      <c r="K104" s="36">
        <f>portfolio!K91</f>
        <v>-5.0886893085065382E-4</v>
      </c>
      <c r="L104" s="38">
        <f>portfolio!H91/100</f>
        <v>1.2798022900532924E-4</v>
      </c>
    </row>
    <row r="105" spans="2:12" ht="24.75" customHeight="1" x14ac:dyDescent="0.2">
      <c r="B105" s="34" t="str">
        <f>portfolio!D92</f>
        <v>OHL MEXICO SAB DE CV</v>
      </c>
      <c r="C105" s="35" t="str">
        <f>portfolio!A92</f>
        <v>OHLMEX* MM Equity</v>
      </c>
      <c r="D105" s="35" t="str">
        <f>portfolio!E92</f>
        <v>MX</v>
      </c>
      <c r="E105" s="35" t="str">
        <f>portfolio!F92</f>
        <v>MXN</v>
      </c>
      <c r="F105" s="35" t="str">
        <f>portfolio!G92</f>
        <v>Industrials</v>
      </c>
      <c r="G105" s="36">
        <f>portfolio!B92</f>
        <v>0</v>
      </c>
      <c r="H105" s="36">
        <f>portfolio!C92</f>
        <v>1.0784679476600401E-3</v>
      </c>
      <c r="I105" s="36">
        <f>portfolio!I92</f>
        <v>-1.0784679476600401E-3</v>
      </c>
      <c r="J105" s="37">
        <f>portfolio!J92</f>
        <v>4.0545705352431891E-5</v>
      </c>
      <c r="K105" s="36">
        <f>portfolio!K92</f>
        <v>1.0107933623773847E-3</v>
      </c>
      <c r="L105" s="38">
        <f>portfolio!H92/100</f>
        <v>-3.7595651720947484E-4</v>
      </c>
    </row>
    <row r="106" spans="2:12" ht="24.75" customHeight="1" x14ac:dyDescent="0.2">
      <c r="B106" s="34" t="str">
        <f>portfolio!D93</f>
        <v>GRUPO NUTRESA SA</v>
      </c>
      <c r="C106" s="35" t="str">
        <f>portfolio!A93</f>
        <v>NUTRESA CB Equity</v>
      </c>
      <c r="D106" s="35" t="str">
        <f>portfolio!E93</f>
        <v>CO</v>
      </c>
      <c r="E106" s="35" t="str">
        <f>portfolio!F93</f>
        <v>COP</v>
      </c>
      <c r="F106" s="35" t="str">
        <f>portfolio!G93</f>
        <v>Consumer Staples</v>
      </c>
      <c r="G106" s="36">
        <f>portfolio!B93</f>
        <v>0</v>
      </c>
      <c r="H106" s="36">
        <f>portfolio!C93</f>
        <v>1.5955980495691E-2</v>
      </c>
      <c r="I106" s="36">
        <f>portfolio!I93</f>
        <v>-1.5955980495691E-2</v>
      </c>
      <c r="J106" s="37">
        <f>portfolio!J93</f>
        <v>2.2925404346821501E-3</v>
      </c>
      <c r="K106" s="36">
        <f>portfolio!K93</f>
        <v>5.7152406998870794E-2</v>
      </c>
      <c r="L106" s="38">
        <f>portfolio!H93/100</f>
        <v>-1.4367906975702705E-3</v>
      </c>
    </row>
    <row r="107" spans="2:12" ht="24.75" customHeight="1" x14ac:dyDescent="0.2">
      <c r="B107" s="34" t="str">
        <f>portfolio!D94</f>
        <v>MINEROS SA</v>
      </c>
      <c r="C107" s="35" t="str">
        <f>portfolio!A94</f>
        <v>MINEROS CB Equity</v>
      </c>
      <c r="D107" s="35" t="str">
        <f>portfolio!E94</f>
        <v>CO</v>
      </c>
      <c r="E107" s="35" t="str">
        <f>portfolio!F94</f>
        <v>COP</v>
      </c>
      <c r="F107" s="35" t="str">
        <f>portfolio!G94</f>
        <v>Materials</v>
      </c>
      <c r="G107" s="36">
        <f>portfolio!B94</f>
        <v>0</v>
      </c>
      <c r="H107" s="36">
        <f>portfolio!C94</f>
        <v>5.5304776437228506E-4</v>
      </c>
      <c r="I107" s="36">
        <f>portfolio!I94</f>
        <v>-5.5304776437228506E-4</v>
      </c>
      <c r="J107" s="37">
        <f>portfolio!J94</f>
        <v>5.5966250393904517E-5</v>
      </c>
      <c r="K107" s="36">
        <f>portfolio!K94</f>
        <v>1.3952233392806506E-3</v>
      </c>
      <c r="L107" s="38">
        <f>portfolio!H94/100</f>
        <v>-1.0119605213019312E-3</v>
      </c>
    </row>
    <row r="108" spans="2:12" ht="24.75" customHeight="1" x14ac:dyDescent="0.2">
      <c r="B108" s="34" t="str">
        <f>portfolio!D95</f>
        <v>BANCOLOMBIA SA-PREF</v>
      </c>
      <c r="C108" s="35" t="str">
        <f>portfolio!A95</f>
        <v>PFBCOLO CB Equity</v>
      </c>
      <c r="D108" s="35" t="str">
        <f>portfolio!E95</f>
        <v>CO</v>
      </c>
      <c r="E108" s="35" t="str">
        <f>portfolio!F95</f>
        <v>COP</v>
      </c>
      <c r="F108" s="35" t="str">
        <f>portfolio!G95</f>
        <v>Financials</v>
      </c>
      <c r="G108" s="36">
        <f>portfolio!B95</f>
        <v>0</v>
      </c>
      <c r="H108" s="36">
        <f>portfolio!C95</f>
        <v>3.5520120971958301E-2</v>
      </c>
      <c r="I108" s="36">
        <f>portfolio!I95</f>
        <v>-3.5520120971958301E-2</v>
      </c>
      <c r="J108" s="37">
        <f>portfolio!J95</f>
        <v>5.6035115604995099E-3</v>
      </c>
      <c r="K108" s="36">
        <f>portfolio!K95</f>
        <v>0.1396940130187703</v>
      </c>
      <c r="L108" s="38">
        <f>portfolio!H95/100</f>
        <v>-1.5775598188202274E-3</v>
      </c>
    </row>
    <row r="109" spans="2:12" ht="24.75" customHeight="1" x14ac:dyDescent="0.2">
      <c r="B109" s="34" t="str">
        <f>portfolio!D96</f>
        <v>ARCA CONTINENTAL SAB DE CV</v>
      </c>
      <c r="C109" s="35" t="str">
        <f>portfolio!A96</f>
        <v>AC* MM Equity</v>
      </c>
      <c r="D109" s="35" t="str">
        <f>portfolio!E96</f>
        <v>MX</v>
      </c>
      <c r="E109" s="35" t="str">
        <f>portfolio!F96</f>
        <v>MXN</v>
      </c>
      <c r="F109" s="35" t="str">
        <f>portfolio!G96</f>
        <v>Consumer Staples</v>
      </c>
      <c r="G109" s="36">
        <f>portfolio!B96</f>
        <v>0</v>
      </c>
      <c r="H109" s="36">
        <f>portfolio!C96</f>
        <v>3.52459410439937E-3</v>
      </c>
      <c r="I109" s="36">
        <f>portfolio!I96</f>
        <v>-3.52459410439937E-3</v>
      </c>
      <c r="J109" s="37">
        <f>portfolio!J96</f>
        <v>1.3945480286136778E-4</v>
      </c>
      <c r="K109" s="36">
        <f>portfolio!K96</f>
        <v>3.4765701535751582E-3</v>
      </c>
      <c r="L109" s="38">
        <f>portfolio!H96/100</f>
        <v>-3.956620215851278E-4</v>
      </c>
    </row>
    <row r="110" spans="2:12" ht="24.75" customHeight="1" x14ac:dyDescent="0.2">
      <c r="B110" s="34" t="str">
        <f>portfolio!D97</f>
        <v>GRUPO HERDEZ SAB-SERIES *</v>
      </c>
      <c r="C110" s="35" t="str">
        <f>portfolio!A97</f>
        <v>HERDEZ* MM Equity</v>
      </c>
      <c r="D110" s="35" t="str">
        <f>portfolio!E97</f>
        <v>MX</v>
      </c>
      <c r="E110" s="35" t="str">
        <f>portfolio!F97</f>
        <v>MXN</v>
      </c>
      <c r="F110" s="35" t="str">
        <f>portfolio!G97</f>
        <v>Consumer Staples</v>
      </c>
      <c r="G110" s="36">
        <f>portfolio!B97</f>
        <v>0</v>
      </c>
      <c r="H110" s="36">
        <f>portfolio!C97</f>
        <v>6.9597007623088691E-4</v>
      </c>
      <c r="I110" s="36">
        <f>portfolio!I97</f>
        <v>-6.9597007623088691E-4</v>
      </c>
      <c r="J110" s="37">
        <f>portfolio!J97</f>
        <v>-1.0852558798772664E-5</v>
      </c>
      <c r="K110" s="36">
        <f>portfolio!K97</f>
        <v>-2.7055132728013426E-4</v>
      </c>
      <c r="L110" s="38">
        <f>portfolio!H97/100</f>
        <v>1.559342731737269E-4</v>
      </c>
    </row>
    <row r="111" spans="2:12" ht="24.75" customHeight="1" x14ac:dyDescent="0.2">
      <c r="B111" s="34" t="str">
        <f>portfolio!D98</f>
        <v>BANCO SANTANDER CHILE</v>
      </c>
      <c r="C111" s="35" t="str">
        <f>portfolio!A98</f>
        <v>BSAN CI Equity</v>
      </c>
      <c r="D111" s="35" t="str">
        <f>portfolio!E98</f>
        <v>CL</v>
      </c>
      <c r="E111" s="35" t="str">
        <f>portfolio!F98</f>
        <v>CLP</v>
      </c>
      <c r="F111" s="35" t="str">
        <f>portfolio!G98</f>
        <v>Financials</v>
      </c>
      <c r="G111" s="36">
        <f>portfolio!B98</f>
        <v>0</v>
      </c>
      <c r="H111" s="36">
        <f>portfolio!C98</f>
        <v>1.64204814992822E-2</v>
      </c>
      <c r="I111" s="36">
        <f>portfolio!I98</f>
        <v>-1.64204814992822E-2</v>
      </c>
      <c r="J111" s="37">
        <f>portfolio!J98</f>
        <v>1.3511019764697039E-3</v>
      </c>
      <c r="K111" s="36">
        <f>portfolio!K98</f>
        <v>3.3682603319876131E-2</v>
      </c>
      <c r="L111" s="38">
        <f>portfolio!H98/100</f>
        <v>-8.2281507794321727E-4</v>
      </c>
    </row>
    <row r="112" spans="2:12" ht="24.75" customHeight="1" x14ac:dyDescent="0.2">
      <c r="B112" s="34" t="str">
        <f>portfolio!D99</f>
        <v>BBVA BANCO CONTINENTAL SA-CO</v>
      </c>
      <c r="C112" s="35" t="str">
        <f>portfolio!A99</f>
        <v>CONTINC1 PE Equity</v>
      </c>
      <c r="D112" s="35" t="str">
        <f>portfolio!E99</f>
        <v>PE</v>
      </c>
      <c r="E112" s="35" t="str">
        <f>portfolio!F99</f>
        <v>PEN</v>
      </c>
      <c r="F112" s="35" t="str">
        <f>portfolio!G99</f>
        <v>Financials</v>
      </c>
      <c r="G112" s="36">
        <f>portfolio!B99</f>
        <v>0</v>
      </c>
      <c r="H112" s="36">
        <f>portfolio!C99</f>
        <v>4.0519973778428298E-3</v>
      </c>
      <c r="I112" s="36">
        <f>portfolio!I99</f>
        <v>-4.0519973778428298E-3</v>
      </c>
      <c r="J112" s="37">
        <f>portfolio!J99</f>
        <v>2.5612706476534877E-4</v>
      </c>
      <c r="K112" s="36">
        <f>portfolio!K99</f>
        <v>6.3851777824476541E-3</v>
      </c>
      <c r="L112" s="38">
        <f>portfolio!H99/100</f>
        <v>-6.3210076631812552E-4</v>
      </c>
    </row>
    <row r="113" spans="2:12" ht="24.75" customHeight="1" x14ac:dyDescent="0.2">
      <c r="B113" s="34" t="str">
        <f>portfolio!D100</f>
        <v>VINA CONCHA Y TORO SA</v>
      </c>
      <c r="C113" s="35" t="str">
        <f>portfolio!A100</f>
        <v>CONCHA CI Equity</v>
      </c>
      <c r="D113" s="35" t="str">
        <f>portfolio!E100</f>
        <v>CL</v>
      </c>
      <c r="E113" s="35" t="str">
        <f>portfolio!F100</f>
        <v>CLP</v>
      </c>
      <c r="F113" s="35" t="str">
        <f>portfolio!G100</f>
        <v>Consumer Staples</v>
      </c>
      <c r="G113" s="36">
        <f>portfolio!B100</f>
        <v>0</v>
      </c>
      <c r="H113" s="36">
        <f>portfolio!C100</f>
        <v>2.7875746252088002E-3</v>
      </c>
      <c r="I113" s="36">
        <f>portfolio!I100</f>
        <v>-2.7875746252088002E-3</v>
      </c>
      <c r="J113" s="37">
        <f>portfolio!J100</f>
        <v>1.019450755775489E-4</v>
      </c>
      <c r="K113" s="36">
        <f>portfolio!K100</f>
        <v>2.5414628953955706E-3</v>
      </c>
      <c r="L113" s="38">
        <f>portfolio!H100/100</f>
        <v>-3.657124535990236E-4</v>
      </c>
    </row>
    <row r="114" spans="2:12" ht="24.75" customHeight="1" x14ac:dyDescent="0.2">
      <c r="B114" s="34" t="str">
        <f>portfolio!D101</f>
        <v>COLBUN SA</v>
      </c>
      <c r="C114" s="35" t="str">
        <f>portfolio!A101</f>
        <v>COLBUN CI Equity</v>
      </c>
      <c r="D114" s="35" t="str">
        <f>portfolio!E101</f>
        <v>CL</v>
      </c>
      <c r="E114" s="35" t="str">
        <f>portfolio!F101</f>
        <v>CLP</v>
      </c>
      <c r="F114" s="35" t="str">
        <f>portfolio!G101</f>
        <v>Utilities</v>
      </c>
      <c r="G114" s="36">
        <f>portfolio!B101</f>
        <v>0</v>
      </c>
      <c r="H114" s="36">
        <f>portfolio!C101</f>
        <v>6.9610195375801901E-3</v>
      </c>
      <c r="I114" s="36">
        <f>portfolio!I101</f>
        <v>-6.9610195375801901E-3</v>
      </c>
      <c r="J114" s="37">
        <f>portfolio!J101</f>
        <v>7.5401272162486303E-4</v>
      </c>
      <c r="K114" s="36">
        <f>portfolio!K101</f>
        <v>1.8797331247335302E-2</v>
      </c>
      <c r="L114" s="38">
        <f>portfolio!H101/100</f>
        <v>-1.0831929397040238E-3</v>
      </c>
    </row>
    <row r="115" spans="2:12" ht="24.75" customHeight="1" x14ac:dyDescent="0.2">
      <c r="B115" s="34" t="str">
        <f>portfolio!D102</f>
        <v>CEMEX LATAM HOLDINGS SA</v>
      </c>
      <c r="C115" s="35" t="str">
        <f>portfolio!A102</f>
        <v>CLH CB Equity</v>
      </c>
      <c r="D115" s="35" t="str">
        <f>portfolio!E102</f>
        <v>CO</v>
      </c>
      <c r="E115" s="35" t="str">
        <f>portfolio!F102</f>
        <v>COP</v>
      </c>
      <c r="F115" s="35" t="str">
        <f>portfolio!G102</f>
        <v>Materials</v>
      </c>
      <c r="G115" s="36">
        <f>portfolio!B102</f>
        <v>0</v>
      </c>
      <c r="H115" s="36">
        <f>portfolio!C102</f>
        <v>5.5271710463183797E-3</v>
      </c>
      <c r="I115" s="36">
        <f>portfolio!I102</f>
        <v>-5.5271710463183797E-3</v>
      </c>
      <c r="J115" s="37">
        <f>portfolio!J102</f>
        <v>8.3296780820732029E-4</v>
      </c>
      <c r="K115" s="36">
        <f>portfolio!K102</f>
        <v>2.0765659995097309E-2</v>
      </c>
      <c r="L115" s="38">
        <f>portfolio!H102/100</f>
        <v>-1.5070418505722849E-3</v>
      </c>
    </row>
    <row r="116" spans="2:12" ht="24.75" customHeight="1" x14ac:dyDescent="0.2">
      <c r="B116" s="34" t="str">
        <f>portfolio!D103</f>
        <v>BANCO DE CHILE</v>
      </c>
      <c r="C116" s="35" t="str">
        <f>portfolio!A103</f>
        <v>CHILE CI Equity</v>
      </c>
      <c r="D116" s="35" t="str">
        <f>portfolio!E103</f>
        <v>CL</v>
      </c>
      <c r="E116" s="35" t="str">
        <f>portfolio!F103</f>
        <v>CLP</v>
      </c>
      <c r="F116" s="35" t="str">
        <f>portfolio!G103</f>
        <v>Financials</v>
      </c>
      <c r="G116" s="36">
        <f>portfolio!B103</f>
        <v>0</v>
      </c>
      <c r="H116" s="36">
        <f>portfolio!C103</f>
        <v>1.2812830423124099E-2</v>
      </c>
      <c r="I116" s="36">
        <f>portfolio!I103</f>
        <v>-1.2812830423124099E-2</v>
      </c>
      <c r="J116" s="37">
        <f>portfolio!J103</f>
        <v>7.5693108524714937E-4</v>
      </c>
      <c r="K116" s="36">
        <f>portfolio!K103</f>
        <v>1.8870085255503856E-2</v>
      </c>
      <c r="L116" s="38">
        <f>portfolio!H103/100</f>
        <v>-5.9076024598052085E-4</v>
      </c>
    </row>
    <row r="117" spans="2:12" ht="24.75" customHeight="1" x14ac:dyDescent="0.2">
      <c r="B117" s="34" t="str">
        <f>portfolio!D104</f>
        <v>GRUPO COMERCIAL CHEDRAUI SA</v>
      </c>
      <c r="C117" s="35" t="str">
        <f>portfolio!A104</f>
        <v>CHDRAUIB MM Equity</v>
      </c>
      <c r="D117" s="35" t="str">
        <f>portfolio!E104</f>
        <v>MX</v>
      </c>
      <c r="E117" s="35" t="str">
        <f>portfolio!F104</f>
        <v>MXN</v>
      </c>
      <c r="F117" s="35" t="str">
        <f>portfolio!G104</f>
        <v>Consumer Staples</v>
      </c>
      <c r="G117" s="36">
        <f>portfolio!B104</f>
        <v>0</v>
      </c>
      <c r="H117" s="36">
        <f>portfolio!C104</f>
        <v>9.7803069474225002E-4</v>
      </c>
      <c r="I117" s="36">
        <f>portfolio!I104</f>
        <v>-9.7803069474225002E-4</v>
      </c>
      <c r="J117" s="37">
        <f>portfolio!J104</f>
        <v>2.8860000728005353E-6</v>
      </c>
      <c r="K117" s="36">
        <f>portfolio!K104</f>
        <v>7.194719371758228E-5</v>
      </c>
      <c r="L117" s="38">
        <f>portfolio!H104/100</f>
        <v>-2.9508277074689472E-5</v>
      </c>
    </row>
    <row r="118" spans="2:12" ht="24.75" customHeight="1" x14ac:dyDescent="0.2">
      <c r="B118" s="34" t="str">
        <f>portfolio!D105</f>
        <v>CENCOSUD SA</v>
      </c>
      <c r="C118" s="35" t="str">
        <f>portfolio!A105</f>
        <v>CENCOSUD CI Equity</v>
      </c>
      <c r="D118" s="35" t="str">
        <f>portfolio!E105</f>
        <v>CL</v>
      </c>
      <c r="E118" s="35" t="str">
        <f>portfolio!F105</f>
        <v>CLP</v>
      </c>
      <c r="F118" s="35" t="str">
        <f>portfolio!G105</f>
        <v>Consumer Staples</v>
      </c>
      <c r="G118" s="36">
        <f>portfolio!B105</f>
        <v>0</v>
      </c>
      <c r="H118" s="36">
        <f>portfolio!C105</f>
        <v>1.74400250509699E-2</v>
      </c>
      <c r="I118" s="36">
        <f>portfolio!I105</f>
        <v>-1.74400250509699E-2</v>
      </c>
      <c r="J118" s="37">
        <f>portfolio!J105</f>
        <v>2.3091148854421689E-3</v>
      </c>
      <c r="K118" s="36">
        <f>portfolio!K105</f>
        <v>5.7565603530233468E-2</v>
      </c>
      <c r="L118" s="38">
        <f>portfolio!H105/100</f>
        <v>-1.324031862737348E-3</v>
      </c>
    </row>
    <row r="119" spans="2:12" ht="24.75" customHeight="1" x14ac:dyDescent="0.2">
      <c r="B119" s="34" t="str">
        <f>portfolio!D106</f>
        <v>CEMEX SAB-CPO</v>
      </c>
      <c r="C119" s="35" t="str">
        <f>portfolio!A106</f>
        <v>CEMEXCPO MM Equity</v>
      </c>
      <c r="D119" s="35" t="str">
        <f>portfolio!E106</f>
        <v>MX</v>
      </c>
      <c r="E119" s="35" t="str">
        <f>portfolio!F106</f>
        <v>MXN</v>
      </c>
      <c r="F119" s="35" t="str">
        <f>portfolio!G106</f>
        <v>Materials</v>
      </c>
      <c r="G119" s="36">
        <f>portfolio!B106</f>
        <v>0</v>
      </c>
      <c r="H119" s="36">
        <f>portfolio!C106</f>
        <v>1.72880460474624E-2</v>
      </c>
      <c r="I119" s="36">
        <f>portfolio!I106</f>
        <v>-1.72880460474624E-2</v>
      </c>
      <c r="J119" s="37">
        <f>portfolio!J106</f>
        <v>5.0224926228799663E-4</v>
      </c>
      <c r="K119" s="36">
        <f>portfolio!K106</f>
        <v>1.2520936956623829E-2</v>
      </c>
      <c r="L119" s="38">
        <f>portfolio!H106/100</f>
        <v>-2.9051823491742636E-4</v>
      </c>
    </row>
    <row r="120" spans="2:12" ht="24.75" customHeight="1" x14ac:dyDescent="0.2">
      <c r="B120" s="34" t="str">
        <f>portfolio!D107</f>
        <v>CEMENTOS ARGOS SA</v>
      </c>
      <c r="C120" s="35" t="str">
        <f>portfolio!A107</f>
        <v>CEMARGOS CB Equity</v>
      </c>
      <c r="D120" s="35" t="str">
        <f>portfolio!E107</f>
        <v>CO</v>
      </c>
      <c r="E120" s="35" t="str">
        <f>portfolio!F107</f>
        <v>COP</v>
      </c>
      <c r="F120" s="35" t="str">
        <f>portfolio!G107</f>
        <v>Materials</v>
      </c>
      <c r="G120" s="36">
        <f>portfolio!B107</f>
        <v>0</v>
      </c>
      <c r="H120" s="36">
        <f>portfolio!C107</f>
        <v>1.5033187097810602E-2</v>
      </c>
      <c r="I120" s="36">
        <f>portfolio!I107</f>
        <v>-1.5033187097810602E-2</v>
      </c>
      <c r="J120" s="37">
        <f>portfolio!J107</f>
        <v>2.6901866354774166E-3</v>
      </c>
      <c r="K120" s="36">
        <f>portfolio!K107</f>
        <v>6.7065618197065718E-2</v>
      </c>
      <c r="L120" s="38">
        <f>portfolio!H107/100</f>
        <v>-1.7894985394475726E-3</v>
      </c>
    </row>
    <row r="121" spans="2:12" ht="24.75" customHeight="1" x14ac:dyDescent="0.2">
      <c r="B121" s="34" t="str">
        <f>portfolio!D108</f>
        <v>CELSIA SA ESP</v>
      </c>
      <c r="C121" s="35" t="str">
        <f>portfolio!A108</f>
        <v>CELSIA CB Equity</v>
      </c>
      <c r="D121" s="35" t="str">
        <f>portfolio!E108</f>
        <v>CO</v>
      </c>
      <c r="E121" s="35" t="str">
        <f>portfolio!F108</f>
        <v>COP</v>
      </c>
      <c r="F121" s="35" t="str">
        <f>portfolio!G108</f>
        <v>Utilities</v>
      </c>
      <c r="G121" s="36">
        <f>portfolio!B108</f>
        <v>0</v>
      </c>
      <c r="H121" s="36">
        <f>portfolio!C108</f>
        <v>3.73561311946621E-3</v>
      </c>
      <c r="I121" s="36">
        <f>portfolio!I108</f>
        <v>-3.73561311946621E-3</v>
      </c>
      <c r="J121" s="37">
        <f>portfolio!J108</f>
        <v>4.9276777205246218E-4</v>
      </c>
      <c r="K121" s="36">
        <f>portfolio!K108</f>
        <v>1.2284565994219315E-2</v>
      </c>
      <c r="L121" s="38">
        <f>portfolio!H108/100</f>
        <v>-1.3191081525135955E-3</v>
      </c>
    </row>
    <row r="122" spans="2:12" ht="24.75" customHeight="1" x14ac:dyDescent="0.2">
      <c r="B122" s="34" t="str">
        <f>portfolio!D109</f>
        <v>CIA CERVECERIAS UNIDAS SA</v>
      </c>
      <c r="C122" s="35" t="str">
        <f>portfolio!A109</f>
        <v>CCU CI Equity</v>
      </c>
      <c r="D122" s="35" t="str">
        <f>portfolio!E109</f>
        <v>CL</v>
      </c>
      <c r="E122" s="35" t="str">
        <f>portfolio!F109</f>
        <v>CLP</v>
      </c>
      <c r="F122" s="35" t="str">
        <f>portfolio!G109</f>
        <v>Consumer Staples</v>
      </c>
      <c r="G122" s="36">
        <f>portfolio!B109</f>
        <v>0</v>
      </c>
      <c r="H122" s="36">
        <f>portfolio!C109</f>
        <v>6.8366485806056095E-3</v>
      </c>
      <c r="I122" s="36">
        <f>portfolio!I109</f>
        <v>-6.8366485806056095E-3</v>
      </c>
      <c r="J122" s="37">
        <f>portfolio!J109</f>
        <v>4.3048355821531209E-4</v>
      </c>
      <c r="K122" s="36">
        <f>portfolio!K109</f>
        <v>1.0731837551582692E-2</v>
      </c>
      <c r="L122" s="38">
        <f>portfolio!H109/100</f>
        <v>-6.296704491094066E-4</v>
      </c>
    </row>
    <row r="123" spans="2:12" ht="24.75" customHeight="1" x14ac:dyDescent="0.2">
      <c r="B123" s="34" t="str">
        <f>portfolio!D110</f>
        <v>CASA GRANDE SAA</v>
      </c>
      <c r="C123" s="35" t="str">
        <f>portfolio!A110</f>
        <v>CASAGRC1 PE Equity</v>
      </c>
      <c r="D123" s="35" t="str">
        <f>portfolio!E110</f>
        <v>PE</v>
      </c>
      <c r="E123" s="35" t="str">
        <f>portfolio!F110</f>
        <v>PEN</v>
      </c>
      <c r="F123" s="35" t="str">
        <f>portfolio!G110</f>
        <v>Consumer Staples</v>
      </c>
      <c r="G123" s="36">
        <f>portfolio!B110</f>
        <v>0</v>
      </c>
      <c r="H123" s="36">
        <f>portfolio!C110</f>
        <v>7.0280419609276802E-4</v>
      </c>
      <c r="I123" s="36">
        <f>portfolio!I110</f>
        <v>-7.0280419609276802E-4</v>
      </c>
      <c r="J123" s="37">
        <f>portfolio!J110</f>
        <v>-3.1463218359227767E-5</v>
      </c>
      <c r="K123" s="36">
        <f>portfolio!K110</f>
        <v>-7.8436944184595841E-4</v>
      </c>
      <c r="L123" s="38">
        <f>portfolio!H110/100</f>
        <v>4.4768113984161128E-4</v>
      </c>
    </row>
    <row r="124" spans="2:12" ht="24.75" customHeight="1" x14ac:dyDescent="0.2">
      <c r="B124" s="34" t="str">
        <f>portfolio!D111</f>
        <v>CORPOVAEL SAB DE CV</v>
      </c>
      <c r="C124" s="35" t="str">
        <f>portfolio!A111</f>
        <v>CADUA MM Equity</v>
      </c>
      <c r="D124" s="35" t="str">
        <f>portfolio!E111</f>
        <v>MX</v>
      </c>
      <c r="E124" s="35" t="str">
        <f>portfolio!F111</f>
        <v>MXN</v>
      </c>
      <c r="F124" s="35" t="str">
        <f>portfolio!G111</f>
        <v>Consumer Discretionary</v>
      </c>
      <c r="G124" s="36">
        <f>portfolio!B111</f>
        <v>0</v>
      </c>
      <c r="H124" s="36">
        <f>portfolio!C111</f>
        <v>1.39252945568379E-4</v>
      </c>
      <c r="I124" s="36">
        <f>portfolio!I111</f>
        <v>-1.39252945568379E-4</v>
      </c>
      <c r="J124" s="37">
        <f>portfolio!J111</f>
        <v>-6.7782746467830486E-6</v>
      </c>
      <c r="K124" s="36">
        <f>portfolio!K111</f>
        <v>-1.6898053596022284E-4</v>
      </c>
      <c r="L124" s="38">
        <f>portfolio!H111/100</f>
        <v>4.867598756433223E-4</v>
      </c>
    </row>
    <row r="125" spans="2:12" ht="24.75" customHeight="1" x14ac:dyDescent="0.2">
      <c r="B125" s="34" t="str">
        <f>portfolio!D112</f>
        <v>BOLSA DE VALORES DE COLOMBIA</v>
      </c>
      <c r="C125" s="35" t="str">
        <f>portfolio!A112</f>
        <v>BVC CB Equity</v>
      </c>
      <c r="D125" s="35" t="str">
        <f>portfolio!E112</f>
        <v>CO</v>
      </c>
      <c r="E125" s="35" t="str">
        <f>portfolio!F112</f>
        <v>COP</v>
      </c>
      <c r="F125" s="35" t="str">
        <f>portfolio!G112</f>
        <v>Financials</v>
      </c>
      <c r="G125" s="36">
        <f>portfolio!B112</f>
        <v>0</v>
      </c>
      <c r="H125" s="36">
        <f>portfolio!C112</f>
        <v>8.2534073253253098E-4</v>
      </c>
      <c r="I125" s="36">
        <f>portfolio!I112</f>
        <v>-8.2534073253253098E-4</v>
      </c>
      <c r="J125" s="37">
        <f>portfolio!J112</f>
        <v>1.1362529767423613E-4</v>
      </c>
      <c r="K125" s="36">
        <f>portfolio!K112</f>
        <v>2.8326476426777385E-3</v>
      </c>
      <c r="L125" s="38">
        <f>portfolio!H112/100</f>
        <v>-1.3767077425777914E-3</v>
      </c>
    </row>
    <row r="126" spans="2:12" ht="24.75" customHeight="1" x14ac:dyDescent="0.2">
      <c r="B126" s="34" t="str">
        <f>portfolio!D113</f>
        <v>BOLSA MEXICANA DE VALORES SA</v>
      </c>
      <c r="C126" s="35" t="str">
        <f>portfolio!A113</f>
        <v>BOLSAA MM Equity</v>
      </c>
      <c r="D126" s="35" t="str">
        <f>portfolio!E113</f>
        <v>MX</v>
      </c>
      <c r="E126" s="35" t="str">
        <f>portfolio!F113</f>
        <v>MXN</v>
      </c>
      <c r="F126" s="35" t="str">
        <f>portfolio!G113</f>
        <v>Financials</v>
      </c>
      <c r="G126" s="36">
        <f>portfolio!B113</f>
        <v>0</v>
      </c>
      <c r="H126" s="36">
        <f>portfolio!C113</f>
        <v>8.0894057979256603E-4</v>
      </c>
      <c r="I126" s="36">
        <f>portfolio!I113</f>
        <v>-8.0894057979256603E-4</v>
      </c>
      <c r="J126" s="37">
        <f>portfolio!J113</f>
        <v>-4.5302743064970307E-6</v>
      </c>
      <c r="K126" s="36">
        <f>portfolio!K113</f>
        <v>-1.1293850135181713E-4</v>
      </c>
      <c r="L126" s="38">
        <f>portfolio!H113/100</f>
        <v>5.6002559639902281E-5</v>
      </c>
    </row>
    <row r="127" spans="2:12" ht="24.75" customHeight="1" x14ac:dyDescent="0.2">
      <c r="B127" s="34" t="str">
        <f>portfolio!D114</f>
        <v>HOTELES CITY EXPRESS SAB DE</v>
      </c>
      <c r="C127" s="35" t="str">
        <f>portfolio!A114</f>
        <v>HCITY* MM Equity</v>
      </c>
      <c r="D127" s="35" t="str">
        <f>portfolio!E114</f>
        <v>MX</v>
      </c>
      <c r="E127" s="35" t="str">
        <f>portfolio!F114</f>
        <v>MXN</v>
      </c>
      <c r="F127" s="35" t="str">
        <f>portfolio!G114</f>
        <v>Consumer Discretionary</v>
      </c>
      <c r="G127" s="36">
        <f>portfolio!B114</f>
        <v>0</v>
      </c>
      <c r="H127" s="36">
        <f>portfolio!C114</f>
        <v>3.8085554708176101E-4</v>
      </c>
      <c r="I127" s="36">
        <f>portfolio!I114</f>
        <v>-3.8085554708176101E-4</v>
      </c>
      <c r="J127" s="37">
        <f>portfolio!J114</f>
        <v>-2.0104287417210934E-5</v>
      </c>
      <c r="K127" s="36">
        <f>portfolio!K114</f>
        <v>-5.0119439531282279E-4</v>
      </c>
      <c r="L127" s="38">
        <f>portfolio!H114/100</f>
        <v>5.2787172384008896E-4</v>
      </c>
    </row>
    <row r="128" spans="2:12" ht="24.75" customHeight="1" x14ac:dyDescent="0.2">
      <c r="B128" s="34" t="str">
        <f>portfolio!D115</f>
        <v>BANCO DE BOGOTA</v>
      </c>
      <c r="C128" s="35" t="str">
        <f>portfolio!A115</f>
        <v>BOGOTA CB Equity</v>
      </c>
      <c r="D128" s="35" t="str">
        <f>portfolio!E115</f>
        <v>CO</v>
      </c>
      <c r="E128" s="35" t="str">
        <f>portfolio!F115</f>
        <v>COP</v>
      </c>
      <c r="F128" s="35" t="str">
        <f>portfolio!G115</f>
        <v>Financials</v>
      </c>
      <c r="G128" s="36">
        <f>portfolio!B115</f>
        <v>0</v>
      </c>
      <c r="H128" s="36">
        <f>portfolio!C115</f>
        <v>6.4858291729736096E-3</v>
      </c>
      <c r="I128" s="36">
        <f>portfolio!I115</f>
        <v>-6.4858291729736096E-3</v>
      </c>
      <c r="J128" s="37">
        <f>portfolio!J115</f>
        <v>7.6201329746322904E-4</v>
      </c>
      <c r="K128" s="36">
        <f>portfolio!K115</f>
        <v>1.8996783418220576E-2</v>
      </c>
      <c r="L128" s="38">
        <f>portfolio!H115/100</f>
        <v>-1.1748895586681984E-3</v>
      </c>
    </row>
    <row r="129" spans="2:12" ht="24.75" customHeight="1" x14ac:dyDescent="0.2">
      <c r="B129" s="34" t="str">
        <f>portfolio!D116</f>
        <v>BANCOLOMBIA SA</v>
      </c>
      <c r="C129" s="35" t="str">
        <f>portfolio!A116</f>
        <v>BCOLO CB Equity</v>
      </c>
      <c r="D129" s="35" t="str">
        <f>portfolio!E116</f>
        <v>CO</v>
      </c>
      <c r="E129" s="35" t="str">
        <f>portfolio!F116</f>
        <v>COP</v>
      </c>
      <c r="F129" s="35" t="str">
        <f>portfolio!G116</f>
        <v>Financials</v>
      </c>
      <c r="G129" s="36">
        <f>portfolio!B116</f>
        <v>0</v>
      </c>
      <c r="H129" s="36">
        <f>portfolio!C116</f>
        <v>1.5125992847152102E-2</v>
      </c>
      <c r="I129" s="36">
        <f>portfolio!I116</f>
        <v>-1.5125992847152102E-2</v>
      </c>
      <c r="J129" s="37">
        <f>portfolio!J116</f>
        <v>1.9378450497834912E-3</v>
      </c>
      <c r="K129" s="36">
        <f>portfolio!K116</f>
        <v>4.8309947912141597E-2</v>
      </c>
      <c r="L129" s="38">
        <f>portfolio!H116/100</f>
        <v>-1.2811357703030684E-3</v>
      </c>
    </row>
    <row r="130" spans="2:12" ht="24.75" customHeight="1" x14ac:dyDescent="0.2">
      <c r="B130" s="34" t="str">
        <f>portfolio!D117</f>
        <v>INDUSTRIAS BACHOCO-SER B</v>
      </c>
      <c r="C130" s="35" t="str">
        <f>portfolio!A117</f>
        <v>BACHOCOB MM Equity</v>
      </c>
      <c r="D130" s="35" t="str">
        <f>portfolio!E117</f>
        <v>MX</v>
      </c>
      <c r="E130" s="35" t="str">
        <f>portfolio!F117</f>
        <v>MXN</v>
      </c>
      <c r="F130" s="35" t="str">
        <f>portfolio!G117</f>
        <v>Consumer Staples</v>
      </c>
      <c r="G130" s="36">
        <f>portfolio!B117</f>
        <v>0</v>
      </c>
      <c r="H130" s="36">
        <f>portfolio!C117</f>
        <v>1.10682343024092E-3</v>
      </c>
      <c r="I130" s="36">
        <f>portfolio!I117</f>
        <v>-1.10682343024092E-3</v>
      </c>
      <c r="J130" s="37">
        <f>portfolio!J117</f>
        <v>-1.4356642056235307E-5</v>
      </c>
      <c r="K130" s="36">
        <f>portfolio!K117</f>
        <v>-3.5790716600766359E-4</v>
      </c>
      <c r="L130" s="38">
        <f>portfolio!H117/100</f>
        <v>1.2971031931543342E-4</v>
      </c>
    </row>
    <row r="131" spans="2:12" ht="24.75" customHeight="1" x14ac:dyDescent="0.2">
      <c r="B131" s="34" t="str">
        <f>portfolio!D118</f>
        <v>TV AZTECA SAB DE CV-CPO</v>
      </c>
      <c r="C131" s="35" t="str">
        <f>portfolio!A118</f>
        <v>AZTECACP MM Equity</v>
      </c>
      <c r="D131" s="35" t="str">
        <f>portfolio!E118</f>
        <v>MX</v>
      </c>
      <c r="E131" s="35" t="str">
        <f>portfolio!F118</f>
        <v>MXN</v>
      </c>
      <c r="F131" s="35" t="str">
        <f>portfolio!G118</f>
        <v>Consumer Discretionary</v>
      </c>
      <c r="G131" s="36">
        <f>portfolio!B118</f>
        <v>0</v>
      </c>
      <c r="H131" s="36">
        <f>portfolio!C118</f>
        <v>2.4767549744178101E-4</v>
      </c>
      <c r="I131" s="36">
        <f>portfolio!I118</f>
        <v>-2.4767549744178101E-4</v>
      </c>
      <c r="J131" s="37">
        <f>portfolio!J118</f>
        <v>-1.2731860778016775E-5</v>
      </c>
      <c r="K131" s="36">
        <f>portfolio!K118</f>
        <v>-3.1740181243043622E-4</v>
      </c>
      <c r="L131" s="38">
        <f>portfolio!H118/100</f>
        <v>5.1405411150974058E-4</v>
      </c>
    </row>
    <row r="132" spans="2:12" ht="24.75" customHeight="1" x14ac:dyDescent="0.2">
      <c r="B132" s="34" t="str">
        <f>portfolio!D119</f>
        <v>AXTEL SAB DE CV - CPO</v>
      </c>
      <c r="C132" s="35" t="str">
        <f>portfolio!A119</f>
        <v>AXTELCPO MM Equity</v>
      </c>
      <c r="D132" s="35" t="str">
        <f>portfolio!E119</f>
        <v>MX</v>
      </c>
      <c r="E132" s="35" t="str">
        <f>portfolio!F119</f>
        <v>MXN</v>
      </c>
      <c r="F132" s="35" t="str">
        <f>portfolio!G119</f>
        <v>Telecommunication Services</v>
      </c>
      <c r="G132" s="36">
        <f>portfolio!B119</f>
        <v>0</v>
      </c>
      <c r="H132" s="36">
        <f>portfolio!C119</f>
        <v>2.4949356885067099E-4</v>
      </c>
      <c r="I132" s="36">
        <f>portfolio!I119</f>
        <v>-2.4949356885067099E-4</v>
      </c>
      <c r="J132" s="37">
        <f>portfolio!J119</f>
        <v>-1.2033911205022726E-5</v>
      </c>
      <c r="K132" s="36">
        <f>portfolio!K119</f>
        <v>-3.0000212016896712E-4</v>
      </c>
      <c r="L132" s="38">
        <f>portfolio!H119/100</f>
        <v>4.8233352308272784E-4</v>
      </c>
    </row>
    <row r="133" spans="2:12" ht="24.75" customHeight="1" x14ac:dyDescent="0.2">
      <c r="B133" s="34" t="str">
        <f>portfolio!D120</f>
        <v>GRUPO AVAL ACCIONES Y VAL SA</v>
      </c>
      <c r="C133" s="35" t="str">
        <f>portfolio!A120</f>
        <v>AVAL CB Equity</v>
      </c>
      <c r="D133" s="35" t="str">
        <f>portfolio!E120</f>
        <v>CO</v>
      </c>
      <c r="E133" s="35" t="str">
        <f>portfolio!F120</f>
        <v>COP</v>
      </c>
      <c r="F133" s="35" t="str">
        <f>portfolio!G120</f>
        <v>Financials</v>
      </c>
      <c r="G133" s="36">
        <f>portfolio!B120</f>
        <v>0</v>
      </c>
      <c r="H133" s="36">
        <f>portfolio!C120</f>
        <v>2.6676518514918502E-3</v>
      </c>
      <c r="I133" s="36">
        <f>portfolio!I120</f>
        <v>-2.6676518514918502E-3</v>
      </c>
      <c r="J133" s="37">
        <f>portfolio!J120</f>
        <v>5.842575598738796E-4</v>
      </c>
      <c r="K133" s="36">
        <f>portfolio!K120</f>
        <v>1.4565381420942611E-2</v>
      </c>
      <c r="L133" s="38">
        <f>portfolio!H120/100</f>
        <v>-2.1901567085942683E-3</v>
      </c>
    </row>
    <row r="134" spans="2:12" ht="24.75" customHeight="1" x14ac:dyDescent="0.2">
      <c r="B134" s="34" t="str">
        <f>portfolio!D121</f>
        <v>GRUPO AEROPORT DEL SURESTE-B</v>
      </c>
      <c r="C134" s="35" t="str">
        <f>portfolio!A121</f>
        <v>ASURB MM Equity</v>
      </c>
      <c r="D134" s="35" t="str">
        <f>portfolio!E121</f>
        <v>MX</v>
      </c>
      <c r="E134" s="35" t="str">
        <f>portfolio!F121</f>
        <v>MXN</v>
      </c>
      <c r="F134" s="35" t="str">
        <f>portfolio!G121</f>
        <v>Industrials</v>
      </c>
      <c r="G134" s="36">
        <f>portfolio!B121</f>
        <v>0</v>
      </c>
      <c r="H134" s="36">
        <f>portfolio!C121</f>
        <v>4.7858399407629797E-3</v>
      </c>
      <c r="I134" s="36">
        <f>portfolio!I121</f>
        <v>-4.7858399407629797E-3</v>
      </c>
      <c r="J134" s="37">
        <f>portfolio!J121</f>
        <v>3.3222680270326104E-4</v>
      </c>
      <c r="K134" s="36">
        <f>portfolio!K121</f>
        <v>8.2823234682283184E-3</v>
      </c>
      <c r="L134" s="38">
        <f>portfolio!H121/100</f>
        <v>-6.941870326116589E-4</v>
      </c>
    </row>
    <row r="135" spans="2:12" ht="24.75" customHeight="1" x14ac:dyDescent="0.2">
      <c r="B135" s="34" t="str">
        <f>portfolio!D122</f>
        <v>CONSORCIO ARA S.A.B.-SER *</v>
      </c>
      <c r="C135" s="35" t="str">
        <f>portfolio!A122</f>
        <v>ARA* MM Equity</v>
      </c>
      <c r="D135" s="35" t="str">
        <f>portfolio!E122</f>
        <v>MX</v>
      </c>
      <c r="E135" s="35" t="str">
        <f>portfolio!F122</f>
        <v>MXN</v>
      </c>
      <c r="F135" s="35" t="str">
        <f>portfolio!G122</f>
        <v>Consumer Discretionary</v>
      </c>
      <c r="G135" s="36">
        <f>portfolio!B122</f>
        <v>0</v>
      </c>
      <c r="H135" s="36">
        <f>portfolio!C122</f>
        <v>3.8260191941641501E-4</v>
      </c>
      <c r="I135" s="36">
        <f>portfolio!I122</f>
        <v>-3.8260191941641501E-4</v>
      </c>
      <c r="J135" s="37">
        <f>portfolio!J122</f>
        <v>-1.7667621004718594E-5</v>
      </c>
      <c r="K135" s="36">
        <f>portfolio!K122</f>
        <v>-4.4044896704448845E-4</v>
      </c>
      <c r="L135" s="38">
        <f>portfolio!H122/100</f>
        <v>4.6177554549823278E-4</v>
      </c>
    </row>
    <row r="136" spans="2:12" ht="24.75" customHeight="1" x14ac:dyDescent="0.2">
      <c r="B136" s="34" t="str">
        <f>portfolio!D123</f>
        <v>EMBOTELLADORA ANDINA-PREF B</v>
      </c>
      <c r="C136" s="35" t="str">
        <f>portfolio!A123</f>
        <v>ANDINAB CI Equity</v>
      </c>
      <c r="D136" s="35" t="str">
        <f>portfolio!E123</f>
        <v>CL</v>
      </c>
      <c r="E136" s="35" t="str">
        <f>portfolio!F123</f>
        <v>CLP</v>
      </c>
      <c r="F136" s="35" t="str">
        <f>portfolio!G123</f>
        <v>Consumer Staples</v>
      </c>
      <c r="G136" s="36">
        <f>portfolio!B123</f>
        <v>0</v>
      </c>
      <c r="H136" s="36">
        <f>portfolio!C123</f>
        <v>4.5121781623438601E-3</v>
      </c>
      <c r="I136" s="36">
        <f>portfolio!I123</f>
        <v>-4.5121781623438601E-3</v>
      </c>
      <c r="J136" s="37">
        <f>portfolio!J123</f>
        <v>4.7224491620302976E-4</v>
      </c>
      <c r="K136" s="36">
        <f>portfolio!K123</f>
        <v>1.1772936802192201E-2</v>
      </c>
      <c r="L136" s="38">
        <f>portfolio!H123/100</f>
        <v>-1.046600775084912E-3</v>
      </c>
    </row>
    <row r="137" spans="2:12" ht="24.75" customHeight="1" x14ac:dyDescent="0.2">
      <c r="B137" s="34" t="str">
        <f>portfolio!D124</f>
        <v>AMERICA MOVIL SAB DE C-SER L</v>
      </c>
      <c r="C137" s="35" t="str">
        <f>portfolio!A124</f>
        <v>AMXL MM Equity</v>
      </c>
      <c r="D137" s="35" t="str">
        <f>portfolio!E124</f>
        <v>MX</v>
      </c>
      <c r="E137" s="35" t="str">
        <f>portfolio!F124</f>
        <v>MXN</v>
      </c>
      <c r="F137" s="35" t="str">
        <f>portfolio!G124</f>
        <v>Telecommunication Services</v>
      </c>
      <c r="G137" s="36">
        <f>portfolio!B124</f>
        <v>0</v>
      </c>
      <c r="H137" s="36">
        <f>portfolio!C124</f>
        <v>3.1931039958940505E-2</v>
      </c>
      <c r="I137" s="36">
        <f>portfolio!I124</f>
        <v>-3.1931039958940505E-2</v>
      </c>
      <c r="J137" s="37">
        <f>portfolio!J124</f>
        <v>2.3780800355702519E-3</v>
      </c>
      <c r="K137" s="36">
        <f>portfolio!K124</f>
        <v>5.9284885890199736E-2</v>
      </c>
      <c r="L137" s="38">
        <f>portfolio!H124/100</f>
        <v>-7.4475495900796791E-4</v>
      </c>
    </row>
    <row r="138" spans="2:12" ht="24.75" customHeight="1" x14ac:dyDescent="0.2">
      <c r="B138" s="34" t="str">
        <f>portfolio!D125</f>
        <v>ALFA S.A.B.-A</v>
      </c>
      <c r="C138" s="35" t="str">
        <f>portfolio!A125</f>
        <v>ALFAA MM Equity</v>
      </c>
      <c r="D138" s="35" t="str">
        <f>portfolio!E125</f>
        <v>MX</v>
      </c>
      <c r="E138" s="35" t="str">
        <f>portfolio!F125</f>
        <v>MXN</v>
      </c>
      <c r="F138" s="35" t="str">
        <f>portfolio!G125</f>
        <v>Industrials</v>
      </c>
      <c r="G138" s="36">
        <f>portfolio!B125</f>
        <v>0</v>
      </c>
      <c r="H138" s="36">
        <f>portfolio!C125</f>
        <v>5.8091412842466092E-3</v>
      </c>
      <c r="I138" s="36">
        <f>portfolio!I125</f>
        <v>-5.8091412842466092E-3</v>
      </c>
      <c r="J138" s="37">
        <f>portfolio!J125</f>
        <v>8.5428020511561995E-5</v>
      </c>
      <c r="K138" s="36">
        <f>portfolio!K125</f>
        <v>2.1296972230117274E-3</v>
      </c>
      <c r="L138" s="38">
        <f>portfolio!H125/100</f>
        <v>-1.4705791498517703E-4</v>
      </c>
    </row>
    <row r="139" spans="2:12" ht="24.75" customHeight="1" x14ac:dyDescent="0.2">
      <c r="B139" s="34" t="str">
        <f>portfolio!D126</f>
        <v>AGUAS ANDINAS SA-A</v>
      </c>
      <c r="C139" s="35" t="str">
        <f>portfolio!A126</f>
        <v>AGUAS/A CI Equity</v>
      </c>
      <c r="D139" s="35" t="str">
        <f>portfolio!E126</f>
        <v>CL</v>
      </c>
      <c r="E139" s="35" t="str">
        <f>portfolio!F126</f>
        <v>CLP</v>
      </c>
      <c r="F139" s="35" t="str">
        <f>portfolio!G126</f>
        <v>Utilities</v>
      </c>
      <c r="G139" s="36">
        <f>portfolio!B126</f>
        <v>0</v>
      </c>
      <c r="H139" s="36">
        <f>portfolio!C126</f>
        <v>7.6130006588398403E-3</v>
      </c>
      <c r="I139" s="36">
        <f>portfolio!I126</f>
        <v>-7.6130006588398403E-3</v>
      </c>
      <c r="J139" s="37">
        <f>portfolio!J126</f>
        <v>4.3689558316783902E-4</v>
      </c>
      <c r="K139" s="36">
        <f>portfolio!K126</f>
        <v>1.0891687582679109E-2</v>
      </c>
      <c r="L139" s="38">
        <f>portfolio!H126/100</f>
        <v>-5.7388092126399264E-4</v>
      </c>
    </row>
    <row r="140" spans="2:12" ht="24.75" customHeight="1" x14ac:dyDescent="0.2">
      <c r="B140" s="34" t="str">
        <f>portfolio!D127</f>
        <v>GRUPO ROTOPLAS SAB DE CV</v>
      </c>
      <c r="C140" s="35" t="str">
        <f>portfolio!A127</f>
        <v>AGUA* MM Equity</v>
      </c>
      <c r="D140" s="35" t="str">
        <f>portfolio!E127</f>
        <v>MX</v>
      </c>
      <c r="E140" s="35" t="str">
        <f>portfolio!F127</f>
        <v>MXN</v>
      </c>
      <c r="F140" s="35" t="str">
        <f>portfolio!G127</f>
        <v>Industrials</v>
      </c>
      <c r="G140" s="36">
        <f>portfolio!B127</f>
        <v>0</v>
      </c>
      <c r="H140" s="36">
        <f>portfolio!C127</f>
        <v>3.0267660203514498E-4</v>
      </c>
      <c r="I140" s="36">
        <f>portfolio!I127</f>
        <v>-3.0267660203514498E-4</v>
      </c>
      <c r="J140" s="37">
        <f>portfolio!J127</f>
        <v>-1.6625698710199566E-5</v>
      </c>
      <c r="K140" s="36">
        <f>portfolio!K127</f>
        <v>-4.144741287660941E-4</v>
      </c>
      <c r="L140" s="38">
        <f>portfolio!H127/100</f>
        <v>5.4928919508185476E-4</v>
      </c>
    </row>
    <row r="141" spans="2:12" ht="24.75" customHeight="1" x14ac:dyDescent="0.2">
      <c r="B141" s="34" t="str">
        <f>portfolio!D128</f>
        <v>AES GENER SA</v>
      </c>
      <c r="C141" s="35" t="str">
        <f>portfolio!A128</f>
        <v>AESGENER CI Equity</v>
      </c>
      <c r="D141" s="35" t="str">
        <f>portfolio!E128</f>
        <v>CL</v>
      </c>
      <c r="E141" s="35" t="str">
        <f>portfolio!F128</f>
        <v>CLP</v>
      </c>
      <c r="F141" s="35" t="str">
        <f>portfolio!G128</f>
        <v>Utilities</v>
      </c>
      <c r="G141" s="36">
        <f>portfolio!B128</f>
        <v>0</v>
      </c>
      <c r="H141" s="36">
        <f>portfolio!C128</f>
        <v>4.0705636537220506E-3</v>
      </c>
      <c r="I141" s="36">
        <f>portfolio!I128</f>
        <v>-4.0705636537220506E-3</v>
      </c>
      <c r="J141" s="37">
        <f>portfolio!J128</f>
        <v>2.2914828265321961E-4</v>
      </c>
      <c r="K141" s="36">
        <f>portfolio!K128</f>
        <v>5.7126041116499831E-3</v>
      </c>
      <c r="L141" s="38">
        <f>portfolio!H128/100</f>
        <v>-5.6293993202560658E-4</v>
      </c>
    </row>
    <row r="142" spans="2:12" ht="24.75" customHeight="1" x14ac:dyDescent="0.2">
      <c r="B142" s="34" t="str">
        <f>portfolio!D129</f>
        <v>EMPRESAS COPEC SA</v>
      </c>
      <c r="C142" s="35" t="str">
        <f>portfolio!A129</f>
        <v>COPEC CI Equity</v>
      </c>
      <c r="D142" s="35" t="str">
        <f>portfolio!E129</f>
        <v>CL</v>
      </c>
      <c r="E142" s="35" t="str">
        <f>portfolio!F129</f>
        <v>CLP</v>
      </c>
      <c r="F142" s="35" t="str">
        <f>portfolio!G129</f>
        <v>Energy</v>
      </c>
      <c r="G142" s="36">
        <f>portfolio!B129</f>
        <v>0</v>
      </c>
      <c r="H142" s="36">
        <f>portfolio!C129</f>
        <v>2.0510756042689201E-2</v>
      </c>
      <c r="I142" s="36">
        <f>portfolio!I129</f>
        <v>-2.0510756042689201E-2</v>
      </c>
      <c r="J142" s="37">
        <f>portfolio!J129</f>
        <v>2.9687727879833922E-3</v>
      </c>
      <c r="K142" s="36">
        <f>portfolio!K129</f>
        <v>7.4010694903849525E-2</v>
      </c>
      <c r="L142" s="38">
        <f>portfolio!H129/100</f>
        <v>-1.4474224069578234E-3</v>
      </c>
    </row>
    <row r="143" spans="2:12" ht="24.75" customHeight="1" x14ac:dyDescent="0.2">
      <c r="B143" s="34" t="str">
        <f>portfolio!D130</f>
        <v>CORP FINANCIERA COLOMBIANA</v>
      </c>
      <c r="C143" s="35" t="str">
        <f>portfolio!A130</f>
        <v>CORFICOL CB Equity</v>
      </c>
      <c r="D143" s="35" t="str">
        <f>portfolio!E130</f>
        <v>CO</v>
      </c>
      <c r="E143" s="35" t="str">
        <f>portfolio!F130</f>
        <v>COP</v>
      </c>
      <c r="F143" s="35" t="str">
        <f>portfolio!G130</f>
        <v>Financials</v>
      </c>
      <c r="G143" s="36">
        <f>portfolio!B130</f>
        <v>0</v>
      </c>
      <c r="H143" s="36">
        <f>portfolio!C130</f>
        <v>9.24713442715531E-3</v>
      </c>
      <c r="I143" s="36">
        <f>portfolio!I130</f>
        <v>-9.24713442715531E-3</v>
      </c>
      <c r="J143" s="37">
        <f>portfolio!J130</f>
        <v>1.4121561958072911E-3</v>
      </c>
      <c r="K143" s="36">
        <f>portfolio!K130</f>
        <v>3.5204668335520627E-2</v>
      </c>
      <c r="L143" s="38">
        <f>portfolio!H130/100</f>
        <v>-1.5271284384709781E-3</v>
      </c>
    </row>
    <row r="144" spans="2:12" ht="24.75" customHeight="1" x14ac:dyDescent="0.2">
      <c r="B144" s="34" t="str">
        <f>portfolio!D131</f>
        <v>CEMENTOS PACASMAYO SAA-CMN</v>
      </c>
      <c r="C144" s="35" t="str">
        <f>portfolio!A131</f>
        <v>CPACASC1 PE Equity</v>
      </c>
      <c r="D144" s="35" t="str">
        <f>portfolio!E131</f>
        <v>PE</v>
      </c>
      <c r="E144" s="35" t="str">
        <f>portfolio!F131</f>
        <v>PEN</v>
      </c>
      <c r="F144" s="35" t="str">
        <f>portfolio!G131</f>
        <v>Materials</v>
      </c>
      <c r="G144" s="36">
        <f>portfolio!B131</f>
        <v>0</v>
      </c>
      <c r="H144" s="36">
        <f>portfolio!C131</f>
        <v>5.0606981584654497E-3</v>
      </c>
      <c r="I144" s="36">
        <f>portfolio!I131</f>
        <v>-5.0606981584654497E-3</v>
      </c>
      <c r="J144" s="37">
        <f>portfolio!J131</f>
        <v>-2.338542849941635E-5</v>
      </c>
      <c r="K144" s="36">
        <f>portfolio!K131</f>
        <v>-5.8299234649134533E-4</v>
      </c>
      <c r="L144" s="38">
        <f>portfolio!H131/100</f>
        <v>4.6209886002186485E-5</v>
      </c>
    </row>
    <row r="145" spans="2:12" ht="24.75" customHeight="1" x14ac:dyDescent="0.2">
      <c r="B145" s="34" t="str">
        <f>portfolio!D132</f>
        <v>CREDITO REAL SAB DE CV SOFOM</v>
      </c>
      <c r="C145" s="35" t="str">
        <f>portfolio!A132</f>
        <v>CREAL* MM Equity</v>
      </c>
      <c r="D145" s="35" t="str">
        <f>portfolio!E132</f>
        <v>MX</v>
      </c>
      <c r="E145" s="35" t="str">
        <f>portfolio!F132</f>
        <v>MXN</v>
      </c>
      <c r="F145" s="35" t="str">
        <f>portfolio!G132</f>
        <v>Financials</v>
      </c>
      <c r="G145" s="36">
        <f>portfolio!B132</f>
        <v>0</v>
      </c>
      <c r="H145" s="36">
        <f>portfolio!C132</f>
        <v>4.9160911382037202E-4</v>
      </c>
      <c r="I145" s="36">
        <f>portfolio!I132</f>
        <v>-4.9160911382037202E-4</v>
      </c>
      <c r="J145" s="37">
        <f>portfolio!J132</f>
        <v>2.3631181373777083E-5</v>
      </c>
      <c r="K145" s="36">
        <f>portfolio!K132</f>
        <v>5.891188985399482E-4</v>
      </c>
      <c r="L145" s="38">
        <f>portfolio!H132/100</f>
        <v>-4.806904654418516E-4</v>
      </c>
    </row>
    <row r="146" spans="2:12" ht="24.75" customHeight="1" x14ac:dyDescent="0.2">
      <c r="B146" s="34" t="str">
        <f>portfolio!D133</f>
        <v>GRUPO DE INV SURAMERICANA</v>
      </c>
      <c r="C146" s="35" t="str">
        <f>portfolio!A133</f>
        <v>GRUPOSUR CB Equity</v>
      </c>
      <c r="D146" s="35" t="str">
        <f>portfolio!E133</f>
        <v>CO</v>
      </c>
      <c r="E146" s="35" t="str">
        <f>portfolio!F133</f>
        <v>COP</v>
      </c>
      <c r="F146" s="35" t="str">
        <f>portfolio!G133</f>
        <v>Financials</v>
      </c>
      <c r="G146" s="36">
        <f>portfolio!B133</f>
        <v>0</v>
      </c>
      <c r="H146" s="36">
        <f>portfolio!C133</f>
        <v>2.4791298153266902E-2</v>
      </c>
      <c r="I146" s="36">
        <f>portfolio!I133</f>
        <v>-2.4791298153266902E-2</v>
      </c>
      <c r="J146" s="37">
        <f>portfolio!J133</f>
        <v>4.3436416037443207E-3</v>
      </c>
      <c r="K146" s="36">
        <f>portfolio!K133</f>
        <v>0.10828579903710266</v>
      </c>
      <c r="L146" s="38">
        <f>portfolio!H133/100</f>
        <v>-1.7520831611522257E-3</v>
      </c>
    </row>
    <row r="147" spans="2:12" ht="24.75" customHeight="1" x14ac:dyDescent="0.2">
      <c r="B147" s="34" t="str">
        <f>portfolio!D134</f>
        <v>GRUPO MEXICO SAB DE CV-SER B</v>
      </c>
      <c r="C147" s="35" t="str">
        <f>portfolio!A134</f>
        <v>GMEXICOB MM Equity</v>
      </c>
      <c r="D147" s="35" t="str">
        <f>portfolio!E134</f>
        <v>MX</v>
      </c>
      <c r="E147" s="35" t="str">
        <f>portfolio!F134</f>
        <v>MXN</v>
      </c>
      <c r="F147" s="35" t="str">
        <f>portfolio!G134</f>
        <v>Materials</v>
      </c>
      <c r="G147" s="36">
        <f>portfolio!B134</f>
        <v>0</v>
      </c>
      <c r="H147" s="36">
        <f>portfolio!C134</f>
        <v>1.6894891840090999E-2</v>
      </c>
      <c r="I147" s="36">
        <f>portfolio!I134</f>
        <v>-1.6894891840090999E-2</v>
      </c>
      <c r="J147" s="37">
        <f>portfolio!J134</f>
        <v>-1.1949482869930135E-4</v>
      </c>
      <c r="K147" s="36">
        <f>portfolio!K134</f>
        <v>-2.9789734483046024E-3</v>
      </c>
      <c r="L147" s="38">
        <f>portfolio!H134/100</f>
        <v>7.0728377447048352E-5</v>
      </c>
    </row>
    <row r="148" spans="2:12" ht="24.75" customHeight="1" x14ac:dyDescent="0.2">
      <c r="B148" s="34" t="str">
        <f>portfolio!D135</f>
        <v>GRUPO GICSA SA DE CV</v>
      </c>
      <c r="C148" s="35" t="str">
        <f>portfolio!A135</f>
        <v>GICSAB MM Equity</v>
      </c>
      <c r="D148" s="35" t="str">
        <f>portfolio!E135</f>
        <v>MX</v>
      </c>
      <c r="E148" s="35" t="str">
        <f>portfolio!F135</f>
        <v>MXN</v>
      </c>
      <c r="F148" s="35" t="str">
        <f>portfolio!G135</f>
        <v>Real Estate</v>
      </c>
      <c r="G148" s="36">
        <f>portfolio!B135</f>
        <v>0</v>
      </c>
      <c r="H148" s="36">
        <f>portfolio!C135</f>
        <v>3.7724634148424098E-4</v>
      </c>
      <c r="I148" s="36">
        <f>portfolio!I135</f>
        <v>-3.7724634148424098E-4</v>
      </c>
      <c r="J148" s="37">
        <f>portfolio!J135</f>
        <v>-5.5532970196129318E-6</v>
      </c>
      <c r="K148" s="36">
        <f>portfolio!K135</f>
        <v>-1.3844217822685351E-4</v>
      </c>
      <c r="L148" s="38">
        <f>portfolio!H135/100</f>
        <v>1.4720611995238964E-4</v>
      </c>
    </row>
    <row r="149" spans="2:12" ht="24.75" customHeight="1" x14ac:dyDescent="0.2">
      <c r="B149" s="34" t="str">
        <f>portfolio!D136</f>
        <v>BANREGIO GRUPO FINANCIERO SA</v>
      </c>
      <c r="C149" s="35" t="str">
        <f>portfolio!A136</f>
        <v>GFREGIO MM Equity</v>
      </c>
      <c r="D149" s="35" t="str">
        <f>portfolio!E136</f>
        <v>MX</v>
      </c>
      <c r="E149" s="35" t="str">
        <f>portfolio!F136</f>
        <v>MXN</v>
      </c>
      <c r="F149" s="35" t="str">
        <f>portfolio!G136</f>
        <v>Financials</v>
      </c>
      <c r="G149" s="36">
        <f>portfolio!B136</f>
        <v>0</v>
      </c>
      <c r="H149" s="36">
        <f>portfolio!C136</f>
        <v>1.91774274005292E-3</v>
      </c>
      <c r="I149" s="36">
        <f>portfolio!I136</f>
        <v>-1.91774274005292E-3</v>
      </c>
      <c r="J149" s="37">
        <f>portfolio!J136</f>
        <v>2.1604546937220313E-4</v>
      </c>
      <c r="K149" s="36">
        <f>portfolio!K136</f>
        <v>5.3859545546179879E-3</v>
      </c>
      <c r="L149" s="38">
        <f>portfolio!H136/100</f>
        <v>-1.126561268412057E-3</v>
      </c>
    </row>
    <row r="150" spans="2:12" ht="24.75" customHeight="1" x14ac:dyDescent="0.2">
      <c r="B150" s="34" t="str">
        <f>portfolio!D137</f>
        <v>GRUPO FIN INTERACCIONES-O</v>
      </c>
      <c r="C150" s="35" t="str">
        <f>portfolio!A137</f>
        <v>GFINTERO MM Equity</v>
      </c>
      <c r="D150" s="35" t="str">
        <f>portfolio!E137</f>
        <v>MX</v>
      </c>
      <c r="E150" s="35" t="str">
        <f>portfolio!F137</f>
        <v>MXN</v>
      </c>
      <c r="F150" s="35" t="str">
        <f>portfolio!G137</f>
        <v>Financials</v>
      </c>
      <c r="G150" s="36">
        <f>portfolio!B137</f>
        <v>0</v>
      </c>
      <c r="H150" s="36">
        <f>portfolio!C137</f>
        <v>5.5689491515751905E-4</v>
      </c>
      <c r="I150" s="36">
        <f>portfolio!I137</f>
        <v>-5.5689491515751905E-4</v>
      </c>
      <c r="J150" s="37">
        <f>portfolio!J137</f>
        <v>2.8110844819020283E-5</v>
      </c>
      <c r="K150" s="36">
        <f>portfolio!K137</f>
        <v>7.0079568494131855E-4</v>
      </c>
      <c r="L150" s="38">
        <f>portfolio!H137/100</f>
        <v>-5.047782634371704E-4</v>
      </c>
    </row>
    <row r="151" spans="2:12" ht="24.75" customHeight="1" x14ac:dyDescent="0.2">
      <c r="B151" s="34" t="str">
        <f>portfolio!D138</f>
        <v>GRUPO FINANCIERO INBURSA-O</v>
      </c>
      <c r="C151" s="35" t="str">
        <f>portfolio!A138</f>
        <v>GFINBURO MM Equity</v>
      </c>
      <c r="D151" s="35" t="str">
        <f>portfolio!E138</f>
        <v>MX</v>
      </c>
      <c r="E151" s="35" t="str">
        <f>portfolio!F138</f>
        <v>MXN</v>
      </c>
      <c r="F151" s="35" t="str">
        <f>portfolio!G138</f>
        <v>Financials</v>
      </c>
      <c r="G151" s="36">
        <f>portfolio!B138</f>
        <v>0</v>
      </c>
      <c r="H151" s="36">
        <f>portfolio!C138</f>
        <v>4.9751013545570903E-3</v>
      </c>
      <c r="I151" s="36">
        <f>portfolio!I138</f>
        <v>-4.9751013545570903E-3</v>
      </c>
      <c r="J151" s="37">
        <f>portfolio!J138</f>
        <v>2.7251791443648888E-4</v>
      </c>
      <c r="K151" s="36">
        <f>portfolio!K138</f>
        <v>6.7937971888016304E-3</v>
      </c>
      <c r="L151" s="38">
        <f>portfolio!H138/100</f>
        <v>-5.4776354292132784E-4</v>
      </c>
    </row>
    <row r="152" spans="2:12" ht="24.75" customHeight="1" x14ac:dyDescent="0.2">
      <c r="B152" s="34" t="str">
        <f>portfolio!D139</f>
        <v>GRUPO AEROMEXICO SAB DE CV</v>
      </c>
      <c r="C152" s="35" t="str">
        <f>portfolio!A139</f>
        <v>AEROMEX* MM Equity</v>
      </c>
      <c r="D152" s="35" t="str">
        <f>portfolio!E139</f>
        <v>MX</v>
      </c>
      <c r="E152" s="35" t="str">
        <f>portfolio!F139</f>
        <v>MXN</v>
      </c>
      <c r="F152" s="35" t="str">
        <f>portfolio!G139</f>
        <v>Industrials</v>
      </c>
      <c r="G152" s="36">
        <f>portfolio!B139</f>
        <v>0</v>
      </c>
      <c r="H152" s="36">
        <f>portfolio!C139</f>
        <v>1.36792651810066E-3</v>
      </c>
      <c r="I152" s="36">
        <f>portfolio!I139</f>
        <v>-1.36792651810066E-3</v>
      </c>
      <c r="J152" s="37">
        <f>portfolio!J139</f>
        <v>-9.1141561666964566E-5</v>
      </c>
      <c r="K152" s="36">
        <f>portfolio!K139</f>
        <v>-2.2721342437849899E-3</v>
      </c>
      <c r="L152" s="38">
        <f>portfolio!H139/100</f>
        <v>6.6627527473853555E-4</v>
      </c>
    </row>
    <row r="153" spans="2:12" ht="24.75" customHeight="1" x14ac:dyDescent="0.2">
      <c r="B153" s="34" t="str">
        <f>portfolio!D140</f>
        <v>GENTERA SAB DE CV</v>
      </c>
      <c r="C153" s="35" t="str">
        <f>portfolio!A140</f>
        <v>GENTERA* MM Equity</v>
      </c>
      <c r="D153" s="35" t="str">
        <f>portfolio!E140</f>
        <v>MX</v>
      </c>
      <c r="E153" s="35" t="str">
        <f>portfolio!F140</f>
        <v>MXN</v>
      </c>
      <c r="F153" s="35" t="str">
        <f>portfolio!G140</f>
        <v>Financials</v>
      </c>
      <c r="G153" s="36">
        <f>portfolio!B140</f>
        <v>0</v>
      </c>
      <c r="H153" s="36">
        <f>portfolio!C140</f>
        <v>2.45696572915278E-3</v>
      </c>
      <c r="I153" s="36">
        <f>portfolio!I140</f>
        <v>-2.45696572915278E-3</v>
      </c>
      <c r="J153" s="37">
        <f>portfolio!J140</f>
        <v>1.0496753809559851E-4</v>
      </c>
      <c r="K153" s="36">
        <f>portfolio!K140</f>
        <v>2.616812060608595E-3</v>
      </c>
      <c r="L153" s="38">
        <f>portfolio!H140/100</f>
        <v>-4.2722426629773872E-4</v>
      </c>
    </row>
    <row r="154" spans="2:12" ht="24.75" customHeight="1" x14ac:dyDescent="0.2">
      <c r="B154" s="34" t="str">
        <f>portfolio!D141</f>
        <v>GRUPO CARSO SAB DE CV-SER A1</v>
      </c>
      <c r="C154" s="35" t="str">
        <f>portfolio!A141</f>
        <v>GCARSOA1 MM Equity</v>
      </c>
      <c r="D154" s="35" t="str">
        <f>portfolio!E141</f>
        <v>MX</v>
      </c>
      <c r="E154" s="35" t="str">
        <f>portfolio!F141</f>
        <v>MXN</v>
      </c>
      <c r="F154" s="35" t="str">
        <f>portfolio!G141</f>
        <v>Industrials</v>
      </c>
      <c r="G154" s="36">
        <f>portfolio!B141</f>
        <v>0</v>
      </c>
      <c r="H154" s="36">
        <f>portfolio!C141</f>
        <v>3.4228195198483602E-3</v>
      </c>
      <c r="I154" s="36">
        <f>portfolio!I141</f>
        <v>-3.4228195198483602E-3</v>
      </c>
      <c r="J154" s="37">
        <f>portfolio!J141</f>
        <v>4.4197842690031972E-4</v>
      </c>
      <c r="K154" s="36">
        <f>portfolio!K141</f>
        <v>1.1018401488927253E-2</v>
      </c>
      <c r="L154" s="38">
        <f>portfolio!H141/100</f>
        <v>-1.2912700314385859E-3</v>
      </c>
    </row>
    <row r="155" spans="2:12" ht="24.75" customHeight="1" x14ac:dyDescent="0.2">
      <c r="B155" s="34" t="str">
        <f>portfolio!D142</f>
        <v>GRUPO AEROPORT DEL PACIFIC-B</v>
      </c>
      <c r="C155" s="35" t="str">
        <f>portfolio!A142</f>
        <v>GAPB MM Equity</v>
      </c>
      <c r="D155" s="35" t="str">
        <f>portfolio!E142</f>
        <v>MX</v>
      </c>
      <c r="E155" s="35" t="str">
        <f>portfolio!F142</f>
        <v>MXN</v>
      </c>
      <c r="F155" s="35" t="str">
        <f>portfolio!G142</f>
        <v>Industrials</v>
      </c>
      <c r="G155" s="36">
        <f>portfolio!B142</f>
        <v>0</v>
      </c>
      <c r="H155" s="36">
        <f>portfolio!C142</f>
        <v>4.7310408326455399E-3</v>
      </c>
      <c r="I155" s="36">
        <f>portfolio!I142</f>
        <v>-4.7310408326455399E-3</v>
      </c>
      <c r="J155" s="37">
        <f>portfolio!J142</f>
        <v>3.2654216086703099E-4</v>
      </c>
      <c r="K155" s="36">
        <f>portfolio!K142</f>
        <v>8.1406068995903171E-3</v>
      </c>
      <c r="L155" s="38">
        <f>portfolio!H142/100</f>
        <v>-6.9021209585382634E-4</v>
      </c>
    </row>
    <row r="156" spans="2:12" ht="24.75" customHeight="1" x14ac:dyDescent="0.2">
      <c r="B156" s="34" t="str">
        <f>portfolio!D143</f>
        <v>FIBRA UNO ADMINISTRACION SA</v>
      </c>
      <c r="C156" s="35" t="str">
        <f>portfolio!A143</f>
        <v>FUNO11 MM Equity</v>
      </c>
      <c r="D156" s="35" t="str">
        <f>portfolio!E143</f>
        <v>MX</v>
      </c>
      <c r="E156" s="35" t="str">
        <f>portfolio!F143</f>
        <v>MXN</v>
      </c>
      <c r="F156" s="35" t="str">
        <f>portfolio!G143</f>
        <v>Real Estate</v>
      </c>
      <c r="G156" s="36">
        <f>portfolio!B143</f>
        <v>0</v>
      </c>
      <c r="H156" s="36">
        <f>portfolio!C143</f>
        <v>6.2275106905833001E-3</v>
      </c>
      <c r="I156" s="36">
        <f>portfolio!I143</f>
        <v>-6.2275106905833001E-3</v>
      </c>
      <c r="J156" s="37">
        <f>portfolio!J143</f>
        <v>3.4744197611961193E-4</v>
      </c>
      <c r="K156" s="36">
        <f>portfolio!K143</f>
        <v>8.6616335865993595E-3</v>
      </c>
      <c r="L156" s="38">
        <f>portfolio!H143/100</f>
        <v>-5.5791470040345893E-4</v>
      </c>
    </row>
    <row r="157" spans="2:12" ht="24.75" customHeight="1" x14ac:dyDescent="0.2">
      <c r="B157" s="34" t="str">
        <f>portfolio!D144</f>
        <v>FORUS SA</v>
      </c>
      <c r="C157" s="35" t="str">
        <f>portfolio!A144</f>
        <v>FORUS CI Equity</v>
      </c>
      <c r="D157" s="35" t="str">
        <f>portfolio!E144</f>
        <v>CL</v>
      </c>
      <c r="E157" s="35" t="str">
        <f>portfolio!F144</f>
        <v>CLP</v>
      </c>
      <c r="F157" s="35" t="str">
        <f>portfolio!G144</f>
        <v>Consumer Discretionary</v>
      </c>
      <c r="G157" s="36">
        <f>portfolio!B144</f>
        <v>0</v>
      </c>
      <c r="H157" s="36">
        <f>portfolio!C144</f>
        <v>1.3907654201237099E-3</v>
      </c>
      <c r="I157" s="36">
        <f>portfolio!I144</f>
        <v>-1.3907654201237099E-3</v>
      </c>
      <c r="J157" s="37">
        <f>portfolio!J144</f>
        <v>5.4463811745489725E-5</v>
      </c>
      <c r="K157" s="36">
        <f>portfolio!K144</f>
        <v>1.3577679540555953E-3</v>
      </c>
      <c r="L157" s="38">
        <f>portfolio!H144/100</f>
        <v>-3.9161033886394095E-4</v>
      </c>
    </row>
    <row r="158" spans="2:12" ht="24.75" customHeight="1" x14ac:dyDescent="0.2">
      <c r="B158" s="34" t="str">
        <f>portfolio!D145</f>
        <v>CONCENTRADORA FIBRA HOTELERA</v>
      </c>
      <c r="C158" s="35" t="str">
        <f>portfolio!A145</f>
        <v>FIHO12 MM Equity</v>
      </c>
      <c r="D158" s="35" t="str">
        <f>portfolio!E145</f>
        <v>MX</v>
      </c>
      <c r="E158" s="35" t="str">
        <f>portfolio!F145</f>
        <v>MXN</v>
      </c>
      <c r="F158" s="35" t="str">
        <f>portfolio!G145</f>
        <v>Real Estate</v>
      </c>
      <c r="G158" s="36">
        <f>portfolio!B145</f>
        <v>0</v>
      </c>
      <c r="H158" s="36">
        <f>portfolio!C145</f>
        <v>4.7765929843905002E-4</v>
      </c>
      <c r="I158" s="36">
        <f>portfolio!I145</f>
        <v>-4.7765929843905002E-4</v>
      </c>
      <c r="J158" s="37">
        <f>portfolio!J145</f>
        <v>-2.6365759638991591E-5</v>
      </c>
      <c r="K158" s="36">
        <f>portfolio!K145</f>
        <v>-6.5729118794407128E-4</v>
      </c>
      <c r="L158" s="38">
        <f>portfolio!H145/100</f>
        <v>5.519783604161513E-4</v>
      </c>
    </row>
    <row r="159" spans="2:12" ht="24.75" customHeight="1" x14ac:dyDescent="0.2">
      <c r="B159" s="34" t="str">
        <f>portfolio!D146</f>
        <v>PROLOGIS PROPERTY MEXICO SA</v>
      </c>
      <c r="C159" s="35" t="str">
        <f>portfolio!A146</f>
        <v>FIBRAPL MM Equity</v>
      </c>
      <c r="D159" s="35" t="str">
        <f>portfolio!E146</f>
        <v>MX</v>
      </c>
      <c r="E159" s="35" t="str">
        <f>portfolio!F146</f>
        <v>MXN</v>
      </c>
      <c r="F159" s="35" t="str">
        <f>portfolio!G146</f>
        <v>Real Estate</v>
      </c>
      <c r="G159" s="36">
        <f>portfolio!B146</f>
        <v>0</v>
      </c>
      <c r="H159" s="36">
        <f>portfolio!C146</f>
        <v>8.0219527499736409E-4</v>
      </c>
      <c r="I159" s="36">
        <f>portfolio!I146</f>
        <v>-8.0219527499736409E-4</v>
      </c>
      <c r="J159" s="37">
        <f>portfolio!J146</f>
        <v>-5.6598247055617461E-6</v>
      </c>
      <c r="K159" s="36">
        <f>portfolio!K146</f>
        <v>-1.4109788434740384E-4</v>
      </c>
      <c r="L159" s="38">
        <f>portfolio!H146/100</f>
        <v>7.0554201476446545E-5</v>
      </c>
    </row>
    <row r="160" spans="2:12" ht="24.75" customHeight="1" x14ac:dyDescent="0.2">
      <c r="B160" s="34" t="str">
        <f>portfolio!D147</f>
        <v>FERREYCORP SAA</v>
      </c>
      <c r="C160" s="35" t="str">
        <f>portfolio!A147</f>
        <v>FERREYC1 PE Equity</v>
      </c>
      <c r="D160" s="35" t="str">
        <f>portfolio!E147</f>
        <v>PE</v>
      </c>
      <c r="E160" s="35" t="str">
        <f>portfolio!F147</f>
        <v>PEN</v>
      </c>
      <c r="F160" s="35" t="str">
        <f>portfolio!G147</f>
        <v>Industrials</v>
      </c>
      <c r="G160" s="36">
        <f>portfolio!B147</f>
        <v>0</v>
      </c>
      <c r="H160" s="36">
        <f>portfolio!C147</f>
        <v>4.7101167238536301E-3</v>
      </c>
      <c r="I160" s="36">
        <f>portfolio!I147</f>
        <v>-4.7101167238536301E-3</v>
      </c>
      <c r="J160" s="37">
        <f>portfolio!J147</f>
        <v>-7.2518862445182313E-6</v>
      </c>
      <c r="K160" s="36">
        <f>portfolio!K147</f>
        <v>-1.8078754375980369E-4</v>
      </c>
      <c r="L160" s="38">
        <f>portfolio!H147/100</f>
        <v>1.5396404526011463E-5</v>
      </c>
    </row>
    <row r="161" spans="2:12" ht="24.75" customHeight="1" x14ac:dyDescent="0.2">
      <c r="B161" s="34" t="str">
        <f>portfolio!D148</f>
        <v>ALMACENES EXITO SA</v>
      </c>
      <c r="C161" s="35" t="str">
        <f>portfolio!A148</f>
        <v>EXITO CB Equity</v>
      </c>
      <c r="D161" s="35" t="str">
        <f>portfolio!E148</f>
        <v>CO</v>
      </c>
      <c r="E161" s="35" t="str">
        <f>portfolio!F148</f>
        <v>COP</v>
      </c>
      <c r="F161" s="35" t="str">
        <f>portfolio!G148</f>
        <v>Consumer Staples</v>
      </c>
      <c r="G161" s="36">
        <f>portfolio!B148</f>
        <v>0</v>
      </c>
      <c r="H161" s="36">
        <f>portfolio!C148</f>
        <v>7.6688004801704797E-3</v>
      </c>
      <c r="I161" s="36">
        <f>portfolio!I148</f>
        <v>-7.6688004801704797E-3</v>
      </c>
      <c r="J161" s="37">
        <f>portfolio!J148</f>
        <v>1.1078284436395166E-3</v>
      </c>
      <c r="K161" s="36">
        <f>portfolio!K148</f>
        <v>2.7617860578581063E-2</v>
      </c>
      <c r="L161" s="38">
        <f>portfolio!H148/100</f>
        <v>-1.4445915583591884E-3</v>
      </c>
    </row>
    <row r="162" spans="2:12" ht="24.75" customHeight="1" x14ac:dyDescent="0.2">
      <c r="B162" s="34" t="str">
        <f>portfolio!D149</f>
        <v>EMPRESA NACIONAL DE TELECOM</v>
      </c>
      <c r="C162" s="35" t="str">
        <f>portfolio!A149</f>
        <v>ENTEL CI Equity</v>
      </c>
      <c r="D162" s="35" t="str">
        <f>portfolio!E149</f>
        <v>CL</v>
      </c>
      <c r="E162" s="35" t="str">
        <f>portfolio!F149</f>
        <v>CLP</v>
      </c>
      <c r="F162" s="35" t="str">
        <f>portfolio!G149</f>
        <v>Telecommunication Services</v>
      </c>
      <c r="G162" s="36">
        <f>portfolio!B149</f>
        <v>0</v>
      </c>
      <c r="H162" s="36">
        <f>portfolio!C149</f>
        <v>7.4636538229935004E-3</v>
      </c>
      <c r="I162" s="36">
        <f>portfolio!I149</f>
        <v>-7.4636538229935004E-3</v>
      </c>
      <c r="J162" s="37">
        <f>portfolio!J149</f>
        <v>8.3478075929630609E-4</v>
      </c>
      <c r="K162" s="36">
        <f>portfolio!K149</f>
        <v>2.0810856370672304E-2</v>
      </c>
      <c r="L162" s="38">
        <f>portfolio!H149/100</f>
        <v>-1.1184612511429351E-3</v>
      </c>
    </row>
    <row r="163" spans="2:12" ht="24.75" customHeight="1" x14ac:dyDescent="0.2">
      <c r="B163" s="34" t="str">
        <f>portfolio!D150</f>
        <v>ENEL GENERACION PERU SAA</v>
      </c>
      <c r="C163" s="35" t="str">
        <f>portfolio!A150</f>
        <v>ENGEPEC1 PE Equity</v>
      </c>
      <c r="D163" s="35" t="str">
        <f>portfolio!E150</f>
        <v>PE</v>
      </c>
      <c r="E163" s="35" t="str">
        <f>portfolio!F150</f>
        <v>PEN</v>
      </c>
      <c r="F163" s="35" t="str">
        <f>portfolio!G150</f>
        <v>Utilities</v>
      </c>
      <c r="G163" s="36">
        <f>portfolio!B150</f>
        <v>0</v>
      </c>
      <c r="H163" s="36">
        <f>portfolio!C150</f>
        <v>3.6824762323626197E-3</v>
      </c>
      <c r="I163" s="36">
        <f>portfolio!I150</f>
        <v>-3.6824762323626197E-3</v>
      </c>
      <c r="J163" s="37">
        <f>portfolio!J150</f>
        <v>1.8355334032580948E-4</v>
      </c>
      <c r="K163" s="36">
        <f>portfolio!K150</f>
        <v>4.5759346503117908E-3</v>
      </c>
      <c r="L163" s="38">
        <f>portfolio!H150/100</f>
        <v>-4.9845084867810403E-4</v>
      </c>
    </row>
    <row r="164" spans="2:12" ht="24.75" customHeight="1" x14ac:dyDescent="0.2">
      <c r="B164" s="34" t="str">
        <f>portfolio!D151</f>
        <v>ENEL AMERICAS SA</v>
      </c>
      <c r="C164" s="35" t="str">
        <f>portfolio!A151</f>
        <v>ENELAM CI Equity</v>
      </c>
      <c r="D164" s="35" t="str">
        <f>portfolio!E151</f>
        <v>CL</v>
      </c>
      <c r="E164" s="35" t="str">
        <f>portfolio!F151</f>
        <v>CLP</v>
      </c>
      <c r="F164" s="35" t="str">
        <f>portfolio!G151</f>
        <v>Utilities</v>
      </c>
      <c r="G164" s="36">
        <f>portfolio!B151</f>
        <v>0</v>
      </c>
      <c r="H164" s="36">
        <f>portfolio!C151</f>
        <v>1.4556971926013001E-2</v>
      </c>
      <c r="I164" s="36">
        <f>portfolio!I151</f>
        <v>-1.4556971926013001E-2</v>
      </c>
      <c r="J164" s="37">
        <f>portfolio!J151</f>
        <v>1.3830236445154908E-3</v>
      </c>
      <c r="K164" s="36">
        <f>portfolio!K151</f>
        <v>3.4478401787216409E-2</v>
      </c>
      <c r="L164" s="38">
        <f>portfolio!H151/100</f>
        <v>-9.5007646613926413E-4</v>
      </c>
    </row>
    <row r="165" spans="2:12" ht="24.75" customHeight="1" x14ac:dyDescent="0.2">
      <c r="B165" s="34" t="str">
        <f>portfolio!D152</f>
        <v>ENEL GENERACION CHILE SA</v>
      </c>
      <c r="C165" s="35" t="str">
        <f>portfolio!A152</f>
        <v>ENELGXCH CI Equity</v>
      </c>
      <c r="D165" s="35" t="str">
        <f>portfolio!E152</f>
        <v>CL</v>
      </c>
      <c r="E165" s="35" t="str">
        <f>portfolio!F152</f>
        <v>CLP</v>
      </c>
      <c r="F165" s="35" t="str">
        <f>portfolio!G152</f>
        <v>Utilities</v>
      </c>
      <c r="G165" s="36">
        <f>portfolio!B152</f>
        <v>0</v>
      </c>
      <c r="H165" s="36">
        <f>portfolio!C152</f>
        <v>9.5518424546956211E-3</v>
      </c>
      <c r="I165" s="36">
        <f>portfolio!I152</f>
        <v>-9.5518424546956211E-3</v>
      </c>
      <c r="J165" s="37">
        <f>portfolio!J152</f>
        <v>8.6577918523055757E-4</v>
      </c>
      <c r="K165" s="36">
        <f>portfolio!K152</f>
        <v>2.1583638664287256E-2</v>
      </c>
      <c r="L165" s="38">
        <f>portfolio!H152/100</f>
        <v>-9.0640019382328308E-4</v>
      </c>
    </row>
    <row r="166" spans="2:12" ht="24.75" customHeight="1" x14ac:dyDescent="0.2">
      <c r="B166" s="34" t="str">
        <f>portfolio!D153</f>
        <v>ENEL CHILE SA</v>
      </c>
      <c r="C166" s="35" t="str">
        <f>portfolio!A153</f>
        <v>ENELCHIL CI Equity</v>
      </c>
      <c r="D166" s="35" t="str">
        <f>portfolio!E153</f>
        <v>CL</v>
      </c>
      <c r="E166" s="35" t="str">
        <f>portfolio!F153</f>
        <v>CLP</v>
      </c>
      <c r="F166" s="35" t="str">
        <f>portfolio!G153</f>
        <v>Utilities</v>
      </c>
      <c r="G166" s="36">
        <f>portfolio!B153</f>
        <v>0</v>
      </c>
      <c r="H166" s="36">
        <f>portfolio!C153</f>
        <v>8.6321033666763303E-3</v>
      </c>
      <c r="I166" s="36">
        <f>portfolio!I153</f>
        <v>-8.6321033666763303E-3</v>
      </c>
      <c r="J166" s="37">
        <f>portfolio!J153</f>
        <v>6.4017646303797396E-4</v>
      </c>
      <c r="K166" s="36">
        <f>portfolio!K153</f>
        <v>1.5959424406713486E-2</v>
      </c>
      <c r="L166" s="38">
        <f>portfolio!H153/100</f>
        <v>-7.4162279556258938E-4</v>
      </c>
    </row>
    <row r="167" spans="2:12" ht="24.75" customHeight="1" x14ac:dyDescent="0.2">
      <c r="B167" s="34" t="str">
        <f>portfolio!D154</f>
        <v>ENEL DISTRIBUCION PERU SAA</v>
      </c>
      <c r="C167" s="35" t="str">
        <f>portfolio!A154</f>
        <v>ENDISPC1 PE Equity</v>
      </c>
      <c r="D167" s="35" t="str">
        <f>portfolio!E154</f>
        <v>PE</v>
      </c>
      <c r="E167" s="35" t="str">
        <f>portfolio!F154</f>
        <v>PEN</v>
      </c>
      <c r="F167" s="35" t="str">
        <f>portfolio!G154</f>
        <v>Utilities</v>
      </c>
      <c r="G167" s="36">
        <f>portfolio!B154</f>
        <v>0</v>
      </c>
      <c r="H167" s="36">
        <f>portfolio!C154</f>
        <v>1.4319361932266699E-3</v>
      </c>
      <c r="I167" s="36">
        <f>portfolio!I154</f>
        <v>-1.4319361932266699E-3</v>
      </c>
      <c r="J167" s="37">
        <f>portfolio!J154</f>
        <v>2.0368635137472759E-5</v>
      </c>
      <c r="K167" s="36">
        <f>portfolio!K154</f>
        <v>5.0778451179193398E-4</v>
      </c>
      <c r="L167" s="38">
        <f>portfolio!H154/100</f>
        <v>-1.422454103319706E-4</v>
      </c>
    </row>
    <row r="168" spans="2:12" ht="24.75" customHeight="1" x14ac:dyDescent="0.2">
      <c r="B168" s="34" t="str">
        <f>portfolio!D155</f>
        <v>ENDESA AMERICAS SA</v>
      </c>
      <c r="C168" s="35" t="str">
        <f>portfolio!A155</f>
        <v>ENDESAAM CI Equity</v>
      </c>
      <c r="D168" s="35" t="str">
        <f>portfolio!E155</f>
        <v>CL</v>
      </c>
      <c r="E168" s="35" t="str">
        <f>portfolio!F155</f>
        <v>CLP</v>
      </c>
      <c r="F168" s="35" t="str">
        <f>portfolio!G155</f>
        <v>Utilities</v>
      </c>
      <c r="G168" s="36">
        <f>portfolio!B155</f>
        <v>0</v>
      </c>
      <c r="H168" s="36">
        <f>portfolio!C155</f>
        <v>6.7387914543244097E-3</v>
      </c>
      <c r="I168" s="36">
        <f>portfolio!I155</f>
        <v>-6.7387914543244097E-3</v>
      </c>
      <c r="J168" s="37">
        <f>portfolio!J155</f>
        <v>6.1595443243158603E-4</v>
      </c>
      <c r="K168" s="36">
        <f>portfolio!K155</f>
        <v>1.5355575798151291E-2</v>
      </c>
      <c r="L168" s="38">
        <f>portfolio!H155/100</f>
        <v>-9.1404287639190328E-4</v>
      </c>
    </row>
    <row r="169" spans="2:12" ht="24.75" customHeight="1" x14ac:dyDescent="0.2">
      <c r="B169" s="34" t="str">
        <f>portfolio!D156</f>
        <v>ELEMENTIA SAB DE CV</v>
      </c>
      <c r="C169" s="35" t="str">
        <f>portfolio!A156</f>
        <v>ELEMENT* MM Equity</v>
      </c>
      <c r="D169" s="35" t="str">
        <f>portfolio!E156</f>
        <v>MX</v>
      </c>
      <c r="E169" s="35" t="str">
        <f>portfolio!F156</f>
        <v>MXN</v>
      </c>
      <c r="F169" s="35" t="str">
        <f>portfolio!G156</f>
        <v>Industrials</v>
      </c>
      <c r="G169" s="36">
        <f>portfolio!B156</f>
        <v>0</v>
      </c>
      <c r="H169" s="36">
        <f>portfolio!C156</f>
        <v>4.4998266135511203E-4</v>
      </c>
      <c r="I169" s="36">
        <f>portfolio!I156</f>
        <v>-4.4998266135511203E-4</v>
      </c>
      <c r="J169" s="37">
        <f>portfolio!J156</f>
        <v>-2.0833924667336056E-5</v>
      </c>
      <c r="K169" s="36">
        <f>portfolio!K156</f>
        <v>-5.1938405271202562E-4</v>
      </c>
      <c r="L169" s="38">
        <f>portfolio!H156/100</f>
        <v>4.629939430242754E-4</v>
      </c>
    </row>
    <row r="170" spans="2:12" ht="24.75" customHeight="1" x14ac:dyDescent="0.2">
      <c r="B170" s="34" t="str">
        <f>portfolio!D157</f>
        <v>CONSTRUCCIONES EL CONDOR SA</v>
      </c>
      <c r="C170" s="35" t="str">
        <f>portfolio!A157</f>
        <v>ELCONDOR CB Equity</v>
      </c>
      <c r="D170" s="35" t="str">
        <f>portfolio!E157</f>
        <v>CO</v>
      </c>
      <c r="E170" s="35" t="str">
        <f>portfolio!F157</f>
        <v>COP</v>
      </c>
      <c r="F170" s="35" t="str">
        <f>portfolio!G157</f>
        <v>Industrials</v>
      </c>
      <c r="G170" s="36">
        <f>portfolio!B157</f>
        <v>0</v>
      </c>
      <c r="H170" s="36">
        <f>portfolio!C157</f>
        <v>3.8579305388730998E-4</v>
      </c>
      <c r="I170" s="36">
        <f>portfolio!I157</f>
        <v>-3.8579305388730998E-4</v>
      </c>
      <c r="J170" s="37">
        <f>portfolio!J157</f>
        <v>3.5328705427170309E-5</v>
      </c>
      <c r="K170" s="36">
        <f>portfolio!K157</f>
        <v>8.8073497887804729E-4</v>
      </c>
      <c r="L170" s="38">
        <f>portfolio!H157/100</f>
        <v>-9.1574239274639225E-4</v>
      </c>
    </row>
    <row r="171" spans="2:12" ht="24.75" customHeight="1" x14ac:dyDescent="0.2">
      <c r="B171" s="34" t="str">
        <f>portfolio!D158</f>
        <v>ECOPETROL SA</v>
      </c>
      <c r="C171" s="35" t="str">
        <f>portfolio!A158</f>
        <v>ECOPETL CB Equity</v>
      </c>
      <c r="D171" s="35" t="str">
        <f>portfolio!E158</f>
        <v>CO</v>
      </c>
      <c r="E171" s="35" t="str">
        <f>portfolio!F158</f>
        <v>COP</v>
      </c>
      <c r="F171" s="35" t="str">
        <f>portfolio!G158</f>
        <v>Energy</v>
      </c>
      <c r="G171" s="36">
        <f>portfolio!B158</f>
        <v>0</v>
      </c>
      <c r="H171" s="36">
        <f>portfolio!C158</f>
        <v>1.9887177517340898E-2</v>
      </c>
      <c r="I171" s="36">
        <f>portfolio!I158</f>
        <v>-1.9887177517340898E-2</v>
      </c>
      <c r="J171" s="37">
        <f>portfolio!J158</f>
        <v>2.8799973340232292E-3</v>
      </c>
      <c r="K171" s="36">
        <f>portfolio!K158</f>
        <v>7.179754707906788E-2</v>
      </c>
      <c r="L171" s="38">
        <f>portfolio!H158/100</f>
        <v>-1.4481679622520471E-3</v>
      </c>
    </row>
    <row r="172" spans="2:12" ht="24.75" customHeight="1" x14ac:dyDescent="0.2">
      <c r="B172" s="34" t="str">
        <f>portfolio!D159</f>
        <v>ENGIE ENERGIA CHILE SA</v>
      </c>
      <c r="C172" s="35" t="str">
        <f>portfolio!A159</f>
        <v>ECL CI Equity</v>
      </c>
      <c r="D172" s="35" t="str">
        <f>portfolio!E159</f>
        <v>CL</v>
      </c>
      <c r="E172" s="35" t="str">
        <f>portfolio!F159</f>
        <v>CLP</v>
      </c>
      <c r="F172" s="35" t="str">
        <f>portfolio!G159</f>
        <v>Utilities</v>
      </c>
      <c r="G172" s="36">
        <f>portfolio!B159</f>
        <v>0</v>
      </c>
      <c r="H172" s="36">
        <f>portfolio!C159</f>
        <v>3.9329364841865899E-3</v>
      </c>
      <c r="I172" s="36">
        <f>portfolio!I159</f>
        <v>-3.9329364841865899E-3</v>
      </c>
      <c r="J172" s="37">
        <f>portfolio!J159</f>
        <v>1.3942749969046261E-4</v>
      </c>
      <c r="K172" s="36">
        <f>portfolio!K159</f>
        <v>3.475889492980333E-3</v>
      </c>
      <c r="L172" s="38">
        <f>portfolio!H159/100</f>
        <v>-3.5451246225579204E-4</v>
      </c>
    </row>
    <row r="173" spans="2:12" ht="24.75" customHeight="1" x14ac:dyDescent="0.2">
      <c r="B173" s="34" t="str">
        <f>portfolio!D160</f>
        <v>CONCENTRADORA FIBRA DANHOS S</v>
      </c>
      <c r="C173" s="35" t="str">
        <f>portfolio!A160</f>
        <v>DANHOS13 MM Equity</v>
      </c>
      <c r="D173" s="35" t="str">
        <f>portfolio!E160</f>
        <v>MX</v>
      </c>
      <c r="E173" s="35" t="str">
        <f>portfolio!F160</f>
        <v>MXN</v>
      </c>
      <c r="F173" s="35" t="str">
        <f>portfolio!G160</f>
        <v>Real Estate</v>
      </c>
      <c r="G173" s="36">
        <f>portfolio!B160</f>
        <v>0</v>
      </c>
      <c r="H173" s="36">
        <f>portfolio!C160</f>
        <v>6.9190388417052109E-4</v>
      </c>
      <c r="I173" s="36">
        <f>portfolio!I160</f>
        <v>-6.9190388417052109E-4</v>
      </c>
      <c r="J173" s="37">
        <f>portfolio!J160</f>
        <v>9.2622377561904954E-5</v>
      </c>
      <c r="K173" s="36">
        <f>portfolio!K160</f>
        <v>2.3090505796705832E-3</v>
      </c>
      <c r="L173" s="38">
        <f>portfolio!H160/100</f>
        <v>-1.3386595982611651E-3</v>
      </c>
    </row>
    <row r="174" spans="2:12" ht="24.75" customHeight="1" x14ac:dyDescent="0.2">
      <c r="B174" s="34" t="str">
        <f>portfolio!D161</f>
        <v>SOCIEDAD MINERA CERRO VERDE</v>
      </c>
      <c r="C174" s="35" t="str">
        <f>portfolio!A161</f>
        <v>CVERDEC1 PE Equity</v>
      </c>
      <c r="D174" s="35" t="str">
        <f>portfolio!E161</f>
        <v>PE</v>
      </c>
      <c r="E174" s="35" t="str">
        <f>portfolio!F161</f>
        <v>USD</v>
      </c>
      <c r="F174" s="35" t="str">
        <f>portfolio!G161</f>
        <v>Materials</v>
      </c>
      <c r="G174" s="36">
        <f>portfolio!B161</f>
        <v>0</v>
      </c>
      <c r="H174" s="36">
        <f>portfolio!C161</f>
        <v>4.3742384199506202E-3</v>
      </c>
      <c r="I174" s="36">
        <f>portfolio!I161</f>
        <v>-4.3742384199506202E-3</v>
      </c>
      <c r="J174" s="37">
        <f>portfolio!J161</f>
        <v>-2.1371403504986372E-6</v>
      </c>
      <c r="K174" s="36">
        <f>portfolio!K161</f>
        <v>-5.3278325336208081E-5</v>
      </c>
      <c r="L174" s="38">
        <f>portfolio!H161/100</f>
        <v>4.8857427175237581E-6</v>
      </c>
    </row>
    <row r="175" spans="2:12" ht="24.75" customHeight="1" x14ac:dyDescent="0.2">
      <c r="B175" s="39" t="str">
        <f>portfolio!D162</f>
        <v>GRUPO FAMSA SAB-A</v>
      </c>
      <c r="C175" s="40" t="str">
        <f>portfolio!A162</f>
        <v>GFAMSAA MM Equity</v>
      </c>
      <c r="D175" s="40" t="str">
        <f>portfolio!E162</f>
        <v>MX</v>
      </c>
      <c r="E175" s="40" t="str">
        <f>portfolio!F162</f>
        <v>MXN</v>
      </c>
      <c r="F175" s="40" t="str">
        <f>portfolio!G162</f>
        <v>Consumer Discretionary</v>
      </c>
      <c r="G175" s="41">
        <f>portfolio!B162</f>
        <v>0</v>
      </c>
      <c r="H175" s="36">
        <f>portfolio!C162</f>
        <v>1.07956696337275E-4</v>
      </c>
      <c r="I175" s="41">
        <f>portfolio!I162</f>
        <v>-1.07956696337275E-4</v>
      </c>
      <c r="J175" s="42">
        <f>portfolio!J162</f>
        <v>-7.5587760540997806E-6</v>
      </c>
      <c r="K175" s="41">
        <f>portfolio!K162</f>
        <v>-1.884382229084323E-4</v>
      </c>
      <c r="L175" s="43">
        <f>portfolio!H162/100</f>
        <v>7.0016741068890109E-4</v>
      </c>
    </row>
    <row r="178" spans="2:2" ht="24.75" customHeight="1" x14ac:dyDescent="0.4">
      <c r="B178" s="17" t="s">
        <v>361</v>
      </c>
    </row>
  </sheetData>
  <printOptions horizontalCentered="1"/>
  <pageMargins left="0" right="0" top="0" bottom="0" header="0" footer="0"/>
  <pageSetup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portfolio</vt:lpstr>
      <vt:lpstr>views</vt:lpstr>
      <vt:lpstr>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cp:lastPrinted>2016-12-07T20:53:01Z</cp:lastPrinted>
  <dcterms:created xsi:type="dcterms:W3CDTF">2016-12-07T15:08:33Z</dcterms:created>
  <dcterms:modified xsi:type="dcterms:W3CDTF">2016-12-07T20:53:01Z</dcterms:modified>
</cp:coreProperties>
</file>