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portfolio_analytics\performance_attribution_report\"/>
    </mc:Choice>
  </mc:AlternateContent>
  <xr:revisionPtr revIDLastSave="0" documentId="13_ncr:1_{15B04A0C-A7B9-4BCB-A02F-25A5E2FCA956}" xr6:coauthVersionLast="31" xr6:coauthVersionMax="31" xr10:uidLastSave="{00000000-0000-0000-0000-000000000000}"/>
  <bookViews>
    <workbookView xWindow="21390" yWindow="0" windowWidth="21570" windowHeight="7065" activeTab="1" xr2:uid="{00000000-000D-0000-FFFF-FFFF00000000}"/>
  </bookViews>
  <sheets>
    <sheet name="Dataset" sheetId="1" r:id="rId1"/>
    <sheet name="Report" sheetId="2" r:id="rId2"/>
    <sheet name="Historical" sheetId="3" r:id="rId3"/>
    <sheet name="Funds" sheetId="4" r:id="rId4"/>
  </sheets>
  <definedNames>
    <definedName name="_xlnm._FilterDatabase" localSheetId="0" hidden="1">Dataset!$A$1:$AA$383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2" l="1"/>
  <c r="M64" i="2"/>
  <c r="M65" i="2"/>
  <c r="M66" i="2"/>
  <c r="M67" i="2"/>
  <c r="M68" i="2"/>
  <c r="M69" i="2"/>
  <c r="M70" i="2"/>
  <c r="M62" i="2"/>
  <c r="N63" i="2"/>
  <c r="N64" i="2"/>
  <c r="N65" i="2"/>
  <c r="N66" i="2"/>
  <c r="N67" i="2"/>
  <c r="N68" i="2"/>
  <c r="N69" i="2"/>
  <c r="N70" i="2"/>
  <c r="N62" i="2"/>
  <c r="O63" i="2"/>
  <c r="O64" i="2"/>
  <c r="O65" i="2"/>
  <c r="O66" i="2"/>
  <c r="O67" i="2"/>
  <c r="O68" i="2"/>
  <c r="O69" i="2"/>
  <c r="O70" i="2"/>
  <c r="O62" i="2"/>
  <c r="P62" i="2"/>
  <c r="U5" i="2" l="1"/>
  <c r="U6" i="2"/>
  <c r="U7" i="2"/>
  <c r="U8" i="2"/>
  <c r="U9" i="2"/>
  <c r="U10" i="2"/>
  <c r="U11" i="2"/>
  <c r="U12" i="2"/>
  <c r="U13" i="2"/>
  <c r="U14" i="2" l="1"/>
  <c r="C31" i="2"/>
  <c r="E35" i="2" l="1"/>
  <c r="Q55" i="2"/>
  <c r="D20" i="2"/>
  <c r="L63" i="2"/>
  <c r="L64" i="2"/>
  <c r="L65" i="2"/>
  <c r="L66" i="2"/>
  <c r="L67" i="2"/>
  <c r="L68" i="2"/>
  <c r="L69" i="2"/>
  <c r="L70" i="2"/>
  <c r="L62" i="2"/>
  <c r="I56" i="2"/>
  <c r="I55" i="2"/>
  <c r="I54" i="2"/>
  <c r="I53" i="2"/>
  <c r="I52" i="2"/>
  <c r="I51" i="2"/>
  <c r="I50" i="2"/>
  <c r="I49" i="2"/>
  <c r="I48" i="2"/>
  <c r="L71" i="2" l="1"/>
  <c r="B4" i="2"/>
  <c r="K70" i="2" l="1"/>
  <c r="J70" i="2"/>
  <c r="I70" i="2"/>
  <c r="H70" i="2"/>
  <c r="G70" i="2"/>
  <c r="F70" i="2"/>
  <c r="E70" i="2"/>
  <c r="K69" i="2"/>
  <c r="J69" i="2"/>
  <c r="I69" i="2"/>
  <c r="H69" i="2"/>
  <c r="G69" i="2"/>
  <c r="F69" i="2"/>
  <c r="E69" i="2"/>
  <c r="K68" i="2"/>
  <c r="J68" i="2"/>
  <c r="I68" i="2"/>
  <c r="H68" i="2"/>
  <c r="G68" i="2"/>
  <c r="F68" i="2"/>
  <c r="E68" i="2"/>
  <c r="K67" i="2"/>
  <c r="J67" i="2"/>
  <c r="I67" i="2"/>
  <c r="H67" i="2"/>
  <c r="G67" i="2"/>
  <c r="F67" i="2"/>
  <c r="E67" i="2"/>
  <c r="K66" i="2"/>
  <c r="J66" i="2"/>
  <c r="I66" i="2"/>
  <c r="H66" i="2"/>
  <c r="G66" i="2"/>
  <c r="F66" i="2"/>
  <c r="E66" i="2"/>
  <c r="K65" i="2"/>
  <c r="J65" i="2"/>
  <c r="I65" i="2"/>
  <c r="H65" i="2"/>
  <c r="G65" i="2"/>
  <c r="F65" i="2"/>
  <c r="E65" i="2"/>
  <c r="K64" i="2"/>
  <c r="J64" i="2"/>
  <c r="I64" i="2"/>
  <c r="H64" i="2"/>
  <c r="G64" i="2"/>
  <c r="F64" i="2"/>
  <c r="E64" i="2"/>
  <c r="K63" i="2"/>
  <c r="J63" i="2"/>
  <c r="I63" i="2"/>
  <c r="H63" i="2"/>
  <c r="G63" i="2"/>
  <c r="F63" i="2"/>
  <c r="E63" i="2"/>
  <c r="K62" i="2"/>
  <c r="J62" i="2"/>
  <c r="I62" i="2"/>
  <c r="H62" i="2"/>
  <c r="G62" i="2"/>
  <c r="F62" i="2"/>
  <c r="E62" i="2"/>
  <c r="D63" i="2"/>
  <c r="D64" i="2"/>
  <c r="D65" i="2"/>
  <c r="D66" i="2"/>
  <c r="D67" i="2"/>
  <c r="D68" i="2"/>
  <c r="D69" i="2"/>
  <c r="D70" i="2"/>
  <c r="D62" i="2"/>
  <c r="F35" i="2"/>
  <c r="D25" i="2"/>
  <c r="D12" i="2"/>
  <c r="Q49" i="2"/>
  <c r="Q50" i="2"/>
  <c r="Q51" i="2"/>
  <c r="Q52" i="2"/>
  <c r="Q53" i="2"/>
  <c r="Q54" i="2"/>
  <c r="Q48" i="2"/>
  <c r="D13" i="2"/>
  <c r="D14" i="2"/>
  <c r="D15" i="2"/>
  <c r="D16" i="2"/>
  <c r="D17" i="2"/>
  <c r="D18" i="2"/>
  <c r="D19" i="2"/>
  <c r="D21" i="2"/>
  <c r="D22" i="2"/>
  <c r="D23" i="2"/>
  <c r="D24" i="2"/>
  <c r="D26" i="2"/>
  <c r="D27" i="2"/>
  <c r="Q56" i="2" l="1"/>
  <c r="D28" i="2" s="1"/>
  <c r="C29" i="2" s="1"/>
  <c r="C30" i="2" s="1"/>
  <c r="M49" i="2"/>
  <c r="M50" i="2"/>
  <c r="M51" i="2"/>
  <c r="M52" i="2"/>
  <c r="M53" i="2"/>
  <c r="M54" i="2"/>
  <c r="M55" i="2"/>
  <c r="M56" i="2"/>
  <c r="M48" i="2"/>
  <c r="M57" i="2" l="1"/>
  <c r="K71" i="2"/>
  <c r="L49" i="2"/>
  <c r="L50" i="2"/>
  <c r="L51" i="2"/>
  <c r="L52" i="2"/>
  <c r="L53" i="2"/>
  <c r="L54" i="2"/>
  <c r="L55" i="2"/>
  <c r="L56" i="2"/>
  <c r="L48" i="2"/>
  <c r="J71" i="2" l="1"/>
  <c r="L57" i="2"/>
  <c r="N36" i="2"/>
  <c r="N37" i="2"/>
  <c r="N38" i="2"/>
  <c r="N39" i="2"/>
  <c r="N40" i="2"/>
  <c r="N41" i="2"/>
  <c r="N42" i="2"/>
  <c r="N43" i="2"/>
  <c r="N44" i="2"/>
  <c r="N35" i="2"/>
  <c r="M36" i="2"/>
  <c r="M37" i="2"/>
  <c r="M38" i="2"/>
  <c r="M39" i="2"/>
  <c r="M40" i="2"/>
  <c r="M41" i="2"/>
  <c r="M42" i="2"/>
  <c r="M43" i="2"/>
  <c r="M44" i="2"/>
  <c r="M35" i="2"/>
  <c r="L36" i="2"/>
  <c r="L37" i="2"/>
  <c r="L38" i="2"/>
  <c r="L39" i="2"/>
  <c r="L40" i="2"/>
  <c r="L41" i="2"/>
  <c r="L42" i="2"/>
  <c r="L43" i="2"/>
  <c r="L44" i="2"/>
  <c r="L35" i="2"/>
  <c r="K36" i="2"/>
  <c r="K37" i="2"/>
  <c r="K38" i="2"/>
  <c r="K39" i="2"/>
  <c r="K40" i="2"/>
  <c r="K41" i="2"/>
  <c r="K42" i="2"/>
  <c r="K43" i="2"/>
  <c r="K44" i="2"/>
  <c r="K35" i="2"/>
  <c r="F36" i="2"/>
  <c r="F37" i="2"/>
  <c r="F38" i="2"/>
  <c r="F39" i="2"/>
  <c r="F40" i="2"/>
  <c r="F41" i="2"/>
  <c r="F42" i="2"/>
  <c r="F43" i="2"/>
  <c r="F44" i="2"/>
  <c r="G36" i="2"/>
  <c r="G37" i="2"/>
  <c r="G38" i="2"/>
  <c r="G39" i="2"/>
  <c r="G40" i="2"/>
  <c r="G41" i="2"/>
  <c r="G42" i="2"/>
  <c r="G43" i="2"/>
  <c r="G44" i="2"/>
  <c r="G35" i="2"/>
  <c r="E36" i="2"/>
  <c r="E37" i="2"/>
  <c r="E38" i="2"/>
  <c r="E39" i="2"/>
  <c r="E40" i="2"/>
  <c r="E41" i="2"/>
  <c r="E42" i="2"/>
  <c r="E43" i="2"/>
  <c r="E44" i="2"/>
  <c r="D36" i="2"/>
  <c r="D37" i="2"/>
  <c r="D38" i="2"/>
  <c r="D39" i="2"/>
  <c r="D40" i="2"/>
  <c r="D41" i="2"/>
  <c r="D42" i="2"/>
  <c r="D43" i="2"/>
  <c r="D44" i="2"/>
  <c r="D35" i="2"/>
  <c r="P63" i="2"/>
  <c r="P64" i="2"/>
  <c r="P65" i="2"/>
  <c r="P66" i="2"/>
  <c r="P67" i="2"/>
  <c r="P68" i="2"/>
  <c r="P69" i="2"/>
  <c r="P70" i="2"/>
  <c r="V5" i="2"/>
  <c r="V6" i="2"/>
  <c r="V7" i="2"/>
  <c r="V8" i="2"/>
  <c r="V9" i="2"/>
  <c r="V10" i="2"/>
  <c r="V11" i="2"/>
  <c r="V12" i="2"/>
  <c r="V13" i="2"/>
  <c r="D48" i="2" l="1"/>
  <c r="E48" i="2"/>
  <c r="F48" i="2"/>
  <c r="T5" i="2"/>
  <c r="H48" i="2"/>
  <c r="J48" i="2"/>
  <c r="K48" i="2"/>
  <c r="D49" i="2"/>
  <c r="E49" i="2"/>
  <c r="F49" i="2"/>
  <c r="T6" i="2"/>
  <c r="H49" i="2"/>
  <c r="J49" i="2"/>
  <c r="K49" i="2"/>
  <c r="D50" i="2"/>
  <c r="E50" i="2"/>
  <c r="F50" i="2"/>
  <c r="T7" i="2"/>
  <c r="H50" i="2"/>
  <c r="J50" i="2"/>
  <c r="K50" i="2"/>
  <c r="D51" i="2"/>
  <c r="E51" i="2"/>
  <c r="F51" i="2"/>
  <c r="T8" i="2"/>
  <c r="H51" i="2"/>
  <c r="J51" i="2"/>
  <c r="K51" i="2"/>
  <c r="D52" i="2"/>
  <c r="E52" i="2"/>
  <c r="F52" i="2"/>
  <c r="T9" i="2"/>
  <c r="H52" i="2"/>
  <c r="J52" i="2"/>
  <c r="K52" i="2"/>
  <c r="D53" i="2"/>
  <c r="E53" i="2"/>
  <c r="F53" i="2"/>
  <c r="T10" i="2"/>
  <c r="H53" i="2"/>
  <c r="J53" i="2"/>
  <c r="K53" i="2"/>
  <c r="D54" i="2"/>
  <c r="E54" i="2"/>
  <c r="F54" i="2"/>
  <c r="T11" i="2"/>
  <c r="H54" i="2"/>
  <c r="J54" i="2"/>
  <c r="K54" i="2"/>
  <c r="D55" i="2"/>
  <c r="E55" i="2"/>
  <c r="F55" i="2"/>
  <c r="T12" i="2"/>
  <c r="H55" i="2"/>
  <c r="J55" i="2"/>
  <c r="K55" i="2"/>
  <c r="D56" i="2"/>
  <c r="E56" i="2"/>
  <c r="F56" i="2"/>
  <c r="T13" i="2"/>
  <c r="H56" i="2"/>
  <c r="J56" i="2"/>
  <c r="K56" i="2"/>
  <c r="Q62" i="2"/>
  <c r="Q68" i="2"/>
  <c r="Q67" i="2"/>
  <c r="Q69" i="2"/>
  <c r="Q65" i="2"/>
  <c r="Q64" i="2"/>
  <c r="Q63" i="2"/>
  <c r="Q70" i="2"/>
  <c r="Q66" i="2"/>
  <c r="D71" i="2"/>
  <c r="G51" i="2" l="1"/>
  <c r="N51" i="2" s="1"/>
  <c r="G56" i="2"/>
  <c r="N56" i="2" s="1"/>
  <c r="G52" i="2"/>
  <c r="N52" i="2" s="1"/>
  <c r="T14" i="2"/>
  <c r="G48" i="2"/>
  <c r="N48" i="2" s="1"/>
  <c r="G53" i="2"/>
  <c r="N53" i="2" s="1"/>
  <c r="J57" i="2"/>
  <c r="G50" i="2"/>
  <c r="N50" i="2" s="1"/>
  <c r="D57" i="2"/>
  <c r="I57" i="2"/>
  <c r="G49" i="2"/>
  <c r="N49" i="2" s="1"/>
  <c r="O71" i="2"/>
  <c r="M71" i="2"/>
  <c r="H71" i="2"/>
  <c r="F71" i="2"/>
  <c r="I71" i="2"/>
  <c r="N71" i="2"/>
  <c r="G55" i="2"/>
  <c r="N55" i="2" s="1"/>
  <c r="G54" i="2"/>
  <c r="N54" i="2" s="1"/>
  <c r="H57" i="2"/>
  <c r="F57" i="2"/>
  <c r="P71" i="2"/>
  <c r="E71" i="2"/>
  <c r="K57" i="2"/>
  <c r="V14" i="2"/>
  <c r="G71" i="2"/>
  <c r="E57" i="2"/>
  <c r="Q71" i="2" l="1"/>
  <c r="G57" i="2"/>
  <c r="N57" i="2"/>
</calcChain>
</file>

<file path=xl/sharedStrings.xml><?xml version="1.0" encoding="utf-8"?>
<sst xmlns="http://schemas.openxmlformats.org/spreadsheetml/2006/main" count="1058" uniqueCount="162">
  <si>
    <t>US$</t>
  </si>
  <si>
    <t>FX Forward</t>
  </si>
  <si>
    <t>$</t>
  </si>
  <si>
    <t>Deposito</t>
  </si>
  <si>
    <t>UF</t>
  </si>
  <si>
    <t>Bono de Gobierno</t>
  </si>
  <si>
    <t>Bono Corporativo</t>
  </si>
  <si>
    <t>EU</t>
  </si>
  <si>
    <t>Otros</t>
  </si>
  <si>
    <t>Total</t>
  </si>
  <si>
    <t>final weight</t>
  </si>
  <si>
    <t>-</t>
  </si>
  <si>
    <t>ctp[bps]</t>
  </si>
  <si>
    <t>total</t>
  </si>
  <si>
    <t>MX</t>
  </si>
  <si>
    <t>tipo_instrumento_end</t>
  </si>
  <si>
    <t>duration_end</t>
  </si>
  <si>
    <t>riesgo_end</t>
  </si>
  <si>
    <t>weight_end</t>
  </si>
  <si>
    <t>carry_return</t>
  </si>
  <si>
    <t>inflation_carry_return</t>
  </si>
  <si>
    <t>level_return</t>
  </si>
  <si>
    <t>slope_return</t>
  </si>
  <si>
    <t>curvature_return</t>
  </si>
  <si>
    <t>svensson_return</t>
  </si>
  <si>
    <t>spread_return</t>
  </si>
  <si>
    <t>fx_usd_return</t>
  </si>
  <si>
    <t>fx_eur_return</t>
  </si>
  <si>
    <t>fx_clf_return</t>
  </si>
  <si>
    <t>fx_mx_return</t>
  </si>
  <si>
    <t>AAA</t>
  </si>
  <si>
    <t>BBVA</t>
  </si>
  <si>
    <t>PAGARE NR</t>
  </si>
  <si>
    <t>N-1+</t>
  </si>
  <si>
    <t>BCI</t>
  </si>
  <si>
    <t>INTERNACIO</t>
  </si>
  <si>
    <t>N-1</t>
  </si>
  <si>
    <t>SANTANDER</t>
  </si>
  <si>
    <t>SCOTIABANK</t>
  </si>
  <si>
    <t>SECURITY</t>
  </si>
  <si>
    <t>issuer</t>
  </si>
  <si>
    <t>instrument</t>
  </si>
  <si>
    <t>start date</t>
  </si>
  <si>
    <t>end date</t>
  </si>
  <si>
    <t>codigo_fdo</t>
  </si>
  <si>
    <t>empirical_return</t>
  </si>
  <si>
    <t>residual_return</t>
  </si>
  <si>
    <t>analytical_return</t>
  </si>
  <si>
    <t>Summary</t>
  </si>
  <si>
    <t>codigo_emi</t>
  </si>
  <si>
    <t>codigo_ins</t>
  </si>
  <si>
    <t>fec_op</t>
  </si>
  <si>
    <t>fec_vcto</t>
  </si>
  <si>
    <t>codigo_largo</t>
  </si>
  <si>
    <t>serie</t>
  </si>
  <si>
    <t>kappa</t>
  </si>
  <si>
    <t>nav_return</t>
  </si>
  <si>
    <t>RIPLEY</t>
  </si>
  <si>
    <t>CHILE</t>
  </si>
  <si>
    <t>A</t>
  </si>
  <si>
    <t>SANT-CHILE</t>
  </si>
  <si>
    <t>SANT0920</t>
  </si>
  <si>
    <t>fx_pen_return</t>
  </si>
  <si>
    <t>SOL</t>
  </si>
  <si>
    <t>BTU</t>
  </si>
  <si>
    <t>BTU0150321</t>
  </si>
  <si>
    <t>BTU0150326</t>
  </si>
  <si>
    <t>fx_rea_return</t>
  </si>
  <si>
    <t>REA</t>
  </si>
  <si>
    <t>rank</t>
  </si>
  <si>
    <t>moneda</t>
  </si>
  <si>
    <t>CONSORCIO</t>
  </si>
  <si>
    <t>ITAUCORP</t>
  </si>
  <si>
    <t>N/A</t>
  </si>
  <si>
    <t>MACRO 1.5</t>
  </si>
  <si>
    <t>BTU0300120</t>
  </si>
  <si>
    <t>FWDCLUS51518</t>
  </si>
  <si>
    <t>FWDCLUS51718</t>
  </si>
  <si>
    <t>MACRO CLP3</t>
  </si>
  <si>
    <t>BOSTONSEC</t>
  </si>
  <si>
    <t>BBOTS-P1A</t>
  </si>
  <si>
    <t>BVL</t>
  </si>
  <si>
    <t>BVL2BV0925</t>
  </si>
  <si>
    <t>BVL2CW0629</t>
  </si>
  <si>
    <t>BVL2CW0928</t>
  </si>
  <si>
    <t>BVL2CX0625</t>
  </si>
  <si>
    <t>CERO</t>
  </si>
  <si>
    <t>CERO010320</t>
  </si>
  <si>
    <t>FWDCLUS51618</t>
  </si>
  <si>
    <t>I</t>
  </si>
  <si>
    <t>Macro CLP 1.5</t>
  </si>
  <si>
    <t>Macro CLP 3.0</t>
  </si>
  <si>
    <t>FWDUSCL51618</t>
  </si>
  <si>
    <t>JP MORGAN</t>
  </si>
  <si>
    <t>FWDCLUS2519</t>
  </si>
  <si>
    <t>FWDUSCL51718</t>
  </si>
  <si>
    <t>fx_ars_return</t>
  </si>
  <si>
    <t>LEBAC</t>
  </si>
  <si>
    <t>ARS</t>
  </si>
  <si>
    <t>f</t>
  </si>
  <si>
    <t>PERFORMANCE ATTRIBUTION REPORT</t>
  </si>
  <si>
    <t>Tipo</t>
  </si>
  <si>
    <t>Moneda</t>
  </si>
  <si>
    <t>ctp [bps]</t>
  </si>
  <si>
    <t>Asset Class</t>
  </si>
  <si>
    <t>Currency</t>
  </si>
  <si>
    <t>Duration</t>
  </si>
  <si>
    <t>Factors</t>
  </si>
  <si>
    <t>Curve</t>
  </si>
  <si>
    <t>Carry</t>
  </si>
  <si>
    <t>Inflation</t>
  </si>
  <si>
    <t>Spread</t>
  </si>
  <si>
    <t>IIF $</t>
  </si>
  <si>
    <t>IIF UF</t>
  </si>
  <si>
    <t>Gob $</t>
  </si>
  <si>
    <t>Gob UF</t>
  </si>
  <si>
    <t>Gob EU</t>
  </si>
  <si>
    <t>Gob MX</t>
  </si>
  <si>
    <t>Gol REA</t>
  </si>
  <si>
    <t>Gob PEN</t>
  </si>
  <si>
    <t>Spread $</t>
  </si>
  <si>
    <t>Spread UF</t>
  </si>
  <si>
    <t>USD</t>
  </si>
  <si>
    <t>EUR</t>
  </si>
  <si>
    <t>MXN</t>
  </si>
  <si>
    <t>PEN</t>
  </si>
  <si>
    <t>Top Contributions</t>
  </si>
  <si>
    <t>Rank</t>
  </si>
  <si>
    <t>Issuer</t>
  </si>
  <si>
    <t>Instrument</t>
  </si>
  <si>
    <t>Weight</t>
  </si>
  <si>
    <t>Worst Contributions</t>
  </si>
  <si>
    <t>Gob ARS</t>
  </si>
  <si>
    <t>Analytical Return</t>
  </si>
  <si>
    <t>Residual Return</t>
  </si>
  <si>
    <t>Empirical Return</t>
  </si>
  <si>
    <t>Gob USD</t>
  </si>
  <si>
    <t>BICE</t>
  </si>
  <si>
    <t>ESTADO</t>
  </si>
  <si>
    <t>BBBVA</t>
  </si>
  <si>
    <t>LEBAC0418</t>
  </si>
  <si>
    <t>COOPEUCH</t>
  </si>
  <si>
    <t>BCOOF20318</t>
  </si>
  <si>
    <t>AA-</t>
  </si>
  <si>
    <t>BCP</t>
  </si>
  <si>
    <t>BCP0600322</t>
  </si>
  <si>
    <t>BTP</t>
  </si>
  <si>
    <t>BTP0450321</t>
  </si>
  <si>
    <t>BTP0500335</t>
  </si>
  <si>
    <t>BTU0200335</t>
  </si>
  <si>
    <t>FALABELLA</t>
  </si>
  <si>
    <t>AA</t>
  </si>
  <si>
    <t>LEBAC0318</t>
  </si>
  <si>
    <t>PAGARE R</t>
  </si>
  <si>
    <t>TREASURY</t>
  </si>
  <si>
    <t>TREA051018</t>
  </si>
  <si>
    <t>BBFALABELL</t>
  </si>
  <si>
    <t>BFAL-B0510</t>
  </si>
  <si>
    <t>BTP0450221</t>
  </si>
  <si>
    <t>CENTRAL</t>
  </si>
  <si>
    <t>LEBAC0218</t>
  </si>
  <si>
    <t>Cuota de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</si>
</sst>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\-&quot;$&quot;#,##0.00"/>
    <numFmt numFmtId="165" formatCode="0.0"/>
  </numFmts>
  <fonts count="16" x14ac:knownFonts="1"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20"/>
      <color theme="3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u/>
      <sz val="22"/>
      <color theme="1"/>
      <name val="Arial Narrow"/>
      <family val="2"/>
    </font>
    <font>
      <b/>
      <u/>
      <sz val="16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3"/>
      <name val="Arial Narrow"/>
      <family val="2"/>
    </font>
    <font>
      <b/>
      <sz val="24"/>
      <color theme="3"/>
      <name val="Arial Narrow"/>
      <family val="2"/>
    </font>
    <font>
      <b/>
      <sz val="20"/>
      <color theme="1"/>
      <name val="Arial Narrow"/>
      <family val="2"/>
    </font>
    <font>
      <b/>
      <sz val="22"/>
      <color theme="1"/>
      <name val="Arial Narrow"/>
      <family val="2"/>
    </font>
    <font>
      <sz val="22"/>
      <color theme="1"/>
      <name val="Arial Narrow"/>
      <family val="2"/>
    </font>
    <font>
      <b/>
      <u/>
      <sz val="22"/>
      <color theme="1"/>
      <name val="Arial Narrow"/>
      <family val="2"/>
    </font>
    <font>
      <b/>
      <sz val="26"/>
      <color theme="3"/>
      <name val="Arial Narrow"/>
      <family val="2"/>
    </font>
    <font>
      <sz val="1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2" fontId="4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11" fillId="0" borderId="5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2" fillId="0" borderId="0" xfId="0" applyFont="1"/>
    <xf numFmtId="0" fontId="11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0" xfId="0" applyFont="1" applyBorder="1"/>
    <xf numFmtId="165" fontId="12" fillId="0" borderId="0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4" fillId="0" borderId="2" xfId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colors>
    <mruColors>
      <color rgb="FF7E0000"/>
      <color rgb="FFC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MX" sz="3200" b="1"/>
              <a:t>Asset</a:t>
            </a:r>
            <a:r>
              <a:rPr lang="es-MX" sz="3200" b="1" baseline="0"/>
              <a:t> Allocation</a:t>
            </a:r>
            <a:endParaRPr lang="es-MX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8454636618784888E-2"/>
          <c:y val="0.112673866723965"/>
          <c:w val="0.74423382962215368"/>
          <c:h val="0.7511803441568973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Report!$D$61</c:f>
              <c:strCache>
                <c:ptCount val="1"/>
                <c:pt idx="0">
                  <c:v>IIF $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Report!$D$62:$D$70</c:f>
              <c:numCache>
                <c:formatCode>0.00</c:formatCode>
                <c:ptCount val="9"/>
                <c:pt idx="0">
                  <c:v>0.54988627652701016</c:v>
                </c:pt>
                <c:pt idx="1">
                  <c:v>2.7790637095473327</c:v>
                </c:pt>
                <c:pt idx="2">
                  <c:v>9.1209942474244396</c:v>
                </c:pt>
                <c:pt idx="3">
                  <c:v>8.3473589550126022</c:v>
                </c:pt>
                <c:pt idx="4">
                  <c:v>0.87863628453660403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2E7-4361-B1FE-B48DBB67F68D}"/>
            </c:ext>
          </c:extLst>
        </c:ser>
        <c:ser>
          <c:idx val="2"/>
          <c:order val="1"/>
          <c:tx>
            <c:strRef>
              <c:f>Report!$E$61</c:f>
              <c:strCache>
                <c:ptCount val="1"/>
                <c:pt idx="0">
                  <c:v>IIF UF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Report!$E$62:$E$70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2E7-4361-B1FE-B48DBB67F68D}"/>
            </c:ext>
          </c:extLst>
        </c:ser>
        <c:ser>
          <c:idx val="3"/>
          <c:order val="2"/>
          <c:tx>
            <c:strRef>
              <c:f>Report!$F$61</c:f>
              <c:strCache>
                <c:ptCount val="1"/>
                <c:pt idx="0">
                  <c:v>Gob $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Report!$F$62:$F$70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40.820977553803459</c:v>
                </c:pt>
                <c:pt idx="6">
                  <c:v>4.9993951405248529</c:v>
                </c:pt>
                <c:pt idx="7">
                  <c:v>0</c:v>
                </c:pt>
                <c:pt idx="8">
                  <c:v>2.2684440033080588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2E7-4361-B1FE-B48DBB67F68D}"/>
            </c:ext>
          </c:extLst>
        </c:ser>
        <c:ser>
          <c:idx val="4"/>
          <c:order val="3"/>
          <c:tx>
            <c:strRef>
              <c:f>Report!$G$61</c:f>
              <c:strCache>
                <c:ptCount val="1"/>
                <c:pt idx="0">
                  <c:v>Gob UF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9B-4C47-B818-D61E4AB5D6C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C16-4189-8312-A700BC31D65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D7-49EE-AD01-62B02F4C98CC}"/>
              </c:ext>
            </c:extLst>
          </c:dPt>
          <c:val>
            <c:numRef>
              <c:f>Report!$G$62:$G$70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54.277932487537775</c:v>
                </c:pt>
                <c:pt idx="6">
                  <c:v>1.1023660224299825</c:v>
                </c:pt>
                <c:pt idx="7">
                  <c:v>11.981187719088474</c:v>
                </c:pt>
                <c:pt idx="8">
                  <c:v>3.6940317233034041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2E7-4361-B1FE-B48DBB67F68D}"/>
            </c:ext>
          </c:extLst>
        </c:ser>
        <c:ser>
          <c:idx val="5"/>
          <c:order val="4"/>
          <c:tx>
            <c:strRef>
              <c:f>Report!$H$61</c:f>
              <c:strCache>
                <c:ptCount val="1"/>
                <c:pt idx="0">
                  <c:v>Gob EU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Report!$H$62:$H$70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2E7-4361-B1FE-B48DBB67F68D}"/>
            </c:ext>
          </c:extLst>
        </c:ser>
        <c:ser>
          <c:idx val="6"/>
          <c:order val="5"/>
          <c:tx>
            <c:strRef>
              <c:f>Report!$I$61</c:f>
              <c:strCache>
                <c:ptCount val="1"/>
                <c:pt idx="0">
                  <c:v>Gob MX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Report!$I$62:$I$70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2E7-4361-B1FE-B48DBB67F68D}"/>
            </c:ext>
          </c:extLst>
        </c:ser>
        <c:ser>
          <c:idx val="7"/>
          <c:order val="6"/>
          <c:tx>
            <c:strRef>
              <c:f>Report!$J$61</c:f>
              <c:strCache>
                <c:ptCount val="1"/>
                <c:pt idx="0">
                  <c:v>Gob PEN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29-4D20-B562-1452BE184E0D}"/>
              </c:ext>
            </c:extLst>
          </c:dPt>
          <c:val>
            <c:numRef>
              <c:f>Report!$J$62:$J$70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2E7-4361-B1FE-B48DBB67F68D}"/>
            </c:ext>
          </c:extLst>
        </c:ser>
        <c:ser>
          <c:idx val="8"/>
          <c:order val="7"/>
          <c:tx>
            <c:strRef>
              <c:f>Report!$K$61</c:f>
              <c:strCache>
                <c:ptCount val="1"/>
                <c:pt idx="0">
                  <c:v>Gol REA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Report!$K$62:$K$70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A-4502-80E7-6560A9A13A71}"/>
            </c:ext>
          </c:extLst>
        </c:ser>
        <c:ser>
          <c:idx val="9"/>
          <c:order val="8"/>
          <c:tx>
            <c:strRef>
              <c:f>Report!$L$61</c:f>
              <c:strCache>
                <c:ptCount val="1"/>
                <c:pt idx="0">
                  <c:v>Gob ARS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Report!$L$62:$L$70</c:f>
              <c:numCache>
                <c:formatCode>0.00</c:formatCode>
                <c:ptCount val="9"/>
                <c:pt idx="0">
                  <c:v>6.586801808354803E-2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A-4502-80E7-6560A9A13A71}"/>
            </c:ext>
          </c:extLst>
        </c:ser>
        <c:ser>
          <c:idx val="0"/>
          <c:order val="9"/>
          <c:tx>
            <c:strRef>
              <c:f>Report!$M$61</c:f>
              <c:strCache>
                <c:ptCount val="1"/>
                <c:pt idx="0">
                  <c:v>Gob USD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Report!$M$62:$M$70</c:f>
              <c:numCache>
                <c:formatCode>0.00</c:formatCode>
                <c:ptCount val="9"/>
                <c:pt idx="0">
                  <c:v>2.5233092606144774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A-4502-80E7-6560A9A13A71}"/>
            </c:ext>
          </c:extLst>
        </c:ser>
        <c:ser>
          <c:idx val="10"/>
          <c:order val="10"/>
          <c:tx>
            <c:strRef>
              <c:f>Report!$N$61</c:f>
              <c:strCache>
                <c:ptCount val="1"/>
                <c:pt idx="0">
                  <c:v>Spread $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Report!$N$62:$N$70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4.1197025049057817E-16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94-404D-8789-E469450366E0}"/>
            </c:ext>
          </c:extLst>
        </c:ser>
        <c:ser>
          <c:idx val="11"/>
          <c:order val="11"/>
          <c:tx>
            <c:strRef>
              <c:f>Report!$O$61</c:f>
              <c:strCache>
                <c:ptCount val="1"/>
                <c:pt idx="0">
                  <c:v>Spread UF</c:v>
                </c:pt>
              </c:strCache>
            </c:strRef>
          </c:tx>
          <c:spPr>
            <a:solidFill>
              <a:schemeClr val="bg2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Report!$O$62:$O$70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1.2205951874199825</c:v>
                </c:pt>
                <c:pt idx="6">
                  <c:v>-1.9278540273541259E-2</c:v>
                </c:pt>
                <c:pt idx="7">
                  <c:v>0.53521501046942777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2-4975-8B9F-B144F9414B15}"/>
            </c:ext>
          </c:extLst>
        </c:ser>
        <c:ser>
          <c:idx val="12"/>
          <c:order val="12"/>
          <c:tx>
            <c:strRef>
              <c:f>Report!$P$61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Report!$P$62:$P$70</c:f>
              <c:numCache>
                <c:formatCode>0.00</c:formatCode>
                <c:ptCount val="9"/>
                <c:pt idx="0">
                  <c:v>10.463272778532058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4D-4274-B60D-E88E80E2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33776432"/>
        <c:axId val="1431699488"/>
      </c:barChart>
      <c:valAx>
        <c:axId val="143169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MX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33776432"/>
        <c:crosses val="autoZero"/>
        <c:crossBetween val="between"/>
      </c:valAx>
      <c:catAx>
        <c:axId val="14337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MX"/>
                  <a:t>Tenor</a:t>
                </a:r>
              </a:p>
            </c:rich>
          </c:tx>
          <c:layout>
            <c:manualLayout>
              <c:xMode val="edge"/>
              <c:yMode val="edge"/>
              <c:x val="0.43166934416820901"/>
              <c:y val="0.93278723402003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3169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MX" sz="3200" b="1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005728057577706"/>
          <c:y val="0.11823068692846515"/>
          <c:w val="0.76013667382486283"/>
          <c:h val="0.74948076016880016"/>
        </c:manualLayout>
      </c:layout>
      <c:radarChart>
        <c:radarStyle val="marker"/>
        <c:varyColors val="0"/>
        <c:ser>
          <c:idx val="0"/>
          <c:order val="0"/>
          <c:spPr>
            <a:ln w="38100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diamond"/>
            <c:size val="18"/>
            <c:spPr>
              <a:solidFill>
                <a:schemeClr val="accent3">
                  <a:lumMod val="50000"/>
                </a:schemeClr>
              </a:solidFill>
              <a:ln w="22225">
                <a:solidFill>
                  <a:schemeClr val="tx1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591161953812381"/>
                  <c:y val="3.6145828109065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01-4653-BC6B-5BCD01CC0C50}"/>
                </c:ext>
              </c:extLst>
            </c:dLbl>
            <c:dLbl>
              <c:idx val="1"/>
              <c:layout>
                <c:manualLayout>
                  <c:x val="-6.4899310253196826E-2"/>
                  <c:y val="-8.7272722512991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01-4653-BC6B-5BCD01CC0C50}"/>
                </c:ext>
              </c:extLst>
            </c:dLbl>
            <c:dLbl>
              <c:idx val="2"/>
              <c:layout>
                <c:manualLayout>
                  <c:x val="5.3310147707982952E-2"/>
                  <c:y val="-6.233765893785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01-4653-BC6B-5BCD01CC0C50}"/>
                </c:ext>
              </c:extLst>
            </c:dLbl>
            <c:dLbl>
              <c:idx val="3"/>
              <c:layout>
                <c:manualLayout>
                  <c:x val="6.0263645235111254E-2"/>
                  <c:y val="-5.4025971079471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01-4653-BC6B-5BCD01CC0C50}"/>
                </c:ext>
              </c:extLst>
            </c:dLbl>
            <c:dLbl>
              <c:idx val="4"/>
              <c:layout>
                <c:manualLayout>
                  <c:x val="0.10198463039788058"/>
                  <c:y val="3.04761888140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01-4653-BC6B-5BCD01CC0C50}"/>
                </c:ext>
              </c:extLst>
            </c:dLbl>
            <c:dLbl>
              <c:idx val="5"/>
              <c:layout>
                <c:manualLayout>
                  <c:x val="4.9833398944418926E-2"/>
                  <c:y val="8.7272722512991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01-4653-BC6B-5BCD01CC0C50}"/>
                </c:ext>
              </c:extLst>
            </c:dLbl>
            <c:dLbl>
              <c:idx val="6"/>
              <c:layout>
                <c:manualLayout>
                  <c:x val="2.6655073853991518E-2"/>
                  <c:y val="7.480519072542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92-48A0-9B84-4C67940E5B7B}"/>
                </c:ext>
              </c:extLst>
            </c:dLbl>
            <c:dLbl>
              <c:idx val="9"/>
              <c:layout>
                <c:manualLayout>
                  <c:x val="-8.6934440054199889E-3"/>
                  <c:y val="-6.4253387245513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FD-4444-A097-1A4B0EF75072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rgbClr val="59594F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000" tIns="0" rIns="36576" bIns="108000" anchor="t" anchorCtr="0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(Report!$D$47:$F$47,Report!$H$47:$M$47,Report!$G$47)</c:f>
              <c:strCache>
                <c:ptCount val="10"/>
                <c:pt idx="0">
                  <c:v>Carry</c:v>
                </c:pt>
                <c:pt idx="1">
                  <c:v>Inflation</c:v>
                </c:pt>
                <c:pt idx="2">
                  <c:v>Spread</c:v>
                </c:pt>
                <c:pt idx="3">
                  <c:v>USD</c:v>
                </c:pt>
                <c:pt idx="4">
                  <c:v>ARS</c:v>
                </c:pt>
                <c:pt idx="5">
                  <c:v>EUR</c:v>
                </c:pt>
                <c:pt idx="6">
                  <c:v>MXN</c:v>
                </c:pt>
                <c:pt idx="7">
                  <c:v>PEN</c:v>
                </c:pt>
                <c:pt idx="8">
                  <c:v>REA</c:v>
                </c:pt>
                <c:pt idx="9">
                  <c:v>Curve</c:v>
                </c:pt>
              </c:strCache>
            </c:strRef>
          </c:cat>
          <c:val>
            <c:numRef>
              <c:f>(Report!$D$57:$F$57,Report!$H$57:$M$57,Report!$G$57)</c:f>
              <c:numCache>
                <c:formatCode>0.00</c:formatCode>
                <c:ptCount val="10"/>
                <c:pt idx="0">
                  <c:v>67.147516413344931</c:v>
                </c:pt>
                <c:pt idx="1">
                  <c:v>32.129861759157741</c:v>
                </c:pt>
                <c:pt idx="2">
                  <c:v>3.220047706372732</c:v>
                </c:pt>
                <c:pt idx="3">
                  <c:v>12.948348895364726</c:v>
                </c:pt>
                <c:pt idx="4">
                  <c:v>-13.180175285016418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53.343656348666485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15C-A64A-76430FAD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073920"/>
        <c:axId val="1392077536"/>
      </c:radarChart>
      <c:catAx>
        <c:axId val="13920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92077536"/>
        <c:crosses val="autoZero"/>
        <c:auto val="1"/>
        <c:lblAlgn val="ctr"/>
        <c:lblOffset val="100"/>
        <c:noMultiLvlLbl val="0"/>
      </c:catAx>
      <c:valAx>
        <c:axId val="1392077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3920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3200" b="1"/>
              <a:t>Curve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665299382137071"/>
          <c:y val="0.19864821090401674"/>
          <c:w val="0.66967417451293798"/>
          <c:h val="0.7736056201016831"/>
        </c:manualLayout>
      </c:layout>
      <c:radarChart>
        <c:radarStyle val="marker"/>
        <c:varyColors val="0"/>
        <c:ser>
          <c:idx val="0"/>
          <c:order val="0"/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Level</c:v>
              </c:pt>
              <c:pt idx="1">
                <c:v>Slope</c:v>
              </c:pt>
              <c:pt idx="2">
                <c:v>Curvature</c:v>
              </c:pt>
            </c:strLit>
          </c:cat>
          <c:val>
            <c:numRef>
              <c:f>Report!$T$14:$V$14</c:f>
              <c:numCache>
                <c:formatCode>0.00</c:formatCode>
                <c:ptCount val="3"/>
                <c:pt idx="0">
                  <c:v>-1328.4249520340045</c:v>
                </c:pt>
                <c:pt idx="1">
                  <c:v>553.56339082411523</c:v>
                </c:pt>
                <c:pt idx="2">
                  <c:v>828.20521755855566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7-48AE-9B65-94BF0324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955951"/>
        <c:axId val="1871685311"/>
      </c:radarChart>
      <c:catAx>
        <c:axId val="187895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71685311"/>
        <c:crosses val="autoZero"/>
        <c:auto val="1"/>
        <c:lblAlgn val="ctr"/>
        <c:lblOffset val="100"/>
        <c:noMultiLvlLbl val="0"/>
      </c:catAx>
      <c:valAx>
        <c:axId val="1871685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7895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1309687</xdr:colOff>
      <xdr:row>8</xdr:row>
      <xdr:rowOff>261938</xdr:rowOff>
    </xdr:from>
    <xdr:to>
      <xdr:col>18</xdr:col>
      <xdr:colOff>690562</xdr:colOff>
      <xdr:row>30</xdr:row>
      <xdr:rowOff>342900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6AE2967-8D22-41F9-B238-F8886685D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71</xdr:row>
      <xdr:rowOff>342900</xdr:rowOff>
    </xdr:from>
    <xdr:to>
      <xdr:col>16</xdr:col>
      <xdr:colOff>1104900</xdr:colOff>
      <xdr:row>101</xdr:row>
      <xdr:rowOff>114300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D6F45A3-2A97-48F2-8603-1A05B1CC3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136072</xdr:colOff>
      <xdr:row>1</xdr:row>
      <xdr:rowOff>0</xdr:rowOff>
    </xdr:from>
    <xdr:to>
      <xdr:col>1</xdr:col>
      <xdr:colOff>1763716</xdr:colOff>
      <xdr:row>2</xdr:row>
      <xdr:rowOff>123979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DC54171-3D50-4CF9-A714-3FD9BD626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2" y="209550"/>
          <a:ext cx="1618985" cy="339590"/>
        </a:xfrm>
        <a:prstGeom prst="rect">
          <a:avLst/>
        </a:prstGeom>
      </xdr:spPr>
    </xdr:pic>
    <xdr:clientData/>
  </xdr:twoCellAnchor>
  <xdr:twoCellAnchor>
    <xdr:from>
      <xdr:col>1</xdr:col>
      <xdr:colOff>175780</xdr:colOff>
      <xdr:row>71</xdr:row>
      <xdr:rowOff>266700</xdr:rowOff>
    </xdr:from>
    <xdr:to>
      <xdr:col>7</xdr:col>
      <xdr:colOff>1524000</xdr:colOff>
      <xdr:row>101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E29196-9265-4660-ADD7-CD1E4125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1" tint="0.249977111117893"/>
  </sheetPr>
  <dimension ref="A1:AB1808"/>
  <sheetViews>
    <sheetView topLeftCell="A40" workbookViewId="0">
      <selection activeCell="C71" sqref="C71"/>
    </sheetView>
  </sheetViews>
  <sheetFormatPr baseColWidth="10" defaultRowHeight="14.25" x14ac:dyDescent="0.2"/>
  <cols>
    <col min="1" max="1" width="15" customWidth="1"/>
    <col min="2" max="2" width="14.125" customWidth="1"/>
    <col min="3" max="3" width="22" customWidth="1"/>
    <col min="6" max="6" width="19" customWidth="1"/>
    <col min="7" max="7" width="14.875" customWidth="1"/>
    <col min="8" max="8" width="27.125" customWidth="1"/>
    <col min="13" max="13" width="18.625" customWidth="1"/>
    <col min="25" max="25" width="13.375" customWidth="1"/>
    <col min="26" max="26" width="14.125" customWidth="1"/>
    <col min="27" max="27" width="13.125" customWidth="1"/>
    <col min="28" max="28" width="12" customWidth="1"/>
    <col min="33" max="33" width="18.625" customWidth="1"/>
  </cols>
  <sheetData>
    <row r="1" spans="1:28" x14ac:dyDescent="0.2">
      <c r="A1" t="s">
        <v>44</v>
      </c>
      <c r="B1" t="s">
        <v>49</v>
      </c>
      <c r="C1" t="s">
        <v>50</v>
      </c>
      <c r="D1" t="s">
        <v>51</v>
      </c>
      <c r="E1" t="s">
        <v>52</v>
      </c>
      <c r="F1" t="s">
        <v>70</v>
      </c>
      <c r="G1" t="s">
        <v>18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45</v>
      </c>
      <c r="X1" t="s">
        <v>46</v>
      </c>
      <c r="Y1" t="s">
        <v>47</v>
      </c>
      <c r="Z1" t="s">
        <v>62</v>
      </c>
      <c r="AA1" t="s">
        <v>67</v>
      </c>
      <c r="AB1" t="s">
        <v>96</v>
      </c>
    </row>
    <row r="2" spans="1:28" x14ac:dyDescent="0.2">
      <c r="A2" t="s">
        <v>74</v>
      </c>
      <c r="B2" t="s">
        <v>139</v>
      </c>
      <c r="C2" t="s">
        <v>94</v>
      </c>
      <c r="D2" s="1">
        <v>43186</v>
      </c>
      <c r="E2" s="1">
        <v>43501</v>
      </c>
      <c r="F2" t="s">
        <v>0</v>
      </c>
      <c r="G2">
        <v>-1.4492407171249095E-2</v>
      </c>
      <c r="H2" t="s">
        <v>1</v>
      </c>
      <c r="I2" s="2">
        <v>0</v>
      </c>
      <c r="J2" t="s">
        <v>73</v>
      </c>
      <c r="K2">
        <v>-1.4492407171249095E-2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1.6777596152549203</v>
      </c>
      <c r="T2">
        <v>0</v>
      </c>
      <c r="U2">
        <v>0</v>
      </c>
      <c r="V2">
        <v>0</v>
      </c>
      <c r="W2">
        <v>1.6777596152549203</v>
      </c>
      <c r="X2">
        <v>0</v>
      </c>
      <c r="Y2">
        <v>1.6777596152549203</v>
      </c>
      <c r="Z2">
        <v>0</v>
      </c>
      <c r="AA2">
        <v>0</v>
      </c>
      <c r="AB2">
        <v>0</v>
      </c>
    </row>
    <row r="3" spans="1:28" x14ac:dyDescent="0.2">
      <c r="A3" t="s">
        <v>74</v>
      </c>
      <c r="B3" t="s">
        <v>31</v>
      </c>
      <c r="C3" t="s">
        <v>92</v>
      </c>
      <c r="D3" s="1">
        <v>42970</v>
      </c>
      <c r="E3" s="1">
        <v>43236</v>
      </c>
      <c r="F3" t="s">
        <v>0</v>
      </c>
      <c r="G3">
        <v>0.10005454583640673</v>
      </c>
      <c r="H3" t="s">
        <v>1</v>
      </c>
      <c r="I3" s="2">
        <v>0</v>
      </c>
      <c r="J3" t="s">
        <v>73</v>
      </c>
      <c r="K3">
        <v>0.10005454583640673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-33.236105991920155</v>
      </c>
      <c r="T3">
        <v>0</v>
      </c>
      <c r="U3">
        <v>0</v>
      </c>
      <c r="V3">
        <v>0</v>
      </c>
      <c r="W3">
        <v>-33.236105991920155</v>
      </c>
      <c r="X3">
        <v>0</v>
      </c>
      <c r="Y3">
        <v>-33.236105991920155</v>
      </c>
      <c r="Z3">
        <v>0</v>
      </c>
      <c r="AA3">
        <v>0</v>
      </c>
      <c r="AB3">
        <v>0</v>
      </c>
    </row>
    <row r="4" spans="1:28" x14ac:dyDescent="0.2">
      <c r="A4" t="s">
        <v>74</v>
      </c>
      <c r="B4" t="s">
        <v>31</v>
      </c>
      <c r="C4" t="s">
        <v>32</v>
      </c>
      <c r="D4" s="1">
        <v>2</v>
      </c>
      <c r="E4" s="1">
        <v>43104</v>
      </c>
      <c r="F4" t="s">
        <v>2</v>
      </c>
      <c r="G4">
        <v>3.1047888934422709E-2</v>
      </c>
      <c r="H4" t="s">
        <v>3</v>
      </c>
      <c r="I4" s="2">
        <v>0.01</v>
      </c>
      <c r="J4" t="s">
        <v>33</v>
      </c>
      <c r="K4">
        <v>3.1047888934422709E-2</v>
      </c>
      <c r="L4">
        <v>0.10430480107005927</v>
      </c>
      <c r="M4">
        <v>0</v>
      </c>
      <c r="N4">
        <v>-7.8780641395859961E-3</v>
      </c>
      <c r="O4">
        <v>7.8691612207594241E-3</v>
      </c>
      <c r="P4">
        <v>-1.0122791271569957E-5</v>
      </c>
      <c r="Q4">
        <v>2.7394012776198572E-5</v>
      </c>
      <c r="R4">
        <v>1.8647834855705311E-2</v>
      </c>
      <c r="S4">
        <v>0</v>
      </c>
      <c r="T4">
        <v>0</v>
      </c>
      <c r="U4">
        <v>0</v>
      </c>
      <c r="V4">
        <v>0</v>
      </c>
      <c r="W4">
        <v>0.11886232951604628</v>
      </c>
      <c r="X4">
        <v>-4.0986747123963642E-3</v>
      </c>
      <c r="Y4">
        <v>0.12296100422844264</v>
      </c>
      <c r="Z4">
        <v>0</v>
      </c>
      <c r="AA4">
        <v>0</v>
      </c>
      <c r="AB4">
        <v>0</v>
      </c>
    </row>
    <row r="5" spans="1:28" x14ac:dyDescent="0.2">
      <c r="A5" t="s">
        <v>74</v>
      </c>
      <c r="B5" t="s">
        <v>31</v>
      </c>
      <c r="C5" t="s">
        <v>32</v>
      </c>
      <c r="D5" s="1">
        <v>2</v>
      </c>
      <c r="E5" s="1">
        <v>43116</v>
      </c>
      <c r="F5" t="s">
        <v>2</v>
      </c>
      <c r="G5">
        <v>1.5957670313709902E-2</v>
      </c>
      <c r="H5" t="s">
        <v>3</v>
      </c>
      <c r="I5" s="2">
        <v>0.03</v>
      </c>
      <c r="J5" t="s">
        <v>33</v>
      </c>
      <c r="K5">
        <v>1.5957670313709902E-2</v>
      </c>
      <c r="L5">
        <v>8.5458230849149996E-2</v>
      </c>
      <c r="M5">
        <v>0</v>
      </c>
      <c r="N5">
        <v>0.14137214962331246</v>
      </c>
      <c r="O5">
        <v>-0.14119592335448999</v>
      </c>
      <c r="P5">
        <v>3.1851723624782213E-4</v>
      </c>
      <c r="Q5">
        <v>-1.0432628801681019E-3</v>
      </c>
      <c r="R5">
        <v>8.9315218234521359E-3</v>
      </c>
      <c r="S5">
        <v>0</v>
      </c>
      <c r="T5">
        <v>0</v>
      </c>
      <c r="U5">
        <v>0</v>
      </c>
      <c r="V5">
        <v>0</v>
      </c>
      <c r="W5">
        <v>9.490225694302494E-2</v>
      </c>
      <c r="X5">
        <v>1.0610236455206141E-3</v>
      </c>
      <c r="Y5">
        <v>9.3841233297504337E-2</v>
      </c>
      <c r="Z5">
        <v>0</v>
      </c>
      <c r="AA5">
        <v>0</v>
      </c>
      <c r="AB5">
        <v>0</v>
      </c>
    </row>
    <row r="6" spans="1:28" x14ac:dyDescent="0.2">
      <c r="A6" t="s">
        <v>74</v>
      </c>
      <c r="B6" t="s">
        <v>31</v>
      </c>
      <c r="C6" t="s">
        <v>32</v>
      </c>
      <c r="D6" s="1">
        <v>2</v>
      </c>
      <c r="E6" s="1">
        <v>43139</v>
      </c>
      <c r="F6" t="s">
        <v>2</v>
      </c>
      <c r="G6">
        <v>7.7394818946241685E-3</v>
      </c>
      <c r="H6" t="s">
        <v>3</v>
      </c>
      <c r="I6" s="2">
        <v>0.1</v>
      </c>
      <c r="J6" t="s">
        <v>33</v>
      </c>
      <c r="K6">
        <v>7.7394818946241685E-3</v>
      </c>
      <c r="L6">
        <v>0.22519867759776904</v>
      </c>
      <c r="M6">
        <v>0</v>
      </c>
      <c r="N6">
        <v>-0.13909941562033692</v>
      </c>
      <c r="O6">
        <v>0.13887730186444033</v>
      </c>
      <c r="P6">
        <v>-2.9832397685802532E-4</v>
      </c>
      <c r="Q6">
        <v>2.0777785003700468E-3</v>
      </c>
      <c r="R6">
        <v>3.083900763868069E-2</v>
      </c>
      <c r="S6">
        <v>0</v>
      </c>
      <c r="T6">
        <v>0</v>
      </c>
      <c r="U6">
        <v>0</v>
      </c>
      <c r="V6">
        <v>0</v>
      </c>
      <c r="W6">
        <v>0.26139049893342259</v>
      </c>
      <c r="X6">
        <v>3.7954729293574823E-3</v>
      </c>
      <c r="Y6">
        <v>0.25759502600406509</v>
      </c>
      <c r="Z6">
        <v>0</v>
      </c>
      <c r="AA6">
        <v>0</v>
      </c>
      <c r="AB6">
        <v>0</v>
      </c>
    </row>
    <row r="7" spans="1:28" x14ac:dyDescent="0.2">
      <c r="A7" t="s">
        <v>74</v>
      </c>
      <c r="B7" t="s">
        <v>31</v>
      </c>
      <c r="C7" t="s">
        <v>32</v>
      </c>
      <c r="D7" s="1">
        <v>2</v>
      </c>
      <c r="E7" s="1">
        <v>43230</v>
      </c>
      <c r="F7" t="s">
        <v>2</v>
      </c>
      <c r="G7">
        <v>4.8217515940223981E-3</v>
      </c>
      <c r="H7" t="s">
        <v>3</v>
      </c>
      <c r="I7" s="2">
        <v>0.26</v>
      </c>
      <c r="J7" t="s">
        <v>33</v>
      </c>
      <c r="K7">
        <v>4.8217515940223981E-3</v>
      </c>
      <c r="L7">
        <v>4.5782386660389973E-2</v>
      </c>
      <c r="M7">
        <v>0</v>
      </c>
      <c r="N7">
        <v>-2.3127314277820818E-2</v>
      </c>
      <c r="O7">
        <v>2.1883431418919283E-2</v>
      </c>
      <c r="P7">
        <v>-4.4262392478268371E-4</v>
      </c>
      <c r="Q7">
        <v>1.8193069208752408E-3</v>
      </c>
      <c r="R7">
        <v>1.4700835140057008E-2</v>
      </c>
      <c r="S7">
        <v>0</v>
      </c>
      <c r="T7">
        <v>0</v>
      </c>
      <c r="U7">
        <v>0</v>
      </c>
      <c r="V7">
        <v>0</v>
      </c>
      <c r="W7">
        <v>6.0650710860423077E-2</v>
      </c>
      <c r="X7">
        <v>3.4688922785097579E-5</v>
      </c>
      <c r="Y7">
        <v>6.0616021937637987E-2</v>
      </c>
      <c r="Z7">
        <v>0</v>
      </c>
      <c r="AA7">
        <v>0</v>
      </c>
      <c r="AB7">
        <v>0</v>
      </c>
    </row>
    <row r="8" spans="1:28" x14ac:dyDescent="0.2">
      <c r="A8" t="s">
        <v>74</v>
      </c>
      <c r="B8" t="s">
        <v>31</v>
      </c>
      <c r="C8" t="s">
        <v>32</v>
      </c>
      <c r="D8" s="1">
        <v>2</v>
      </c>
      <c r="E8" s="1">
        <v>43451</v>
      </c>
      <c r="F8" t="s">
        <v>2</v>
      </c>
      <c r="G8">
        <v>3.7903258953926232E-2</v>
      </c>
      <c r="H8" t="s">
        <v>3</v>
      </c>
      <c r="I8" s="2">
        <v>0.82</v>
      </c>
      <c r="J8" t="s">
        <v>33</v>
      </c>
      <c r="K8">
        <v>3.7903258953926232E-2</v>
      </c>
      <c r="L8">
        <v>2.3864888693138111</v>
      </c>
      <c r="M8">
        <v>0</v>
      </c>
      <c r="N8">
        <v>-3.0078845701542152</v>
      </c>
      <c r="O8">
        <v>2.8115753250134241</v>
      </c>
      <c r="P8">
        <v>-0.12499529643897873</v>
      </c>
      <c r="Q8">
        <v>0.63211366878080533</v>
      </c>
      <c r="R8">
        <v>-0.27426702453697982</v>
      </c>
      <c r="S8">
        <v>0</v>
      </c>
      <c r="T8">
        <v>0</v>
      </c>
      <c r="U8">
        <v>0</v>
      </c>
      <c r="V8">
        <v>0</v>
      </c>
      <c r="W8">
        <v>2.4054603213749286</v>
      </c>
      <c r="X8">
        <v>-1.7570650602939216E-2</v>
      </c>
      <c r="Y8">
        <v>2.4230309719778678</v>
      </c>
      <c r="Z8">
        <v>0</v>
      </c>
      <c r="AA8">
        <v>0</v>
      </c>
      <c r="AB8">
        <v>0</v>
      </c>
    </row>
    <row r="9" spans="1:28" x14ac:dyDescent="0.2">
      <c r="A9" t="s">
        <v>74</v>
      </c>
      <c r="B9" t="s">
        <v>31</v>
      </c>
      <c r="C9" t="s">
        <v>32</v>
      </c>
      <c r="D9" s="1">
        <v>2</v>
      </c>
      <c r="E9" s="1">
        <v>43455</v>
      </c>
      <c r="F9" t="s">
        <v>2</v>
      </c>
      <c r="G9">
        <v>0.10075237344143007</v>
      </c>
      <c r="H9" t="s">
        <v>3</v>
      </c>
      <c r="I9" s="2">
        <v>0.96</v>
      </c>
      <c r="J9" t="s">
        <v>33</v>
      </c>
      <c r="K9">
        <v>0.10075237344143007</v>
      </c>
      <c r="L9">
        <v>6.6946511416669718</v>
      </c>
      <c r="M9">
        <v>0</v>
      </c>
      <c r="N9">
        <v>-1.8318549311354566</v>
      </c>
      <c r="O9">
        <v>1.9282001654600593</v>
      </c>
      <c r="P9">
        <v>-5.5233639490196058E-2</v>
      </c>
      <c r="Q9">
        <v>0.27688606337217614</v>
      </c>
      <c r="R9">
        <v>0.68098470745195416</v>
      </c>
      <c r="S9">
        <v>0</v>
      </c>
      <c r="T9">
        <v>0</v>
      </c>
      <c r="U9">
        <v>0</v>
      </c>
      <c r="V9">
        <v>0</v>
      </c>
      <c r="W9">
        <v>7.6179293034299906</v>
      </c>
      <c r="X9">
        <v>-7.5704203895515715E-2</v>
      </c>
      <c r="Y9">
        <v>7.6936335073255089</v>
      </c>
      <c r="Z9">
        <v>0</v>
      </c>
      <c r="AA9">
        <v>0</v>
      </c>
      <c r="AB9">
        <v>0</v>
      </c>
    </row>
    <row r="10" spans="1:28" x14ac:dyDescent="0.2">
      <c r="A10" t="s">
        <v>74</v>
      </c>
      <c r="B10" t="s">
        <v>31</v>
      </c>
      <c r="C10" t="s">
        <v>32</v>
      </c>
      <c r="D10" s="1">
        <v>2</v>
      </c>
      <c r="E10" s="1">
        <v>43563</v>
      </c>
      <c r="F10" t="s">
        <v>2</v>
      </c>
      <c r="G10">
        <v>1.5830131475691404E-2</v>
      </c>
      <c r="H10" t="s">
        <v>3</v>
      </c>
      <c r="I10" s="2">
        <v>1.01</v>
      </c>
      <c r="J10" t="s">
        <v>33</v>
      </c>
      <c r="K10">
        <v>1.5830131475691404E-2</v>
      </c>
      <c r="L10">
        <v>0.13141567436942875</v>
      </c>
      <c r="M10">
        <v>0</v>
      </c>
      <c r="N10">
        <v>-1.5397928011946343E-2</v>
      </c>
      <c r="O10">
        <v>1.7855365865499774E-2</v>
      </c>
      <c r="P10">
        <v>1.8882363241683901E-2</v>
      </c>
      <c r="Q10">
        <v>-1.414704469502589E-2</v>
      </c>
      <c r="R10">
        <v>-1.4751998342914087E-2</v>
      </c>
      <c r="S10">
        <v>0</v>
      </c>
      <c r="T10">
        <v>0</v>
      </c>
      <c r="U10">
        <v>0</v>
      </c>
      <c r="V10">
        <v>0</v>
      </c>
      <c r="W10">
        <v>0.12228395510165396</v>
      </c>
      <c r="X10">
        <v>-1.5724773250720603E-3</v>
      </c>
      <c r="Y10">
        <v>0.12385643242672609</v>
      </c>
      <c r="Z10">
        <v>0</v>
      </c>
      <c r="AA10">
        <v>0</v>
      </c>
      <c r="AB10">
        <v>0</v>
      </c>
    </row>
    <row r="11" spans="1:28" x14ac:dyDescent="0.2">
      <c r="A11" t="s">
        <v>74</v>
      </c>
      <c r="B11" t="s">
        <v>34</v>
      </c>
      <c r="C11" t="s">
        <v>32</v>
      </c>
      <c r="D11" s="1">
        <v>2</v>
      </c>
      <c r="E11" s="1">
        <v>43104</v>
      </c>
      <c r="F11" t="s">
        <v>2</v>
      </c>
      <c r="G11">
        <v>7.7618946713423039E-3</v>
      </c>
      <c r="H11" t="s">
        <v>3</v>
      </c>
      <c r="I11" s="2">
        <v>0.01</v>
      </c>
      <c r="J11" t="s">
        <v>33</v>
      </c>
      <c r="K11">
        <v>7.7618946713423039E-3</v>
      </c>
      <c r="L11">
        <v>2.6974286394476417E-2</v>
      </c>
      <c r="M11">
        <v>0</v>
      </c>
      <c r="N11">
        <v>-1.969516034896499E-3</v>
      </c>
      <c r="O11">
        <v>1.967290305189856E-3</v>
      </c>
      <c r="P11">
        <v>-2.5306978178924892E-6</v>
      </c>
      <c r="Q11">
        <v>6.848503194049643E-6</v>
      </c>
      <c r="R11">
        <v>5.6073624808698928E-3</v>
      </c>
      <c r="S11">
        <v>0</v>
      </c>
      <c r="T11">
        <v>0</v>
      </c>
      <c r="U11">
        <v>0</v>
      </c>
      <c r="V11">
        <v>0</v>
      </c>
      <c r="W11">
        <v>3.1281535101237289E-2</v>
      </c>
      <c r="X11">
        <v>-1.3022058497785339E-3</v>
      </c>
      <c r="Y11">
        <v>3.2583740951015822E-2</v>
      </c>
      <c r="Z11">
        <v>0</v>
      </c>
      <c r="AA11">
        <v>0</v>
      </c>
      <c r="AB11">
        <v>0</v>
      </c>
    </row>
    <row r="12" spans="1:28" x14ac:dyDescent="0.2">
      <c r="A12" t="s">
        <v>74</v>
      </c>
      <c r="B12" t="s">
        <v>34</v>
      </c>
      <c r="C12" t="s">
        <v>32</v>
      </c>
      <c r="D12" s="1">
        <v>2</v>
      </c>
      <c r="E12" s="1">
        <v>43129</v>
      </c>
      <c r="F12" t="s">
        <v>2</v>
      </c>
      <c r="G12">
        <v>6.196156207861161E-3</v>
      </c>
      <c r="H12" t="s">
        <v>3</v>
      </c>
      <c r="I12" s="2">
        <v>0.08</v>
      </c>
      <c r="J12" t="s">
        <v>33</v>
      </c>
      <c r="K12">
        <v>6.196156207861161E-3</v>
      </c>
      <c r="L12">
        <v>0.13309081659187194</v>
      </c>
      <c r="M12">
        <v>0</v>
      </c>
      <c r="N12">
        <v>-0.10376792065663602</v>
      </c>
      <c r="O12">
        <v>0.10367970403005863</v>
      </c>
      <c r="P12">
        <v>-5.5803203977268978E-4</v>
      </c>
      <c r="Q12">
        <v>2.0708028067962674E-3</v>
      </c>
      <c r="R12">
        <v>1.9949704917997871E-2</v>
      </c>
      <c r="S12">
        <v>0</v>
      </c>
      <c r="T12">
        <v>0</v>
      </c>
      <c r="U12">
        <v>0</v>
      </c>
      <c r="V12">
        <v>0</v>
      </c>
      <c r="W12">
        <v>0.15735323894078102</v>
      </c>
      <c r="X12">
        <v>2.8881632904650336E-3</v>
      </c>
      <c r="Y12">
        <v>0.15446507565031597</v>
      </c>
      <c r="Z12">
        <v>0</v>
      </c>
      <c r="AA12">
        <v>0</v>
      </c>
      <c r="AB12">
        <v>0</v>
      </c>
    </row>
    <row r="13" spans="1:28" x14ac:dyDescent="0.2">
      <c r="A13" t="s">
        <v>74</v>
      </c>
      <c r="B13" t="s">
        <v>34</v>
      </c>
      <c r="C13" t="s">
        <v>32</v>
      </c>
      <c r="D13" s="1">
        <v>2</v>
      </c>
      <c r="E13" s="1">
        <v>43136</v>
      </c>
      <c r="F13" t="s">
        <v>2</v>
      </c>
      <c r="G13">
        <v>1.0963007843259116E-2</v>
      </c>
      <c r="H13" t="s">
        <v>3</v>
      </c>
      <c r="I13" s="2">
        <v>0.05</v>
      </c>
      <c r="J13" t="s">
        <v>33</v>
      </c>
      <c r="K13">
        <v>1.0963007843259116E-2</v>
      </c>
      <c r="L13">
        <v>0.13033077519057218</v>
      </c>
      <c r="M13">
        <v>0</v>
      </c>
      <c r="N13">
        <v>-1.5841240541395241E-2</v>
      </c>
      <c r="O13">
        <v>1.5314701501260759E-2</v>
      </c>
      <c r="P13">
        <v>-2.7239875395885243E-6</v>
      </c>
      <c r="Q13">
        <v>7.934130802125287E-5</v>
      </c>
      <c r="R13">
        <v>-4.8701531662105647E-3</v>
      </c>
      <c r="S13">
        <v>0</v>
      </c>
      <c r="T13">
        <v>0</v>
      </c>
      <c r="U13">
        <v>0</v>
      </c>
      <c r="V13">
        <v>0</v>
      </c>
      <c r="W13">
        <v>0.12641280680191047</v>
      </c>
      <c r="X13">
        <v>1.4021064972016563E-3</v>
      </c>
      <c r="Y13">
        <v>0.12501070030470879</v>
      </c>
      <c r="Z13">
        <v>0</v>
      </c>
      <c r="AA13">
        <v>0</v>
      </c>
      <c r="AB13">
        <v>0</v>
      </c>
    </row>
    <row r="14" spans="1:28" x14ac:dyDescent="0.2">
      <c r="A14" t="s">
        <v>74</v>
      </c>
      <c r="B14" t="s">
        <v>34</v>
      </c>
      <c r="C14" t="s">
        <v>32</v>
      </c>
      <c r="D14" s="1">
        <v>2</v>
      </c>
      <c r="E14" s="1">
        <v>43140</v>
      </c>
      <c r="F14" t="s">
        <v>2</v>
      </c>
      <c r="G14">
        <v>4.5452454217595065E-3</v>
      </c>
      <c r="H14" t="s">
        <v>3</v>
      </c>
      <c r="I14" s="2">
        <v>0.04</v>
      </c>
      <c r="J14" t="s">
        <v>33</v>
      </c>
      <c r="K14">
        <v>4.5452454217595065E-3</v>
      </c>
      <c r="L14">
        <v>4.3374613195241586E-2</v>
      </c>
      <c r="M14">
        <v>0</v>
      </c>
      <c r="N14">
        <v>-3.9988724428758129E-2</v>
      </c>
      <c r="O14">
        <v>3.9533742919809982E-2</v>
      </c>
      <c r="P14">
        <v>-3.7827324865643063E-5</v>
      </c>
      <c r="Q14">
        <v>1.6493408879368054E-4</v>
      </c>
      <c r="R14">
        <v>4.8804894290404542E-3</v>
      </c>
      <c r="S14">
        <v>0</v>
      </c>
      <c r="T14">
        <v>0</v>
      </c>
      <c r="U14">
        <v>0</v>
      </c>
      <c r="V14">
        <v>0</v>
      </c>
      <c r="W14">
        <v>4.885221575398143E-2</v>
      </c>
      <c r="X14">
        <v>9.2498787471949318E-4</v>
      </c>
      <c r="Y14">
        <v>4.7927227879261944E-2</v>
      </c>
      <c r="Z14">
        <v>0</v>
      </c>
      <c r="AA14">
        <v>0</v>
      </c>
      <c r="AB14">
        <v>0</v>
      </c>
    </row>
    <row r="15" spans="1:28" x14ac:dyDescent="0.2">
      <c r="A15" t="s">
        <v>74</v>
      </c>
      <c r="B15" t="s">
        <v>34</v>
      </c>
      <c r="C15" t="s">
        <v>32</v>
      </c>
      <c r="D15" s="1">
        <v>2</v>
      </c>
      <c r="E15" s="1">
        <v>43217</v>
      </c>
      <c r="F15" t="s">
        <v>2</v>
      </c>
      <c r="G15">
        <v>5.1615365106855084E-2</v>
      </c>
      <c r="H15" t="s">
        <v>3</v>
      </c>
      <c r="I15" s="2">
        <v>0.14000000000000001</v>
      </c>
      <c r="J15" t="s">
        <v>33</v>
      </c>
      <c r="K15">
        <v>5.1615365106855084E-2</v>
      </c>
      <c r="L15">
        <v>0.55063509052191562</v>
      </c>
      <c r="M15">
        <v>0</v>
      </c>
      <c r="N15">
        <v>3.5855932765634977</v>
      </c>
      <c r="O15">
        <v>-3.4005012743573477</v>
      </c>
      <c r="P15">
        <v>-5.7743785549826378E-2</v>
      </c>
      <c r="Q15">
        <v>-0.10467227857055206</v>
      </c>
      <c r="R15">
        <v>-3.8793872005084204E-2</v>
      </c>
      <c r="S15">
        <v>0</v>
      </c>
      <c r="T15">
        <v>0</v>
      </c>
      <c r="U15">
        <v>0</v>
      </c>
      <c r="V15">
        <v>0</v>
      </c>
      <c r="W15">
        <v>0.53981036349877265</v>
      </c>
      <c r="X15">
        <v>5.2932068961694346E-3</v>
      </c>
      <c r="Y15">
        <v>0.53451715660260335</v>
      </c>
      <c r="Z15">
        <v>0</v>
      </c>
      <c r="AA15">
        <v>0</v>
      </c>
      <c r="AB15">
        <v>0</v>
      </c>
    </row>
    <row r="16" spans="1:28" x14ac:dyDescent="0.2">
      <c r="A16" t="s">
        <v>74</v>
      </c>
      <c r="B16" t="s">
        <v>34</v>
      </c>
      <c r="C16" t="s">
        <v>32</v>
      </c>
      <c r="D16" s="1">
        <v>2</v>
      </c>
      <c r="E16" s="1">
        <v>43305</v>
      </c>
      <c r="F16" t="s">
        <v>2</v>
      </c>
      <c r="G16">
        <v>1.4670983832956581E-2</v>
      </c>
      <c r="H16" t="s">
        <v>3</v>
      </c>
      <c r="I16" s="2">
        <v>0.3</v>
      </c>
      <c r="J16" t="s">
        <v>33</v>
      </c>
      <c r="K16">
        <v>1.4670983832956581E-2</v>
      </c>
      <c r="L16">
        <v>0.10319537094646222</v>
      </c>
      <c r="M16">
        <v>0</v>
      </c>
      <c r="N16">
        <v>-0.15939292692618204</v>
      </c>
      <c r="O16">
        <v>0.15608102203109517</v>
      </c>
      <c r="P16">
        <v>-2.5509021376625713E-3</v>
      </c>
      <c r="Q16">
        <v>1.5622639013689864E-2</v>
      </c>
      <c r="R16">
        <v>-9.3988151578908736E-3</v>
      </c>
      <c r="S16">
        <v>0</v>
      </c>
      <c r="T16">
        <v>0</v>
      </c>
      <c r="U16">
        <v>0</v>
      </c>
      <c r="V16">
        <v>0</v>
      </c>
      <c r="W16">
        <v>0.10376565953138969</v>
      </c>
      <c r="X16">
        <v>2.0927176187793229E-4</v>
      </c>
      <c r="Y16">
        <v>0.10355638776951177</v>
      </c>
      <c r="Z16">
        <v>0</v>
      </c>
      <c r="AA16">
        <v>0</v>
      </c>
      <c r="AB16">
        <v>0</v>
      </c>
    </row>
    <row r="17" spans="1:28" x14ac:dyDescent="0.2">
      <c r="A17" t="s">
        <v>74</v>
      </c>
      <c r="B17" t="s">
        <v>34</v>
      </c>
      <c r="C17" t="s">
        <v>32</v>
      </c>
      <c r="D17" s="1">
        <v>2</v>
      </c>
      <c r="E17" s="1">
        <v>43308</v>
      </c>
      <c r="F17" t="s">
        <v>2</v>
      </c>
      <c r="G17">
        <v>2.9335277433702879E-2</v>
      </c>
      <c r="H17" t="s">
        <v>3</v>
      </c>
      <c r="I17" s="2">
        <v>0.31</v>
      </c>
      <c r="J17" t="s">
        <v>33</v>
      </c>
      <c r="K17">
        <v>2.9335277433702879E-2</v>
      </c>
      <c r="L17">
        <v>0.20729426217562463</v>
      </c>
      <c r="M17">
        <v>0</v>
      </c>
      <c r="N17">
        <v>-0.31671259411459585</v>
      </c>
      <c r="O17">
        <v>0.30989445100974705</v>
      </c>
      <c r="P17">
        <v>-5.0890908560230876E-3</v>
      </c>
      <c r="Q17">
        <v>3.1864913916399548E-2</v>
      </c>
      <c r="R17">
        <v>-1.9957679955527715E-2</v>
      </c>
      <c r="S17">
        <v>0</v>
      </c>
      <c r="T17">
        <v>0</v>
      </c>
      <c r="U17">
        <v>0</v>
      </c>
      <c r="V17">
        <v>0</v>
      </c>
      <c r="W17">
        <v>0.20842758324740751</v>
      </c>
      <c r="X17">
        <v>1.1333210717829035E-3</v>
      </c>
      <c r="Y17">
        <v>0.20729426217562461</v>
      </c>
      <c r="Z17">
        <v>0</v>
      </c>
      <c r="AA17">
        <v>0</v>
      </c>
      <c r="AB17">
        <v>0</v>
      </c>
    </row>
    <row r="18" spans="1:28" x14ac:dyDescent="0.2">
      <c r="A18" t="s">
        <v>74</v>
      </c>
      <c r="B18" t="s">
        <v>34</v>
      </c>
      <c r="C18" t="s">
        <v>32</v>
      </c>
      <c r="D18" s="1">
        <v>2</v>
      </c>
      <c r="E18" s="1">
        <v>43342</v>
      </c>
      <c r="F18" t="s">
        <v>2</v>
      </c>
      <c r="G18">
        <v>4.3889502162887402E-2</v>
      </c>
      <c r="H18" t="s">
        <v>3</v>
      </c>
      <c r="I18" s="2">
        <v>0.41</v>
      </c>
      <c r="J18" t="s">
        <v>33</v>
      </c>
      <c r="K18">
        <v>4.3889502162887402E-2</v>
      </c>
      <c r="L18">
        <v>0.31086408032144075</v>
      </c>
      <c r="M18">
        <v>0</v>
      </c>
      <c r="N18">
        <v>-0.38077784270621989</v>
      </c>
      <c r="O18">
        <v>0.37135984580924875</v>
      </c>
      <c r="P18">
        <v>5.3505382490214859E-3</v>
      </c>
      <c r="Q18">
        <v>3.9668272974284262E-2</v>
      </c>
      <c r="R18">
        <v>0.18122243274886465</v>
      </c>
      <c r="S18">
        <v>0</v>
      </c>
      <c r="T18">
        <v>0</v>
      </c>
      <c r="U18">
        <v>0</v>
      </c>
      <c r="V18">
        <v>0</v>
      </c>
      <c r="W18">
        <v>0.52745562848054983</v>
      </c>
      <c r="X18">
        <v>-2.3169891609025323E-4</v>
      </c>
      <c r="Y18">
        <v>0.52768732739664004</v>
      </c>
      <c r="Z18">
        <v>0</v>
      </c>
      <c r="AA18">
        <v>0</v>
      </c>
      <c r="AB18">
        <v>0</v>
      </c>
    </row>
    <row r="19" spans="1:28" x14ac:dyDescent="0.2">
      <c r="A19" t="s">
        <v>74</v>
      </c>
      <c r="B19" t="s">
        <v>34</v>
      </c>
      <c r="C19" t="s">
        <v>32</v>
      </c>
      <c r="D19" s="1">
        <v>2</v>
      </c>
      <c r="E19" s="1">
        <v>43468</v>
      </c>
      <c r="F19" t="s">
        <v>2</v>
      </c>
      <c r="G19">
        <v>0.15483434049957034</v>
      </c>
      <c r="H19" t="s">
        <v>3</v>
      </c>
      <c r="I19" s="2">
        <v>0.99</v>
      </c>
      <c r="J19" t="s">
        <v>33</v>
      </c>
      <c r="K19">
        <v>0.15483434049957034</v>
      </c>
      <c r="L19">
        <v>2.4880196115986797</v>
      </c>
      <c r="M19">
        <v>0</v>
      </c>
      <c r="N19">
        <v>-5.8974553620546102</v>
      </c>
      <c r="O19">
        <v>5.3050142007457621</v>
      </c>
      <c r="P19">
        <v>-0.3969127920407523</v>
      </c>
      <c r="Q19">
        <v>1.7477574073043638</v>
      </c>
      <c r="R19">
        <v>-0.76224528339096964</v>
      </c>
      <c r="S19">
        <v>0</v>
      </c>
      <c r="T19">
        <v>0</v>
      </c>
      <c r="U19">
        <v>0</v>
      </c>
      <c r="V19">
        <v>0</v>
      </c>
      <c r="W19">
        <v>2.4497103099905377</v>
      </c>
      <c r="X19">
        <v>-3.4467472171931669E-2</v>
      </c>
      <c r="Y19">
        <v>2.4841777821624689</v>
      </c>
      <c r="Z19">
        <v>0</v>
      </c>
      <c r="AA19">
        <v>0</v>
      </c>
      <c r="AB19">
        <v>0</v>
      </c>
    </row>
    <row r="20" spans="1:28" x14ac:dyDescent="0.2">
      <c r="A20" t="s">
        <v>74</v>
      </c>
      <c r="B20" t="s">
        <v>144</v>
      </c>
      <c r="C20" t="s">
        <v>145</v>
      </c>
      <c r="D20" s="1">
        <v>2</v>
      </c>
      <c r="E20" s="1">
        <v>44621</v>
      </c>
      <c r="F20" t="s">
        <v>2</v>
      </c>
      <c r="G20">
        <v>8.8911374526342915E-2</v>
      </c>
      <c r="H20" t="s">
        <v>5</v>
      </c>
      <c r="I20" s="2">
        <v>3.7</v>
      </c>
      <c r="J20" t="s">
        <v>30</v>
      </c>
      <c r="K20">
        <v>8.8911374526342915E-2</v>
      </c>
      <c r="L20">
        <v>2.4524211438352048</v>
      </c>
      <c r="M20">
        <v>0</v>
      </c>
      <c r="N20">
        <v>-31.198067504698042</v>
      </c>
      <c r="O20">
        <v>19.841651636344402</v>
      </c>
      <c r="P20">
        <v>-12.213103469137421</v>
      </c>
      <c r="Q20">
        <v>26.108368487654712</v>
      </c>
      <c r="R20">
        <v>0</v>
      </c>
      <c r="S20">
        <v>0</v>
      </c>
      <c r="T20">
        <v>0</v>
      </c>
      <c r="U20">
        <v>0</v>
      </c>
      <c r="V20">
        <v>0</v>
      </c>
      <c r="W20">
        <v>4.866505214146847</v>
      </c>
      <c r="X20">
        <v>-0.12476507985200026</v>
      </c>
      <c r="Y20">
        <v>4.9912702939988494</v>
      </c>
      <c r="Z20">
        <v>0</v>
      </c>
      <c r="AA20">
        <v>0</v>
      </c>
      <c r="AB20">
        <v>0</v>
      </c>
    </row>
    <row r="21" spans="1:28" x14ac:dyDescent="0.2">
      <c r="A21" t="s">
        <v>74</v>
      </c>
      <c r="B21" t="s">
        <v>137</v>
      </c>
      <c r="C21" t="s">
        <v>32</v>
      </c>
      <c r="D21" s="1">
        <v>2</v>
      </c>
      <c r="E21" s="1">
        <v>43312</v>
      </c>
      <c r="F21" t="s">
        <v>2</v>
      </c>
      <c r="G21">
        <v>2.3222896803525121E-2</v>
      </c>
      <c r="H21" t="s">
        <v>3</v>
      </c>
      <c r="I21" s="2">
        <v>0.46</v>
      </c>
      <c r="J21" t="s">
        <v>33</v>
      </c>
      <c r="K21">
        <v>2.3222896803525121E-2</v>
      </c>
      <c r="L21">
        <v>1.7629983613007806E-2</v>
      </c>
      <c r="M21">
        <v>0</v>
      </c>
      <c r="N21">
        <v>-7.3994188185637647E-2</v>
      </c>
      <c r="O21">
        <v>7.1698923661443051E-2</v>
      </c>
      <c r="P21">
        <v>-3.3058169235703765E-3</v>
      </c>
      <c r="Q21">
        <v>1.1502364123047566E-2</v>
      </c>
      <c r="R21">
        <v>-5.9012826752826075E-3</v>
      </c>
      <c r="S21">
        <v>0</v>
      </c>
      <c r="T21">
        <v>0</v>
      </c>
      <c r="U21">
        <v>0</v>
      </c>
      <c r="V21">
        <v>0</v>
      </c>
      <c r="W21">
        <v>1.7647363900425605E-2</v>
      </c>
      <c r="X21">
        <v>1.7380287417811857E-5</v>
      </c>
      <c r="Y21">
        <v>1.7629983613007789E-2</v>
      </c>
      <c r="Z21">
        <v>0</v>
      </c>
      <c r="AA21">
        <v>0</v>
      </c>
      <c r="AB21">
        <v>0</v>
      </c>
    </row>
    <row r="22" spans="1:28" x14ac:dyDescent="0.2">
      <c r="A22" t="s">
        <v>74</v>
      </c>
      <c r="B22" t="s">
        <v>137</v>
      </c>
      <c r="C22" t="s">
        <v>32</v>
      </c>
      <c r="D22" s="1">
        <v>2</v>
      </c>
      <c r="E22" s="1">
        <v>43334</v>
      </c>
      <c r="F22" t="s">
        <v>2</v>
      </c>
      <c r="G22">
        <v>7.3193558019747831E-3</v>
      </c>
      <c r="H22" t="s">
        <v>3</v>
      </c>
      <c r="I22" s="2">
        <v>0.38</v>
      </c>
      <c r="J22" t="s">
        <v>33</v>
      </c>
      <c r="K22">
        <v>7.3193558019747831E-3</v>
      </c>
      <c r="L22">
        <v>9.7631587576002196E-2</v>
      </c>
      <c r="M22">
        <v>0</v>
      </c>
      <c r="N22">
        <v>-0.15460261624045102</v>
      </c>
      <c r="O22">
        <v>0.15047275848768626</v>
      </c>
      <c r="P22">
        <v>-2.4465197236711723E-3</v>
      </c>
      <c r="Q22">
        <v>1.8195470182893341E-2</v>
      </c>
      <c r="R22">
        <v>5.6477529744969432E-2</v>
      </c>
      <c r="S22">
        <v>0</v>
      </c>
      <c r="T22">
        <v>0</v>
      </c>
      <c r="U22">
        <v>0</v>
      </c>
      <c r="V22">
        <v>0</v>
      </c>
      <c r="W22">
        <v>0.16693253499208624</v>
      </c>
      <c r="X22">
        <v>1.204324964657175E-3</v>
      </c>
      <c r="Y22">
        <v>0.16572821002742905</v>
      </c>
      <c r="Z22">
        <v>0</v>
      </c>
      <c r="AA22">
        <v>0</v>
      </c>
      <c r="AB22">
        <v>0</v>
      </c>
    </row>
    <row r="23" spans="1:28" x14ac:dyDescent="0.2">
      <c r="A23" t="s">
        <v>74</v>
      </c>
      <c r="B23" t="s">
        <v>137</v>
      </c>
      <c r="C23" t="s">
        <v>32</v>
      </c>
      <c r="D23" s="1">
        <v>2</v>
      </c>
      <c r="E23" s="1">
        <v>43357</v>
      </c>
      <c r="F23" t="s">
        <v>2</v>
      </c>
      <c r="G23">
        <v>4.3142708838084888E-2</v>
      </c>
      <c r="H23" t="s">
        <v>3</v>
      </c>
      <c r="I23" s="2">
        <v>0.43</v>
      </c>
      <c r="J23" t="s">
        <v>33</v>
      </c>
      <c r="K23">
        <v>4.3142708838084888E-2</v>
      </c>
      <c r="L23">
        <v>0.10154121799820597</v>
      </c>
      <c r="M23">
        <v>0</v>
      </c>
      <c r="N23">
        <v>-9.1774111230823741E-2</v>
      </c>
      <c r="O23">
        <v>8.7358009927369362E-2</v>
      </c>
      <c r="P23">
        <v>-1.6782325330922335E-3</v>
      </c>
      <c r="Q23">
        <v>1.2798586689022664E-2</v>
      </c>
      <c r="R23">
        <v>-6.7042528524760238E-3</v>
      </c>
      <c r="S23">
        <v>0</v>
      </c>
      <c r="T23">
        <v>0</v>
      </c>
      <c r="U23">
        <v>0</v>
      </c>
      <c r="V23">
        <v>0</v>
      </c>
      <c r="W23">
        <v>0.10173944431054889</v>
      </c>
      <c r="X23">
        <v>1.9822631234291029E-4</v>
      </c>
      <c r="Y23">
        <v>0.10154121799820598</v>
      </c>
      <c r="Z23">
        <v>0</v>
      </c>
      <c r="AA23">
        <v>0</v>
      </c>
      <c r="AB23">
        <v>0</v>
      </c>
    </row>
    <row r="24" spans="1:28" x14ac:dyDescent="0.2">
      <c r="A24" t="s">
        <v>74</v>
      </c>
      <c r="B24" t="s">
        <v>146</v>
      </c>
      <c r="C24" t="s">
        <v>147</v>
      </c>
      <c r="D24" s="1">
        <v>2</v>
      </c>
      <c r="E24" s="1">
        <v>44256</v>
      </c>
      <c r="F24" t="s">
        <v>2</v>
      </c>
      <c r="G24">
        <v>0.58606679342400547</v>
      </c>
      <c r="H24" t="s">
        <v>5</v>
      </c>
      <c r="I24" s="2">
        <v>2.94</v>
      </c>
      <c r="J24" t="s">
        <v>30</v>
      </c>
      <c r="K24">
        <v>0.58606679342400547</v>
      </c>
      <c r="L24">
        <v>18.108931358266261</v>
      </c>
      <c r="M24">
        <v>0</v>
      </c>
      <c r="N24">
        <v>-218.93312860344548</v>
      </c>
      <c r="O24">
        <v>155.12377600725094</v>
      </c>
      <c r="P24">
        <v>-52.366399814960403</v>
      </c>
      <c r="Q24">
        <v>133.22624523998698</v>
      </c>
      <c r="R24">
        <v>0</v>
      </c>
      <c r="S24">
        <v>0</v>
      </c>
      <c r="T24">
        <v>0</v>
      </c>
      <c r="U24">
        <v>0</v>
      </c>
      <c r="V24">
        <v>0</v>
      </c>
      <c r="W24">
        <v>28.190892118213778</v>
      </c>
      <c r="X24">
        <v>-6.9685320688845298</v>
      </c>
      <c r="Y24">
        <v>35.15942418709831</v>
      </c>
      <c r="Z24">
        <v>0</v>
      </c>
      <c r="AA24">
        <v>0</v>
      </c>
      <c r="AB24">
        <v>0</v>
      </c>
    </row>
    <row r="25" spans="1:28" x14ac:dyDescent="0.2">
      <c r="A25" t="s">
        <v>74</v>
      </c>
      <c r="B25" t="s">
        <v>146</v>
      </c>
      <c r="C25" t="s">
        <v>148</v>
      </c>
      <c r="D25" s="1">
        <v>2</v>
      </c>
      <c r="E25" s="1">
        <v>49369</v>
      </c>
      <c r="F25" t="s">
        <v>2</v>
      </c>
      <c r="G25">
        <v>5.3678480674484365E-2</v>
      </c>
      <c r="H25" t="s">
        <v>5</v>
      </c>
      <c r="I25" s="2">
        <v>11.53</v>
      </c>
      <c r="J25" t="s">
        <v>30</v>
      </c>
      <c r="K25">
        <v>5.3678480674484365E-2</v>
      </c>
      <c r="L25">
        <v>3.044060153293306</v>
      </c>
      <c r="M25">
        <v>0</v>
      </c>
      <c r="N25">
        <v>-822.32587289989146</v>
      </c>
      <c r="O25">
        <v>299.84578568096686</v>
      </c>
      <c r="P25">
        <v>-222.28569874285105</v>
      </c>
      <c r="Q25">
        <v>742.92129922957326</v>
      </c>
      <c r="R25">
        <v>0</v>
      </c>
      <c r="S25">
        <v>0</v>
      </c>
      <c r="T25">
        <v>0</v>
      </c>
      <c r="U25">
        <v>0</v>
      </c>
      <c r="V25">
        <v>0</v>
      </c>
      <c r="W25">
        <v>-3.2966685795558055</v>
      </c>
      <c r="X25">
        <v>-4.4962420006468742</v>
      </c>
      <c r="Y25">
        <v>1.1995734210910649</v>
      </c>
      <c r="Z25">
        <v>0</v>
      </c>
      <c r="AA25">
        <v>0</v>
      </c>
      <c r="AB25">
        <v>0</v>
      </c>
    </row>
    <row r="26" spans="1:28" x14ac:dyDescent="0.2">
      <c r="A26" t="s">
        <v>74</v>
      </c>
      <c r="B26" t="s">
        <v>64</v>
      </c>
      <c r="C26" t="s">
        <v>65</v>
      </c>
      <c r="D26" s="1">
        <v>2</v>
      </c>
      <c r="E26" s="1">
        <v>44256</v>
      </c>
      <c r="F26" t="s">
        <v>4</v>
      </c>
      <c r="G26">
        <v>6.1175012560175941E-2</v>
      </c>
      <c r="H26" t="s">
        <v>5</v>
      </c>
      <c r="I26" s="2">
        <v>3.08</v>
      </c>
      <c r="J26" t="s">
        <v>30</v>
      </c>
      <c r="K26">
        <v>6.1175012560175941E-2</v>
      </c>
      <c r="L26">
        <v>4.4373346179359094</v>
      </c>
      <c r="M26">
        <v>11.615999357724531</v>
      </c>
      <c r="N26">
        <v>22.702292291957409</v>
      </c>
      <c r="O26">
        <v>-18.959584631970149</v>
      </c>
      <c r="P26">
        <v>30.764771982993626</v>
      </c>
      <c r="Q26">
        <v>-29.164491945015527</v>
      </c>
      <c r="R26">
        <v>0</v>
      </c>
      <c r="S26">
        <v>0</v>
      </c>
      <c r="T26">
        <v>0</v>
      </c>
      <c r="U26">
        <v>0</v>
      </c>
      <c r="V26">
        <v>0</v>
      </c>
      <c r="W26">
        <v>-9.1785223467437955</v>
      </c>
      <c r="X26">
        <v>-30.574844020369582</v>
      </c>
      <c r="Y26">
        <v>21.396321673625792</v>
      </c>
      <c r="Z26">
        <v>0</v>
      </c>
      <c r="AA26">
        <v>0</v>
      </c>
      <c r="AB26">
        <v>0</v>
      </c>
    </row>
    <row r="27" spans="1:28" x14ac:dyDescent="0.2">
      <c r="A27" t="s">
        <v>74</v>
      </c>
      <c r="B27" t="s">
        <v>64</v>
      </c>
      <c r="C27" t="s">
        <v>66</v>
      </c>
      <c r="D27" s="1">
        <v>2</v>
      </c>
      <c r="E27" s="1">
        <v>46082</v>
      </c>
      <c r="F27" t="s">
        <v>4</v>
      </c>
      <c r="G27">
        <v>5.7350043750046674E-2</v>
      </c>
      <c r="H27" t="s">
        <v>5</v>
      </c>
      <c r="I27" s="2">
        <v>7.67</v>
      </c>
      <c r="J27" t="s">
        <v>30</v>
      </c>
      <c r="K27">
        <v>5.7350043750046674E-2</v>
      </c>
      <c r="L27">
        <v>1.7119558767135643</v>
      </c>
      <c r="M27">
        <v>1.5676144897625786</v>
      </c>
      <c r="N27">
        <v>18.722118405347903</v>
      </c>
      <c r="O27">
        <v>-7.5063360539059234</v>
      </c>
      <c r="P27">
        <v>-4.1213003073630281</v>
      </c>
      <c r="Q27">
        <v>-5.6393781405623491</v>
      </c>
      <c r="R27">
        <v>0</v>
      </c>
      <c r="S27">
        <v>0</v>
      </c>
      <c r="T27">
        <v>0</v>
      </c>
      <c r="U27">
        <v>0</v>
      </c>
      <c r="V27">
        <v>0</v>
      </c>
      <c r="W27">
        <v>1.9475868735698938</v>
      </c>
      <c r="X27">
        <v>-2.787087396422852</v>
      </c>
      <c r="Y27">
        <v>4.7346742699927447</v>
      </c>
      <c r="Z27">
        <v>0</v>
      </c>
      <c r="AA27">
        <v>0</v>
      </c>
      <c r="AB27">
        <v>0</v>
      </c>
    </row>
    <row r="28" spans="1:28" x14ac:dyDescent="0.2">
      <c r="A28" t="s">
        <v>74</v>
      </c>
      <c r="B28" t="s">
        <v>64</v>
      </c>
      <c r="C28" t="s">
        <v>149</v>
      </c>
      <c r="D28" s="1">
        <v>2</v>
      </c>
      <c r="E28" s="1">
        <v>49369</v>
      </c>
      <c r="F28" t="s">
        <v>4</v>
      </c>
      <c r="G28">
        <v>1.2283269966607537E-2</v>
      </c>
      <c r="H28" t="s">
        <v>5</v>
      </c>
      <c r="I28" s="2">
        <v>14.48</v>
      </c>
      <c r="J28" t="s">
        <v>30</v>
      </c>
      <c r="K28">
        <v>1.2283269966607537E-2</v>
      </c>
      <c r="L28">
        <v>0.15793511103707206</v>
      </c>
      <c r="M28">
        <v>0.1780522561502475</v>
      </c>
      <c r="N28">
        <v>-2.3158202197298978</v>
      </c>
      <c r="O28">
        <v>2.1818864162642604</v>
      </c>
      <c r="P28">
        <v>-0.55583994132467729</v>
      </c>
      <c r="Q28">
        <v>2.0716201666928398</v>
      </c>
      <c r="R28">
        <v>0</v>
      </c>
      <c r="S28">
        <v>0</v>
      </c>
      <c r="T28">
        <v>0</v>
      </c>
      <c r="U28">
        <v>0</v>
      </c>
      <c r="V28">
        <v>0</v>
      </c>
      <c r="W28">
        <v>0.89561077840598002</v>
      </c>
      <c r="X28">
        <v>-0.8222230106838645</v>
      </c>
      <c r="Y28">
        <v>1.7178337890898445</v>
      </c>
      <c r="Z28">
        <v>0</v>
      </c>
      <c r="AA28">
        <v>0</v>
      </c>
      <c r="AB28">
        <v>0</v>
      </c>
    </row>
    <row r="29" spans="1:28" x14ac:dyDescent="0.2">
      <c r="A29" t="s">
        <v>74</v>
      </c>
      <c r="B29" t="s">
        <v>64</v>
      </c>
      <c r="C29" t="s">
        <v>75</v>
      </c>
      <c r="D29" s="1">
        <v>2</v>
      </c>
      <c r="E29" s="1">
        <v>43831</v>
      </c>
      <c r="F29" t="s">
        <v>4</v>
      </c>
      <c r="G29">
        <v>3.0323721680751141E-2</v>
      </c>
      <c r="H29" t="s">
        <v>5</v>
      </c>
      <c r="I29" s="2">
        <v>1.95</v>
      </c>
      <c r="J29" t="s">
        <v>30</v>
      </c>
      <c r="K29">
        <v>3.0323721680751141E-2</v>
      </c>
      <c r="L29">
        <v>0.6418730219300901</v>
      </c>
      <c r="M29">
        <v>1.9864270484389781</v>
      </c>
      <c r="N29">
        <v>4.4159977789143801</v>
      </c>
      <c r="O29">
        <v>-3.4665243457433399</v>
      </c>
      <c r="P29">
        <v>1.2874142720809345</v>
      </c>
      <c r="Q29">
        <v>-1.101773787620655</v>
      </c>
      <c r="R29">
        <v>0</v>
      </c>
      <c r="S29">
        <v>0</v>
      </c>
      <c r="T29">
        <v>0</v>
      </c>
      <c r="U29">
        <v>0</v>
      </c>
      <c r="V29">
        <v>0</v>
      </c>
      <c r="W29">
        <v>-2.5434870871151438</v>
      </c>
      <c r="X29">
        <v>-6.3069010751155341</v>
      </c>
      <c r="Y29">
        <v>3.7634139880003907</v>
      </c>
      <c r="Z29">
        <v>0</v>
      </c>
      <c r="AA29">
        <v>0</v>
      </c>
      <c r="AB29">
        <v>0</v>
      </c>
    </row>
    <row r="30" spans="1:28" x14ac:dyDescent="0.2">
      <c r="A30" t="s">
        <v>74</v>
      </c>
      <c r="B30" t="s">
        <v>58</v>
      </c>
      <c r="C30" t="s">
        <v>32</v>
      </c>
      <c r="D30" s="1">
        <v>2</v>
      </c>
      <c r="E30" s="1">
        <v>43235</v>
      </c>
      <c r="F30" t="s">
        <v>2</v>
      </c>
      <c r="G30">
        <v>2.3103206233578664E-2</v>
      </c>
      <c r="H30" t="s">
        <v>3</v>
      </c>
      <c r="I30" s="2">
        <v>0.13</v>
      </c>
      <c r="J30" t="s">
        <v>33</v>
      </c>
      <c r="K30">
        <v>2.3103206233578664E-2</v>
      </c>
      <c r="L30">
        <v>0.23997657689630747</v>
      </c>
      <c r="M30">
        <v>0</v>
      </c>
      <c r="N30">
        <v>-0.57235301066415667</v>
      </c>
      <c r="O30">
        <v>0.56257025695426766</v>
      </c>
      <c r="P30">
        <v>-4.0233267636068156E-3</v>
      </c>
      <c r="Q30">
        <v>2.3168832927094603E-2</v>
      </c>
      <c r="R30">
        <v>4.5211229729551029E-2</v>
      </c>
      <c r="S30">
        <v>0</v>
      </c>
      <c r="T30">
        <v>0</v>
      </c>
      <c r="U30">
        <v>0</v>
      </c>
      <c r="V30">
        <v>0</v>
      </c>
      <c r="W30">
        <v>0.29783660011484026</v>
      </c>
      <c r="X30">
        <v>3.2860410353830172E-3</v>
      </c>
      <c r="Y30">
        <v>0.29455055907945726</v>
      </c>
      <c r="Z30">
        <v>0</v>
      </c>
      <c r="AA30">
        <v>0</v>
      </c>
      <c r="AB30">
        <v>0</v>
      </c>
    </row>
    <row r="31" spans="1:28" x14ac:dyDescent="0.2">
      <c r="A31" t="s">
        <v>74</v>
      </c>
      <c r="B31" t="s">
        <v>71</v>
      </c>
      <c r="C31" t="s">
        <v>32</v>
      </c>
      <c r="D31" s="1">
        <v>2</v>
      </c>
      <c r="E31" s="1">
        <v>43468</v>
      </c>
      <c r="F31" t="s">
        <v>2</v>
      </c>
      <c r="G31">
        <v>5.591387388711181E-2</v>
      </c>
      <c r="H31" t="s">
        <v>3</v>
      </c>
      <c r="I31" s="2">
        <v>0.94</v>
      </c>
      <c r="J31" t="s">
        <v>33</v>
      </c>
      <c r="K31">
        <v>5.591387388711181E-2</v>
      </c>
      <c r="L31">
        <v>3.8648741348624509</v>
      </c>
      <c r="M31">
        <v>0</v>
      </c>
      <c r="N31">
        <v>1.4267145414225497</v>
      </c>
      <c r="O31">
        <v>-1.1005857161712767</v>
      </c>
      <c r="P31">
        <v>6.5197786598008414E-2</v>
      </c>
      <c r="Q31">
        <v>-0.48190537258954846</v>
      </c>
      <c r="R31">
        <v>0.7105714482084815</v>
      </c>
      <c r="S31">
        <v>0</v>
      </c>
      <c r="T31">
        <v>0</v>
      </c>
      <c r="U31">
        <v>0</v>
      </c>
      <c r="V31">
        <v>0</v>
      </c>
      <c r="W31">
        <v>4.4533964639960146</v>
      </c>
      <c r="X31">
        <v>-3.1470358334649298E-2</v>
      </c>
      <c r="Y31">
        <v>4.4848668223306651</v>
      </c>
      <c r="Z31">
        <v>0</v>
      </c>
      <c r="AA31">
        <v>0</v>
      </c>
      <c r="AB31">
        <v>0</v>
      </c>
    </row>
    <row r="32" spans="1:28" x14ac:dyDescent="0.2">
      <c r="A32" t="s">
        <v>74</v>
      </c>
      <c r="B32" t="s">
        <v>138</v>
      </c>
      <c r="C32" t="s">
        <v>32</v>
      </c>
      <c r="D32" s="1">
        <v>2</v>
      </c>
      <c r="E32" s="1">
        <v>43150</v>
      </c>
      <c r="F32" t="s">
        <v>2</v>
      </c>
      <c r="G32">
        <v>7.8587128034444693E-3</v>
      </c>
      <c r="H32" t="s">
        <v>3</v>
      </c>
      <c r="I32" s="2">
        <v>0.06</v>
      </c>
      <c r="J32" t="s">
        <v>33</v>
      </c>
      <c r="K32">
        <v>7.8587128034444693E-3</v>
      </c>
      <c r="L32">
        <v>0.11659503090517276</v>
      </c>
      <c r="M32">
        <v>0</v>
      </c>
      <c r="N32">
        <v>-0.34286865823800788</v>
      </c>
      <c r="O32">
        <v>0.33698474948387908</v>
      </c>
      <c r="P32">
        <v>-6.6569014181104135E-4</v>
      </c>
      <c r="Q32">
        <v>5.1826775088831909E-3</v>
      </c>
      <c r="R32">
        <v>1.4782661205156269E-2</v>
      </c>
      <c r="S32">
        <v>0</v>
      </c>
      <c r="T32">
        <v>0</v>
      </c>
      <c r="U32">
        <v>0</v>
      </c>
      <c r="V32">
        <v>0</v>
      </c>
      <c r="W32">
        <v>0.13140310727858714</v>
      </c>
      <c r="X32">
        <v>1.3923365553147205E-3</v>
      </c>
      <c r="Y32">
        <v>0.13001077072327244</v>
      </c>
      <c r="Z32">
        <v>0</v>
      </c>
      <c r="AA32">
        <v>0</v>
      </c>
      <c r="AB32">
        <v>0</v>
      </c>
    </row>
    <row r="33" spans="1:28" x14ac:dyDescent="0.2">
      <c r="A33" t="s">
        <v>74</v>
      </c>
      <c r="B33" t="s">
        <v>138</v>
      </c>
      <c r="C33" t="s">
        <v>32</v>
      </c>
      <c r="D33" s="1">
        <v>2</v>
      </c>
      <c r="E33" s="1">
        <v>43203</v>
      </c>
      <c r="F33" t="s">
        <v>2</v>
      </c>
      <c r="G33">
        <v>7.8454126228407247E-3</v>
      </c>
      <c r="H33" t="s">
        <v>3</v>
      </c>
      <c r="I33" s="2">
        <v>0.05</v>
      </c>
      <c r="J33" t="s">
        <v>33</v>
      </c>
      <c r="K33">
        <v>7.8454126228407247E-3</v>
      </c>
      <c r="L33">
        <v>8.6221550888291448E-2</v>
      </c>
      <c r="M33">
        <v>0</v>
      </c>
      <c r="N33">
        <v>-3.8954072111889212E-2</v>
      </c>
      <c r="O33">
        <v>3.9273341895396448E-2</v>
      </c>
      <c r="P33">
        <v>-1.1399347159588373E-4</v>
      </c>
      <c r="Q33">
        <v>6.038198134105953E-4</v>
      </c>
      <c r="R33">
        <v>1.4404794305174931E-3</v>
      </c>
      <c r="S33">
        <v>0</v>
      </c>
      <c r="T33">
        <v>0</v>
      </c>
      <c r="U33">
        <v>0</v>
      </c>
      <c r="V33">
        <v>0</v>
      </c>
      <c r="W33">
        <v>8.9944143245781705E-2</v>
      </c>
      <c r="X33">
        <v>1.4730168016508327E-3</v>
      </c>
      <c r="Y33">
        <v>8.8471126444130868E-2</v>
      </c>
      <c r="Z33">
        <v>0</v>
      </c>
      <c r="AA33">
        <v>0</v>
      </c>
      <c r="AB33">
        <v>0</v>
      </c>
    </row>
    <row r="34" spans="1:28" x14ac:dyDescent="0.2">
      <c r="A34" t="s">
        <v>74</v>
      </c>
      <c r="B34" t="s">
        <v>138</v>
      </c>
      <c r="C34" t="s">
        <v>32</v>
      </c>
      <c r="D34" s="1">
        <v>2</v>
      </c>
      <c r="E34" s="1">
        <v>43390</v>
      </c>
      <c r="F34" t="s">
        <v>2</v>
      </c>
      <c r="G34">
        <v>7.2639432830122596E-3</v>
      </c>
      <c r="H34" t="s">
        <v>3</v>
      </c>
      <c r="I34" s="2">
        <v>0.56000000000000005</v>
      </c>
      <c r="J34" t="s">
        <v>33</v>
      </c>
      <c r="K34">
        <v>7.2639432830122596E-3</v>
      </c>
      <c r="L34">
        <v>0.12421938208693763</v>
      </c>
      <c r="M34">
        <v>0</v>
      </c>
      <c r="N34">
        <v>-0.20220010888387305</v>
      </c>
      <c r="O34">
        <v>0.19296759746936623</v>
      </c>
      <c r="P34">
        <v>-4.7527569883759141E-4</v>
      </c>
      <c r="Q34">
        <v>2.9237582794273562E-2</v>
      </c>
      <c r="R34">
        <v>3.6992842350877006E-2</v>
      </c>
      <c r="S34">
        <v>0</v>
      </c>
      <c r="T34">
        <v>0</v>
      </c>
      <c r="U34">
        <v>0</v>
      </c>
      <c r="V34">
        <v>0</v>
      </c>
      <c r="W34">
        <v>0.18080731131965461</v>
      </c>
      <c r="X34">
        <v>6.5291200910851902E-5</v>
      </c>
      <c r="Y34">
        <v>0.18074202011874371</v>
      </c>
      <c r="Z34">
        <v>0</v>
      </c>
      <c r="AA34">
        <v>0</v>
      </c>
      <c r="AB34">
        <v>0</v>
      </c>
    </row>
    <row r="35" spans="1:28" x14ac:dyDescent="0.2">
      <c r="A35" t="s">
        <v>74</v>
      </c>
      <c r="B35" t="s">
        <v>138</v>
      </c>
      <c r="C35" t="s">
        <v>32</v>
      </c>
      <c r="D35" s="1">
        <v>2</v>
      </c>
      <c r="E35" s="1">
        <v>43417</v>
      </c>
      <c r="F35" t="s">
        <v>2</v>
      </c>
      <c r="G35">
        <v>6.4230137113128055E-2</v>
      </c>
      <c r="H35" t="s">
        <v>3</v>
      </c>
      <c r="I35" s="2">
        <v>0.61</v>
      </c>
      <c r="J35" t="s">
        <v>33</v>
      </c>
      <c r="K35">
        <v>6.4230137113128055E-2</v>
      </c>
      <c r="L35">
        <v>0.48272219741178235</v>
      </c>
      <c r="M35">
        <v>0</v>
      </c>
      <c r="N35">
        <v>-0.25217460274338194</v>
      </c>
      <c r="O35">
        <v>0.24456060715635117</v>
      </c>
      <c r="P35">
        <v>2.0945177753716883E-2</v>
      </c>
      <c r="Q35">
        <v>2.3535782140806406E-2</v>
      </c>
      <c r="R35">
        <v>0.39050998217944466</v>
      </c>
      <c r="S35">
        <v>0</v>
      </c>
      <c r="T35">
        <v>0</v>
      </c>
      <c r="U35">
        <v>0</v>
      </c>
      <c r="V35">
        <v>0</v>
      </c>
      <c r="W35">
        <v>0.90831080803516773</v>
      </c>
      <c r="X35">
        <v>-1.7883358635519574E-3</v>
      </c>
      <c r="Y35">
        <v>0.91009914389871982</v>
      </c>
      <c r="Z35">
        <v>0</v>
      </c>
      <c r="AA35">
        <v>0</v>
      </c>
      <c r="AB35">
        <v>0</v>
      </c>
    </row>
    <row r="36" spans="1:28" x14ac:dyDescent="0.2">
      <c r="A36" t="s">
        <v>74</v>
      </c>
      <c r="B36" t="s">
        <v>138</v>
      </c>
      <c r="C36" t="s">
        <v>32</v>
      </c>
      <c r="D36" s="1">
        <v>2</v>
      </c>
      <c r="E36" s="1">
        <v>43488</v>
      </c>
      <c r="F36" t="s">
        <v>2</v>
      </c>
      <c r="G36">
        <v>7.4755686902959161E-3</v>
      </c>
      <c r="H36" t="s">
        <v>3</v>
      </c>
      <c r="I36" s="2">
        <v>0.82</v>
      </c>
      <c r="J36" t="s">
        <v>33</v>
      </c>
      <c r="K36">
        <v>7.4755686902959161E-3</v>
      </c>
      <c r="L36">
        <v>9.1689381502602946E-2</v>
      </c>
      <c r="M36">
        <v>0</v>
      </c>
      <c r="N36">
        <v>-9.8418485675767331E-2</v>
      </c>
      <c r="O36">
        <v>9.3212389492632511E-2</v>
      </c>
      <c r="P36">
        <v>5.9587558970125012E-3</v>
      </c>
      <c r="Q36">
        <v>1.534157365594604E-2</v>
      </c>
      <c r="R36">
        <v>5.3743924308438051E-2</v>
      </c>
      <c r="S36">
        <v>0</v>
      </c>
      <c r="T36">
        <v>0</v>
      </c>
      <c r="U36">
        <v>0</v>
      </c>
      <c r="V36">
        <v>0</v>
      </c>
      <c r="W36">
        <v>0.15984347260808701</v>
      </c>
      <c r="X36">
        <v>-1.6840665727777065E-3</v>
      </c>
      <c r="Y36">
        <v>0.16152753918086479</v>
      </c>
      <c r="Z36">
        <v>0</v>
      </c>
      <c r="AA36">
        <v>0</v>
      </c>
      <c r="AB36">
        <v>0</v>
      </c>
    </row>
    <row r="37" spans="1:28" x14ac:dyDescent="0.2">
      <c r="A37" t="s">
        <v>74</v>
      </c>
      <c r="B37" t="s">
        <v>150</v>
      </c>
      <c r="C37" t="s">
        <v>32</v>
      </c>
      <c r="D37" s="1">
        <v>2</v>
      </c>
      <c r="E37" s="1">
        <v>43137</v>
      </c>
      <c r="F37" t="s">
        <v>2</v>
      </c>
      <c r="G37">
        <v>8.046406587419886E-3</v>
      </c>
      <c r="H37" t="s">
        <v>3</v>
      </c>
      <c r="I37" s="2">
        <v>0.02</v>
      </c>
      <c r="J37" t="s">
        <v>151</v>
      </c>
      <c r="K37">
        <v>8.046406587419886E-3</v>
      </c>
      <c r="L37">
        <v>1.5885806818586454E-2</v>
      </c>
      <c r="M37">
        <v>0</v>
      </c>
      <c r="N37">
        <v>-2.3483039225661913E-2</v>
      </c>
      <c r="O37">
        <v>2.3211777864414862E-2</v>
      </c>
      <c r="P37">
        <v>-1.6409199405748971E-5</v>
      </c>
      <c r="Q37">
        <v>1.0251560172947784E-4</v>
      </c>
      <c r="R37">
        <v>4.0637448094956417E-3</v>
      </c>
      <c r="S37">
        <v>0</v>
      </c>
      <c r="T37">
        <v>0</v>
      </c>
      <c r="U37">
        <v>0</v>
      </c>
      <c r="V37">
        <v>0</v>
      </c>
      <c r="W37">
        <v>1.9600538433192923E-2</v>
      </c>
      <c r="X37">
        <v>-1.6385823596584849E-4</v>
      </c>
      <c r="Y37">
        <v>1.9764396669158774E-2</v>
      </c>
      <c r="Z37">
        <v>0</v>
      </c>
      <c r="AA37">
        <v>0</v>
      </c>
      <c r="AB37">
        <v>0</v>
      </c>
    </row>
    <row r="38" spans="1:28" x14ac:dyDescent="0.2">
      <c r="A38" t="s">
        <v>74</v>
      </c>
      <c r="B38" t="s">
        <v>35</v>
      </c>
      <c r="C38" t="s">
        <v>32</v>
      </c>
      <c r="D38" s="1">
        <v>2</v>
      </c>
      <c r="E38" s="1">
        <v>43173</v>
      </c>
      <c r="F38" t="s">
        <v>2</v>
      </c>
      <c r="G38">
        <v>1.5428007167930156E-2</v>
      </c>
      <c r="H38" t="s">
        <v>3</v>
      </c>
      <c r="I38" s="2">
        <v>0.2</v>
      </c>
      <c r="J38" t="s">
        <v>36</v>
      </c>
      <c r="K38">
        <v>1.5428007167930156E-2</v>
      </c>
      <c r="L38">
        <v>0.58161662883438525</v>
      </c>
      <c r="M38">
        <v>0</v>
      </c>
      <c r="N38">
        <v>-0.92873549955742685</v>
      </c>
      <c r="O38">
        <v>0.90841310818915122</v>
      </c>
      <c r="P38">
        <v>-5.5111415167811584E-3</v>
      </c>
      <c r="Q38">
        <v>3.2539270451722703E-2</v>
      </c>
      <c r="R38">
        <v>0.15090089023101577</v>
      </c>
      <c r="S38">
        <v>0</v>
      </c>
      <c r="T38">
        <v>0</v>
      </c>
      <c r="U38">
        <v>0</v>
      </c>
      <c r="V38">
        <v>0</v>
      </c>
      <c r="W38">
        <v>0.74852869619454188</v>
      </c>
      <c r="X38">
        <v>9.3054395624747009E-3</v>
      </c>
      <c r="Y38">
        <v>0.73922325663206723</v>
      </c>
      <c r="Z38">
        <v>0</v>
      </c>
      <c r="AA38">
        <v>0</v>
      </c>
      <c r="AB38">
        <v>0</v>
      </c>
    </row>
    <row r="39" spans="1:28" x14ac:dyDescent="0.2">
      <c r="A39" t="s">
        <v>74</v>
      </c>
      <c r="B39" t="s">
        <v>35</v>
      </c>
      <c r="C39" t="s">
        <v>32</v>
      </c>
      <c r="D39" s="1">
        <v>2</v>
      </c>
      <c r="E39" s="1">
        <v>43432</v>
      </c>
      <c r="F39" t="s">
        <v>2</v>
      </c>
      <c r="G39">
        <v>3.2699446055106551E-2</v>
      </c>
      <c r="H39" t="s">
        <v>3</v>
      </c>
      <c r="I39" s="2">
        <v>0.84</v>
      </c>
      <c r="J39" t="s">
        <v>36</v>
      </c>
      <c r="K39">
        <v>3.2699446055106551E-2</v>
      </c>
      <c r="L39">
        <v>1.3483984652856911</v>
      </c>
      <c r="M39">
        <v>0</v>
      </c>
      <c r="N39">
        <v>2.2311430796021243</v>
      </c>
      <c r="O39">
        <v>-1.9759749917351372</v>
      </c>
      <c r="P39">
        <v>0.105828825211817</v>
      </c>
      <c r="Q39">
        <v>-0.54792174925377302</v>
      </c>
      <c r="R39">
        <v>0.47467240899157348</v>
      </c>
      <c r="S39">
        <v>0</v>
      </c>
      <c r="T39">
        <v>0</v>
      </c>
      <c r="U39">
        <v>0</v>
      </c>
      <c r="V39">
        <v>0</v>
      </c>
      <c r="W39">
        <v>1.6169117366615735</v>
      </c>
      <c r="X39">
        <v>-1.9234301440721972E-2</v>
      </c>
      <c r="Y39">
        <v>1.6361460381022954</v>
      </c>
      <c r="Z39">
        <v>0</v>
      </c>
      <c r="AA39">
        <v>0</v>
      </c>
      <c r="AB39">
        <v>0</v>
      </c>
    </row>
    <row r="40" spans="1:28" x14ac:dyDescent="0.2">
      <c r="A40" t="s">
        <v>74</v>
      </c>
      <c r="B40" t="s">
        <v>35</v>
      </c>
      <c r="C40" t="s">
        <v>32</v>
      </c>
      <c r="D40" s="1">
        <v>2</v>
      </c>
      <c r="E40" s="1">
        <v>43452</v>
      </c>
      <c r="F40" t="s">
        <v>2</v>
      </c>
      <c r="G40">
        <v>4.5648018018811867E-2</v>
      </c>
      <c r="H40" t="s">
        <v>3</v>
      </c>
      <c r="I40" s="2">
        <v>0.9</v>
      </c>
      <c r="J40" t="s">
        <v>36</v>
      </c>
      <c r="K40">
        <v>4.5648018018811867E-2</v>
      </c>
      <c r="L40">
        <v>3.0552326968021539</v>
      </c>
      <c r="M40">
        <v>0</v>
      </c>
      <c r="N40">
        <v>0.27991154995316875</v>
      </c>
      <c r="O40">
        <v>-0.12466129298728676</v>
      </c>
      <c r="P40">
        <v>6.1879548704437869E-2</v>
      </c>
      <c r="Q40">
        <v>-0.21071068524516562</v>
      </c>
      <c r="R40">
        <v>-0.12923137366759688</v>
      </c>
      <c r="S40">
        <v>0</v>
      </c>
      <c r="T40">
        <v>0</v>
      </c>
      <c r="U40">
        <v>0</v>
      </c>
      <c r="V40">
        <v>0</v>
      </c>
      <c r="W40">
        <v>2.9030180166242063</v>
      </c>
      <c r="X40">
        <v>-2.9402426935504825E-2</v>
      </c>
      <c r="Y40">
        <v>2.932420443559713</v>
      </c>
      <c r="Z40">
        <v>0</v>
      </c>
      <c r="AA40">
        <v>0</v>
      </c>
      <c r="AB40">
        <v>0</v>
      </c>
    </row>
    <row r="41" spans="1:28" x14ac:dyDescent="0.2">
      <c r="A41" t="s">
        <v>74</v>
      </c>
      <c r="B41" t="s">
        <v>72</v>
      </c>
      <c r="C41" t="s">
        <v>32</v>
      </c>
      <c r="D41" s="1">
        <v>2</v>
      </c>
      <c r="E41" s="1">
        <v>43389</v>
      </c>
      <c r="F41" t="s">
        <v>2</v>
      </c>
      <c r="G41">
        <v>3.2912323057669758E-2</v>
      </c>
      <c r="H41" t="s">
        <v>3</v>
      </c>
      <c r="I41" s="2">
        <v>0.72</v>
      </c>
      <c r="J41" t="s">
        <v>33</v>
      </c>
      <c r="K41">
        <v>3.2912323057669758E-2</v>
      </c>
      <c r="L41">
        <v>0.23811220777038949</v>
      </c>
      <c r="M41">
        <v>0</v>
      </c>
      <c r="N41">
        <v>-0.16536894855749534</v>
      </c>
      <c r="O41">
        <v>0.16671759357242569</v>
      </c>
      <c r="P41">
        <v>-7.866462985806056E-3</v>
      </c>
      <c r="Q41">
        <v>2.2743622497894831E-2</v>
      </c>
      <c r="R41">
        <v>9.2626147539594372E-3</v>
      </c>
      <c r="S41">
        <v>0</v>
      </c>
      <c r="T41">
        <v>0</v>
      </c>
      <c r="U41">
        <v>0</v>
      </c>
      <c r="V41">
        <v>0</v>
      </c>
      <c r="W41">
        <v>0.26286860615525687</v>
      </c>
      <c r="X41">
        <v>-7.3202089611110828E-4</v>
      </c>
      <c r="Y41">
        <v>0.26360062705136794</v>
      </c>
      <c r="Z41">
        <v>0</v>
      </c>
      <c r="AA41">
        <v>0</v>
      </c>
      <c r="AB41">
        <v>0</v>
      </c>
    </row>
    <row r="42" spans="1:28" x14ac:dyDescent="0.2">
      <c r="A42" t="s">
        <v>74</v>
      </c>
      <c r="B42" t="s">
        <v>72</v>
      </c>
      <c r="C42" t="s">
        <v>32</v>
      </c>
      <c r="D42" s="1">
        <v>2</v>
      </c>
      <c r="E42" s="1">
        <v>43390</v>
      </c>
      <c r="F42" t="s">
        <v>2</v>
      </c>
      <c r="G42">
        <v>3.880056617357093E-2</v>
      </c>
      <c r="H42" t="s">
        <v>3</v>
      </c>
      <c r="I42" s="2">
        <v>0.68</v>
      </c>
      <c r="J42" t="s">
        <v>33</v>
      </c>
      <c r="K42">
        <v>3.880056617357093E-2</v>
      </c>
      <c r="L42">
        <v>2.5280914063192825</v>
      </c>
      <c r="M42">
        <v>0</v>
      </c>
      <c r="N42">
        <v>-3.1817016855026106</v>
      </c>
      <c r="O42">
        <v>2.990395322662994</v>
      </c>
      <c r="P42">
        <v>-8.7354419764488433E-2</v>
      </c>
      <c r="Q42">
        <v>0.54939753083822263</v>
      </c>
      <c r="R42">
        <v>-8.4602378103945927E-2</v>
      </c>
      <c r="S42">
        <v>0</v>
      </c>
      <c r="T42">
        <v>0</v>
      </c>
      <c r="U42">
        <v>0</v>
      </c>
      <c r="V42">
        <v>0</v>
      </c>
      <c r="W42">
        <v>2.7043406543047945</v>
      </c>
      <c r="X42">
        <v>-9.8851221446595045E-3</v>
      </c>
      <c r="Y42">
        <v>2.714225776449454</v>
      </c>
      <c r="Z42">
        <v>0</v>
      </c>
      <c r="AA42">
        <v>0</v>
      </c>
      <c r="AB42">
        <v>0</v>
      </c>
    </row>
    <row r="43" spans="1:28" x14ac:dyDescent="0.2">
      <c r="A43" t="s">
        <v>74</v>
      </c>
      <c r="B43" t="s">
        <v>72</v>
      </c>
      <c r="C43" t="s">
        <v>32</v>
      </c>
      <c r="D43" s="1">
        <v>2</v>
      </c>
      <c r="E43" s="1">
        <v>43398</v>
      </c>
      <c r="F43" t="s">
        <v>2</v>
      </c>
      <c r="G43">
        <v>2.8654120983430363E-2</v>
      </c>
      <c r="H43" t="s">
        <v>3</v>
      </c>
      <c r="I43" s="2">
        <v>0.54</v>
      </c>
      <c r="J43" t="s">
        <v>33</v>
      </c>
      <c r="K43">
        <v>2.8654120983430363E-2</v>
      </c>
      <c r="L43">
        <v>7.0845945409523978E-2</v>
      </c>
      <c r="M43">
        <v>0</v>
      </c>
      <c r="N43">
        <v>-0.13317070643695067</v>
      </c>
      <c r="O43">
        <v>0.12630051639469742</v>
      </c>
      <c r="P43">
        <v>-3.1437172533249824E-3</v>
      </c>
      <c r="Q43">
        <v>2.1341202502957457E-2</v>
      </c>
      <c r="R43">
        <v>0.17684816647478202</v>
      </c>
      <c r="S43">
        <v>0</v>
      </c>
      <c r="T43">
        <v>0</v>
      </c>
      <c r="U43">
        <v>0</v>
      </c>
      <c r="V43">
        <v>0</v>
      </c>
      <c r="W43">
        <v>0.25813127109599798</v>
      </c>
      <c r="X43">
        <v>-8.9013599568718419E-4</v>
      </c>
      <c r="Y43">
        <v>0.2590214070916852</v>
      </c>
      <c r="Z43">
        <v>0</v>
      </c>
      <c r="AA43">
        <v>0</v>
      </c>
      <c r="AB43">
        <v>0</v>
      </c>
    </row>
    <row r="44" spans="1:28" x14ac:dyDescent="0.2">
      <c r="A44" t="s">
        <v>74</v>
      </c>
      <c r="B44" t="s">
        <v>93</v>
      </c>
      <c r="C44" t="s">
        <v>94</v>
      </c>
      <c r="D44" s="1">
        <v>43136</v>
      </c>
      <c r="E44" s="1">
        <v>43501</v>
      </c>
      <c r="F44" t="s">
        <v>0</v>
      </c>
      <c r="G44">
        <v>-9.7715347653875625E-3</v>
      </c>
      <c r="H44" t="s">
        <v>1</v>
      </c>
      <c r="I44" s="2">
        <v>0</v>
      </c>
      <c r="J44" t="s">
        <v>73</v>
      </c>
      <c r="K44">
        <v>-9.7715347653875625E-3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0.69326821900155167</v>
      </c>
      <c r="T44">
        <v>0</v>
      </c>
      <c r="U44">
        <v>0</v>
      </c>
      <c r="V44">
        <v>0</v>
      </c>
      <c r="W44">
        <v>0.69326821900155167</v>
      </c>
      <c r="X44">
        <v>0</v>
      </c>
      <c r="Y44">
        <v>0.69326821900155167</v>
      </c>
      <c r="Z44">
        <v>0</v>
      </c>
      <c r="AA44">
        <v>0</v>
      </c>
      <c r="AB44">
        <v>0</v>
      </c>
    </row>
    <row r="45" spans="1:28" x14ac:dyDescent="0.2">
      <c r="A45" t="s">
        <v>74</v>
      </c>
      <c r="B45" t="s">
        <v>97</v>
      </c>
      <c r="C45" t="s">
        <v>152</v>
      </c>
      <c r="D45" s="1">
        <v>2</v>
      </c>
      <c r="E45" s="1">
        <v>43180</v>
      </c>
      <c r="F45" t="s">
        <v>98</v>
      </c>
      <c r="G45">
        <v>8.9045771821591527E-3</v>
      </c>
      <c r="H45" t="s">
        <v>5</v>
      </c>
      <c r="I45" s="2">
        <v>1.643835616438356E-2</v>
      </c>
      <c r="J45" t="s">
        <v>30</v>
      </c>
      <c r="K45">
        <v>8.9045771821591527E-3</v>
      </c>
      <c r="L45">
        <v>0</v>
      </c>
      <c r="M45">
        <v>0</v>
      </c>
      <c r="N45">
        <v>0.21440739567873626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1.4499999915718143</v>
      </c>
      <c r="X45">
        <v>0</v>
      </c>
      <c r="Y45">
        <v>1.4499999915718143</v>
      </c>
      <c r="Z45">
        <v>0</v>
      </c>
      <c r="AA45">
        <v>0</v>
      </c>
      <c r="AB45">
        <v>1.2355925958930782</v>
      </c>
    </row>
    <row r="46" spans="1:28" x14ac:dyDescent="0.2">
      <c r="A46" t="s">
        <v>74</v>
      </c>
      <c r="B46" t="s">
        <v>97</v>
      </c>
      <c r="C46" t="s">
        <v>140</v>
      </c>
      <c r="D46" s="1">
        <v>2</v>
      </c>
      <c r="E46" s="1">
        <v>43208</v>
      </c>
      <c r="F46" t="s">
        <v>98</v>
      </c>
      <c r="G46">
        <v>9.6092576671063957E-3</v>
      </c>
      <c r="H46" t="s">
        <v>5</v>
      </c>
      <c r="I46" s="2">
        <v>7.6712328767123292E-2</v>
      </c>
      <c r="J46" t="s">
        <v>30</v>
      </c>
      <c r="K46">
        <v>9.6092576671063957E-3</v>
      </c>
      <c r="L46">
        <v>0</v>
      </c>
      <c r="M46">
        <v>0</v>
      </c>
      <c r="N46">
        <v>5.7042167417990983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-1.3103465830305785</v>
      </c>
      <c r="X46">
        <v>0</v>
      </c>
      <c r="Y46">
        <v>-1.3103465830305785</v>
      </c>
      <c r="Z46">
        <v>0</v>
      </c>
      <c r="AA46">
        <v>0</v>
      </c>
      <c r="AB46">
        <v>-7.0145633248296777</v>
      </c>
    </row>
    <row r="47" spans="1:28" x14ac:dyDescent="0.2">
      <c r="A47" t="s">
        <v>74</v>
      </c>
      <c r="B47" t="s">
        <v>57</v>
      </c>
      <c r="C47" t="s">
        <v>32</v>
      </c>
      <c r="D47" s="1">
        <v>2</v>
      </c>
      <c r="E47" s="1">
        <v>43178</v>
      </c>
      <c r="F47" t="s">
        <v>2</v>
      </c>
      <c r="G47">
        <v>7.7085913063077004E-3</v>
      </c>
      <c r="H47" t="s">
        <v>3</v>
      </c>
      <c r="I47" s="2">
        <v>0.21</v>
      </c>
      <c r="J47" t="s">
        <v>33</v>
      </c>
      <c r="K47">
        <v>7.7085913063077004E-3</v>
      </c>
      <c r="L47">
        <v>9.4076142041888994E-2</v>
      </c>
      <c r="M47">
        <v>0</v>
      </c>
      <c r="N47">
        <v>2.606546564798002E-2</v>
      </c>
      <c r="O47">
        <v>-2.1905240744775522E-2</v>
      </c>
      <c r="P47">
        <v>3.0705447994904727E-3</v>
      </c>
      <c r="Q47">
        <v>-3.0598616721216106E-3</v>
      </c>
      <c r="R47">
        <v>5.8617450751333261E-2</v>
      </c>
      <c r="S47">
        <v>0</v>
      </c>
      <c r="T47">
        <v>0</v>
      </c>
      <c r="U47">
        <v>0</v>
      </c>
      <c r="V47">
        <v>0</v>
      </c>
      <c r="W47">
        <v>0.15872864765370606</v>
      </c>
      <c r="X47">
        <v>1.8641468299103901E-3</v>
      </c>
      <c r="Y47">
        <v>0.15686450082379563</v>
      </c>
      <c r="Z47">
        <v>0</v>
      </c>
      <c r="AA47">
        <v>0</v>
      </c>
      <c r="AB47">
        <v>0</v>
      </c>
    </row>
    <row r="48" spans="1:28" x14ac:dyDescent="0.2">
      <c r="A48" t="s">
        <v>74</v>
      </c>
      <c r="B48" t="s">
        <v>57</v>
      </c>
      <c r="C48" t="s">
        <v>32</v>
      </c>
      <c r="D48" s="1">
        <v>2</v>
      </c>
      <c r="E48" s="1">
        <v>43329</v>
      </c>
      <c r="F48" t="s">
        <v>2</v>
      </c>
      <c r="G48">
        <v>8.2630086279796514E-3</v>
      </c>
      <c r="H48" t="s">
        <v>3</v>
      </c>
      <c r="I48" s="2">
        <v>0.56000000000000005</v>
      </c>
      <c r="J48" t="s">
        <v>33</v>
      </c>
      <c r="K48">
        <v>8.2630086279796514E-3</v>
      </c>
      <c r="L48">
        <v>0.49204764336918588</v>
      </c>
      <c r="M48">
        <v>0</v>
      </c>
      <c r="N48">
        <v>-2.4892888400764573E-2</v>
      </c>
      <c r="O48">
        <v>3.4969298103426916E-2</v>
      </c>
      <c r="P48">
        <v>1.3546282313223024E-2</v>
      </c>
      <c r="Q48">
        <v>-2.3993652765973449E-2</v>
      </c>
      <c r="R48">
        <v>8.3578884293690189E-2</v>
      </c>
      <c r="S48">
        <v>0</v>
      </c>
      <c r="T48">
        <v>0</v>
      </c>
      <c r="U48">
        <v>0</v>
      </c>
      <c r="V48">
        <v>0</v>
      </c>
      <c r="W48">
        <v>0.57723007054867492</v>
      </c>
      <c r="X48">
        <v>1.9745036358869159E-3</v>
      </c>
      <c r="Y48">
        <v>0.57525556691278801</v>
      </c>
      <c r="Z48">
        <v>0</v>
      </c>
      <c r="AA48">
        <v>0</v>
      </c>
      <c r="AB48">
        <v>0</v>
      </c>
    </row>
    <row r="49" spans="1:28" x14ac:dyDescent="0.2">
      <c r="A49" t="s">
        <v>74</v>
      </c>
      <c r="B49" t="s">
        <v>57</v>
      </c>
      <c r="C49" t="s">
        <v>32</v>
      </c>
      <c r="D49" s="1">
        <v>2</v>
      </c>
      <c r="E49" s="1">
        <v>43481</v>
      </c>
      <c r="F49" t="s">
        <v>2</v>
      </c>
      <c r="G49">
        <v>7.5845613606950286E-3</v>
      </c>
      <c r="H49" t="s">
        <v>3</v>
      </c>
      <c r="I49" s="2">
        <v>0.99</v>
      </c>
      <c r="J49" t="s">
        <v>33</v>
      </c>
      <c r="K49">
        <v>7.5845613606950286E-3</v>
      </c>
      <c r="L49">
        <v>0.58628620774958806</v>
      </c>
      <c r="M49">
        <v>0</v>
      </c>
      <c r="N49">
        <v>2.83989361130574E-2</v>
      </c>
      <c r="O49">
        <v>2.1310405643203403E-3</v>
      </c>
      <c r="P49">
        <v>-1.7543744913247705E-3</v>
      </c>
      <c r="Q49">
        <v>-2.0540519628870321E-2</v>
      </c>
      <c r="R49">
        <v>7.2317929195725855E-2</v>
      </c>
      <c r="S49">
        <v>0</v>
      </c>
      <c r="T49">
        <v>0</v>
      </c>
      <c r="U49">
        <v>0</v>
      </c>
      <c r="V49">
        <v>0</v>
      </c>
      <c r="W49">
        <v>0.65575325975832277</v>
      </c>
      <c r="X49">
        <v>-1.1085959744174263E-2</v>
      </c>
      <c r="Y49">
        <v>0.66683921950249692</v>
      </c>
      <c r="Z49">
        <v>0</v>
      </c>
      <c r="AA49">
        <v>0</v>
      </c>
      <c r="AB49">
        <v>0</v>
      </c>
    </row>
    <row r="50" spans="1:28" x14ac:dyDescent="0.2">
      <c r="A50" t="s">
        <v>74</v>
      </c>
      <c r="B50" t="s">
        <v>57</v>
      </c>
      <c r="C50" t="s">
        <v>32</v>
      </c>
      <c r="D50" s="1">
        <v>2</v>
      </c>
      <c r="E50" s="1">
        <v>43486</v>
      </c>
      <c r="F50" t="s">
        <v>2</v>
      </c>
      <c r="G50">
        <v>2.8603311619484539E-2</v>
      </c>
      <c r="H50" t="s">
        <v>3</v>
      </c>
      <c r="I50" s="2">
        <v>1.03</v>
      </c>
      <c r="J50" t="s">
        <v>33</v>
      </c>
      <c r="K50">
        <v>2.8603311619484539E-2</v>
      </c>
      <c r="L50">
        <v>2.6006095170165109</v>
      </c>
      <c r="M50">
        <v>0</v>
      </c>
      <c r="N50">
        <v>-0.52666657193807798</v>
      </c>
      <c r="O50">
        <v>0.58820932080389587</v>
      </c>
      <c r="P50">
        <v>-8.659578927022811E-2</v>
      </c>
      <c r="Q50">
        <v>0.15049465815462768</v>
      </c>
      <c r="R50">
        <v>0.18145214684011629</v>
      </c>
      <c r="S50">
        <v>0</v>
      </c>
      <c r="T50">
        <v>0</v>
      </c>
      <c r="U50">
        <v>0</v>
      </c>
      <c r="V50">
        <v>0</v>
      </c>
      <c r="W50">
        <v>2.87572918253974</v>
      </c>
      <c r="X50">
        <v>-3.1774099067104121E-2</v>
      </c>
      <c r="Y50">
        <v>2.9075032816068451</v>
      </c>
      <c r="Z50">
        <v>0</v>
      </c>
      <c r="AA50">
        <v>0</v>
      </c>
      <c r="AB50">
        <v>0</v>
      </c>
    </row>
    <row r="51" spans="1:28" x14ac:dyDescent="0.2">
      <c r="A51" t="s">
        <v>74</v>
      </c>
      <c r="B51" t="s">
        <v>57</v>
      </c>
      <c r="C51" t="s">
        <v>32</v>
      </c>
      <c r="D51" s="1">
        <v>2</v>
      </c>
      <c r="E51" s="1">
        <v>43507</v>
      </c>
      <c r="F51" t="s">
        <v>2</v>
      </c>
      <c r="G51">
        <v>7.1368494701036051E-3</v>
      </c>
      <c r="H51" t="s">
        <v>3</v>
      </c>
      <c r="I51" s="2">
        <v>1.0900000000000001</v>
      </c>
      <c r="J51" t="s">
        <v>33</v>
      </c>
      <c r="K51">
        <v>7.1368494701036051E-3</v>
      </c>
      <c r="L51">
        <v>1.2030418919503822</v>
      </c>
      <c r="M51">
        <v>0</v>
      </c>
      <c r="N51">
        <v>0.35563911934264653</v>
      </c>
      <c r="O51">
        <v>-0.22222378784126837</v>
      </c>
      <c r="P51">
        <v>-0.11768254900166646</v>
      </c>
      <c r="Q51">
        <v>9.4096123564492203E-3</v>
      </c>
      <c r="R51">
        <v>0.32759773953663202</v>
      </c>
      <c r="S51">
        <v>0</v>
      </c>
      <c r="T51">
        <v>0</v>
      </c>
      <c r="U51">
        <v>0</v>
      </c>
      <c r="V51">
        <v>0</v>
      </c>
      <c r="W51">
        <v>1.5266793998969448</v>
      </c>
      <c r="X51">
        <v>-2.9102626446229841E-2</v>
      </c>
      <c r="Y51">
        <v>1.5557820263431752</v>
      </c>
      <c r="Z51">
        <v>0</v>
      </c>
      <c r="AA51">
        <v>0</v>
      </c>
      <c r="AB51">
        <v>0</v>
      </c>
    </row>
    <row r="52" spans="1:28" x14ac:dyDescent="0.2">
      <c r="A52" t="s">
        <v>74</v>
      </c>
      <c r="B52" t="s">
        <v>37</v>
      </c>
      <c r="C52" t="s">
        <v>94</v>
      </c>
      <c r="D52" s="1">
        <v>43182</v>
      </c>
      <c r="E52" s="1">
        <v>43501</v>
      </c>
      <c r="F52" t="s">
        <v>0</v>
      </c>
      <c r="G52">
        <v>-9.0045378936115996E-3</v>
      </c>
      <c r="H52" t="s">
        <v>1</v>
      </c>
      <c r="I52" s="2">
        <v>0</v>
      </c>
      <c r="J52" t="s">
        <v>73</v>
      </c>
      <c r="K52">
        <v>-9.0045378936115996E-3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1.6370650174391912</v>
      </c>
      <c r="T52">
        <v>0</v>
      </c>
      <c r="U52">
        <v>0</v>
      </c>
      <c r="V52">
        <v>0</v>
      </c>
      <c r="W52">
        <v>1.6370650174391912</v>
      </c>
      <c r="X52">
        <v>0</v>
      </c>
      <c r="Y52">
        <v>1.6370650174391912</v>
      </c>
      <c r="Z52">
        <v>0</v>
      </c>
      <c r="AA52">
        <v>0</v>
      </c>
      <c r="AB52">
        <v>0</v>
      </c>
    </row>
    <row r="53" spans="1:28" x14ac:dyDescent="0.2">
      <c r="A53" t="s">
        <v>74</v>
      </c>
      <c r="B53" t="s">
        <v>37</v>
      </c>
      <c r="C53" t="s">
        <v>94</v>
      </c>
      <c r="D53" s="1">
        <v>43200</v>
      </c>
      <c r="E53" s="1">
        <v>43501</v>
      </c>
      <c r="F53" t="s">
        <v>0</v>
      </c>
      <c r="G53">
        <v>-1.0640221274231062E-2</v>
      </c>
      <c r="H53" t="s">
        <v>1</v>
      </c>
      <c r="I53" s="2">
        <v>0</v>
      </c>
      <c r="J53" t="s">
        <v>73</v>
      </c>
      <c r="K53">
        <v>-1.0640221274231062E-2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0.77322287370098619</v>
      </c>
      <c r="T53">
        <v>0</v>
      </c>
      <c r="U53">
        <v>0</v>
      </c>
      <c r="V53">
        <v>0</v>
      </c>
      <c r="W53">
        <v>0.77322287370098619</v>
      </c>
      <c r="X53">
        <v>0</v>
      </c>
      <c r="Y53">
        <v>0.77322287370098619</v>
      </c>
      <c r="Z53">
        <v>0</v>
      </c>
      <c r="AA53">
        <v>0</v>
      </c>
      <c r="AB53">
        <v>0</v>
      </c>
    </row>
    <row r="54" spans="1:28" x14ac:dyDescent="0.2">
      <c r="A54" t="s">
        <v>74</v>
      </c>
      <c r="B54" t="s">
        <v>37</v>
      </c>
      <c r="C54" t="s">
        <v>76</v>
      </c>
      <c r="D54" s="1">
        <v>42961</v>
      </c>
      <c r="E54" s="1">
        <v>43236</v>
      </c>
      <c r="F54" t="s">
        <v>0</v>
      </c>
      <c r="G54">
        <v>-0.10138994968827901</v>
      </c>
      <c r="H54" t="s">
        <v>1</v>
      </c>
      <c r="I54" s="2">
        <v>0</v>
      </c>
      <c r="J54" t="s">
        <v>73</v>
      </c>
      <c r="K54">
        <v>-0.10138994968827901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33.679700269339726</v>
      </c>
      <c r="T54">
        <v>0</v>
      </c>
      <c r="U54">
        <v>0</v>
      </c>
      <c r="V54">
        <v>0</v>
      </c>
      <c r="W54">
        <v>33.679700269339726</v>
      </c>
      <c r="X54">
        <v>0</v>
      </c>
      <c r="Y54">
        <v>33.679700269339726</v>
      </c>
      <c r="Z54">
        <v>0</v>
      </c>
      <c r="AA54">
        <v>0</v>
      </c>
      <c r="AB54">
        <v>0</v>
      </c>
    </row>
    <row r="55" spans="1:28" x14ac:dyDescent="0.2">
      <c r="A55" t="s">
        <v>74</v>
      </c>
      <c r="B55" t="s">
        <v>37</v>
      </c>
      <c r="C55" t="s">
        <v>77</v>
      </c>
      <c r="D55" s="1">
        <v>42963</v>
      </c>
      <c r="E55" s="1">
        <v>43237</v>
      </c>
      <c r="F55" t="s">
        <v>0</v>
      </c>
      <c r="G55">
        <v>-0.10015547522618877</v>
      </c>
      <c r="H55" t="s">
        <v>1</v>
      </c>
      <c r="I55" s="2">
        <v>0</v>
      </c>
      <c r="J55" t="s">
        <v>73</v>
      </c>
      <c r="K55">
        <v>-0.10015547522618877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33.269632703459877</v>
      </c>
      <c r="T55">
        <v>0</v>
      </c>
      <c r="U55">
        <v>0</v>
      </c>
      <c r="V55">
        <v>0</v>
      </c>
      <c r="W55">
        <v>33.269632703459877</v>
      </c>
      <c r="X55">
        <v>0</v>
      </c>
      <c r="Y55">
        <v>33.269632703459877</v>
      </c>
      <c r="Z55">
        <v>0</v>
      </c>
      <c r="AA55">
        <v>0</v>
      </c>
      <c r="AB55">
        <v>0</v>
      </c>
    </row>
    <row r="56" spans="1:28" x14ac:dyDescent="0.2">
      <c r="A56" t="s">
        <v>74</v>
      </c>
      <c r="B56" t="s">
        <v>37</v>
      </c>
      <c r="C56" t="s">
        <v>95</v>
      </c>
      <c r="D56" s="1">
        <v>42971</v>
      </c>
      <c r="E56" s="1">
        <v>43237</v>
      </c>
      <c r="F56" t="s">
        <v>0</v>
      </c>
      <c r="G56">
        <v>9.9618202126564248E-2</v>
      </c>
      <c r="H56" t="s">
        <v>1</v>
      </c>
      <c r="I56" s="2">
        <v>0</v>
      </c>
      <c r="J56" t="s">
        <v>73</v>
      </c>
      <c r="K56">
        <v>9.9618202126564248E-2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-33.09116139527039</v>
      </c>
      <c r="T56">
        <v>0</v>
      </c>
      <c r="U56">
        <v>0</v>
      </c>
      <c r="V56">
        <v>0</v>
      </c>
      <c r="W56">
        <v>-33.09116139527039</v>
      </c>
      <c r="X56">
        <v>0</v>
      </c>
      <c r="Y56">
        <v>-33.09116139527039</v>
      </c>
      <c r="Z56">
        <v>0</v>
      </c>
      <c r="AA56">
        <v>0</v>
      </c>
      <c r="AB56">
        <v>0</v>
      </c>
    </row>
    <row r="57" spans="1:28" x14ac:dyDescent="0.2">
      <c r="A57" t="s">
        <v>74</v>
      </c>
      <c r="B57" t="s">
        <v>37</v>
      </c>
      <c r="C57" t="s">
        <v>32</v>
      </c>
      <c r="D57" s="1">
        <v>2</v>
      </c>
      <c r="E57" s="1">
        <v>43175</v>
      </c>
      <c r="F57" t="s">
        <v>2</v>
      </c>
      <c r="G57">
        <v>1.543281168042469E-2</v>
      </c>
      <c r="H57" t="s">
        <v>3</v>
      </c>
      <c r="I57" s="2">
        <v>0.2</v>
      </c>
      <c r="J57" t="s">
        <v>33</v>
      </c>
      <c r="K57">
        <v>1.543281168042469E-2</v>
      </c>
      <c r="L57">
        <v>0.17065148661503154</v>
      </c>
      <c r="M57">
        <v>0</v>
      </c>
      <c r="N57">
        <v>2.7139867397329889E-2</v>
      </c>
      <c r="O57">
        <v>-2.0061506283728131E-2</v>
      </c>
      <c r="P57">
        <v>4.9692458012645475E-3</v>
      </c>
      <c r="Q57">
        <v>-4.1857607653497985E-3</v>
      </c>
      <c r="R57">
        <v>9.9235653156155915E-2</v>
      </c>
      <c r="S57">
        <v>0</v>
      </c>
      <c r="T57">
        <v>0</v>
      </c>
      <c r="U57">
        <v>0</v>
      </c>
      <c r="V57">
        <v>0</v>
      </c>
      <c r="W57">
        <v>0.28115526618655018</v>
      </c>
      <c r="X57">
        <v>3.4062802658461626E-3</v>
      </c>
      <c r="Y57">
        <v>0.27774898592070402</v>
      </c>
      <c r="Z57">
        <v>0</v>
      </c>
      <c r="AA57">
        <v>0</v>
      </c>
      <c r="AB57">
        <v>0</v>
      </c>
    </row>
    <row r="58" spans="1:28" x14ac:dyDescent="0.2">
      <c r="A58" t="s">
        <v>74</v>
      </c>
      <c r="B58" t="s">
        <v>37</v>
      </c>
      <c r="C58" t="s">
        <v>32</v>
      </c>
      <c r="D58" s="1">
        <v>2</v>
      </c>
      <c r="E58" s="1">
        <v>43200</v>
      </c>
      <c r="F58" t="s">
        <v>2</v>
      </c>
      <c r="G58">
        <v>7.3651244112943092E-3</v>
      </c>
      <c r="H58" t="s">
        <v>3</v>
      </c>
      <c r="I58" s="2">
        <v>0.11</v>
      </c>
      <c r="J58" t="s">
        <v>33</v>
      </c>
      <c r="K58">
        <v>7.3651244112943092E-3</v>
      </c>
      <c r="L58">
        <v>0.10291607926407584</v>
      </c>
      <c r="M58">
        <v>0</v>
      </c>
      <c r="N58">
        <v>-3.8095046190299048E-2</v>
      </c>
      <c r="O58">
        <v>3.9853646783923113E-2</v>
      </c>
      <c r="P58">
        <v>-5.5345153164033532E-4</v>
      </c>
      <c r="Q58">
        <v>1.1104004923256784E-3</v>
      </c>
      <c r="R58">
        <v>8.2842087178984745E-3</v>
      </c>
      <c r="S58">
        <v>0</v>
      </c>
      <c r="T58">
        <v>0</v>
      </c>
      <c r="U58">
        <v>0</v>
      </c>
      <c r="V58">
        <v>0</v>
      </c>
      <c r="W58">
        <v>0.11532133132019828</v>
      </c>
      <c r="X58">
        <v>1.8054937839145347E-3</v>
      </c>
      <c r="Y58">
        <v>0.11351583753628378</v>
      </c>
      <c r="Z58">
        <v>0</v>
      </c>
      <c r="AA58">
        <v>0</v>
      </c>
      <c r="AB58">
        <v>0</v>
      </c>
    </row>
    <row r="59" spans="1:28" x14ac:dyDescent="0.2">
      <c r="A59" t="s">
        <v>74</v>
      </c>
      <c r="B59" t="s">
        <v>37</v>
      </c>
      <c r="C59" t="s">
        <v>32</v>
      </c>
      <c r="D59" s="1">
        <v>2</v>
      </c>
      <c r="E59" s="1">
        <v>43206</v>
      </c>
      <c r="F59" t="s">
        <v>2</v>
      </c>
      <c r="G59">
        <v>7.7808677524211318E-3</v>
      </c>
      <c r="H59" t="s">
        <v>3</v>
      </c>
      <c r="I59" s="2">
        <v>0.11</v>
      </c>
      <c r="J59" t="s">
        <v>33</v>
      </c>
      <c r="K59">
        <v>7.7808677524211318E-3</v>
      </c>
      <c r="L59">
        <v>7.7240923471286069E-2</v>
      </c>
      <c r="M59">
        <v>0</v>
      </c>
      <c r="N59">
        <v>6.836499258487902E-2</v>
      </c>
      <c r="O59">
        <v>-6.2565773189059981E-2</v>
      </c>
      <c r="P59">
        <v>-1.3380973602670112E-3</v>
      </c>
      <c r="Q59">
        <v>-1.0963753414557536E-3</v>
      </c>
      <c r="R59">
        <v>8.6365341057994347E-3</v>
      </c>
      <c r="S59">
        <v>0</v>
      </c>
      <c r="T59">
        <v>0</v>
      </c>
      <c r="U59">
        <v>0</v>
      </c>
      <c r="V59">
        <v>0</v>
      </c>
      <c r="W59">
        <v>9.0275828956774704E-2</v>
      </c>
      <c r="X59">
        <v>1.0336246855929335E-3</v>
      </c>
      <c r="Y59">
        <v>8.9242204271181763E-2</v>
      </c>
      <c r="Z59">
        <v>0</v>
      </c>
      <c r="AA59">
        <v>0</v>
      </c>
      <c r="AB59">
        <v>0</v>
      </c>
    </row>
    <row r="60" spans="1:28" x14ac:dyDescent="0.2">
      <c r="A60" t="s">
        <v>74</v>
      </c>
      <c r="B60" t="s">
        <v>37</v>
      </c>
      <c r="C60" t="s">
        <v>32</v>
      </c>
      <c r="D60" s="1">
        <v>2</v>
      </c>
      <c r="E60" s="1">
        <v>43215</v>
      </c>
      <c r="F60" t="s">
        <v>2</v>
      </c>
      <c r="G60">
        <v>2.9671678520403412E-3</v>
      </c>
      <c r="H60" t="s">
        <v>3</v>
      </c>
      <c r="I60" s="2">
        <v>0.12</v>
      </c>
      <c r="J60" t="s">
        <v>33</v>
      </c>
      <c r="K60">
        <v>2.9671678520403412E-3</v>
      </c>
      <c r="L60">
        <v>4.3095044748141425E-3</v>
      </c>
      <c r="M60">
        <v>0</v>
      </c>
      <c r="N60">
        <v>-2.1735411599903318E-2</v>
      </c>
      <c r="O60">
        <v>2.1732282963596517E-2</v>
      </c>
      <c r="P60">
        <v>-2.1168362609141501E-4</v>
      </c>
      <c r="Q60">
        <v>8.884428085739988E-4</v>
      </c>
      <c r="R60">
        <v>-6.7363054617578563E-4</v>
      </c>
      <c r="S60">
        <v>0</v>
      </c>
      <c r="T60">
        <v>0</v>
      </c>
      <c r="U60">
        <v>0</v>
      </c>
      <c r="V60">
        <v>0</v>
      </c>
      <c r="W60">
        <v>4.3560589303623361E-3</v>
      </c>
      <c r="X60">
        <v>4.6554455548191585E-5</v>
      </c>
      <c r="Y60">
        <v>4.3095044748141451E-3</v>
      </c>
      <c r="Z60">
        <v>0</v>
      </c>
      <c r="AA60">
        <v>0</v>
      </c>
      <c r="AB60">
        <v>0</v>
      </c>
    </row>
    <row r="61" spans="1:28" x14ac:dyDescent="0.2">
      <c r="A61" t="s">
        <v>74</v>
      </c>
      <c r="B61" t="s">
        <v>37</v>
      </c>
      <c r="C61" t="s">
        <v>32</v>
      </c>
      <c r="D61" s="1">
        <v>2</v>
      </c>
      <c r="E61" s="1">
        <v>43507</v>
      </c>
      <c r="F61" t="s">
        <v>2</v>
      </c>
      <c r="G61">
        <v>7.2377293834532813E-2</v>
      </c>
      <c r="H61" t="s">
        <v>3</v>
      </c>
      <c r="I61" s="2">
        <v>0.9</v>
      </c>
      <c r="J61" t="s">
        <v>33</v>
      </c>
      <c r="K61">
        <v>7.2377293834532813E-2</v>
      </c>
      <c r="L61">
        <v>1.5784048138312217</v>
      </c>
      <c r="M61">
        <v>0</v>
      </c>
      <c r="N61">
        <v>-4.7412393285573708</v>
      </c>
      <c r="O61">
        <v>4.34005149205806</v>
      </c>
      <c r="P61">
        <v>-0.13223478011553044</v>
      </c>
      <c r="Q61">
        <v>1.1237981716616885</v>
      </c>
      <c r="R61">
        <v>-0.6011230366536553</v>
      </c>
      <c r="S61">
        <v>0</v>
      </c>
      <c r="T61">
        <v>0</v>
      </c>
      <c r="U61">
        <v>0</v>
      </c>
      <c r="V61">
        <v>0</v>
      </c>
      <c r="W61">
        <v>1.5487311735982423</v>
      </c>
      <c r="X61">
        <v>-1.8926158626173008E-2</v>
      </c>
      <c r="Y61">
        <v>1.5676573322244152</v>
      </c>
      <c r="Z61">
        <v>0</v>
      </c>
      <c r="AA61">
        <v>0</v>
      </c>
      <c r="AB61">
        <v>0</v>
      </c>
    </row>
    <row r="62" spans="1:28" x14ac:dyDescent="0.2">
      <c r="A62" t="s">
        <v>74</v>
      </c>
      <c r="B62" t="s">
        <v>37</v>
      </c>
      <c r="C62" t="s">
        <v>153</v>
      </c>
      <c r="D62" s="1">
        <v>2</v>
      </c>
      <c r="E62" s="1">
        <v>43137</v>
      </c>
      <c r="F62" t="s">
        <v>4</v>
      </c>
      <c r="G62">
        <v>2.0769148506169868E-2</v>
      </c>
      <c r="H62" t="s">
        <v>3</v>
      </c>
      <c r="I62" s="2">
        <v>0.1</v>
      </c>
      <c r="J62" t="s">
        <v>33</v>
      </c>
      <c r="K62">
        <v>2.0769148506169868E-2</v>
      </c>
      <c r="L62">
        <v>0.33672123763682271</v>
      </c>
      <c r="M62">
        <v>0.24181879306798684</v>
      </c>
      <c r="N62">
        <v>0.42911023087316152</v>
      </c>
      <c r="O62">
        <v>-0.23880358375425231</v>
      </c>
      <c r="P62">
        <v>-0.10490667694318813</v>
      </c>
      <c r="Q62">
        <v>-0.28913841481683034</v>
      </c>
      <c r="R62">
        <v>0.24789817718354451</v>
      </c>
      <c r="S62">
        <v>0</v>
      </c>
      <c r="T62">
        <v>0</v>
      </c>
      <c r="U62">
        <v>0</v>
      </c>
      <c r="V62">
        <v>0</v>
      </c>
      <c r="W62">
        <v>0.38475432628998785</v>
      </c>
      <c r="X62">
        <v>-0.23794543695725692</v>
      </c>
      <c r="Y62">
        <v>0.62269976324724474</v>
      </c>
      <c r="Z62">
        <v>0</v>
      </c>
      <c r="AA62">
        <v>0</v>
      </c>
      <c r="AB62">
        <v>0</v>
      </c>
    </row>
    <row r="63" spans="1:28" x14ac:dyDescent="0.2">
      <c r="A63" t="s">
        <v>74</v>
      </c>
      <c r="B63" t="s">
        <v>38</v>
      </c>
      <c r="C63" t="s">
        <v>32</v>
      </c>
      <c r="D63" s="1">
        <v>2</v>
      </c>
      <c r="E63" s="1">
        <v>43346</v>
      </c>
      <c r="F63" t="s">
        <v>2</v>
      </c>
      <c r="G63">
        <v>2.0309128628604112E-2</v>
      </c>
      <c r="H63" t="s">
        <v>3</v>
      </c>
      <c r="I63" s="2">
        <v>0.56999999999999995</v>
      </c>
      <c r="J63" t="s">
        <v>33</v>
      </c>
      <c r="K63">
        <v>2.0309128628604112E-2</v>
      </c>
      <c r="L63">
        <v>0.88696374624035401</v>
      </c>
      <c r="M63">
        <v>0</v>
      </c>
      <c r="N63">
        <v>-0.72833903474722184</v>
      </c>
      <c r="O63">
        <v>0.67610931437025112</v>
      </c>
      <c r="P63">
        <v>-1.4464835651097191E-2</v>
      </c>
      <c r="Q63">
        <v>0.10618943504928413</v>
      </c>
      <c r="R63">
        <v>-4.5993636794893992E-3</v>
      </c>
      <c r="S63">
        <v>0</v>
      </c>
      <c r="T63">
        <v>0</v>
      </c>
      <c r="U63">
        <v>0</v>
      </c>
      <c r="V63">
        <v>0</v>
      </c>
      <c r="W63">
        <v>0.91864727777050037</v>
      </c>
      <c r="X63">
        <v>-3.2119838115806424E-3</v>
      </c>
      <c r="Y63">
        <v>0.92185926158208065</v>
      </c>
      <c r="Z63">
        <v>0</v>
      </c>
      <c r="AA63">
        <v>0</v>
      </c>
      <c r="AB63">
        <v>0</v>
      </c>
    </row>
    <row r="64" spans="1:28" x14ac:dyDescent="0.2">
      <c r="A64" t="s">
        <v>74</v>
      </c>
      <c r="B64" t="s">
        <v>38</v>
      </c>
      <c r="C64" t="s">
        <v>32</v>
      </c>
      <c r="D64" s="1">
        <v>2</v>
      </c>
      <c r="E64" s="1">
        <v>43399</v>
      </c>
      <c r="F64" t="s">
        <v>2</v>
      </c>
      <c r="G64">
        <v>1.5749429139566538E-2</v>
      </c>
      <c r="H64" t="s">
        <v>3</v>
      </c>
      <c r="I64" s="2">
        <v>0.72</v>
      </c>
      <c r="J64" t="s">
        <v>33</v>
      </c>
      <c r="K64">
        <v>1.5749429139566538E-2</v>
      </c>
      <c r="L64">
        <v>0.41775559213988839</v>
      </c>
      <c r="M64">
        <v>0</v>
      </c>
      <c r="N64">
        <v>-6.1528633677205985E-2</v>
      </c>
      <c r="O64">
        <v>5.7008294669723895E-2</v>
      </c>
      <c r="P64">
        <v>-2.9218462004197281E-4</v>
      </c>
      <c r="Q64">
        <v>8.4645371055192785E-3</v>
      </c>
      <c r="R64">
        <v>-1.3934160114661951E-2</v>
      </c>
      <c r="S64">
        <v>0</v>
      </c>
      <c r="T64">
        <v>0</v>
      </c>
      <c r="U64">
        <v>0</v>
      </c>
      <c r="V64">
        <v>0</v>
      </c>
      <c r="W64">
        <v>0.40499539922686695</v>
      </c>
      <c r="X64">
        <v>-2.4780462763546608E-3</v>
      </c>
      <c r="Y64">
        <v>0.40747344550322168</v>
      </c>
      <c r="Z64">
        <v>0</v>
      </c>
      <c r="AA64">
        <v>0</v>
      </c>
      <c r="AB64">
        <v>0</v>
      </c>
    </row>
    <row r="65" spans="1:28" x14ac:dyDescent="0.2">
      <c r="A65" t="s">
        <v>74</v>
      </c>
      <c r="B65" t="s">
        <v>38</v>
      </c>
      <c r="C65" t="s">
        <v>32</v>
      </c>
      <c r="D65" s="1">
        <v>2</v>
      </c>
      <c r="E65" s="1">
        <v>43409</v>
      </c>
      <c r="F65" t="s">
        <v>2</v>
      </c>
      <c r="G65">
        <v>3.050426042344451E-2</v>
      </c>
      <c r="H65" t="s">
        <v>3</v>
      </c>
      <c r="I65" s="2">
        <v>0.76</v>
      </c>
      <c r="J65" t="s">
        <v>33</v>
      </c>
      <c r="K65">
        <v>3.050426042344451E-2</v>
      </c>
      <c r="L65">
        <v>0.80904753621306935</v>
      </c>
      <c r="M65">
        <v>0</v>
      </c>
      <c r="N65">
        <v>1.8628093555320027</v>
      </c>
      <c r="O65">
        <v>-1.6759294594740577</v>
      </c>
      <c r="P65">
        <v>0.11929969922246091</v>
      </c>
      <c r="Q65">
        <v>-0.45876372201568405</v>
      </c>
      <c r="R65">
        <v>0.415109736677997</v>
      </c>
      <c r="S65">
        <v>0</v>
      </c>
      <c r="T65">
        <v>0</v>
      </c>
      <c r="U65">
        <v>0</v>
      </c>
      <c r="V65">
        <v>0</v>
      </c>
      <c r="W65">
        <v>1.0627316109384808</v>
      </c>
      <c r="X65">
        <v>-8.8415352173071872E-3</v>
      </c>
      <c r="Y65">
        <v>1.0715731461557876</v>
      </c>
      <c r="Z65">
        <v>0</v>
      </c>
      <c r="AA65">
        <v>0</v>
      </c>
      <c r="AB65">
        <v>0</v>
      </c>
    </row>
    <row r="66" spans="1:28" x14ac:dyDescent="0.2">
      <c r="A66" t="s">
        <v>74</v>
      </c>
      <c r="B66" t="s">
        <v>38</v>
      </c>
      <c r="C66" t="s">
        <v>32</v>
      </c>
      <c r="D66" s="1">
        <v>2</v>
      </c>
      <c r="E66" s="1">
        <v>43469</v>
      </c>
      <c r="F66" t="s">
        <v>2</v>
      </c>
      <c r="G66">
        <v>3.5894168486208904E-2</v>
      </c>
      <c r="H66" t="s">
        <v>3</v>
      </c>
      <c r="I66" s="2">
        <v>0.99</v>
      </c>
      <c r="J66" t="s">
        <v>33</v>
      </c>
      <c r="K66">
        <v>3.5894168486208904E-2</v>
      </c>
      <c r="L66">
        <v>10.322935971519041</v>
      </c>
      <c r="M66">
        <v>0</v>
      </c>
      <c r="N66">
        <v>1.8989961359590279</v>
      </c>
      <c r="O66">
        <v>-1.1043864769189962</v>
      </c>
      <c r="P66">
        <v>-2.0645116453068126E-2</v>
      </c>
      <c r="Q66">
        <v>-0.73582901961245006</v>
      </c>
      <c r="R66">
        <v>1.5698493966578335</v>
      </c>
      <c r="S66">
        <v>0</v>
      </c>
      <c r="T66">
        <v>0</v>
      </c>
      <c r="U66">
        <v>0</v>
      </c>
      <c r="V66">
        <v>0</v>
      </c>
      <c r="W66">
        <v>11.802518595467758</v>
      </c>
      <c r="X66">
        <v>-0.12840229568362718</v>
      </c>
      <c r="Y66">
        <v>11.930920891151388</v>
      </c>
      <c r="Z66">
        <v>0</v>
      </c>
      <c r="AA66">
        <v>0</v>
      </c>
      <c r="AB66">
        <v>0</v>
      </c>
    </row>
    <row r="67" spans="1:28" x14ac:dyDescent="0.2">
      <c r="A67" t="s">
        <v>74</v>
      </c>
      <c r="B67" t="s">
        <v>38</v>
      </c>
      <c r="C67" t="s">
        <v>32</v>
      </c>
      <c r="D67" s="1">
        <v>2</v>
      </c>
      <c r="E67" s="1">
        <v>43535</v>
      </c>
      <c r="F67" t="s">
        <v>2</v>
      </c>
      <c r="G67">
        <v>1.4363197129713515E-2</v>
      </c>
      <c r="H67" t="s">
        <v>3</v>
      </c>
      <c r="I67" s="2">
        <v>0.97</v>
      </c>
      <c r="J67" t="s">
        <v>33</v>
      </c>
      <c r="K67">
        <v>1.4363197129713515E-2</v>
      </c>
      <c r="L67">
        <v>0.29605628570889742</v>
      </c>
      <c r="M67">
        <v>0</v>
      </c>
      <c r="N67">
        <v>-0.82428794686288209</v>
      </c>
      <c r="O67">
        <v>0.74864491006366463</v>
      </c>
      <c r="P67">
        <v>-1.8531905632235422E-2</v>
      </c>
      <c r="Q67">
        <v>0.19903140092095264</v>
      </c>
      <c r="R67">
        <v>5.1202359327434187E-2</v>
      </c>
      <c r="S67">
        <v>0</v>
      </c>
      <c r="T67">
        <v>0</v>
      </c>
      <c r="U67">
        <v>0</v>
      </c>
      <c r="V67">
        <v>0</v>
      </c>
      <c r="W67">
        <v>0.44458038797512067</v>
      </c>
      <c r="X67">
        <v>-7.5347155507107279E-3</v>
      </c>
      <c r="Y67">
        <v>0.45211510352583134</v>
      </c>
      <c r="Z67">
        <v>0</v>
      </c>
      <c r="AA67">
        <v>0</v>
      </c>
      <c r="AB67">
        <v>0</v>
      </c>
    </row>
    <row r="68" spans="1:28" x14ac:dyDescent="0.2">
      <c r="A68" t="s">
        <v>74</v>
      </c>
      <c r="B68" t="s">
        <v>38</v>
      </c>
      <c r="C68" t="s">
        <v>32</v>
      </c>
      <c r="D68" s="1">
        <v>2</v>
      </c>
      <c r="E68" s="1">
        <v>43542</v>
      </c>
      <c r="F68" t="s">
        <v>2</v>
      </c>
      <c r="G68">
        <v>4.4934071083625821E-2</v>
      </c>
      <c r="H68" t="s">
        <v>3</v>
      </c>
      <c r="I68" s="2">
        <v>0.97</v>
      </c>
      <c r="J68" t="s">
        <v>33</v>
      </c>
      <c r="K68">
        <v>4.4934071083625821E-2</v>
      </c>
      <c r="L68">
        <v>7.980724042869107E-2</v>
      </c>
      <c r="M68">
        <v>0</v>
      </c>
      <c r="N68">
        <v>-0.538590327856312</v>
      </c>
      <c r="O68">
        <v>0.4862435980837207</v>
      </c>
      <c r="P68">
        <v>-3.2001327895100261E-2</v>
      </c>
      <c r="Q68">
        <v>0.15424926133957204</v>
      </c>
      <c r="R68">
        <v>-6.9901203671880546E-2</v>
      </c>
      <c r="S68">
        <v>0</v>
      </c>
      <c r="T68">
        <v>0</v>
      </c>
      <c r="U68">
        <v>0</v>
      </c>
      <c r="V68">
        <v>0</v>
      </c>
      <c r="W68">
        <v>7.8426003094260135E-2</v>
      </c>
      <c r="X68">
        <v>-1.381237334430829E-3</v>
      </c>
      <c r="Y68">
        <v>7.9807240428690973E-2</v>
      </c>
      <c r="Z68">
        <v>0</v>
      </c>
      <c r="AA68">
        <v>0</v>
      </c>
      <c r="AB68">
        <v>0</v>
      </c>
    </row>
    <row r="69" spans="1:28" x14ac:dyDescent="0.2">
      <c r="A69" t="s">
        <v>74</v>
      </c>
      <c r="B69" t="s">
        <v>39</v>
      </c>
      <c r="C69" t="s">
        <v>32</v>
      </c>
      <c r="D69" s="1">
        <v>2</v>
      </c>
      <c r="E69" s="1">
        <v>43431</v>
      </c>
      <c r="F69" t="s">
        <v>2</v>
      </c>
      <c r="G69">
        <v>4.5884134378356568E-2</v>
      </c>
      <c r="H69" t="s">
        <v>3</v>
      </c>
      <c r="I69" s="2">
        <v>0.78</v>
      </c>
      <c r="J69" t="s">
        <v>33</v>
      </c>
      <c r="K69">
        <v>4.5884134378356568E-2</v>
      </c>
      <c r="L69">
        <v>2.1409949471435161</v>
      </c>
      <c r="M69">
        <v>0</v>
      </c>
      <c r="N69">
        <v>-2.2370569217734344</v>
      </c>
      <c r="O69">
        <v>2.0652223287643974</v>
      </c>
      <c r="P69">
        <v>-3.0522659188472859E-2</v>
      </c>
      <c r="Q69">
        <v>0.39496394174581473</v>
      </c>
      <c r="R69">
        <v>0.24430975789624673</v>
      </c>
      <c r="S69">
        <v>0</v>
      </c>
      <c r="T69">
        <v>0</v>
      </c>
      <c r="U69">
        <v>0</v>
      </c>
      <c r="V69">
        <v>0</v>
      </c>
      <c r="W69">
        <v>2.5720445170455699</v>
      </c>
      <c r="X69">
        <v>-5.8668775424978257E-3</v>
      </c>
      <c r="Y69">
        <v>2.5779113945880678</v>
      </c>
      <c r="Z69">
        <v>0</v>
      </c>
      <c r="AA69">
        <v>0</v>
      </c>
      <c r="AB69">
        <v>0</v>
      </c>
    </row>
    <row r="70" spans="1:28" x14ac:dyDescent="0.2">
      <c r="A70" t="s">
        <v>74</v>
      </c>
      <c r="B70" t="s">
        <v>39</v>
      </c>
      <c r="C70" t="s">
        <v>32</v>
      </c>
      <c r="D70" s="1">
        <v>2</v>
      </c>
      <c r="E70" s="1">
        <v>43482</v>
      </c>
      <c r="F70" t="s">
        <v>2</v>
      </c>
      <c r="G70">
        <v>5.0611855287163679E-2</v>
      </c>
      <c r="H70" t="s">
        <v>3</v>
      </c>
      <c r="I70" s="2">
        <v>0.82</v>
      </c>
      <c r="J70" t="s">
        <v>33</v>
      </c>
      <c r="K70">
        <v>5.0611855287163679E-2</v>
      </c>
      <c r="L70">
        <v>0.99826216507877119</v>
      </c>
      <c r="M70">
        <v>0</v>
      </c>
      <c r="N70">
        <v>-2.4651095311144271</v>
      </c>
      <c r="O70">
        <v>2.268839682119471</v>
      </c>
      <c r="P70">
        <v>-4.4840912428750358E-2</v>
      </c>
      <c r="Q70">
        <v>0.5218364844811475</v>
      </c>
      <c r="R70">
        <v>0.20472442022540832</v>
      </c>
      <c r="S70">
        <v>0</v>
      </c>
      <c r="T70">
        <v>0</v>
      </c>
      <c r="U70">
        <v>0</v>
      </c>
      <c r="V70">
        <v>0</v>
      </c>
      <c r="W70">
        <v>1.4862521995690343</v>
      </c>
      <c r="X70">
        <v>2.5398912074141053E-3</v>
      </c>
      <c r="Y70">
        <v>1.4837123083616202</v>
      </c>
      <c r="Z70">
        <v>0</v>
      </c>
      <c r="AA70">
        <v>0</v>
      </c>
      <c r="AB70">
        <v>0</v>
      </c>
    </row>
    <row r="71" spans="1:28" x14ac:dyDescent="0.2">
      <c r="A71" t="s">
        <v>74</v>
      </c>
      <c r="B71" t="s">
        <v>154</v>
      </c>
      <c r="C71" t="s">
        <v>155</v>
      </c>
      <c r="D71" s="1">
        <v>2</v>
      </c>
      <c r="E71" s="1">
        <v>43230</v>
      </c>
      <c r="F71" t="s">
        <v>0</v>
      </c>
      <c r="G71">
        <v>9.3882385840498867E-3</v>
      </c>
      <c r="H71" t="s">
        <v>5</v>
      </c>
      <c r="I71" s="2">
        <v>0.24931506849315069</v>
      </c>
      <c r="J71" t="s">
        <v>30</v>
      </c>
      <c r="K71">
        <v>9.3882385840498867E-3</v>
      </c>
      <c r="L71">
        <v>0</v>
      </c>
      <c r="M71">
        <v>0</v>
      </c>
      <c r="N71">
        <v>9.9664116427726161E-3</v>
      </c>
      <c r="O71">
        <v>0</v>
      </c>
      <c r="P71">
        <v>0</v>
      </c>
      <c r="Q71">
        <v>0</v>
      </c>
      <c r="R71">
        <v>0</v>
      </c>
      <c r="S71">
        <v>1.1954937084441875</v>
      </c>
      <c r="T71">
        <v>0</v>
      </c>
      <c r="U71">
        <v>0</v>
      </c>
      <c r="V71">
        <v>0</v>
      </c>
      <c r="W71">
        <v>1.2054601200869606</v>
      </c>
      <c r="X71">
        <v>0</v>
      </c>
      <c r="Y71">
        <v>1.2054601200869606</v>
      </c>
      <c r="Z71">
        <v>0</v>
      </c>
      <c r="AA71">
        <v>0</v>
      </c>
      <c r="AB71">
        <v>0</v>
      </c>
    </row>
    <row r="72" spans="1:28" x14ac:dyDescent="0.2">
      <c r="A72" t="s">
        <v>78</v>
      </c>
      <c r="B72" t="s">
        <v>156</v>
      </c>
      <c r="C72" t="s">
        <v>157</v>
      </c>
      <c r="D72" s="1">
        <v>2</v>
      </c>
      <c r="E72" s="1">
        <v>49444</v>
      </c>
      <c r="F72" t="s">
        <v>4</v>
      </c>
      <c r="G72">
        <v>1.3368189998318064E-3</v>
      </c>
      <c r="H72" t="s">
        <v>6</v>
      </c>
      <c r="I72" s="2">
        <v>8.9600000000000009</v>
      </c>
      <c r="J72" t="s">
        <v>151</v>
      </c>
      <c r="K72">
        <v>1.3368189998318064E-3</v>
      </c>
      <c r="L72">
        <v>0.10504056121022785</v>
      </c>
      <c r="M72">
        <v>0.12013243693416807</v>
      </c>
      <c r="N72">
        <v>0.25573679053621612</v>
      </c>
      <c r="O72">
        <v>0.61515179411566889</v>
      </c>
      <c r="P72">
        <v>-0.7796696500251824</v>
      </c>
      <c r="Q72">
        <v>-1.0213408182806047E-2</v>
      </c>
      <c r="R72">
        <v>0.2290364858811352</v>
      </c>
      <c r="S72">
        <v>0</v>
      </c>
      <c r="T72">
        <v>0</v>
      </c>
      <c r="U72">
        <v>0</v>
      </c>
      <c r="V72">
        <v>0</v>
      </c>
      <c r="W72">
        <v>0.40753025150919209</v>
      </c>
      <c r="X72">
        <v>-0.12768475896023568</v>
      </c>
      <c r="Y72">
        <v>0.53521501046942777</v>
      </c>
      <c r="Z72">
        <v>0</v>
      </c>
      <c r="AA72">
        <v>0</v>
      </c>
      <c r="AB72">
        <v>0</v>
      </c>
    </row>
    <row r="73" spans="1:28" x14ac:dyDescent="0.2">
      <c r="A73" t="s">
        <v>78</v>
      </c>
      <c r="B73" t="s">
        <v>31</v>
      </c>
      <c r="C73" t="s">
        <v>94</v>
      </c>
      <c r="D73" s="1">
        <v>43186</v>
      </c>
      <c r="E73" s="1">
        <v>43501</v>
      </c>
      <c r="F73" t="s">
        <v>0</v>
      </c>
      <c r="G73">
        <v>-2.4351435496560773E-2</v>
      </c>
      <c r="H73" t="s">
        <v>1</v>
      </c>
      <c r="I73" s="2">
        <v>0</v>
      </c>
      <c r="J73" t="s">
        <v>73</v>
      </c>
      <c r="K73">
        <v>-2.4351435496560773E-2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2.6653935032947684</v>
      </c>
      <c r="T73">
        <v>0</v>
      </c>
      <c r="U73">
        <v>0</v>
      </c>
      <c r="V73">
        <v>0</v>
      </c>
      <c r="W73">
        <v>2.6653935032947684</v>
      </c>
      <c r="X73">
        <v>0</v>
      </c>
      <c r="Y73">
        <v>2.6653935032947684</v>
      </c>
      <c r="Z73">
        <v>0</v>
      </c>
      <c r="AA73">
        <v>0</v>
      </c>
      <c r="AB73">
        <v>0</v>
      </c>
    </row>
    <row r="74" spans="1:28" x14ac:dyDescent="0.2">
      <c r="A74" t="s">
        <v>78</v>
      </c>
      <c r="B74" t="s">
        <v>31</v>
      </c>
      <c r="C74" t="s">
        <v>92</v>
      </c>
      <c r="D74" s="1">
        <v>42970</v>
      </c>
      <c r="E74" s="1">
        <v>43236</v>
      </c>
      <c r="F74" t="s">
        <v>0</v>
      </c>
      <c r="G74">
        <v>8.6830471118389319E-2</v>
      </c>
      <c r="H74" t="s">
        <v>1</v>
      </c>
      <c r="I74" s="2">
        <v>0</v>
      </c>
      <c r="J74" t="s">
        <v>73</v>
      </c>
      <c r="K74">
        <v>8.6830471118389319E-2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-33.387147735068353</v>
      </c>
      <c r="T74">
        <v>0</v>
      </c>
      <c r="U74">
        <v>0</v>
      </c>
      <c r="V74">
        <v>0</v>
      </c>
      <c r="W74">
        <v>-33.387147735068353</v>
      </c>
      <c r="X74">
        <v>0</v>
      </c>
      <c r="Y74">
        <v>-33.387147735068353</v>
      </c>
      <c r="Z74">
        <v>0</v>
      </c>
      <c r="AA74">
        <v>0</v>
      </c>
      <c r="AB74">
        <v>0</v>
      </c>
    </row>
    <row r="75" spans="1:28" x14ac:dyDescent="0.2">
      <c r="A75" t="s">
        <v>78</v>
      </c>
      <c r="B75" t="s">
        <v>31</v>
      </c>
      <c r="C75" t="s">
        <v>32</v>
      </c>
      <c r="D75" s="1">
        <v>2</v>
      </c>
      <c r="E75" s="1">
        <v>43230</v>
      </c>
      <c r="F75" t="s">
        <v>2</v>
      </c>
      <c r="G75">
        <v>1.9758279176337727E-3</v>
      </c>
      <c r="H75" t="s">
        <v>3</v>
      </c>
      <c r="I75" s="2">
        <v>0.22</v>
      </c>
      <c r="J75" t="s">
        <v>33</v>
      </c>
      <c r="K75">
        <v>1.9758279176337727E-3</v>
      </c>
      <c r="L75">
        <v>8.3033115200609034E-2</v>
      </c>
      <c r="M75">
        <v>0</v>
      </c>
      <c r="N75">
        <v>4.2800089277749573E-2</v>
      </c>
      <c r="O75">
        <v>-3.7151239946495614E-2</v>
      </c>
      <c r="P75">
        <v>2.8933993731875988E-4</v>
      </c>
      <c r="Q75">
        <v>-3.6496892202186213E-3</v>
      </c>
      <c r="R75">
        <v>5.6651224421538134E-4</v>
      </c>
      <c r="S75">
        <v>0</v>
      </c>
      <c r="T75">
        <v>0</v>
      </c>
      <c r="U75">
        <v>0</v>
      </c>
      <c r="V75">
        <v>0</v>
      </c>
      <c r="W75">
        <v>8.6838134069091619E-2</v>
      </c>
      <c r="X75">
        <v>9.5000657591309649E-4</v>
      </c>
      <c r="Y75">
        <v>8.588812749317852E-2</v>
      </c>
      <c r="Z75">
        <v>0</v>
      </c>
      <c r="AA75">
        <v>0</v>
      </c>
      <c r="AB75">
        <v>0</v>
      </c>
    </row>
    <row r="76" spans="1:28" x14ac:dyDescent="0.2">
      <c r="A76" t="s">
        <v>78</v>
      </c>
      <c r="B76" t="s">
        <v>31</v>
      </c>
      <c r="C76" t="s">
        <v>32</v>
      </c>
      <c r="D76" s="1">
        <v>2</v>
      </c>
      <c r="E76" s="1">
        <v>43447</v>
      </c>
      <c r="F76" t="s">
        <v>2</v>
      </c>
      <c r="G76">
        <v>1.9394187981724147E-2</v>
      </c>
      <c r="H76" t="s">
        <v>3</v>
      </c>
      <c r="I76" s="2">
        <v>0.81</v>
      </c>
      <c r="J76" t="s">
        <v>33</v>
      </c>
      <c r="K76">
        <v>1.9394187981724147E-2</v>
      </c>
      <c r="L76">
        <v>0.93888839831287529</v>
      </c>
      <c r="M76">
        <v>0</v>
      </c>
      <c r="N76">
        <v>-1.1805065301799056</v>
      </c>
      <c r="O76">
        <v>1.1015926467781472</v>
      </c>
      <c r="P76">
        <v>-3.564941704229152E-2</v>
      </c>
      <c r="Q76">
        <v>0.23480123857043544</v>
      </c>
      <c r="R76">
        <v>-0.10561149257797971</v>
      </c>
      <c r="S76">
        <v>0</v>
      </c>
      <c r="T76">
        <v>0</v>
      </c>
      <c r="U76">
        <v>0</v>
      </c>
      <c r="V76">
        <v>0</v>
      </c>
      <c r="W76">
        <v>0.94658787512165132</v>
      </c>
      <c r="X76">
        <v>-6.926968739628646E-3</v>
      </c>
      <c r="Y76">
        <v>0.95351484386128005</v>
      </c>
      <c r="Z76">
        <v>0</v>
      </c>
      <c r="AA76">
        <v>0</v>
      </c>
      <c r="AB76">
        <v>0</v>
      </c>
    </row>
    <row r="77" spans="1:28" x14ac:dyDescent="0.2">
      <c r="A77" t="s">
        <v>78</v>
      </c>
      <c r="B77" t="s">
        <v>31</v>
      </c>
      <c r="C77" t="s">
        <v>32</v>
      </c>
      <c r="D77" s="1">
        <v>2</v>
      </c>
      <c r="E77" s="1">
        <v>43454</v>
      </c>
      <c r="F77" t="s">
        <v>2</v>
      </c>
      <c r="G77">
        <v>1.572141276646739E-2</v>
      </c>
      <c r="H77" t="s">
        <v>3</v>
      </c>
      <c r="I77" s="2">
        <v>0.7</v>
      </c>
      <c r="J77" t="s">
        <v>33</v>
      </c>
      <c r="K77">
        <v>1.572141276646739E-2</v>
      </c>
      <c r="L77">
        <v>7.4231073177205772E-2</v>
      </c>
      <c r="M77">
        <v>0</v>
      </c>
      <c r="N77">
        <v>-0.10261414940225698</v>
      </c>
      <c r="O77">
        <v>9.7752261764289694E-2</v>
      </c>
      <c r="P77">
        <v>-7.3144236672644126E-3</v>
      </c>
      <c r="Q77">
        <v>2.2944383133054691E-2</v>
      </c>
      <c r="R77">
        <v>-1.0768071827822948E-2</v>
      </c>
      <c r="S77">
        <v>0</v>
      </c>
      <c r="T77">
        <v>0</v>
      </c>
      <c r="U77">
        <v>0</v>
      </c>
      <c r="V77">
        <v>0</v>
      </c>
      <c r="W77">
        <v>7.3705172330417679E-2</v>
      </c>
      <c r="X77">
        <v>-5.2590084678811775E-4</v>
      </c>
      <c r="Y77">
        <v>7.4231073177205786E-2</v>
      </c>
      <c r="Z77">
        <v>0</v>
      </c>
      <c r="AA77">
        <v>0</v>
      </c>
      <c r="AB77">
        <v>0</v>
      </c>
    </row>
    <row r="78" spans="1:28" x14ac:dyDescent="0.2">
      <c r="A78" t="s">
        <v>78</v>
      </c>
      <c r="B78" t="s">
        <v>31</v>
      </c>
      <c r="C78" t="s">
        <v>32</v>
      </c>
      <c r="D78" s="1">
        <v>2</v>
      </c>
      <c r="E78" s="1">
        <v>43518</v>
      </c>
      <c r="F78" t="s">
        <v>2</v>
      </c>
      <c r="G78">
        <v>2.6672607108256783E-2</v>
      </c>
      <c r="H78" t="s">
        <v>3</v>
      </c>
      <c r="I78" s="2">
        <v>0.89</v>
      </c>
      <c r="J78" t="s">
        <v>33</v>
      </c>
      <c r="K78">
        <v>2.6672607108256783E-2</v>
      </c>
      <c r="L78">
        <v>0.22636209399843213</v>
      </c>
      <c r="M78">
        <v>0</v>
      </c>
      <c r="N78">
        <v>-9.4070716278761249E-2</v>
      </c>
      <c r="O78">
        <v>9.2990668984488364E-2</v>
      </c>
      <c r="P78">
        <v>3.2481026328214896E-2</v>
      </c>
      <c r="Q78">
        <v>-8.0054801187336693E-3</v>
      </c>
      <c r="R78">
        <v>-2.3395498915208281E-2</v>
      </c>
      <c r="S78">
        <v>0</v>
      </c>
      <c r="T78">
        <v>0</v>
      </c>
      <c r="U78">
        <v>0</v>
      </c>
      <c r="V78">
        <v>0</v>
      </c>
      <c r="W78">
        <v>0.2233303009200347</v>
      </c>
      <c r="X78">
        <v>-3.0317930783975129E-3</v>
      </c>
      <c r="Y78">
        <v>0.22636209399843221</v>
      </c>
      <c r="Z78">
        <v>0</v>
      </c>
      <c r="AA78">
        <v>0</v>
      </c>
      <c r="AB78">
        <v>0</v>
      </c>
    </row>
    <row r="79" spans="1:28" x14ac:dyDescent="0.2">
      <c r="A79" t="s">
        <v>78</v>
      </c>
      <c r="B79" t="s">
        <v>31</v>
      </c>
      <c r="C79" t="s">
        <v>32</v>
      </c>
      <c r="D79" s="1">
        <v>2</v>
      </c>
      <c r="E79" s="1">
        <v>43563</v>
      </c>
      <c r="F79" t="s">
        <v>2</v>
      </c>
      <c r="G79">
        <v>6.1152893490476028E-2</v>
      </c>
      <c r="H79" t="s">
        <v>3</v>
      </c>
      <c r="I79" s="2">
        <v>1.01</v>
      </c>
      <c r="J79" t="s">
        <v>33</v>
      </c>
      <c r="K79">
        <v>6.1152893490476028E-2</v>
      </c>
      <c r="L79">
        <v>0.48721913543196954</v>
      </c>
      <c r="M79">
        <v>0</v>
      </c>
      <c r="N79">
        <v>-9.6181221773222816E-2</v>
      </c>
      <c r="O79">
        <v>0.1003417336959966</v>
      </c>
      <c r="P79">
        <v>6.4555345201178518E-2</v>
      </c>
      <c r="Q79">
        <v>-3.8335467798716341E-2</v>
      </c>
      <c r="R79">
        <v>-5.1691743794427279E-2</v>
      </c>
      <c r="S79">
        <v>0</v>
      </c>
      <c r="T79">
        <v>0</v>
      </c>
      <c r="U79">
        <v>0</v>
      </c>
      <c r="V79">
        <v>0</v>
      </c>
      <c r="W79">
        <v>0.4600481135540524</v>
      </c>
      <c r="X79">
        <v>-5.8596674087256825E-3</v>
      </c>
      <c r="Y79">
        <v>0.46590778096277802</v>
      </c>
      <c r="Z79">
        <v>0</v>
      </c>
      <c r="AA79">
        <v>0</v>
      </c>
      <c r="AB79">
        <v>0</v>
      </c>
    </row>
    <row r="80" spans="1:28" x14ac:dyDescent="0.2">
      <c r="A80" t="s">
        <v>78</v>
      </c>
      <c r="B80" t="s">
        <v>34</v>
      </c>
      <c r="C80" t="s">
        <v>32</v>
      </c>
      <c r="D80" s="1">
        <v>2</v>
      </c>
      <c r="E80" s="1">
        <v>43104</v>
      </c>
      <c r="F80" t="s">
        <v>2</v>
      </c>
      <c r="G80">
        <v>6.7748159414941873E-3</v>
      </c>
      <c r="H80" t="s">
        <v>3</v>
      </c>
      <c r="I80" s="2">
        <v>0.01</v>
      </c>
      <c r="J80" t="s">
        <v>33</v>
      </c>
      <c r="K80">
        <v>6.7748159414941873E-3</v>
      </c>
      <c r="L80">
        <v>2.3641115592349417E-2</v>
      </c>
      <c r="M80">
        <v>0</v>
      </c>
      <c r="N80">
        <v>-1.7648397251593961E-3</v>
      </c>
      <c r="O80">
        <v>1.7628452980340758E-3</v>
      </c>
      <c r="P80">
        <v>-2.2677022995781672E-6</v>
      </c>
      <c r="Q80">
        <v>6.136792125876234E-6</v>
      </c>
      <c r="R80">
        <v>5.0262408489274504E-3</v>
      </c>
      <c r="S80">
        <v>0</v>
      </c>
      <c r="T80">
        <v>0</v>
      </c>
      <c r="U80">
        <v>0</v>
      </c>
      <c r="V80">
        <v>0</v>
      </c>
      <c r="W80">
        <v>2.7494216231261383E-2</v>
      </c>
      <c r="X80">
        <v>-1.1750148727164582E-3</v>
      </c>
      <c r="Y80">
        <v>2.8669231103977844E-2</v>
      </c>
      <c r="Z80">
        <v>0</v>
      </c>
      <c r="AA80">
        <v>0</v>
      </c>
      <c r="AB80">
        <v>0</v>
      </c>
    </row>
    <row r="81" spans="1:28" x14ac:dyDescent="0.2">
      <c r="A81" t="s">
        <v>78</v>
      </c>
      <c r="B81" t="s">
        <v>34</v>
      </c>
      <c r="C81" t="s">
        <v>32</v>
      </c>
      <c r="D81" s="1">
        <v>2</v>
      </c>
      <c r="E81" s="1">
        <v>43140</v>
      </c>
      <c r="F81" t="s">
        <v>2</v>
      </c>
      <c r="G81">
        <v>1.1518721469002974E-3</v>
      </c>
      <c r="H81" t="s">
        <v>3</v>
      </c>
      <c r="I81" s="2">
        <v>0.04</v>
      </c>
      <c r="J81" t="s">
        <v>33</v>
      </c>
      <c r="K81">
        <v>1.1518721469002974E-3</v>
      </c>
      <c r="L81">
        <v>9.8982876791075414E-3</v>
      </c>
      <c r="M81">
        <v>0</v>
      </c>
      <c r="N81">
        <v>-9.2992372065533423E-3</v>
      </c>
      <c r="O81">
        <v>9.1963052625351413E-3</v>
      </c>
      <c r="P81">
        <v>-8.904751218463735E-6</v>
      </c>
      <c r="Q81">
        <v>3.9053677487131601E-5</v>
      </c>
      <c r="R81">
        <v>1.1186831608179714E-3</v>
      </c>
      <c r="S81">
        <v>0</v>
      </c>
      <c r="T81">
        <v>0</v>
      </c>
      <c r="U81">
        <v>0</v>
      </c>
      <c r="V81">
        <v>0</v>
      </c>
      <c r="W81">
        <v>1.1155014974597229E-2</v>
      </c>
      <c r="X81">
        <v>2.1082715242124936E-4</v>
      </c>
      <c r="Y81">
        <v>1.0944187822175979E-2</v>
      </c>
      <c r="Z81">
        <v>0</v>
      </c>
      <c r="AA81">
        <v>0</v>
      </c>
      <c r="AB81">
        <v>0</v>
      </c>
    </row>
    <row r="82" spans="1:28" x14ac:dyDescent="0.2">
      <c r="A82" t="s">
        <v>78</v>
      </c>
      <c r="B82" t="s">
        <v>34</v>
      </c>
      <c r="C82" t="s">
        <v>32</v>
      </c>
      <c r="D82" s="1">
        <v>2</v>
      </c>
      <c r="E82" s="1">
        <v>43144</v>
      </c>
      <c r="F82" t="s">
        <v>2</v>
      </c>
      <c r="G82">
        <v>2.6900102041970586E-3</v>
      </c>
      <c r="H82" t="s">
        <v>3</v>
      </c>
      <c r="I82" s="2">
        <v>0.02</v>
      </c>
      <c r="J82" t="s">
        <v>33</v>
      </c>
      <c r="K82">
        <v>2.6900102041970586E-3</v>
      </c>
      <c r="L82">
        <v>1.3198063196525434E-2</v>
      </c>
      <c r="M82">
        <v>0</v>
      </c>
      <c r="N82">
        <v>2.429110163010412E-3</v>
      </c>
      <c r="O82">
        <v>-2.420990500655011E-3</v>
      </c>
      <c r="P82">
        <v>2.8796496041374094E-6</v>
      </c>
      <c r="Q82">
        <v>-2.0873238094112725E-5</v>
      </c>
      <c r="R82">
        <v>6.7172931559469895E-4</v>
      </c>
      <c r="S82">
        <v>0</v>
      </c>
      <c r="T82">
        <v>0</v>
      </c>
      <c r="U82">
        <v>0</v>
      </c>
      <c r="V82">
        <v>0</v>
      </c>
      <c r="W82">
        <v>1.4210640326882396E-2</v>
      </c>
      <c r="X82">
        <v>3.5072174089684059E-4</v>
      </c>
      <c r="Y82">
        <v>1.3859918585985558E-2</v>
      </c>
      <c r="Z82">
        <v>0</v>
      </c>
      <c r="AA82">
        <v>0</v>
      </c>
      <c r="AB82">
        <v>0</v>
      </c>
    </row>
    <row r="83" spans="1:28" x14ac:dyDescent="0.2">
      <c r="A83" t="s">
        <v>78</v>
      </c>
      <c r="B83" t="s">
        <v>34</v>
      </c>
      <c r="C83" t="s">
        <v>32</v>
      </c>
      <c r="D83" s="1">
        <v>2</v>
      </c>
      <c r="E83" s="1">
        <v>43151</v>
      </c>
      <c r="F83" t="s">
        <v>2</v>
      </c>
      <c r="G83">
        <v>8.9450173292754712E-4</v>
      </c>
      <c r="H83" t="s">
        <v>3</v>
      </c>
      <c r="I83" s="2">
        <v>0.14000000000000001</v>
      </c>
      <c r="J83" t="s">
        <v>33</v>
      </c>
      <c r="K83">
        <v>8.9450173292754712E-4</v>
      </c>
      <c r="L83">
        <v>3.6779439650972759E-2</v>
      </c>
      <c r="M83">
        <v>0</v>
      </c>
      <c r="N83">
        <v>-4.5125490600069609E-2</v>
      </c>
      <c r="O83">
        <v>4.43933963342334E-2</v>
      </c>
      <c r="P83">
        <v>-2.2119641742214262E-4</v>
      </c>
      <c r="Q83">
        <v>1.1722470723973205E-3</v>
      </c>
      <c r="R83">
        <v>6.3031139958839837E-3</v>
      </c>
      <c r="S83">
        <v>0</v>
      </c>
      <c r="T83">
        <v>0</v>
      </c>
      <c r="U83">
        <v>0</v>
      </c>
      <c r="V83">
        <v>0</v>
      </c>
      <c r="W83">
        <v>4.4003234067537658E-2</v>
      </c>
      <c r="X83">
        <v>7.0172403154195148E-4</v>
      </c>
      <c r="Y83">
        <v>4.3301510035995708E-2</v>
      </c>
      <c r="Z83">
        <v>0</v>
      </c>
      <c r="AA83">
        <v>0</v>
      </c>
      <c r="AB83">
        <v>0</v>
      </c>
    </row>
    <row r="84" spans="1:28" x14ac:dyDescent="0.2">
      <c r="A84" t="s">
        <v>78</v>
      </c>
      <c r="B84" t="s">
        <v>34</v>
      </c>
      <c r="C84" t="s">
        <v>32</v>
      </c>
      <c r="D84" s="1">
        <v>2</v>
      </c>
      <c r="E84" s="1">
        <v>43168</v>
      </c>
      <c r="F84" t="s">
        <v>2</v>
      </c>
      <c r="G84">
        <v>1.8828473944319267E-4</v>
      </c>
      <c r="H84" t="s">
        <v>3</v>
      </c>
      <c r="I84" s="2">
        <v>0.18</v>
      </c>
      <c r="J84" t="s">
        <v>33</v>
      </c>
      <c r="K84">
        <v>1.8828473944319267E-4</v>
      </c>
      <c r="L84">
        <v>1.1521477760028626E-2</v>
      </c>
      <c r="M84">
        <v>0</v>
      </c>
      <c r="N84">
        <v>-1.5201555234055494E-2</v>
      </c>
      <c r="O84">
        <v>1.4814803145256791E-2</v>
      </c>
      <c r="P84">
        <v>-8.7665651284960216E-5</v>
      </c>
      <c r="Q84">
        <v>5.240679919133026E-4</v>
      </c>
      <c r="R84">
        <v>1.9096552998953528E-3</v>
      </c>
      <c r="S84">
        <v>0</v>
      </c>
      <c r="T84">
        <v>0</v>
      </c>
      <c r="U84">
        <v>0</v>
      </c>
      <c r="V84">
        <v>0</v>
      </c>
      <c r="W84">
        <v>1.3629197858964581E-2</v>
      </c>
      <c r="X84">
        <v>1.484145472109589E-4</v>
      </c>
      <c r="Y84">
        <v>1.3480783311753619E-2</v>
      </c>
      <c r="Z84">
        <v>0</v>
      </c>
      <c r="AA84">
        <v>0</v>
      </c>
      <c r="AB84">
        <v>0</v>
      </c>
    </row>
    <row r="85" spans="1:28" x14ac:dyDescent="0.2">
      <c r="A85" t="s">
        <v>78</v>
      </c>
      <c r="B85" t="s">
        <v>34</v>
      </c>
      <c r="C85" t="s">
        <v>32</v>
      </c>
      <c r="D85" s="1">
        <v>2</v>
      </c>
      <c r="E85" s="1">
        <v>43342</v>
      </c>
      <c r="F85" t="s">
        <v>2</v>
      </c>
      <c r="G85">
        <v>2.033544099522102E-2</v>
      </c>
      <c r="H85" t="s">
        <v>3</v>
      </c>
      <c r="I85" s="2">
        <v>0.41</v>
      </c>
      <c r="J85" t="s">
        <v>33</v>
      </c>
      <c r="K85">
        <v>2.033544099522102E-2</v>
      </c>
      <c r="L85">
        <v>0.15299719838151268</v>
      </c>
      <c r="M85">
        <v>0</v>
      </c>
      <c r="N85">
        <v>-0.20169406495955289</v>
      </c>
      <c r="O85">
        <v>0.19636849436185919</v>
      </c>
      <c r="P85">
        <v>1.7547345048576468E-3</v>
      </c>
      <c r="Q85">
        <v>2.1739808973529624E-2</v>
      </c>
      <c r="R85">
        <v>8.2028612890253164E-2</v>
      </c>
      <c r="S85">
        <v>0</v>
      </c>
      <c r="T85">
        <v>0</v>
      </c>
      <c r="U85">
        <v>0</v>
      </c>
      <c r="V85">
        <v>0</v>
      </c>
      <c r="W85">
        <v>0.25311510335331355</v>
      </c>
      <c r="X85">
        <v>-7.9680799145882535E-5</v>
      </c>
      <c r="Y85">
        <v>0.25319478415245938</v>
      </c>
      <c r="Z85">
        <v>0</v>
      </c>
      <c r="AA85">
        <v>0</v>
      </c>
      <c r="AB85">
        <v>0</v>
      </c>
    </row>
    <row r="86" spans="1:28" x14ac:dyDescent="0.2">
      <c r="A86" t="s">
        <v>78</v>
      </c>
      <c r="B86" t="s">
        <v>34</v>
      </c>
      <c r="C86" t="s">
        <v>32</v>
      </c>
      <c r="D86" s="1">
        <v>2</v>
      </c>
      <c r="E86" s="1">
        <v>43424</v>
      </c>
      <c r="F86" t="s">
        <v>2</v>
      </c>
      <c r="G86">
        <v>5.8027703503290883E-3</v>
      </c>
      <c r="H86" t="s">
        <v>3</v>
      </c>
      <c r="I86" s="2">
        <v>0.68</v>
      </c>
      <c r="J86" t="s">
        <v>33</v>
      </c>
      <c r="K86">
        <v>5.8027703503290883E-3</v>
      </c>
      <c r="L86">
        <v>0.15321779648559961</v>
      </c>
      <c r="M86">
        <v>0</v>
      </c>
      <c r="N86">
        <v>-0.40349419706566991</v>
      </c>
      <c r="O86">
        <v>0.37661714872203511</v>
      </c>
      <c r="P86">
        <v>-1.2464343177306788E-2</v>
      </c>
      <c r="Q86">
        <v>7.7292052658145052E-2</v>
      </c>
      <c r="R86">
        <v>2.1752784782859681E-2</v>
      </c>
      <c r="S86">
        <v>0</v>
      </c>
      <c r="T86">
        <v>0</v>
      </c>
      <c r="U86">
        <v>0</v>
      </c>
      <c r="V86">
        <v>0</v>
      </c>
      <c r="W86">
        <v>0.21362672308949104</v>
      </c>
      <c r="X86">
        <v>7.0548068382816215E-4</v>
      </c>
      <c r="Y86">
        <v>0.21292124240566276</v>
      </c>
      <c r="Z86">
        <v>0</v>
      </c>
      <c r="AA86">
        <v>0</v>
      </c>
      <c r="AB86">
        <v>0</v>
      </c>
    </row>
    <row r="87" spans="1:28" x14ac:dyDescent="0.2">
      <c r="A87" t="s">
        <v>78</v>
      </c>
      <c r="B87" t="s">
        <v>34</v>
      </c>
      <c r="C87" t="s">
        <v>32</v>
      </c>
      <c r="D87" s="1">
        <v>2</v>
      </c>
      <c r="E87" s="1">
        <v>43467</v>
      </c>
      <c r="F87" t="s">
        <v>2</v>
      </c>
      <c r="G87">
        <v>3.9426828752679326E-2</v>
      </c>
      <c r="H87" t="s">
        <v>3</v>
      </c>
      <c r="I87" s="2">
        <v>0.93</v>
      </c>
      <c r="J87" t="s">
        <v>33</v>
      </c>
      <c r="K87">
        <v>3.9426828752679326E-2</v>
      </c>
      <c r="L87">
        <v>3.1102887218217878</v>
      </c>
      <c r="M87">
        <v>0</v>
      </c>
      <c r="N87">
        <v>0.43077070548869756</v>
      </c>
      <c r="O87">
        <v>-0.20087429150697853</v>
      </c>
      <c r="P87">
        <v>-8.4278303759271325E-2</v>
      </c>
      <c r="Q87">
        <v>-0.10858798530413631</v>
      </c>
      <c r="R87">
        <v>0.11047050968907404</v>
      </c>
      <c r="S87">
        <v>0</v>
      </c>
      <c r="T87">
        <v>0</v>
      </c>
      <c r="U87">
        <v>0</v>
      </c>
      <c r="V87">
        <v>0</v>
      </c>
      <c r="W87">
        <v>3.2278723750617462</v>
      </c>
      <c r="X87">
        <v>-2.9916981367424721E-2</v>
      </c>
      <c r="Y87">
        <v>3.2577893564291722</v>
      </c>
      <c r="Z87">
        <v>0</v>
      </c>
      <c r="AA87">
        <v>0</v>
      </c>
      <c r="AB87">
        <v>0</v>
      </c>
    </row>
    <row r="88" spans="1:28" x14ac:dyDescent="0.2">
      <c r="A88" t="s">
        <v>78</v>
      </c>
      <c r="B88" t="s">
        <v>34</v>
      </c>
      <c r="C88" t="s">
        <v>32</v>
      </c>
      <c r="D88" s="1">
        <v>2</v>
      </c>
      <c r="E88" s="1">
        <v>43468</v>
      </c>
      <c r="F88" t="s">
        <v>2</v>
      </c>
      <c r="G88">
        <v>1.8233075393567883E-3</v>
      </c>
      <c r="H88" t="s">
        <v>3</v>
      </c>
      <c r="I88" s="2">
        <v>1</v>
      </c>
      <c r="J88" t="s">
        <v>33</v>
      </c>
      <c r="K88">
        <v>1.8233075393567883E-3</v>
      </c>
      <c r="L88">
        <v>0.20343456963481038</v>
      </c>
      <c r="M88">
        <v>0</v>
      </c>
      <c r="N88">
        <v>-8.3409257180086363E-2</v>
      </c>
      <c r="O88">
        <v>8.340623560790851E-2</v>
      </c>
      <c r="P88">
        <v>-5.5474702637868739E-3</v>
      </c>
      <c r="Q88">
        <v>1.8412469549568111E-2</v>
      </c>
      <c r="R88">
        <v>1.8869597352138293E-2</v>
      </c>
      <c r="S88">
        <v>0</v>
      </c>
      <c r="T88">
        <v>0</v>
      </c>
      <c r="U88">
        <v>0</v>
      </c>
      <c r="V88">
        <v>0</v>
      </c>
      <c r="W88">
        <v>0.23337499692825459</v>
      </c>
      <c r="X88">
        <v>-1.7911477722976795E-3</v>
      </c>
      <c r="Y88">
        <v>0.23516614470055222</v>
      </c>
      <c r="Z88">
        <v>0</v>
      </c>
      <c r="AA88">
        <v>0</v>
      </c>
      <c r="AB88">
        <v>0</v>
      </c>
    </row>
    <row r="89" spans="1:28" x14ac:dyDescent="0.2">
      <c r="A89" t="s">
        <v>78</v>
      </c>
      <c r="B89" t="s">
        <v>34</v>
      </c>
      <c r="C89" t="s">
        <v>32</v>
      </c>
      <c r="D89" s="1">
        <v>2</v>
      </c>
      <c r="E89" s="1">
        <v>43503</v>
      </c>
      <c r="F89" t="s">
        <v>2</v>
      </c>
      <c r="G89">
        <v>1.2798756852516212E-2</v>
      </c>
      <c r="H89" t="s">
        <v>3</v>
      </c>
      <c r="I89" s="2">
        <v>0.9</v>
      </c>
      <c r="J89" t="s">
        <v>33</v>
      </c>
      <c r="K89">
        <v>1.2798756852516212E-2</v>
      </c>
      <c r="L89">
        <v>0.35710523694034924</v>
      </c>
      <c r="M89">
        <v>0</v>
      </c>
      <c r="N89">
        <v>-1.0798290549028491</v>
      </c>
      <c r="O89">
        <v>0.98858745552823502</v>
      </c>
      <c r="P89">
        <v>-3.6152049394789609E-2</v>
      </c>
      <c r="Q89">
        <v>0.25975894542615163</v>
      </c>
      <c r="R89">
        <v>0.16455905707854598</v>
      </c>
      <c r="S89">
        <v>0</v>
      </c>
      <c r="T89">
        <v>0</v>
      </c>
      <c r="U89">
        <v>0</v>
      </c>
      <c r="V89">
        <v>0</v>
      </c>
      <c r="W89">
        <v>0.64727362149528544</v>
      </c>
      <c r="X89">
        <v>-6.7559691803578499E-3</v>
      </c>
      <c r="Y89">
        <v>0.65402959067564315</v>
      </c>
      <c r="Z89">
        <v>0</v>
      </c>
      <c r="AA89">
        <v>0</v>
      </c>
      <c r="AB89">
        <v>0</v>
      </c>
    </row>
    <row r="90" spans="1:28" x14ac:dyDescent="0.2">
      <c r="A90" t="s">
        <v>78</v>
      </c>
      <c r="B90" t="s">
        <v>34</v>
      </c>
      <c r="C90" t="s">
        <v>32</v>
      </c>
      <c r="D90" s="1">
        <v>2</v>
      </c>
      <c r="E90" s="1">
        <v>43592</v>
      </c>
      <c r="F90" t="s">
        <v>2</v>
      </c>
      <c r="G90">
        <v>3.2899922424043382E-2</v>
      </c>
      <c r="H90" t="s">
        <v>3</v>
      </c>
      <c r="I90" s="2">
        <v>1.07</v>
      </c>
      <c r="J90" t="s">
        <v>33</v>
      </c>
      <c r="K90">
        <v>3.2899922424043382E-2</v>
      </c>
      <c r="L90">
        <v>9.3170340995056278E-2</v>
      </c>
      <c r="M90">
        <v>0</v>
      </c>
      <c r="N90">
        <v>-0.58619023567729966</v>
      </c>
      <c r="O90">
        <v>0.53344656637493082</v>
      </c>
      <c r="P90">
        <v>-5.1503906675855096E-2</v>
      </c>
      <c r="Q90">
        <v>0.18586676133301169</v>
      </c>
      <c r="R90">
        <v>2.7728325234296324E-3</v>
      </c>
      <c r="S90">
        <v>0</v>
      </c>
      <c r="T90">
        <v>0</v>
      </c>
      <c r="U90">
        <v>0</v>
      </c>
      <c r="V90">
        <v>0</v>
      </c>
      <c r="W90">
        <v>0.17446385529518824</v>
      </c>
      <c r="X90">
        <v>-3.0985035780854132E-3</v>
      </c>
      <c r="Y90">
        <v>0.17756235887327376</v>
      </c>
      <c r="Z90">
        <v>0</v>
      </c>
      <c r="AA90">
        <v>0</v>
      </c>
      <c r="AB90">
        <v>0</v>
      </c>
    </row>
    <row r="91" spans="1:28" x14ac:dyDescent="0.2">
      <c r="A91" t="s">
        <v>78</v>
      </c>
      <c r="B91" t="s">
        <v>144</v>
      </c>
      <c r="C91" t="s">
        <v>145</v>
      </c>
      <c r="D91" s="1">
        <v>2</v>
      </c>
      <c r="E91" s="1">
        <v>44621</v>
      </c>
      <c r="F91" t="s">
        <v>2</v>
      </c>
      <c r="G91">
        <v>8.8041630135635235E-2</v>
      </c>
      <c r="H91" t="s">
        <v>5</v>
      </c>
      <c r="I91" s="2">
        <v>3.7</v>
      </c>
      <c r="J91" t="s">
        <v>30</v>
      </c>
      <c r="K91">
        <v>8.8041630135635235E-2</v>
      </c>
      <c r="L91">
        <v>2.4556056731824496</v>
      </c>
      <c r="M91">
        <v>0</v>
      </c>
      <c r="N91">
        <v>-32.48135179488753</v>
      </c>
      <c r="O91">
        <v>20.894807038444082</v>
      </c>
      <c r="P91">
        <v>-12.613505433349616</v>
      </c>
      <c r="Q91">
        <v>26.743839657135471</v>
      </c>
      <c r="R91">
        <v>0</v>
      </c>
      <c r="S91">
        <v>0</v>
      </c>
      <c r="T91">
        <v>0</v>
      </c>
      <c r="U91">
        <v>0</v>
      </c>
      <c r="V91">
        <v>0</v>
      </c>
      <c r="W91">
        <v>4.8583547073170088</v>
      </c>
      <c r="X91">
        <v>-0.14104043320784412</v>
      </c>
      <c r="Y91">
        <v>4.9993951405248529</v>
      </c>
      <c r="Z91">
        <v>0</v>
      </c>
      <c r="AA91">
        <v>0</v>
      </c>
      <c r="AB91">
        <v>0</v>
      </c>
    </row>
    <row r="92" spans="1:28" x14ac:dyDescent="0.2">
      <c r="A92" t="s">
        <v>78</v>
      </c>
      <c r="B92" t="s">
        <v>137</v>
      </c>
      <c r="C92" t="s">
        <v>32</v>
      </c>
      <c r="D92" s="1">
        <v>2</v>
      </c>
      <c r="E92" s="1">
        <v>43117</v>
      </c>
      <c r="F92" t="s">
        <v>2</v>
      </c>
      <c r="G92">
        <v>2.3450591229980358E-3</v>
      </c>
      <c r="H92" t="s">
        <v>3</v>
      </c>
      <c r="I92" s="2">
        <v>0.01</v>
      </c>
      <c r="J92" t="s">
        <v>33</v>
      </c>
      <c r="K92">
        <v>2.3450591229980358E-3</v>
      </c>
      <c r="L92">
        <v>2.4253453755829629E-3</v>
      </c>
      <c r="M92">
        <v>0</v>
      </c>
      <c r="N92">
        <v>-3.1048997965328639E-3</v>
      </c>
      <c r="O92">
        <v>3.110566302994622E-3</v>
      </c>
      <c r="P92">
        <v>-3.7463793403072178E-6</v>
      </c>
      <c r="Q92">
        <v>1.9177374747028479E-5</v>
      </c>
      <c r="R92">
        <v>9.1763657755429925E-5</v>
      </c>
      <c r="S92">
        <v>0</v>
      </c>
      <c r="T92">
        <v>0</v>
      </c>
      <c r="U92">
        <v>0</v>
      </c>
      <c r="V92">
        <v>0</v>
      </c>
      <c r="W92">
        <v>2.5681673725168551E-3</v>
      </c>
      <c r="X92">
        <v>2.9960837309983831E-5</v>
      </c>
      <c r="Y92">
        <v>2.5382065352068709E-3</v>
      </c>
      <c r="Z92">
        <v>0</v>
      </c>
      <c r="AA92">
        <v>0</v>
      </c>
      <c r="AB92">
        <v>0</v>
      </c>
    </row>
    <row r="93" spans="1:28" x14ac:dyDescent="0.2">
      <c r="A93" t="s">
        <v>78</v>
      </c>
      <c r="B93" t="s">
        <v>137</v>
      </c>
      <c r="C93" t="s">
        <v>32</v>
      </c>
      <c r="D93" s="1">
        <v>2</v>
      </c>
      <c r="E93" s="1">
        <v>43334</v>
      </c>
      <c r="F93" t="s">
        <v>2</v>
      </c>
      <c r="G93">
        <v>3.3912967953404283E-3</v>
      </c>
      <c r="H93" t="s">
        <v>3</v>
      </c>
      <c r="I93" s="2">
        <v>0.38</v>
      </c>
      <c r="J93" t="s">
        <v>33</v>
      </c>
      <c r="K93">
        <v>3.3912967953404283E-3</v>
      </c>
      <c r="L93">
        <v>2.5680540342162563E-3</v>
      </c>
      <c r="M93">
        <v>0</v>
      </c>
      <c r="N93">
        <v>1.7885904576425207E-3</v>
      </c>
      <c r="O93">
        <v>-1.7293351944217752E-3</v>
      </c>
      <c r="P93">
        <v>5.3251698563501677E-5</v>
      </c>
      <c r="Q93">
        <v>-2.2972449815886217E-4</v>
      </c>
      <c r="R93">
        <v>1.1721753637461519E-4</v>
      </c>
      <c r="S93">
        <v>0</v>
      </c>
      <c r="T93">
        <v>0</v>
      </c>
      <c r="U93">
        <v>0</v>
      </c>
      <c r="V93">
        <v>0</v>
      </c>
      <c r="W93">
        <v>2.57612372420286E-3</v>
      </c>
      <c r="X93">
        <v>8.0696899866040326E-6</v>
      </c>
      <c r="Y93">
        <v>2.5680540342162563E-3</v>
      </c>
      <c r="Z93">
        <v>0</v>
      </c>
      <c r="AA93">
        <v>0</v>
      </c>
      <c r="AB93">
        <v>0</v>
      </c>
    </row>
    <row r="94" spans="1:28" x14ac:dyDescent="0.2">
      <c r="A94" t="s">
        <v>78</v>
      </c>
      <c r="B94" t="s">
        <v>137</v>
      </c>
      <c r="C94" t="s">
        <v>32</v>
      </c>
      <c r="D94" s="1">
        <v>2</v>
      </c>
      <c r="E94" s="1">
        <v>43357</v>
      </c>
      <c r="F94" t="s">
        <v>2</v>
      </c>
      <c r="G94">
        <v>6.7311062487332542E-3</v>
      </c>
      <c r="H94" t="s">
        <v>3</v>
      </c>
      <c r="I94" s="2">
        <v>0.43</v>
      </c>
      <c r="J94" t="s">
        <v>33</v>
      </c>
      <c r="K94">
        <v>6.7311062487332542E-3</v>
      </c>
      <c r="L94">
        <v>1.643827882744878E-2</v>
      </c>
      <c r="M94">
        <v>0</v>
      </c>
      <c r="N94">
        <v>-1.6045166578629172E-2</v>
      </c>
      <c r="O94">
        <v>1.5284204823587137E-2</v>
      </c>
      <c r="P94">
        <v>-3.054726158382743E-4</v>
      </c>
      <c r="Q94">
        <v>2.2416880858037299E-3</v>
      </c>
      <c r="R94">
        <v>-1.1752537149234174E-3</v>
      </c>
      <c r="S94">
        <v>0</v>
      </c>
      <c r="T94">
        <v>0</v>
      </c>
      <c r="U94">
        <v>0</v>
      </c>
      <c r="V94">
        <v>0</v>
      </c>
      <c r="W94">
        <v>1.6470401664769634E-2</v>
      </c>
      <c r="X94">
        <v>3.2122837320850346E-5</v>
      </c>
      <c r="Y94">
        <v>1.6438278827448784E-2</v>
      </c>
      <c r="Z94">
        <v>0</v>
      </c>
      <c r="AA94">
        <v>0</v>
      </c>
      <c r="AB94">
        <v>0</v>
      </c>
    </row>
    <row r="95" spans="1:28" x14ac:dyDescent="0.2">
      <c r="A95" t="s">
        <v>78</v>
      </c>
      <c r="B95" t="s">
        <v>79</v>
      </c>
      <c r="C95" t="s">
        <v>80</v>
      </c>
      <c r="D95" s="1">
        <v>2</v>
      </c>
      <c r="E95" s="1">
        <v>44890</v>
      </c>
      <c r="F95" t="s">
        <v>4</v>
      </c>
      <c r="G95">
        <v>3.8371307465150401E-3</v>
      </c>
      <c r="H95" t="s">
        <v>6</v>
      </c>
      <c r="I95" s="2">
        <v>2.2200000000000002</v>
      </c>
      <c r="J95" t="s">
        <v>59</v>
      </c>
      <c r="K95">
        <v>3.8371307465150401E-3</v>
      </c>
      <c r="L95">
        <v>0.7618633722299577</v>
      </c>
      <c r="M95">
        <v>0.34385493065459788</v>
      </c>
      <c r="N95">
        <v>-7.8839863053101172E-2</v>
      </c>
      <c r="O95">
        <v>5.0943449838772373E-2</v>
      </c>
      <c r="P95">
        <v>-0.1157263022565881</v>
      </c>
      <c r="Q95">
        <v>3.4589203079527245E-2</v>
      </c>
      <c r="R95">
        <v>0.22391039692681669</v>
      </c>
      <c r="S95">
        <v>0</v>
      </c>
      <c r="T95">
        <v>0</v>
      </c>
      <c r="U95">
        <v>0</v>
      </c>
      <c r="V95">
        <v>0</v>
      </c>
      <c r="W95">
        <v>-2.7595291184322228</v>
      </c>
      <c r="X95">
        <v>-3.9801243058522058</v>
      </c>
      <c r="Y95">
        <v>1.2205951874199825</v>
      </c>
      <c r="Z95">
        <v>0</v>
      </c>
      <c r="AA95">
        <v>0</v>
      </c>
      <c r="AB95">
        <v>0</v>
      </c>
    </row>
    <row r="96" spans="1:28" x14ac:dyDescent="0.2">
      <c r="A96" t="s">
        <v>78</v>
      </c>
      <c r="B96" t="s">
        <v>146</v>
      </c>
      <c r="C96" t="s">
        <v>158</v>
      </c>
      <c r="D96" s="1">
        <v>2</v>
      </c>
      <c r="E96" s="1">
        <v>44255</v>
      </c>
      <c r="F96" t="s">
        <v>2</v>
      </c>
      <c r="G96">
        <v>4.6709658675250176E-2</v>
      </c>
      <c r="H96" t="s">
        <v>5</v>
      </c>
      <c r="I96" s="2">
        <v>2.94</v>
      </c>
      <c r="J96" t="s">
        <v>30</v>
      </c>
      <c r="K96">
        <v>4.6709658675250176E-2</v>
      </c>
      <c r="L96">
        <v>1.2802015362028274</v>
      </c>
      <c r="M96">
        <v>0</v>
      </c>
      <c r="N96">
        <v>-16.742559211307267</v>
      </c>
      <c r="O96">
        <v>11.877773461009678</v>
      </c>
      <c r="P96">
        <v>-4.8326289438883911</v>
      </c>
      <c r="Q96">
        <v>11.715906690342363</v>
      </c>
      <c r="R96">
        <v>0</v>
      </c>
      <c r="S96">
        <v>0</v>
      </c>
      <c r="T96">
        <v>0</v>
      </c>
      <c r="U96">
        <v>0</v>
      </c>
      <c r="V96">
        <v>0</v>
      </c>
      <c r="W96">
        <v>3.214973563911065</v>
      </c>
      <c r="X96">
        <v>-8.3719968448143459E-2</v>
      </c>
      <c r="Y96">
        <v>3.2986935323592088</v>
      </c>
      <c r="Z96">
        <v>0</v>
      </c>
      <c r="AA96">
        <v>0</v>
      </c>
      <c r="AB96">
        <v>0</v>
      </c>
    </row>
    <row r="97" spans="1:28" x14ac:dyDescent="0.2">
      <c r="A97" t="s">
        <v>78</v>
      </c>
      <c r="B97" t="s">
        <v>146</v>
      </c>
      <c r="C97" t="s">
        <v>147</v>
      </c>
      <c r="D97" s="1">
        <v>2</v>
      </c>
      <c r="E97" s="1">
        <v>44256</v>
      </c>
      <c r="F97" t="s">
        <v>2</v>
      </c>
      <c r="G97">
        <v>0.44275304231791246</v>
      </c>
      <c r="H97" t="s">
        <v>5</v>
      </c>
      <c r="I97" s="2">
        <v>2.94</v>
      </c>
      <c r="J97" t="s">
        <v>30</v>
      </c>
      <c r="K97">
        <v>0.44275304231791246</v>
      </c>
      <c r="L97">
        <v>25.120151800078677</v>
      </c>
      <c r="M97">
        <v>0</v>
      </c>
      <c r="N97">
        <v>-184.30676401886757</v>
      </c>
      <c r="O97">
        <v>129.77403357984682</v>
      </c>
      <c r="P97">
        <v>-29.434647334734066</v>
      </c>
      <c r="Q97">
        <v>96.369509995120453</v>
      </c>
      <c r="R97">
        <v>0</v>
      </c>
      <c r="S97">
        <v>0</v>
      </c>
      <c r="T97">
        <v>0</v>
      </c>
      <c r="U97">
        <v>0</v>
      </c>
      <c r="V97">
        <v>0</v>
      </c>
      <c r="W97">
        <v>17.328064464603838</v>
      </c>
      <c r="X97">
        <v>-20.194219556840419</v>
      </c>
      <c r="Y97">
        <v>37.52228402144425</v>
      </c>
      <c r="Z97">
        <v>0</v>
      </c>
      <c r="AA97">
        <v>0</v>
      </c>
      <c r="AB97">
        <v>0</v>
      </c>
    </row>
    <row r="98" spans="1:28" x14ac:dyDescent="0.2">
      <c r="A98" t="s">
        <v>78</v>
      </c>
      <c r="B98" t="s">
        <v>146</v>
      </c>
      <c r="C98" t="s">
        <v>148</v>
      </c>
      <c r="D98" s="1">
        <v>2</v>
      </c>
      <c r="E98" s="1">
        <v>49369</v>
      </c>
      <c r="F98" t="s">
        <v>2</v>
      </c>
      <c r="G98">
        <v>4.8182335774293442E-2</v>
      </c>
      <c r="H98" t="s">
        <v>5</v>
      </c>
      <c r="I98" s="2">
        <v>11.53</v>
      </c>
      <c r="J98" t="s">
        <v>30</v>
      </c>
      <c r="K98">
        <v>4.8182335774293442E-2</v>
      </c>
      <c r="L98">
        <v>4.80419347793684</v>
      </c>
      <c r="M98">
        <v>0</v>
      </c>
      <c r="N98">
        <v>-1164.9618731110838</v>
      </c>
      <c r="O98">
        <v>425.33430175205217</v>
      </c>
      <c r="P98">
        <v>-322.53486729108801</v>
      </c>
      <c r="Q98">
        <v>1059.626689175491</v>
      </c>
      <c r="R98">
        <v>0</v>
      </c>
      <c r="S98">
        <v>0</v>
      </c>
      <c r="T98">
        <v>0</v>
      </c>
      <c r="U98">
        <v>0</v>
      </c>
      <c r="V98">
        <v>0</v>
      </c>
      <c r="W98">
        <v>-7.6490867098236563</v>
      </c>
      <c r="X98">
        <v>-9.9175307131317112</v>
      </c>
      <c r="Y98">
        <v>2.2684440033080588</v>
      </c>
      <c r="Z98">
        <v>0</v>
      </c>
      <c r="AA98">
        <v>0</v>
      </c>
      <c r="AB98">
        <v>0</v>
      </c>
    </row>
    <row r="99" spans="1:28" x14ac:dyDescent="0.2">
      <c r="A99" t="s">
        <v>78</v>
      </c>
      <c r="B99" t="s">
        <v>64</v>
      </c>
      <c r="C99" t="s">
        <v>65</v>
      </c>
      <c r="D99" s="1">
        <v>2</v>
      </c>
      <c r="E99" s="1">
        <v>44256</v>
      </c>
      <c r="F99" t="s">
        <v>4</v>
      </c>
      <c r="G99">
        <v>0.18916982186331283</v>
      </c>
      <c r="H99" t="s">
        <v>5</v>
      </c>
      <c r="I99" s="2">
        <v>3.08</v>
      </c>
      <c r="J99" t="s">
        <v>30</v>
      </c>
      <c r="K99">
        <v>0.18916982186331283</v>
      </c>
      <c r="L99">
        <v>9.9517178811331455</v>
      </c>
      <c r="M99">
        <v>25.047164165657442</v>
      </c>
      <c r="N99">
        <v>40.100208625061484</v>
      </c>
      <c r="O99">
        <v>-35.605220137124491</v>
      </c>
      <c r="P99">
        <v>70.727811604015585</v>
      </c>
      <c r="Q99">
        <v>-60.752376231556198</v>
      </c>
      <c r="R99">
        <v>0</v>
      </c>
      <c r="S99">
        <v>0</v>
      </c>
      <c r="T99">
        <v>0</v>
      </c>
      <c r="U99">
        <v>0</v>
      </c>
      <c r="V99">
        <v>0</v>
      </c>
      <c r="W99">
        <v>-15.791555474631929</v>
      </c>
      <c r="X99">
        <v>-65.260861381818899</v>
      </c>
      <c r="Y99">
        <v>49.46930590718695</v>
      </c>
      <c r="Z99">
        <v>0</v>
      </c>
      <c r="AA99">
        <v>0</v>
      </c>
      <c r="AB99">
        <v>0</v>
      </c>
    </row>
    <row r="100" spans="1:28" x14ac:dyDescent="0.2">
      <c r="A100" t="s">
        <v>78</v>
      </c>
      <c r="B100" t="s">
        <v>64</v>
      </c>
      <c r="C100" t="s">
        <v>66</v>
      </c>
      <c r="D100" s="1">
        <v>2</v>
      </c>
      <c r="E100" s="1">
        <v>46082</v>
      </c>
      <c r="F100" t="s">
        <v>4</v>
      </c>
      <c r="G100">
        <v>0.10131784042939664</v>
      </c>
      <c r="H100" t="s">
        <v>5</v>
      </c>
      <c r="I100" s="2">
        <v>7.67</v>
      </c>
      <c r="J100" t="s">
        <v>30</v>
      </c>
      <c r="K100">
        <v>0.10131784042939664</v>
      </c>
      <c r="L100">
        <v>2.9825736522121957</v>
      </c>
      <c r="M100">
        <v>2.9069884294589876</v>
      </c>
      <c r="N100">
        <v>27.556663571748391</v>
      </c>
      <c r="O100">
        <v>-9.650029302583798</v>
      </c>
      <c r="P100">
        <v>-4.0358339413746052</v>
      </c>
      <c r="Q100">
        <v>-8.1506968603330066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6.029780341177803</v>
      </c>
      <c r="X100">
        <v>-5.5798852079503547</v>
      </c>
      <c r="Y100">
        <v>11.609665549128156</v>
      </c>
      <c r="Z100">
        <v>0</v>
      </c>
      <c r="AA100">
        <v>0</v>
      </c>
      <c r="AB100">
        <v>0</v>
      </c>
    </row>
    <row r="101" spans="1:28" x14ac:dyDescent="0.2">
      <c r="A101" t="s">
        <v>78</v>
      </c>
      <c r="B101" t="s">
        <v>64</v>
      </c>
      <c r="C101" t="s">
        <v>149</v>
      </c>
      <c r="D101" s="1">
        <v>2</v>
      </c>
      <c r="E101" s="1">
        <v>49369</v>
      </c>
      <c r="F101" t="s">
        <v>4</v>
      </c>
      <c r="G101">
        <v>1.6581922022479722E-2</v>
      </c>
      <c r="H101" t="s">
        <v>5</v>
      </c>
      <c r="I101" s="2">
        <v>14.48</v>
      </c>
      <c r="J101" t="s">
        <v>30</v>
      </c>
      <c r="K101">
        <v>1.6581922022479722E-2</v>
      </c>
      <c r="L101">
        <v>0.31200165319663681</v>
      </c>
      <c r="M101">
        <v>0.36098763664747041</v>
      </c>
      <c r="N101">
        <v>-4.8603692742579181</v>
      </c>
      <c r="O101">
        <v>4.575989136428678</v>
      </c>
      <c r="P101">
        <v>-1.0530129592339681</v>
      </c>
      <c r="Q101">
        <v>4.3584355305225051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1.9911865672007865</v>
      </c>
      <c r="X101">
        <v>-1.7028451561026172</v>
      </c>
      <c r="Y101">
        <v>3.6940317233034041</v>
      </c>
      <c r="Z101">
        <v>0</v>
      </c>
      <c r="AA101">
        <v>0</v>
      </c>
      <c r="AB101">
        <v>0</v>
      </c>
    </row>
    <row r="102" spans="1:28" x14ac:dyDescent="0.2">
      <c r="A102" t="s">
        <v>78</v>
      </c>
      <c r="B102" t="s">
        <v>64</v>
      </c>
      <c r="C102" t="s">
        <v>75</v>
      </c>
      <c r="D102" s="1">
        <v>2</v>
      </c>
      <c r="E102" s="1">
        <v>43831</v>
      </c>
      <c r="F102" t="s">
        <v>4</v>
      </c>
      <c r="G102">
        <v>3.1954993544533648E-2</v>
      </c>
      <c r="H102" t="s">
        <v>5</v>
      </c>
      <c r="I102" s="2">
        <v>1.95</v>
      </c>
      <c r="J102" t="s">
        <v>30</v>
      </c>
      <c r="K102">
        <v>3.1954993544533648E-2</v>
      </c>
      <c r="L102">
        <v>0.90477089094549168</v>
      </c>
      <c r="M102">
        <v>2.9397018010007461</v>
      </c>
      <c r="N102">
        <v>7.8605468953285698</v>
      </c>
      <c r="O102">
        <v>-6.4697752273778546</v>
      </c>
      <c r="P102">
        <v>2.1312074115395396</v>
      </c>
      <c r="Q102">
        <v>-2.557977649131177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-2.6734185377174304</v>
      </c>
      <c r="X102">
        <v>-7.4818926600227478</v>
      </c>
      <c r="Y102">
        <v>4.8084741223053156</v>
      </c>
      <c r="Z102">
        <v>0</v>
      </c>
      <c r="AA102">
        <v>0</v>
      </c>
      <c r="AB102">
        <v>0</v>
      </c>
    </row>
    <row r="103" spans="1:28" x14ac:dyDescent="0.2">
      <c r="A103" t="s">
        <v>78</v>
      </c>
      <c r="B103" t="s">
        <v>81</v>
      </c>
      <c r="C103" t="s">
        <v>82</v>
      </c>
      <c r="D103" s="1">
        <v>2</v>
      </c>
      <c r="E103" s="1">
        <v>45905</v>
      </c>
      <c r="F103" t="s">
        <v>4</v>
      </c>
      <c r="G103">
        <v>1.0292733788024064E-4</v>
      </c>
      <c r="H103" t="s">
        <v>5</v>
      </c>
      <c r="I103" s="2">
        <v>3.81</v>
      </c>
      <c r="J103" t="s">
        <v>30</v>
      </c>
      <c r="K103">
        <v>1.0292733788024064E-4</v>
      </c>
      <c r="L103">
        <v>8.9850742069868279E-3</v>
      </c>
      <c r="M103">
        <v>9.4328872773461712E-3</v>
      </c>
      <c r="N103">
        <v>1.3760037695446507E-2</v>
      </c>
      <c r="O103">
        <v>-3.1654168359145345E-3</v>
      </c>
      <c r="P103">
        <v>-5.4045736789663989E-3</v>
      </c>
      <c r="Q103">
        <v>8.957768614323805E-3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-2.9423144810931771E-2</v>
      </c>
      <c r="X103">
        <v>-6.1988922090154205E-2</v>
      </c>
      <c r="Y103">
        <v>3.2565777279222392E-2</v>
      </c>
      <c r="Z103">
        <v>0</v>
      </c>
      <c r="AA103">
        <v>0</v>
      </c>
      <c r="AB103">
        <v>0</v>
      </c>
    </row>
    <row r="104" spans="1:28" x14ac:dyDescent="0.2">
      <c r="A104" t="s">
        <v>78</v>
      </c>
      <c r="B104" t="s">
        <v>81</v>
      </c>
      <c r="C104" t="s">
        <v>83</v>
      </c>
      <c r="D104" s="1">
        <v>2</v>
      </c>
      <c r="E104" s="1">
        <v>47274</v>
      </c>
      <c r="F104" t="s">
        <v>4</v>
      </c>
      <c r="G104">
        <v>9.5534496145214534E-4</v>
      </c>
      <c r="H104" t="s">
        <v>5</v>
      </c>
      <c r="I104" s="2">
        <v>5.51</v>
      </c>
      <c r="J104" t="s">
        <v>30</v>
      </c>
      <c r="K104">
        <v>9.5534496145214534E-4</v>
      </c>
      <c r="L104">
        <v>9.4569882553766874E-2</v>
      </c>
      <c r="M104">
        <v>8.7860244243286853E-2</v>
      </c>
      <c r="N104">
        <v>0.16107051236783179</v>
      </c>
      <c r="O104">
        <v>-2.7378039438205801E-2</v>
      </c>
      <c r="P104">
        <v>7.8532435881421732E-3</v>
      </c>
      <c r="Q104">
        <v>4.754632664549617E-2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-6.8727509656553026E-2</v>
      </c>
      <c r="X104">
        <v>-0.44024967961687111</v>
      </c>
      <c r="Y104">
        <v>0.37152216996031795</v>
      </c>
      <c r="Z104">
        <v>0</v>
      </c>
      <c r="AA104">
        <v>0</v>
      </c>
      <c r="AB104">
        <v>0</v>
      </c>
    </row>
    <row r="105" spans="1:28" x14ac:dyDescent="0.2">
      <c r="A105" t="s">
        <v>78</v>
      </c>
      <c r="B105" t="s">
        <v>81</v>
      </c>
      <c r="C105" t="s">
        <v>84</v>
      </c>
      <c r="D105" s="1">
        <v>2</v>
      </c>
      <c r="E105" s="1">
        <v>47001</v>
      </c>
      <c r="F105" t="s">
        <v>4</v>
      </c>
      <c r="G105">
        <v>2.7110750246376269E-4</v>
      </c>
      <c r="H105" t="s">
        <v>5</v>
      </c>
      <c r="I105" s="2">
        <v>5.18</v>
      </c>
      <c r="J105" t="s">
        <v>30</v>
      </c>
      <c r="K105">
        <v>2.7110750246376269E-4</v>
      </c>
      <c r="L105">
        <v>2.6260745244262643E-2</v>
      </c>
      <c r="M105">
        <v>2.4915564634878314E-2</v>
      </c>
      <c r="N105">
        <v>6.4886821144271259E-2</v>
      </c>
      <c r="O105">
        <v>-2.3368051561503036E-2</v>
      </c>
      <c r="P105">
        <v>1.76211684926669E-2</v>
      </c>
      <c r="Q105">
        <v>-8.7202731590438273E-3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-2.8670382579960876E-2</v>
      </c>
      <c r="X105">
        <v>-0.13026635737549325</v>
      </c>
      <c r="Y105">
        <v>0.10159597479553231</v>
      </c>
      <c r="Z105">
        <v>0</v>
      </c>
      <c r="AA105">
        <v>0</v>
      </c>
      <c r="AB105">
        <v>0</v>
      </c>
    </row>
    <row r="106" spans="1:28" x14ac:dyDescent="0.2">
      <c r="A106" t="s">
        <v>78</v>
      </c>
      <c r="B106" t="s">
        <v>81</v>
      </c>
      <c r="C106" t="s">
        <v>85</v>
      </c>
      <c r="D106" s="1">
        <v>2</v>
      </c>
      <c r="E106" s="1">
        <v>45813</v>
      </c>
      <c r="F106" t="s">
        <v>4</v>
      </c>
      <c r="G106">
        <v>3.1510399787982092E-3</v>
      </c>
      <c r="H106" t="s">
        <v>5</v>
      </c>
      <c r="I106" s="2">
        <v>3.69</v>
      </c>
      <c r="J106" t="s">
        <v>30</v>
      </c>
      <c r="K106">
        <v>3.1510399787982092E-3</v>
      </c>
      <c r="L106">
        <v>0.27226953151767114</v>
      </c>
      <c r="M106">
        <v>0.28877213295123144</v>
      </c>
      <c r="N106">
        <v>0.35431217642868512</v>
      </c>
      <c r="O106">
        <v>-1.9597395194852218E-2</v>
      </c>
      <c r="P106">
        <v>-0.30065405525882088</v>
      </c>
      <c r="Q106">
        <v>0.37310187991131288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-0.97108168388618987</v>
      </c>
      <c r="X106">
        <v>-1.9392859542414171</v>
      </c>
      <c r="Y106">
        <v>0.96820427035522771</v>
      </c>
      <c r="Z106">
        <v>0</v>
      </c>
      <c r="AA106">
        <v>0</v>
      </c>
      <c r="AB106">
        <v>0</v>
      </c>
    </row>
    <row r="107" spans="1:28" x14ac:dyDescent="0.2">
      <c r="A107" t="s">
        <v>78</v>
      </c>
      <c r="B107" t="s">
        <v>159</v>
      </c>
      <c r="C107" t="s">
        <v>32</v>
      </c>
      <c r="D107" s="1">
        <v>2</v>
      </c>
      <c r="E107" s="1">
        <v>43182</v>
      </c>
      <c r="F107" t="s">
        <v>2</v>
      </c>
      <c r="G107">
        <v>1.1209196319739977E-2</v>
      </c>
      <c r="H107" t="s">
        <v>3</v>
      </c>
      <c r="I107" s="2">
        <v>0.04</v>
      </c>
      <c r="J107" t="s">
        <v>33</v>
      </c>
      <c r="K107">
        <v>1.1209196319739977E-2</v>
      </c>
      <c r="L107">
        <v>0.10647539278599116</v>
      </c>
      <c r="M107">
        <v>0</v>
      </c>
      <c r="N107">
        <v>-4.5797349927711582E-2</v>
      </c>
      <c r="O107">
        <v>4.7012765055602937E-2</v>
      </c>
      <c r="P107">
        <v>-2.1435860332326699E-4</v>
      </c>
      <c r="Q107">
        <v>6.4860383314440913E-4</v>
      </c>
      <c r="R107">
        <v>-1.4340468355801517E-3</v>
      </c>
      <c r="S107">
        <v>0</v>
      </c>
      <c r="T107">
        <v>0</v>
      </c>
      <c r="U107">
        <v>0</v>
      </c>
      <c r="V107">
        <v>0</v>
      </c>
      <c r="W107">
        <v>0.10810156261170095</v>
      </c>
      <c r="X107">
        <v>1.4105563035774274E-3</v>
      </c>
      <c r="Y107">
        <v>0.1066910063081235</v>
      </c>
      <c r="Z107">
        <v>0</v>
      </c>
      <c r="AA107">
        <v>0</v>
      </c>
      <c r="AB107">
        <v>0</v>
      </c>
    </row>
    <row r="108" spans="1:28" x14ac:dyDescent="0.2">
      <c r="A108" t="s">
        <v>78</v>
      </c>
      <c r="B108" t="s">
        <v>86</v>
      </c>
      <c r="C108" t="s">
        <v>87</v>
      </c>
      <c r="D108" s="1">
        <v>2</v>
      </c>
      <c r="E108" s="1">
        <v>43891</v>
      </c>
      <c r="F108" t="s">
        <v>4</v>
      </c>
      <c r="G108">
        <v>5.5807236341741118E-7</v>
      </c>
      <c r="H108" t="s">
        <v>5</v>
      </c>
      <c r="I108" s="2">
        <v>2.16</v>
      </c>
      <c r="J108" t="s">
        <v>30</v>
      </c>
      <c r="K108">
        <v>5.5807236341741118E-7</v>
      </c>
      <c r="L108">
        <v>2.8858348647312732E-5</v>
      </c>
      <c r="M108">
        <v>5.152969758470347E-5</v>
      </c>
      <c r="N108">
        <v>2.2374317531865149E-4</v>
      </c>
      <c r="O108">
        <v>-2.0375295161735254E-4</v>
      </c>
      <c r="P108">
        <v>1.2830986816925023E-4</v>
      </c>
      <c r="Q108">
        <v>-7.623009258991415E-5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9.9927977836256106E-5</v>
      </c>
      <c r="X108">
        <v>-5.253006767639529E-5</v>
      </c>
      <c r="Y108">
        <v>1.5245804551265136E-4</v>
      </c>
      <c r="Z108">
        <v>0</v>
      </c>
      <c r="AA108">
        <v>0</v>
      </c>
      <c r="AB108">
        <v>0</v>
      </c>
    </row>
    <row r="109" spans="1:28" x14ac:dyDescent="0.2">
      <c r="A109" t="s">
        <v>78</v>
      </c>
      <c r="B109" t="s">
        <v>58</v>
      </c>
      <c r="C109" t="s">
        <v>32</v>
      </c>
      <c r="D109" s="1">
        <v>2</v>
      </c>
      <c r="E109" s="1">
        <v>43313</v>
      </c>
      <c r="F109" t="s">
        <v>2</v>
      </c>
      <c r="G109">
        <v>1.3156337652042717E-2</v>
      </c>
      <c r="H109" t="s">
        <v>3</v>
      </c>
      <c r="I109" s="2">
        <v>0.43</v>
      </c>
      <c r="J109" t="s">
        <v>33</v>
      </c>
      <c r="K109">
        <v>1.3156337652042717E-2</v>
      </c>
      <c r="L109">
        <v>0.26324198006118715</v>
      </c>
      <c r="M109">
        <v>0</v>
      </c>
      <c r="N109">
        <v>-0.13680918732638878</v>
      </c>
      <c r="O109">
        <v>0.13146310967109542</v>
      </c>
      <c r="P109">
        <v>-3.3187013219457854E-3</v>
      </c>
      <c r="Q109">
        <v>1.5422856318050895E-2</v>
      </c>
      <c r="R109">
        <v>-8.9799541610227438E-3</v>
      </c>
      <c r="S109">
        <v>0</v>
      </c>
      <c r="T109">
        <v>0</v>
      </c>
      <c r="U109">
        <v>0</v>
      </c>
      <c r="V109">
        <v>0</v>
      </c>
      <c r="W109">
        <v>0.26250091766892281</v>
      </c>
      <c r="X109">
        <v>1.4808144279466655E-3</v>
      </c>
      <c r="Y109">
        <v>0.26102010324097613</v>
      </c>
      <c r="Z109">
        <v>0</v>
      </c>
      <c r="AA109">
        <v>0</v>
      </c>
      <c r="AB109">
        <v>0</v>
      </c>
    </row>
    <row r="110" spans="1:28" x14ac:dyDescent="0.2">
      <c r="A110" t="s">
        <v>78</v>
      </c>
      <c r="B110" t="s">
        <v>58</v>
      </c>
      <c r="C110" t="s">
        <v>32</v>
      </c>
      <c r="D110" s="1">
        <v>2</v>
      </c>
      <c r="E110" s="1">
        <v>43468</v>
      </c>
      <c r="F110" t="s">
        <v>2</v>
      </c>
      <c r="G110">
        <v>3.4574775437556937E-2</v>
      </c>
      <c r="H110" t="s">
        <v>3</v>
      </c>
      <c r="I110" s="2">
        <v>0.75</v>
      </c>
      <c r="J110" t="s">
        <v>33</v>
      </c>
      <c r="K110">
        <v>3.4574775437556937E-2</v>
      </c>
      <c r="L110">
        <v>0.28213669622639015</v>
      </c>
      <c r="M110">
        <v>0</v>
      </c>
      <c r="N110">
        <v>-0.20753908520174932</v>
      </c>
      <c r="O110">
        <v>0.19577671718290651</v>
      </c>
      <c r="P110">
        <v>1.8044284060294163E-2</v>
      </c>
      <c r="Q110">
        <v>2.3638873208308857E-2</v>
      </c>
      <c r="R110">
        <v>-2.9920789249760223E-2</v>
      </c>
      <c r="S110">
        <v>0</v>
      </c>
      <c r="T110">
        <v>0</v>
      </c>
      <c r="U110">
        <v>0</v>
      </c>
      <c r="V110">
        <v>0</v>
      </c>
      <c r="W110">
        <v>0.27977829793937342</v>
      </c>
      <c r="X110">
        <v>-2.3583982870167396E-3</v>
      </c>
      <c r="Y110">
        <v>0.28213669622639009</v>
      </c>
      <c r="Z110">
        <v>0</v>
      </c>
      <c r="AA110">
        <v>0</v>
      </c>
      <c r="AB110">
        <v>0</v>
      </c>
    </row>
    <row r="111" spans="1:28" x14ac:dyDescent="0.2">
      <c r="A111" t="s">
        <v>78</v>
      </c>
      <c r="B111" t="s">
        <v>71</v>
      </c>
      <c r="C111" t="s">
        <v>32</v>
      </c>
      <c r="D111" s="1">
        <v>2</v>
      </c>
      <c r="E111" s="1">
        <v>43179</v>
      </c>
      <c r="F111" t="s">
        <v>2</v>
      </c>
      <c r="G111">
        <v>6.5795431657832944E-3</v>
      </c>
      <c r="H111" t="s">
        <v>3</v>
      </c>
      <c r="I111" s="2">
        <v>0.01</v>
      </c>
      <c r="J111" t="s">
        <v>33</v>
      </c>
      <c r="K111">
        <v>6.5795431657832944E-3</v>
      </c>
      <c r="L111">
        <v>8.9888892098076781E-3</v>
      </c>
      <c r="M111">
        <v>0</v>
      </c>
      <c r="N111">
        <v>5.5639031242681663E-3</v>
      </c>
      <c r="O111">
        <v>-5.6088010080936725E-3</v>
      </c>
      <c r="P111">
        <v>9.2526814721212655E-6</v>
      </c>
      <c r="Q111">
        <v>-3.6029055693069151E-5</v>
      </c>
      <c r="R111">
        <v>8.6223529324139052E-4</v>
      </c>
      <c r="S111">
        <v>0</v>
      </c>
      <c r="T111">
        <v>0</v>
      </c>
      <c r="U111">
        <v>0</v>
      </c>
      <c r="V111">
        <v>0</v>
      </c>
      <c r="W111">
        <v>1.0098635891429583E-2</v>
      </c>
      <c r="X111">
        <v>3.1918564642696706E-4</v>
      </c>
      <c r="Y111">
        <v>9.7794502450026157E-3</v>
      </c>
      <c r="Z111">
        <v>0</v>
      </c>
      <c r="AA111">
        <v>0</v>
      </c>
      <c r="AB111">
        <v>0</v>
      </c>
    </row>
    <row r="112" spans="1:28" x14ac:dyDescent="0.2">
      <c r="A112" t="s">
        <v>78</v>
      </c>
      <c r="B112" t="s">
        <v>71</v>
      </c>
      <c r="C112" t="s">
        <v>32</v>
      </c>
      <c r="D112" s="1">
        <v>2</v>
      </c>
      <c r="E112" s="1">
        <v>43468</v>
      </c>
      <c r="F112" t="s">
        <v>2</v>
      </c>
      <c r="G112">
        <v>3.9153648394556996E-3</v>
      </c>
      <c r="H112" t="s">
        <v>3</v>
      </c>
      <c r="I112" s="2">
        <v>0.94</v>
      </c>
      <c r="J112" t="s">
        <v>33</v>
      </c>
      <c r="K112">
        <v>3.9153648394556996E-3</v>
      </c>
      <c r="L112">
        <v>0.30628334821366121</v>
      </c>
      <c r="M112">
        <v>0</v>
      </c>
      <c r="N112">
        <v>6.6708216040893172E-3</v>
      </c>
      <c r="O112">
        <v>7.7317371279877469E-3</v>
      </c>
      <c r="P112">
        <v>7.8517273174539485E-4</v>
      </c>
      <c r="Q112">
        <v>-1.1833175818849743E-2</v>
      </c>
      <c r="R112">
        <v>5.09761431567127E-2</v>
      </c>
      <c r="S112">
        <v>0</v>
      </c>
      <c r="T112">
        <v>0</v>
      </c>
      <c r="U112">
        <v>0</v>
      </c>
      <c r="V112">
        <v>0</v>
      </c>
      <c r="W112">
        <v>0.35830204720278214</v>
      </c>
      <c r="X112">
        <v>-2.3119998125643447E-3</v>
      </c>
      <c r="Y112">
        <v>0.36061404701534644</v>
      </c>
      <c r="Z112">
        <v>0</v>
      </c>
      <c r="AA112">
        <v>0</v>
      </c>
      <c r="AB112">
        <v>0</v>
      </c>
    </row>
    <row r="113" spans="1:28" x14ac:dyDescent="0.2">
      <c r="A113" t="s">
        <v>78</v>
      </c>
      <c r="B113" t="s">
        <v>141</v>
      </c>
      <c r="C113" t="s">
        <v>142</v>
      </c>
      <c r="D113" s="1">
        <v>2</v>
      </c>
      <c r="E113" s="1">
        <v>45000</v>
      </c>
      <c r="F113" t="s">
        <v>4</v>
      </c>
      <c r="G113">
        <v>2.2217850293579592E-2</v>
      </c>
      <c r="H113" t="s">
        <v>6</v>
      </c>
      <c r="I113" s="2">
        <v>4.75</v>
      </c>
      <c r="J113" t="s">
        <v>143</v>
      </c>
      <c r="K113">
        <v>2.2217850293579592E-2</v>
      </c>
      <c r="L113">
        <v>6.3842650261421566E-2</v>
      </c>
      <c r="M113">
        <v>0</v>
      </c>
      <c r="N113">
        <v>-1.2780944779230612</v>
      </c>
      <c r="O113">
        <v>1.5329741281041556E-3</v>
      </c>
      <c r="P113">
        <v>0.46231310390772828</v>
      </c>
      <c r="Q113">
        <v>9.2954128123293595E-2</v>
      </c>
      <c r="R113">
        <v>0.63817308122897221</v>
      </c>
      <c r="S113">
        <v>0</v>
      </c>
      <c r="T113">
        <v>0</v>
      </c>
      <c r="U113">
        <v>0</v>
      </c>
      <c r="V113">
        <v>0</v>
      </c>
      <c r="W113">
        <v>-3.6893311184888908E-2</v>
      </c>
      <c r="X113">
        <v>-1.7614770911347666E-2</v>
      </c>
      <c r="Y113">
        <v>-1.9278540273541259E-2</v>
      </c>
      <c r="Z113">
        <v>0</v>
      </c>
      <c r="AA113">
        <v>0</v>
      </c>
      <c r="AB113">
        <v>0</v>
      </c>
    </row>
    <row r="114" spans="1:28" x14ac:dyDescent="0.2">
      <c r="A114" t="s">
        <v>78</v>
      </c>
      <c r="B114" t="s">
        <v>138</v>
      </c>
      <c r="C114" t="s">
        <v>32</v>
      </c>
      <c r="D114" s="1">
        <v>2</v>
      </c>
      <c r="E114" s="1">
        <v>43129</v>
      </c>
      <c r="F114" t="s">
        <v>2</v>
      </c>
      <c r="G114">
        <v>1.4428870219987327E-4</v>
      </c>
      <c r="H114" t="s">
        <v>3</v>
      </c>
      <c r="I114" s="2">
        <v>0.08</v>
      </c>
      <c r="J114" t="s">
        <v>33</v>
      </c>
      <c r="K114">
        <v>1.4428870219987327E-4</v>
      </c>
      <c r="L114">
        <v>3.1093119783490281E-3</v>
      </c>
      <c r="M114">
        <v>0</v>
      </c>
      <c r="N114">
        <v>-2.4942980149616294E-3</v>
      </c>
      <c r="O114">
        <v>2.4883448671158947E-3</v>
      </c>
      <c r="P114">
        <v>-1.3375072304656907E-5</v>
      </c>
      <c r="Q114">
        <v>4.9710838917366432E-5</v>
      </c>
      <c r="R114">
        <v>6.4803552382936501E-4</v>
      </c>
      <c r="S114">
        <v>0</v>
      </c>
      <c r="T114">
        <v>0</v>
      </c>
      <c r="U114">
        <v>0</v>
      </c>
      <c r="V114">
        <v>0</v>
      </c>
      <c r="W114">
        <v>3.8445733095321742E-3</v>
      </c>
      <c r="X114">
        <v>5.6843188586807328E-5</v>
      </c>
      <c r="Y114">
        <v>3.787730120945367E-3</v>
      </c>
      <c r="Z114">
        <v>0</v>
      </c>
      <c r="AA114">
        <v>0</v>
      </c>
      <c r="AB114">
        <v>0</v>
      </c>
    </row>
    <row r="115" spans="1:28" x14ac:dyDescent="0.2">
      <c r="A115" t="s">
        <v>78</v>
      </c>
      <c r="B115" t="s">
        <v>138</v>
      </c>
      <c r="C115" t="s">
        <v>32</v>
      </c>
      <c r="D115" s="1">
        <v>2</v>
      </c>
      <c r="E115" s="1">
        <v>43150</v>
      </c>
      <c r="F115" t="s">
        <v>2</v>
      </c>
      <c r="G115">
        <v>2.6981460372568732E-3</v>
      </c>
      <c r="H115" t="s">
        <v>3</v>
      </c>
      <c r="I115" s="2">
        <v>0.06</v>
      </c>
      <c r="J115" t="s">
        <v>33</v>
      </c>
      <c r="K115">
        <v>2.6981460372568732E-3</v>
      </c>
      <c r="L115">
        <v>3.3247254088238726E-2</v>
      </c>
      <c r="M115">
        <v>0</v>
      </c>
      <c r="N115">
        <v>-0.12107019066246956</v>
      </c>
      <c r="O115">
        <v>0.11916887625256971</v>
      </c>
      <c r="P115">
        <v>-2.3879385188785434E-4</v>
      </c>
      <c r="Q115">
        <v>1.7954281012137353E-3</v>
      </c>
      <c r="R115">
        <v>3.9153487343794894E-3</v>
      </c>
      <c r="S115">
        <v>0</v>
      </c>
      <c r="T115">
        <v>0</v>
      </c>
      <c r="U115">
        <v>0</v>
      </c>
      <c r="V115">
        <v>0</v>
      </c>
      <c r="W115">
        <v>3.7184876284470841E-2</v>
      </c>
      <c r="X115">
        <v>3.669536224265852E-4</v>
      </c>
      <c r="Y115">
        <v>3.6817922662044256E-2</v>
      </c>
      <c r="Z115">
        <v>0</v>
      </c>
      <c r="AA115">
        <v>0</v>
      </c>
      <c r="AB115">
        <v>0</v>
      </c>
    </row>
    <row r="116" spans="1:28" x14ac:dyDescent="0.2">
      <c r="A116" t="s">
        <v>78</v>
      </c>
      <c r="B116" t="s">
        <v>138</v>
      </c>
      <c r="C116" t="s">
        <v>32</v>
      </c>
      <c r="D116" s="1">
        <v>2</v>
      </c>
      <c r="E116" s="1">
        <v>43203</v>
      </c>
      <c r="F116" t="s">
        <v>2</v>
      </c>
      <c r="G116">
        <v>3.9138491620830072E-3</v>
      </c>
      <c r="H116" t="s">
        <v>3</v>
      </c>
      <c r="I116" s="2">
        <v>0.05</v>
      </c>
      <c r="J116" t="s">
        <v>33</v>
      </c>
      <c r="K116">
        <v>3.9138491620830072E-3</v>
      </c>
      <c r="L116">
        <v>2.8156787801402124E-2</v>
      </c>
      <c r="M116">
        <v>0</v>
      </c>
      <c r="N116">
        <v>-3.5733973293715311E-2</v>
      </c>
      <c r="O116">
        <v>3.5762866248790111E-2</v>
      </c>
      <c r="P116">
        <v>-7.5160574788787644E-5</v>
      </c>
      <c r="Q116">
        <v>4.1002862437982654E-4</v>
      </c>
      <c r="R116">
        <v>2.1663363053438912E-4</v>
      </c>
      <c r="S116">
        <v>0</v>
      </c>
      <c r="T116">
        <v>0</v>
      </c>
      <c r="U116">
        <v>0</v>
      </c>
      <c r="V116">
        <v>0</v>
      </c>
      <c r="W116">
        <v>2.9212970007677135E-2</v>
      </c>
      <c r="X116">
        <v>4.7578757107477376E-4</v>
      </c>
      <c r="Y116">
        <v>2.8737182436602355E-2</v>
      </c>
      <c r="Z116">
        <v>0</v>
      </c>
      <c r="AA116">
        <v>0</v>
      </c>
      <c r="AB116">
        <v>0</v>
      </c>
    </row>
    <row r="117" spans="1:28" x14ac:dyDescent="0.2">
      <c r="A117" t="s">
        <v>78</v>
      </c>
      <c r="B117" t="s">
        <v>138</v>
      </c>
      <c r="C117" t="s">
        <v>32</v>
      </c>
      <c r="D117" s="1">
        <v>2</v>
      </c>
      <c r="E117" s="1">
        <v>43278</v>
      </c>
      <c r="F117" t="s">
        <v>2</v>
      </c>
      <c r="G117">
        <v>3.7010114460968385E-2</v>
      </c>
      <c r="H117" t="s">
        <v>3</v>
      </c>
      <c r="I117" s="2">
        <v>0.25</v>
      </c>
      <c r="J117" t="s">
        <v>33</v>
      </c>
      <c r="K117">
        <v>3.7010114460968385E-2</v>
      </c>
      <c r="L117">
        <v>0.43618295213294656</v>
      </c>
      <c r="M117">
        <v>0</v>
      </c>
      <c r="N117">
        <v>-0.73393843434824169</v>
      </c>
      <c r="O117">
        <v>0.7153396693939359</v>
      </c>
      <c r="P117">
        <v>-5.4932921362435541E-3</v>
      </c>
      <c r="Q117">
        <v>5.303769619592328E-2</v>
      </c>
      <c r="R117">
        <v>0.1006144315135417</v>
      </c>
      <c r="S117">
        <v>0</v>
      </c>
      <c r="T117">
        <v>0</v>
      </c>
      <c r="U117">
        <v>0</v>
      </c>
      <c r="V117">
        <v>0</v>
      </c>
      <c r="W117">
        <v>0.57387086076249949</v>
      </c>
      <c r="X117">
        <v>8.127838010637236E-3</v>
      </c>
      <c r="Y117">
        <v>0.56574302275186217</v>
      </c>
      <c r="Z117">
        <v>0</v>
      </c>
      <c r="AA117">
        <v>0</v>
      </c>
      <c r="AB117">
        <v>0</v>
      </c>
    </row>
    <row r="118" spans="1:28" x14ac:dyDescent="0.2">
      <c r="A118" t="s">
        <v>78</v>
      </c>
      <c r="B118" t="s">
        <v>138</v>
      </c>
      <c r="C118" t="s">
        <v>32</v>
      </c>
      <c r="D118" s="1">
        <v>2</v>
      </c>
      <c r="E118" s="1">
        <v>43369</v>
      </c>
      <c r="F118" t="s">
        <v>2</v>
      </c>
      <c r="G118">
        <v>1.3529269238413886E-2</v>
      </c>
      <c r="H118" t="s">
        <v>3</v>
      </c>
      <c r="I118" s="2">
        <v>0.48</v>
      </c>
      <c r="J118" t="s">
        <v>33</v>
      </c>
      <c r="K118">
        <v>1.3529269238413886E-2</v>
      </c>
      <c r="L118">
        <v>0.10227229744952714</v>
      </c>
      <c r="M118">
        <v>0</v>
      </c>
      <c r="N118">
        <v>-0.12885144851257799</v>
      </c>
      <c r="O118">
        <v>0.12186451732218956</v>
      </c>
      <c r="P118">
        <v>2.0627465179535319E-3</v>
      </c>
      <c r="Q118">
        <v>1.504867229929575E-2</v>
      </c>
      <c r="R118">
        <v>8.1616373732061695E-2</v>
      </c>
      <c r="S118">
        <v>0</v>
      </c>
      <c r="T118">
        <v>0</v>
      </c>
      <c r="U118">
        <v>0</v>
      </c>
      <c r="V118">
        <v>0</v>
      </c>
      <c r="W118">
        <v>0.19470166524604424</v>
      </c>
      <c r="X118">
        <v>6.8850643759461817E-4</v>
      </c>
      <c r="Y118">
        <v>0.1940131588084496</v>
      </c>
      <c r="Z118">
        <v>0</v>
      </c>
      <c r="AA118">
        <v>0</v>
      </c>
      <c r="AB118">
        <v>0</v>
      </c>
    </row>
    <row r="119" spans="1:28" x14ac:dyDescent="0.2">
      <c r="A119" t="s">
        <v>78</v>
      </c>
      <c r="B119" t="s">
        <v>138</v>
      </c>
      <c r="C119" t="s">
        <v>32</v>
      </c>
      <c r="D119" s="1">
        <v>2</v>
      </c>
      <c r="E119" s="1">
        <v>43390</v>
      </c>
      <c r="F119" t="s">
        <v>2</v>
      </c>
      <c r="G119">
        <v>3.6648566670666655E-2</v>
      </c>
      <c r="H119" t="s">
        <v>3</v>
      </c>
      <c r="I119" s="2">
        <v>0.55000000000000004</v>
      </c>
      <c r="J119" t="s">
        <v>33</v>
      </c>
      <c r="K119">
        <v>3.6648566670666655E-2</v>
      </c>
      <c r="L119">
        <v>0.464193670671186</v>
      </c>
      <c r="M119">
        <v>0</v>
      </c>
      <c r="N119">
        <v>-0.7704603781322078</v>
      </c>
      <c r="O119">
        <v>0.73920897056316226</v>
      </c>
      <c r="P119">
        <v>-5.4295385877154616E-4</v>
      </c>
      <c r="Q119">
        <v>0.11355448092342355</v>
      </c>
      <c r="R119">
        <v>0.20548382545638802</v>
      </c>
      <c r="S119">
        <v>0</v>
      </c>
      <c r="T119">
        <v>0</v>
      </c>
      <c r="U119">
        <v>0</v>
      </c>
      <c r="V119">
        <v>0</v>
      </c>
      <c r="W119">
        <v>0.75217387138420033</v>
      </c>
      <c r="X119">
        <v>7.3625576101966439E-4</v>
      </c>
      <c r="Y119">
        <v>0.75143761562318057</v>
      </c>
      <c r="Z119">
        <v>0</v>
      </c>
      <c r="AA119">
        <v>0</v>
      </c>
      <c r="AB119">
        <v>0</v>
      </c>
    </row>
    <row r="120" spans="1:28" x14ac:dyDescent="0.2">
      <c r="A120" t="s">
        <v>78</v>
      </c>
      <c r="B120" t="s">
        <v>138</v>
      </c>
      <c r="C120" t="s">
        <v>32</v>
      </c>
      <c r="D120" s="1">
        <v>2</v>
      </c>
      <c r="E120" s="1">
        <v>43403</v>
      </c>
      <c r="F120" t="s">
        <v>2</v>
      </c>
      <c r="G120">
        <v>3.3516326463696729E-3</v>
      </c>
      <c r="H120" t="s">
        <v>3</v>
      </c>
      <c r="I120" s="2">
        <v>0.56000000000000005</v>
      </c>
      <c r="J120" t="s">
        <v>33</v>
      </c>
      <c r="K120">
        <v>3.3516326463696729E-3</v>
      </c>
      <c r="L120">
        <v>8.5410324738123752E-3</v>
      </c>
      <c r="M120">
        <v>0</v>
      </c>
      <c r="N120">
        <v>-1.5378541771449752E-2</v>
      </c>
      <c r="O120">
        <v>1.4876339428378026E-2</v>
      </c>
      <c r="P120">
        <v>-9.122121755672989E-4</v>
      </c>
      <c r="Q120">
        <v>2.8332264058796705E-3</v>
      </c>
      <c r="R120">
        <v>-1.4188118872406515E-3</v>
      </c>
      <c r="S120">
        <v>0</v>
      </c>
      <c r="T120">
        <v>0</v>
      </c>
      <c r="U120">
        <v>0</v>
      </c>
      <c r="V120">
        <v>0</v>
      </c>
      <c r="W120">
        <v>8.52269342266097E-3</v>
      </c>
      <c r="X120">
        <v>-1.8339051151403658E-5</v>
      </c>
      <c r="Y120">
        <v>8.5410324738123735E-3</v>
      </c>
      <c r="Z120">
        <v>0</v>
      </c>
      <c r="AA120">
        <v>0</v>
      </c>
      <c r="AB120">
        <v>0</v>
      </c>
    </row>
    <row r="121" spans="1:28" x14ac:dyDescent="0.2">
      <c r="A121" t="s">
        <v>78</v>
      </c>
      <c r="B121" t="s">
        <v>138</v>
      </c>
      <c r="C121" t="s">
        <v>32</v>
      </c>
      <c r="D121" s="1">
        <v>2</v>
      </c>
      <c r="E121" s="1">
        <v>43417</v>
      </c>
      <c r="F121" t="s">
        <v>2</v>
      </c>
      <c r="G121">
        <v>3.3083395222252947E-2</v>
      </c>
      <c r="H121" t="s">
        <v>3</v>
      </c>
      <c r="I121" s="2">
        <v>0.61</v>
      </c>
      <c r="J121" t="s">
        <v>33</v>
      </c>
      <c r="K121">
        <v>3.3083395222252947E-2</v>
      </c>
      <c r="L121">
        <v>0.23872476758686345</v>
      </c>
      <c r="M121">
        <v>0</v>
      </c>
      <c r="N121">
        <v>-0.13935237811430257</v>
      </c>
      <c r="O121">
        <v>0.13452779313948621</v>
      </c>
      <c r="P121">
        <v>8.8551838741700965E-3</v>
      </c>
      <c r="Q121">
        <v>1.5142397420099506E-2</v>
      </c>
      <c r="R121">
        <v>0.17832491421270719</v>
      </c>
      <c r="S121">
        <v>0</v>
      </c>
      <c r="T121">
        <v>0</v>
      </c>
      <c r="U121">
        <v>0</v>
      </c>
      <c r="V121">
        <v>0</v>
      </c>
      <c r="W121">
        <v>0.43533905315880328</v>
      </c>
      <c r="X121">
        <v>-8.8362496022054452E-4</v>
      </c>
      <c r="Y121">
        <v>0.43622267811902388</v>
      </c>
      <c r="Z121">
        <v>0</v>
      </c>
      <c r="AA121">
        <v>0</v>
      </c>
      <c r="AB121">
        <v>0</v>
      </c>
    </row>
    <row r="122" spans="1:28" x14ac:dyDescent="0.2">
      <c r="A122" t="s">
        <v>78</v>
      </c>
      <c r="B122" t="s">
        <v>35</v>
      </c>
      <c r="C122" t="s">
        <v>32</v>
      </c>
      <c r="D122" s="1">
        <v>2</v>
      </c>
      <c r="E122" s="1">
        <v>43402</v>
      </c>
      <c r="F122" t="s">
        <v>2</v>
      </c>
      <c r="G122">
        <v>1.338984121654834E-2</v>
      </c>
      <c r="H122" t="s">
        <v>3</v>
      </c>
      <c r="I122" s="2">
        <v>0.55000000000000004</v>
      </c>
      <c r="J122" t="s">
        <v>36</v>
      </c>
      <c r="K122">
        <v>1.338984121654834E-2</v>
      </c>
      <c r="L122">
        <v>3.6261932561522159E-2</v>
      </c>
      <c r="M122">
        <v>0</v>
      </c>
      <c r="N122">
        <v>-6.4346108441073108E-2</v>
      </c>
      <c r="O122">
        <v>6.1027915411880691E-2</v>
      </c>
      <c r="P122">
        <v>-1.6464142950716931E-3</v>
      </c>
      <c r="Q122">
        <v>1.052911465877886E-2</v>
      </c>
      <c r="R122">
        <v>-0.11076869803519757</v>
      </c>
      <c r="S122">
        <v>0</v>
      </c>
      <c r="T122">
        <v>0</v>
      </c>
      <c r="U122">
        <v>0</v>
      </c>
      <c r="V122">
        <v>0</v>
      </c>
      <c r="W122">
        <v>-6.8132812709478796E-2</v>
      </c>
      <c r="X122">
        <v>8.0944542968188122E-4</v>
      </c>
      <c r="Y122">
        <v>-6.8942258139160703E-2</v>
      </c>
      <c r="Z122">
        <v>0</v>
      </c>
      <c r="AA122">
        <v>0</v>
      </c>
      <c r="AB122">
        <v>0</v>
      </c>
    </row>
    <row r="123" spans="1:28" x14ac:dyDescent="0.2">
      <c r="A123" t="s">
        <v>78</v>
      </c>
      <c r="B123" t="s">
        <v>35</v>
      </c>
      <c r="C123" t="s">
        <v>32</v>
      </c>
      <c r="D123" s="1">
        <v>2</v>
      </c>
      <c r="E123" s="1">
        <v>43432</v>
      </c>
      <c r="F123" t="s">
        <v>2</v>
      </c>
      <c r="G123">
        <v>5.2614990582536365E-3</v>
      </c>
      <c r="H123" t="s">
        <v>3</v>
      </c>
      <c r="I123" s="2">
        <v>0.83</v>
      </c>
      <c r="J123" t="s">
        <v>36</v>
      </c>
      <c r="K123">
        <v>5.2614990582536365E-3</v>
      </c>
      <c r="L123">
        <v>0.4403777374563338</v>
      </c>
      <c r="M123">
        <v>0</v>
      </c>
      <c r="N123">
        <v>-3.0992604503797434E-2</v>
      </c>
      <c r="O123">
        <v>4.6397873359414234E-2</v>
      </c>
      <c r="P123">
        <v>4.8822903676258864E-3</v>
      </c>
      <c r="Q123">
        <v>-1.2220229519583518E-2</v>
      </c>
      <c r="R123">
        <v>4.644473352116852E-2</v>
      </c>
      <c r="S123">
        <v>0</v>
      </c>
      <c r="T123">
        <v>0</v>
      </c>
      <c r="U123">
        <v>0</v>
      </c>
      <c r="V123">
        <v>0</v>
      </c>
      <c r="W123">
        <v>0.49015768924772296</v>
      </c>
      <c r="X123">
        <v>-4.7321114334384776E-3</v>
      </c>
      <c r="Y123">
        <v>0.49488980068116156</v>
      </c>
      <c r="Z123">
        <v>0</v>
      </c>
      <c r="AA123">
        <v>0</v>
      </c>
      <c r="AB123">
        <v>0</v>
      </c>
    </row>
    <row r="124" spans="1:28" x14ac:dyDescent="0.2">
      <c r="A124" t="s">
        <v>78</v>
      </c>
      <c r="B124" t="s">
        <v>35</v>
      </c>
      <c r="C124" t="s">
        <v>32</v>
      </c>
      <c r="D124" s="1">
        <v>2</v>
      </c>
      <c r="E124" s="1">
        <v>43508</v>
      </c>
      <c r="F124" t="s">
        <v>2</v>
      </c>
      <c r="G124">
        <v>1.3243544944936037E-2</v>
      </c>
      <c r="H124" t="s">
        <v>3</v>
      </c>
      <c r="I124" s="2">
        <v>0.84</v>
      </c>
      <c r="J124" t="s">
        <v>36</v>
      </c>
      <c r="K124">
        <v>1.3243544944936037E-2</v>
      </c>
      <c r="L124">
        <v>3.9155826075647708E-2</v>
      </c>
      <c r="M124">
        <v>0</v>
      </c>
      <c r="N124">
        <v>-0.1548420411818566</v>
      </c>
      <c r="O124">
        <v>0.14405996067085844</v>
      </c>
      <c r="P124">
        <v>-1.0107997793345477E-2</v>
      </c>
      <c r="Q124">
        <v>3.9326232855774537E-2</v>
      </c>
      <c r="R124">
        <v>-0.15292532129862732</v>
      </c>
      <c r="S124">
        <v>0</v>
      </c>
      <c r="T124">
        <v>0</v>
      </c>
      <c r="U124">
        <v>0</v>
      </c>
      <c r="V124">
        <v>0</v>
      </c>
      <c r="W124">
        <v>-9.3983977990545878E-2</v>
      </c>
      <c r="X124">
        <v>1.3493626810028576E-3</v>
      </c>
      <c r="Y124">
        <v>-9.5333340671548722E-2</v>
      </c>
      <c r="Z124">
        <v>0</v>
      </c>
      <c r="AA124">
        <v>0</v>
      </c>
      <c r="AB124">
        <v>0</v>
      </c>
    </row>
    <row r="125" spans="1:28" x14ac:dyDescent="0.2">
      <c r="A125" t="s">
        <v>78</v>
      </c>
      <c r="B125" t="s">
        <v>72</v>
      </c>
      <c r="C125" t="s">
        <v>32</v>
      </c>
      <c r="D125" s="1">
        <v>2</v>
      </c>
      <c r="E125" s="1">
        <v>43181</v>
      </c>
      <c r="F125" t="s">
        <v>2</v>
      </c>
      <c r="G125">
        <v>6.619501002622403E-3</v>
      </c>
      <c r="H125" t="s">
        <v>3</v>
      </c>
      <c r="I125" s="2">
        <v>0.05</v>
      </c>
      <c r="J125" t="s">
        <v>33</v>
      </c>
      <c r="K125">
        <v>6.619501002622403E-3</v>
      </c>
      <c r="L125">
        <v>8.3980144388055747E-2</v>
      </c>
      <c r="M125">
        <v>0</v>
      </c>
      <c r="N125">
        <v>1.9976874366813637E-2</v>
      </c>
      <c r="O125">
        <v>-1.9179725408548048E-2</v>
      </c>
      <c r="P125">
        <v>6.0338620631792111E-5</v>
      </c>
      <c r="Q125">
        <v>-5.1536258673678069E-4</v>
      </c>
      <c r="R125">
        <v>-6.3780262366383523E-3</v>
      </c>
      <c r="S125">
        <v>0</v>
      </c>
      <c r="T125">
        <v>0</v>
      </c>
      <c r="U125">
        <v>0</v>
      </c>
      <c r="V125">
        <v>0</v>
      </c>
      <c r="W125">
        <v>7.9288587771083691E-2</v>
      </c>
      <c r="X125">
        <v>1.3443446275056947E-3</v>
      </c>
      <c r="Y125">
        <v>7.7944243143578021E-2</v>
      </c>
      <c r="Z125">
        <v>0</v>
      </c>
      <c r="AA125">
        <v>0</v>
      </c>
      <c r="AB125">
        <v>0</v>
      </c>
    </row>
    <row r="126" spans="1:28" x14ac:dyDescent="0.2">
      <c r="A126" t="s">
        <v>78</v>
      </c>
      <c r="B126" t="s">
        <v>72</v>
      </c>
      <c r="C126" t="s">
        <v>32</v>
      </c>
      <c r="D126" s="1">
        <v>2</v>
      </c>
      <c r="E126" s="1">
        <v>43389</v>
      </c>
      <c r="F126" t="s">
        <v>2</v>
      </c>
      <c r="G126">
        <v>5.5537862924502227E-3</v>
      </c>
      <c r="H126" t="s">
        <v>3</v>
      </c>
      <c r="I126" s="2">
        <v>0.72</v>
      </c>
      <c r="J126" t="s">
        <v>33</v>
      </c>
      <c r="K126">
        <v>5.5537862924502227E-3</v>
      </c>
      <c r="L126">
        <v>0.23388849022801633</v>
      </c>
      <c r="M126">
        <v>0</v>
      </c>
      <c r="N126">
        <v>0.10460065455531872</v>
      </c>
      <c r="O126">
        <v>-8.3689016695146098E-2</v>
      </c>
      <c r="P126">
        <v>1.0147573347486642E-2</v>
      </c>
      <c r="Q126">
        <v>-3.6755042504128414E-2</v>
      </c>
      <c r="R126">
        <v>4.8117722757297116E-2</v>
      </c>
      <c r="S126">
        <v>0</v>
      </c>
      <c r="T126">
        <v>0</v>
      </c>
      <c r="U126">
        <v>0</v>
      </c>
      <c r="V126">
        <v>0</v>
      </c>
      <c r="W126">
        <v>0.27595730451260148</v>
      </c>
      <c r="X126">
        <v>-3.5307717624301165E-4</v>
      </c>
      <c r="Y126">
        <v>0.27631038168884448</v>
      </c>
      <c r="Z126">
        <v>0</v>
      </c>
      <c r="AA126">
        <v>0</v>
      </c>
      <c r="AB126">
        <v>0</v>
      </c>
    </row>
    <row r="127" spans="1:28" x14ac:dyDescent="0.2">
      <c r="A127" t="s">
        <v>78</v>
      </c>
      <c r="B127" t="s">
        <v>72</v>
      </c>
      <c r="C127" t="s">
        <v>32</v>
      </c>
      <c r="D127" s="1">
        <v>2</v>
      </c>
      <c r="E127" s="1">
        <v>43398</v>
      </c>
      <c r="F127" t="s">
        <v>2</v>
      </c>
      <c r="G127">
        <v>2.0117714430119921E-2</v>
      </c>
      <c r="H127" t="s">
        <v>3</v>
      </c>
      <c r="I127" s="2">
        <v>0.54</v>
      </c>
      <c r="J127" t="s">
        <v>33</v>
      </c>
      <c r="K127">
        <v>2.0117714430119921E-2</v>
      </c>
      <c r="L127">
        <v>5.1597542524705768E-2</v>
      </c>
      <c r="M127">
        <v>0</v>
      </c>
      <c r="N127">
        <v>-9.2385511329421396E-2</v>
      </c>
      <c r="O127">
        <v>8.7629095742655247E-2</v>
      </c>
      <c r="P127">
        <v>-2.1844174333560729E-3</v>
      </c>
      <c r="Q127">
        <v>1.4793964893552706E-2</v>
      </c>
      <c r="R127">
        <v>0.12391229868909237</v>
      </c>
      <c r="S127">
        <v>0</v>
      </c>
      <c r="T127">
        <v>0</v>
      </c>
      <c r="U127">
        <v>0</v>
      </c>
      <c r="V127">
        <v>0</v>
      </c>
      <c r="W127">
        <v>0.18273616322145197</v>
      </c>
      <c r="X127">
        <v>-6.2680986577661922E-4</v>
      </c>
      <c r="Y127">
        <v>0.1833629730872286</v>
      </c>
      <c r="Z127">
        <v>0</v>
      </c>
      <c r="AA127">
        <v>0</v>
      </c>
      <c r="AB127">
        <v>0</v>
      </c>
    </row>
    <row r="128" spans="1:28" x14ac:dyDescent="0.2">
      <c r="A128" t="s">
        <v>78</v>
      </c>
      <c r="B128" t="s">
        <v>93</v>
      </c>
      <c r="C128" t="s">
        <v>94</v>
      </c>
      <c r="D128" s="1">
        <v>43136</v>
      </c>
      <c r="E128" s="1">
        <v>43501</v>
      </c>
      <c r="F128" t="s">
        <v>0</v>
      </c>
      <c r="G128">
        <v>-1.6852659484625217E-2</v>
      </c>
      <c r="H128" t="s">
        <v>1</v>
      </c>
      <c r="I128" s="2">
        <v>0</v>
      </c>
      <c r="J128" t="s">
        <v>73</v>
      </c>
      <c r="K128">
        <v>-1.6852659484625217E-2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1.5914405091994468</v>
      </c>
      <c r="T128">
        <v>0</v>
      </c>
      <c r="U128">
        <v>0</v>
      </c>
      <c r="V128">
        <v>0</v>
      </c>
      <c r="W128">
        <v>1.5914405091994468</v>
      </c>
      <c r="X128">
        <v>0</v>
      </c>
      <c r="Y128">
        <v>1.5914405091994468</v>
      </c>
      <c r="Z128">
        <v>0</v>
      </c>
      <c r="AA128">
        <v>0</v>
      </c>
      <c r="AB128">
        <v>0</v>
      </c>
    </row>
    <row r="129" spans="1:28" x14ac:dyDescent="0.2">
      <c r="A129" t="s">
        <v>78</v>
      </c>
      <c r="B129" t="s">
        <v>97</v>
      </c>
      <c r="C129" t="s">
        <v>160</v>
      </c>
      <c r="D129" s="1">
        <v>2</v>
      </c>
      <c r="E129" s="1">
        <v>43152</v>
      </c>
      <c r="F129" t="s">
        <v>98</v>
      </c>
      <c r="G129">
        <v>1.2104993374923165E-3</v>
      </c>
      <c r="H129" t="s">
        <v>161</v>
      </c>
      <c r="I129" s="2">
        <v>1.3698630136986301E-2</v>
      </c>
      <c r="J129" t="s">
        <v>30</v>
      </c>
      <c r="K129">
        <v>1.2104993374923165E-3</v>
      </c>
      <c r="L129">
        <v>0</v>
      </c>
      <c r="M129">
        <v>0</v>
      </c>
      <c r="N129">
        <v>-7.2558984473438767E-2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-0.16125145164530463</v>
      </c>
      <c r="X129">
        <v>0</v>
      </c>
      <c r="Y129">
        <v>-0.16125145164530463</v>
      </c>
      <c r="Z129">
        <v>0</v>
      </c>
      <c r="AA129">
        <v>0</v>
      </c>
      <c r="AB129">
        <v>-8.8692467171865866E-2</v>
      </c>
    </row>
    <row r="130" spans="1:28" x14ac:dyDescent="0.2">
      <c r="A130" t="s">
        <v>78</v>
      </c>
      <c r="B130" t="s">
        <v>97</v>
      </c>
      <c r="C130" t="s">
        <v>152</v>
      </c>
      <c r="D130" s="1">
        <v>2</v>
      </c>
      <c r="E130" s="1">
        <v>43180</v>
      </c>
      <c r="F130" t="s">
        <v>98</v>
      </c>
      <c r="G130">
        <v>1.1865816500622884E-3</v>
      </c>
      <c r="H130" t="s">
        <v>5</v>
      </c>
      <c r="I130" s="2">
        <v>7.3972602739726029E-2</v>
      </c>
      <c r="J130" t="s">
        <v>30</v>
      </c>
      <c r="K130">
        <v>1.1865816500622884E-3</v>
      </c>
      <c r="L130">
        <v>0</v>
      </c>
      <c r="M130">
        <v>0</v>
      </c>
      <c r="N130">
        <v>0.58190770307870665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2.5004613897957175</v>
      </c>
      <c r="X130">
        <v>0</v>
      </c>
      <c r="Y130">
        <v>2.5004613897957175</v>
      </c>
      <c r="Z130">
        <v>0</v>
      </c>
      <c r="AA130">
        <v>0</v>
      </c>
      <c r="AB130">
        <v>1.9185536867170114</v>
      </c>
    </row>
    <row r="131" spans="1:28" x14ac:dyDescent="0.2">
      <c r="A131" t="s">
        <v>78</v>
      </c>
      <c r="B131" t="s">
        <v>97</v>
      </c>
      <c r="C131" t="s">
        <v>140</v>
      </c>
      <c r="D131" s="1">
        <v>2</v>
      </c>
      <c r="E131" s="1">
        <v>43208</v>
      </c>
      <c r="F131" t="s">
        <v>98</v>
      </c>
      <c r="G131">
        <v>2.169661420737154E-2</v>
      </c>
      <c r="H131" t="s">
        <v>5</v>
      </c>
      <c r="I131" s="2">
        <v>7.6712328767123292E-2</v>
      </c>
      <c r="J131" t="s">
        <v>30</v>
      </c>
      <c r="K131">
        <v>2.169661420737154E-2</v>
      </c>
      <c r="L131">
        <v>0</v>
      </c>
      <c r="M131">
        <v>0</v>
      </c>
      <c r="N131">
        <v>12.575443132849394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-2.4345933717121695</v>
      </c>
      <c r="X131">
        <v>0</v>
      </c>
      <c r="Y131">
        <v>-2.4345933717121695</v>
      </c>
      <c r="Z131">
        <v>0</v>
      </c>
      <c r="AA131">
        <v>0</v>
      </c>
      <c r="AB131">
        <v>-15.010036504561564</v>
      </c>
    </row>
    <row r="132" spans="1:28" x14ac:dyDescent="0.2">
      <c r="A132" t="s">
        <v>78</v>
      </c>
      <c r="B132" t="s">
        <v>57</v>
      </c>
      <c r="C132" t="s">
        <v>32</v>
      </c>
      <c r="D132" s="1">
        <v>2</v>
      </c>
      <c r="E132" s="1">
        <v>43178</v>
      </c>
      <c r="F132" t="s">
        <v>2</v>
      </c>
      <c r="G132">
        <v>2.3320047532636536E-3</v>
      </c>
      <c r="H132" t="s">
        <v>3</v>
      </c>
      <c r="I132" s="2">
        <v>0.17</v>
      </c>
      <c r="J132" t="s">
        <v>33</v>
      </c>
      <c r="K132">
        <v>2.3320047532636536E-3</v>
      </c>
      <c r="L132">
        <v>6.0124215409013325E-2</v>
      </c>
      <c r="M132">
        <v>0</v>
      </c>
      <c r="N132">
        <v>-0.27666143837773288</v>
      </c>
      <c r="O132">
        <v>0.26703378389838961</v>
      </c>
      <c r="P132">
        <v>-2.6070531148445226E-3</v>
      </c>
      <c r="Q132">
        <v>1.1376369154348575E-2</v>
      </c>
      <c r="R132">
        <v>5.0532458944488297E-3</v>
      </c>
      <c r="S132">
        <v>0</v>
      </c>
      <c r="T132">
        <v>0</v>
      </c>
      <c r="U132">
        <v>0</v>
      </c>
      <c r="V132">
        <v>0</v>
      </c>
      <c r="W132">
        <v>6.4876653040297411E-2</v>
      </c>
      <c r="X132">
        <v>5.5753017667423577E-4</v>
      </c>
      <c r="Y132">
        <v>6.4319122863623165E-2</v>
      </c>
      <c r="Z132">
        <v>0</v>
      </c>
      <c r="AA132">
        <v>0</v>
      </c>
      <c r="AB132">
        <v>0</v>
      </c>
    </row>
    <row r="133" spans="1:28" x14ac:dyDescent="0.2">
      <c r="A133" t="s">
        <v>78</v>
      </c>
      <c r="B133" t="s">
        <v>57</v>
      </c>
      <c r="C133" t="s">
        <v>32</v>
      </c>
      <c r="D133" s="1">
        <v>2</v>
      </c>
      <c r="E133" s="1">
        <v>43329</v>
      </c>
      <c r="F133" t="s">
        <v>2</v>
      </c>
      <c r="G133">
        <v>3.2518995064614027E-3</v>
      </c>
      <c r="H133" t="s">
        <v>3</v>
      </c>
      <c r="I133" s="2">
        <v>0.47</v>
      </c>
      <c r="J133" t="s">
        <v>33</v>
      </c>
      <c r="K133">
        <v>3.2518995064614027E-3</v>
      </c>
      <c r="L133">
        <v>0.12589447841913898</v>
      </c>
      <c r="M133">
        <v>0</v>
      </c>
      <c r="N133">
        <v>-0.14551656935849566</v>
      </c>
      <c r="O133">
        <v>0.13945648616374484</v>
      </c>
      <c r="P133">
        <v>-2.6027277322232777E-3</v>
      </c>
      <c r="Q133">
        <v>1.6795121907914733E-2</v>
      </c>
      <c r="R133">
        <v>9.9294452605126777E-3</v>
      </c>
      <c r="S133">
        <v>0</v>
      </c>
      <c r="T133">
        <v>0</v>
      </c>
      <c r="U133">
        <v>0</v>
      </c>
      <c r="V133">
        <v>0</v>
      </c>
      <c r="W133">
        <v>0.14493292069292016</v>
      </c>
      <c r="X133">
        <v>9.7668603232790602E-4</v>
      </c>
      <c r="Y133">
        <v>0.14395623466059224</v>
      </c>
      <c r="Z133">
        <v>0</v>
      </c>
      <c r="AA133">
        <v>0</v>
      </c>
      <c r="AB133">
        <v>0</v>
      </c>
    </row>
    <row r="134" spans="1:28" x14ac:dyDescent="0.2">
      <c r="A134" t="s">
        <v>78</v>
      </c>
      <c r="B134" t="s">
        <v>57</v>
      </c>
      <c r="C134" t="s">
        <v>32</v>
      </c>
      <c r="D134" s="1">
        <v>2</v>
      </c>
      <c r="E134" s="1">
        <v>43481</v>
      </c>
      <c r="F134" t="s">
        <v>2</v>
      </c>
      <c r="G134">
        <v>3.2454599483007799E-3</v>
      </c>
      <c r="H134" t="s">
        <v>3</v>
      </c>
      <c r="I134" s="2">
        <v>0.87</v>
      </c>
      <c r="J134" t="s">
        <v>33</v>
      </c>
      <c r="K134">
        <v>3.2454599483007799E-3</v>
      </c>
      <c r="L134">
        <v>0.12187186469740466</v>
      </c>
      <c r="M134">
        <v>0</v>
      </c>
      <c r="N134">
        <v>-0.1988228754710796</v>
      </c>
      <c r="O134">
        <v>0.1841146138236025</v>
      </c>
      <c r="P134">
        <v>-6.5787235606113272E-3</v>
      </c>
      <c r="Q134">
        <v>4.4294901623306723E-2</v>
      </c>
      <c r="R134">
        <v>-2.4335857155597013E-2</v>
      </c>
      <c r="S134">
        <v>0</v>
      </c>
      <c r="T134">
        <v>0</v>
      </c>
      <c r="U134">
        <v>0</v>
      </c>
      <c r="V134">
        <v>0</v>
      </c>
      <c r="W134">
        <v>0.1189068933072279</v>
      </c>
      <c r="X134">
        <v>-1.6370306497978907E-3</v>
      </c>
      <c r="Y134">
        <v>0.12054392395702583</v>
      </c>
      <c r="Z134">
        <v>0</v>
      </c>
      <c r="AA134">
        <v>0</v>
      </c>
      <c r="AB134">
        <v>0</v>
      </c>
    </row>
    <row r="135" spans="1:28" x14ac:dyDescent="0.2">
      <c r="A135" t="s">
        <v>78</v>
      </c>
      <c r="B135" t="s">
        <v>60</v>
      </c>
      <c r="C135" t="s">
        <v>61</v>
      </c>
      <c r="D135" s="1">
        <v>2</v>
      </c>
      <c r="E135" s="1">
        <v>44096</v>
      </c>
      <c r="F135" t="s">
        <v>2</v>
      </c>
      <c r="G135">
        <v>1.9843297363480034E-2</v>
      </c>
      <c r="H135" t="s">
        <v>6</v>
      </c>
      <c r="I135" s="2">
        <v>2.5</v>
      </c>
      <c r="J135" t="s">
        <v>30</v>
      </c>
      <c r="K135">
        <v>1.9843297363480034E-2</v>
      </c>
      <c r="L135">
        <v>0</v>
      </c>
      <c r="M135">
        <v>0</v>
      </c>
      <c r="N135">
        <v>-5.2775812646546774</v>
      </c>
      <c r="O135">
        <v>4.0947384833951652</v>
      </c>
      <c r="P135">
        <v>-0.80345143634197935</v>
      </c>
      <c r="Q135">
        <v>2.4784781889334795</v>
      </c>
      <c r="R135">
        <v>-0.49218397133198993</v>
      </c>
      <c r="S135">
        <v>0</v>
      </c>
      <c r="T135">
        <v>0</v>
      </c>
      <c r="U135">
        <v>0</v>
      </c>
      <c r="V135">
        <v>0</v>
      </c>
      <c r="W135">
        <v>-6.9412276332920211</v>
      </c>
      <c r="X135">
        <v>-6.941227633292022</v>
      </c>
      <c r="Y135">
        <v>4.1197025049057817E-16</v>
      </c>
      <c r="Z135">
        <v>0</v>
      </c>
      <c r="AA135">
        <v>0</v>
      </c>
      <c r="AB135">
        <v>0</v>
      </c>
    </row>
    <row r="136" spans="1:28" x14ac:dyDescent="0.2">
      <c r="A136" t="s">
        <v>78</v>
      </c>
      <c r="B136" t="s">
        <v>37</v>
      </c>
      <c r="C136" t="s">
        <v>94</v>
      </c>
      <c r="D136" s="1">
        <v>43182</v>
      </c>
      <c r="E136" s="1">
        <v>43501</v>
      </c>
      <c r="F136" t="s">
        <v>0</v>
      </c>
      <c r="G136">
        <v>-2.0530814780187357E-2</v>
      </c>
      <c r="H136" t="s">
        <v>1</v>
      </c>
      <c r="I136" s="2">
        <v>0</v>
      </c>
      <c r="J136" t="s">
        <v>73</v>
      </c>
      <c r="K136">
        <v>-2.0530814780187357E-2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3.8650061893388798</v>
      </c>
      <c r="T136">
        <v>0</v>
      </c>
      <c r="U136">
        <v>0</v>
      </c>
      <c r="V136">
        <v>0</v>
      </c>
      <c r="W136">
        <v>3.8650061893388798</v>
      </c>
      <c r="X136">
        <v>0</v>
      </c>
      <c r="Y136">
        <v>3.8650061893388798</v>
      </c>
      <c r="Z136">
        <v>0</v>
      </c>
      <c r="AA136">
        <v>0</v>
      </c>
      <c r="AB136">
        <v>0</v>
      </c>
    </row>
    <row r="137" spans="1:28" x14ac:dyDescent="0.2">
      <c r="A137" t="s">
        <v>78</v>
      </c>
      <c r="B137" t="s">
        <v>37</v>
      </c>
      <c r="C137" t="s">
        <v>94</v>
      </c>
      <c r="D137" s="1">
        <v>43200</v>
      </c>
      <c r="E137" s="1">
        <v>43501</v>
      </c>
      <c r="F137" t="s">
        <v>0</v>
      </c>
      <c r="G137">
        <v>-2.2251941895961316E-2</v>
      </c>
      <c r="H137" t="s">
        <v>1</v>
      </c>
      <c r="I137" s="2">
        <v>0</v>
      </c>
      <c r="J137" t="s">
        <v>73</v>
      </c>
      <c r="K137">
        <v>-2.2251941895961316E-2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1.6523946061493491</v>
      </c>
      <c r="T137">
        <v>0</v>
      </c>
      <c r="U137">
        <v>0</v>
      </c>
      <c r="V137">
        <v>0</v>
      </c>
      <c r="W137">
        <v>1.6523946061493491</v>
      </c>
      <c r="X137">
        <v>0</v>
      </c>
      <c r="Y137">
        <v>1.6523946061493491</v>
      </c>
      <c r="Z137">
        <v>0</v>
      </c>
      <c r="AA137">
        <v>0</v>
      </c>
      <c r="AB137">
        <v>0</v>
      </c>
    </row>
    <row r="138" spans="1:28" x14ac:dyDescent="0.2">
      <c r="A138" t="s">
        <v>78</v>
      </c>
      <c r="B138" t="s">
        <v>37</v>
      </c>
      <c r="C138" t="s">
        <v>88</v>
      </c>
      <c r="D138" s="1">
        <v>42961</v>
      </c>
      <c r="E138" s="1">
        <v>43236</v>
      </c>
      <c r="F138" t="s">
        <v>0</v>
      </c>
      <c r="G138">
        <v>-8.7989381508988204E-2</v>
      </c>
      <c r="H138" t="s">
        <v>1</v>
      </c>
      <c r="I138" s="2">
        <v>0</v>
      </c>
      <c r="J138" t="s">
        <v>73</v>
      </c>
      <c r="K138">
        <v>-8.7989381508988204E-2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33.832759879333651</v>
      </c>
      <c r="T138">
        <v>0</v>
      </c>
      <c r="U138">
        <v>0</v>
      </c>
      <c r="V138">
        <v>0</v>
      </c>
      <c r="W138">
        <v>33.832759879333651</v>
      </c>
      <c r="X138">
        <v>0</v>
      </c>
      <c r="Y138">
        <v>33.832759879333651</v>
      </c>
      <c r="Z138">
        <v>0</v>
      </c>
      <c r="AA138">
        <v>0</v>
      </c>
      <c r="AB138">
        <v>0</v>
      </c>
    </row>
    <row r="139" spans="1:28" x14ac:dyDescent="0.2">
      <c r="A139" t="s">
        <v>78</v>
      </c>
      <c r="B139" t="s">
        <v>37</v>
      </c>
      <c r="C139" t="s">
        <v>77</v>
      </c>
      <c r="D139" s="1">
        <v>42963</v>
      </c>
      <c r="E139" s="1">
        <v>43237</v>
      </c>
      <c r="F139" t="s">
        <v>0</v>
      </c>
      <c r="G139">
        <v>-8.7504257432611185E-2</v>
      </c>
      <c r="H139" t="s">
        <v>1</v>
      </c>
      <c r="I139" s="2">
        <v>0</v>
      </c>
      <c r="J139" t="s">
        <v>73</v>
      </c>
      <c r="K139">
        <v>-8.7504257432611185E-2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33.646225025851678</v>
      </c>
      <c r="T139">
        <v>0</v>
      </c>
      <c r="U139">
        <v>0</v>
      </c>
      <c r="V139">
        <v>0</v>
      </c>
      <c r="W139">
        <v>33.646225025851678</v>
      </c>
      <c r="X139">
        <v>0</v>
      </c>
      <c r="Y139">
        <v>33.646225025851678</v>
      </c>
      <c r="Z139">
        <v>0</v>
      </c>
      <c r="AA139">
        <v>0</v>
      </c>
      <c r="AB139">
        <v>0</v>
      </c>
    </row>
    <row r="140" spans="1:28" x14ac:dyDescent="0.2">
      <c r="A140" t="s">
        <v>78</v>
      </c>
      <c r="B140" t="s">
        <v>37</v>
      </c>
      <c r="C140" t="s">
        <v>95</v>
      </c>
      <c r="D140" s="1">
        <v>42971</v>
      </c>
      <c r="E140" s="1">
        <v>43237</v>
      </c>
      <c r="F140" t="s">
        <v>0</v>
      </c>
      <c r="G140">
        <v>8.6451806981546489E-2</v>
      </c>
      <c r="H140" t="s">
        <v>1</v>
      </c>
      <c r="I140" s="2">
        <v>0</v>
      </c>
      <c r="J140" t="s">
        <v>73</v>
      </c>
      <c r="K140">
        <v>8.6451806981546489E-2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-33.241547747922056</v>
      </c>
      <c r="T140">
        <v>0</v>
      </c>
      <c r="U140">
        <v>0</v>
      </c>
      <c r="V140">
        <v>0</v>
      </c>
      <c r="W140">
        <v>-33.241547747922056</v>
      </c>
      <c r="X140">
        <v>0</v>
      </c>
      <c r="Y140">
        <v>-33.241547747922056</v>
      </c>
      <c r="Z140">
        <v>0</v>
      </c>
      <c r="AA140">
        <v>0</v>
      </c>
      <c r="AB140">
        <v>0</v>
      </c>
    </row>
    <row r="141" spans="1:28" x14ac:dyDescent="0.2">
      <c r="A141" t="s">
        <v>78</v>
      </c>
      <c r="B141" t="s">
        <v>37</v>
      </c>
      <c r="C141" t="s">
        <v>32</v>
      </c>
      <c r="D141" s="1">
        <v>2</v>
      </c>
      <c r="E141" s="1">
        <v>43215</v>
      </c>
      <c r="F141" t="s">
        <v>2</v>
      </c>
      <c r="G141">
        <v>1.3267470271286128E-3</v>
      </c>
      <c r="H141" t="s">
        <v>3</v>
      </c>
      <c r="I141" s="2">
        <v>0.09</v>
      </c>
      <c r="J141" t="s">
        <v>33</v>
      </c>
      <c r="K141">
        <v>1.3267470271286128E-3</v>
      </c>
      <c r="L141">
        <v>2.2172993268974032E-2</v>
      </c>
      <c r="M141">
        <v>0</v>
      </c>
      <c r="N141">
        <v>-2.5249933028394858E-2</v>
      </c>
      <c r="O141">
        <v>2.5167710165667705E-2</v>
      </c>
      <c r="P141">
        <v>-1.089420925704123E-4</v>
      </c>
      <c r="Q141">
        <v>5.3597343994270664E-4</v>
      </c>
      <c r="R141">
        <v>6.0985210519772491E-4</v>
      </c>
      <c r="S141">
        <v>0</v>
      </c>
      <c r="T141">
        <v>0</v>
      </c>
      <c r="U141">
        <v>0</v>
      </c>
      <c r="V141">
        <v>0</v>
      </c>
      <c r="W141">
        <v>2.3413842274751184E-2</v>
      </c>
      <c r="X141">
        <v>2.8618841593429107E-4</v>
      </c>
      <c r="Y141">
        <v>2.3127653858816898E-2</v>
      </c>
      <c r="Z141">
        <v>0</v>
      </c>
      <c r="AA141">
        <v>0</v>
      </c>
      <c r="AB141">
        <v>0</v>
      </c>
    </row>
    <row r="142" spans="1:28" x14ac:dyDescent="0.2">
      <c r="A142" t="s">
        <v>78</v>
      </c>
      <c r="B142" t="s">
        <v>37</v>
      </c>
      <c r="C142" t="s">
        <v>32</v>
      </c>
      <c r="D142" s="1">
        <v>2</v>
      </c>
      <c r="E142" s="1">
        <v>43290</v>
      </c>
      <c r="F142" t="s">
        <v>2</v>
      </c>
      <c r="G142">
        <v>4.0831838540035283E-2</v>
      </c>
      <c r="H142" t="s">
        <v>3</v>
      </c>
      <c r="I142" s="2">
        <v>0.26</v>
      </c>
      <c r="J142" t="s">
        <v>33</v>
      </c>
      <c r="K142">
        <v>4.0831838540035283E-2</v>
      </c>
      <c r="L142">
        <v>0.24934478961949896</v>
      </c>
      <c r="M142">
        <v>0</v>
      </c>
      <c r="N142">
        <v>-0.51442485355231282</v>
      </c>
      <c r="O142">
        <v>0.50570379237310359</v>
      </c>
      <c r="P142">
        <v>-8.5436657954342365E-3</v>
      </c>
      <c r="Q142">
        <v>4.4994261649300815E-2</v>
      </c>
      <c r="R142">
        <v>0.12421508213211709</v>
      </c>
      <c r="S142">
        <v>0</v>
      </c>
      <c r="T142">
        <v>0</v>
      </c>
      <c r="U142">
        <v>0</v>
      </c>
      <c r="V142">
        <v>0</v>
      </c>
      <c r="W142">
        <v>0.40345706878659082</v>
      </c>
      <c r="X142">
        <v>2.1676623603173492E-3</v>
      </c>
      <c r="Y142">
        <v>0.40128940642627342</v>
      </c>
      <c r="Z142">
        <v>0</v>
      </c>
      <c r="AA142">
        <v>0</v>
      </c>
      <c r="AB142">
        <v>0</v>
      </c>
    </row>
    <row r="143" spans="1:28" x14ac:dyDescent="0.2">
      <c r="A143" t="s">
        <v>78</v>
      </c>
      <c r="B143" t="s">
        <v>37</v>
      </c>
      <c r="C143" t="s">
        <v>32</v>
      </c>
      <c r="D143" s="1">
        <v>2</v>
      </c>
      <c r="E143" s="1">
        <v>43329</v>
      </c>
      <c r="F143" t="s">
        <v>2</v>
      </c>
      <c r="G143">
        <v>3.6849818322062834E-2</v>
      </c>
      <c r="H143" t="s">
        <v>3</v>
      </c>
      <c r="I143" s="2">
        <v>0.39</v>
      </c>
      <c r="J143" t="s">
        <v>33</v>
      </c>
      <c r="K143">
        <v>3.6849818322062834E-2</v>
      </c>
      <c r="L143">
        <v>0.44674446953770292</v>
      </c>
      <c r="M143">
        <v>0</v>
      </c>
      <c r="N143">
        <v>-0.79465428682231287</v>
      </c>
      <c r="O143">
        <v>0.76222865777058557</v>
      </c>
      <c r="P143">
        <v>-6.481367823917273E-3</v>
      </c>
      <c r="Q143">
        <v>8.7238892918708011E-2</v>
      </c>
      <c r="R143">
        <v>-2.4036684254015651E-2</v>
      </c>
      <c r="S143">
        <v>0</v>
      </c>
      <c r="T143">
        <v>0</v>
      </c>
      <c r="U143">
        <v>0</v>
      </c>
      <c r="V143">
        <v>0</v>
      </c>
      <c r="W143">
        <v>0.47914259336750525</v>
      </c>
      <c r="X143">
        <v>8.1029120407547922E-3</v>
      </c>
      <c r="Y143">
        <v>0.47103968132675056</v>
      </c>
      <c r="Z143">
        <v>0</v>
      </c>
      <c r="AA143">
        <v>0</v>
      </c>
      <c r="AB143">
        <v>0</v>
      </c>
    </row>
    <row r="144" spans="1:28" x14ac:dyDescent="0.2">
      <c r="A144" t="s">
        <v>78</v>
      </c>
      <c r="B144" t="s">
        <v>38</v>
      </c>
      <c r="C144" t="s">
        <v>32</v>
      </c>
      <c r="D144" s="1">
        <v>2</v>
      </c>
      <c r="E144" s="1">
        <v>43346</v>
      </c>
      <c r="F144" t="s">
        <v>2</v>
      </c>
      <c r="G144">
        <v>0.13385668419163205</v>
      </c>
      <c r="H144" t="s">
        <v>3</v>
      </c>
      <c r="I144" s="2">
        <v>0.61</v>
      </c>
      <c r="J144" t="s">
        <v>33</v>
      </c>
      <c r="K144">
        <v>0.13385668419163205</v>
      </c>
      <c r="L144">
        <v>5.3839135567744387</v>
      </c>
      <c r="M144">
        <v>0</v>
      </c>
      <c r="N144">
        <v>2.9726337893925434</v>
      </c>
      <c r="O144">
        <v>-2.5870708621094529</v>
      </c>
      <c r="P144">
        <v>0.27057250497786467</v>
      </c>
      <c r="Q144">
        <v>-0.83168647759292458</v>
      </c>
      <c r="R144">
        <v>1.428305230239455</v>
      </c>
      <c r="S144">
        <v>0</v>
      </c>
      <c r="T144">
        <v>0</v>
      </c>
      <c r="U144">
        <v>0</v>
      </c>
      <c r="V144">
        <v>0</v>
      </c>
      <c r="W144">
        <v>6.621670608901093</v>
      </c>
      <c r="X144">
        <v>-1.4997132780832144E-2</v>
      </c>
      <c r="Y144">
        <v>6.6366677416819266</v>
      </c>
      <c r="Z144">
        <v>0</v>
      </c>
      <c r="AA144">
        <v>0</v>
      </c>
      <c r="AB144">
        <v>0</v>
      </c>
    </row>
    <row r="145" spans="1:28" x14ac:dyDescent="0.2">
      <c r="A145" t="s">
        <v>78</v>
      </c>
      <c r="B145" t="s">
        <v>38</v>
      </c>
      <c r="C145" t="s">
        <v>32</v>
      </c>
      <c r="D145" s="1">
        <v>2</v>
      </c>
      <c r="E145" s="1">
        <v>43364</v>
      </c>
      <c r="F145" t="s">
        <v>2</v>
      </c>
      <c r="G145">
        <v>2.0290233240011789E-2</v>
      </c>
      <c r="H145" t="s">
        <v>3</v>
      </c>
      <c r="I145" s="2">
        <v>0.47</v>
      </c>
      <c r="J145" t="s">
        <v>33</v>
      </c>
      <c r="K145">
        <v>2.0290233240011789E-2</v>
      </c>
      <c r="L145">
        <v>0.15716463869897893</v>
      </c>
      <c r="M145">
        <v>0</v>
      </c>
      <c r="N145">
        <v>-0.19140287333835362</v>
      </c>
      <c r="O145">
        <v>0.1856484468166231</v>
      </c>
      <c r="P145">
        <v>3.3767474019606582E-3</v>
      </c>
      <c r="Q145">
        <v>2.2117847095570152E-2</v>
      </c>
      <c r="R145">
        <v>8.9407967501502997E-2</v>
      </c>
      <c r="S145">
        <v>0</v>
      </c>
      <c r="T145">
        <v>0</v>
      </c>
      <c r="U145">
        <v>0</v>
      </c>
      <c r="V145">
        <v>0</v>
      </c>
      <c r="W145">
        <v>0.26675326135922678</v>
      </c>
      <c r="X145">
        <v>4.4048718294455175E-4</v>
      </c>
      <c r="Y145">
        <v>0.26631277417628224</v>
      </c>
      <c r="Z145">
        <v>0</v>
      </c>
      <c r="AA145">
        <v>0</v>
      </c>
      <c r="AB145">
        <v>0</v>
      </c>
    </row>
    <row r="146" spans="1:28" x14ac:dyDescent="0.2">
      <c r="A146" t="s">
        <v>78</v>
      </c>
      <c r="B146" t="s">
        <v>38</v>
      </c>
      <c r="C146" t="s">
        <v>32</v>
      </c>
      <c r="D146" s="1">
        <v>2</v>
      </c>
      <c r="E146" s="1">
        <v>43392</v>
      </c>
      <c r="F146" t="s">
        <v>2</v>
      </c>
      <c r="G146">
        <v>6.4752377517288363E-3</v>
      </c>
      <c r="H146" t="s">
        <v>3</v>
      </c>
      <c r="I146" s="2">
        <v>0.64</v>
      </c>
      <c r="J146" t="s">
        <v>33</v>
      </c>
      <c r="K146">
        <v>6.4752377517288363E-3</v>
      </c>
      <c r="L146">
        <v>0.24785712380246827</v>
      </c>
      <c r="M146">
        <v>0</v>
      </c>
      <c r="N146">
        <v>-0.2801949894647906</v>
      </c>
      <c r="O146">
        <v>0.26599491694269933</v>
      </c>
      <c r="P146">
        <v>-5.7472463556146602E-3</v>
      </c>
      <c r="Q146">
        <v>4.3288746483797401E-2</v>
      </c>
      <c r="R146">
        <v>-1.1738251037739547E-2</v>
      </c>
      <c r="S146">
        <v>0</v>
      </c>
      <c r="T146">
        <v>0</v>
      </c>
      <c r="U146">
        <v>0</v>
      </c>
      <c r="V146">
        <v>0</v>
      </c>
      <c r="W146">
        <v>0.25827928025425539</v>
      </c>
      <c r="X146">
        <v>-1.181020116564774E-3</v>
      </c>
      <c r="Y146">
        <v>0.25946030037082024</v>
      </c>
      <c r="Z146">
        <v>0</v>
      </c>
      <c r="AA146">
        <v>0</v>
      </c>
      <c r="AB146">
        <v>0</v>
      </c>
    </row>
    <row r="147" spans="1:28" x14ac:dyDescent="0.2">
      <c r="A147" t="s">
        <v>78</v>
      </c>
      <c r="B147" t="s">
        <v>38</v>
      </c>
      <c r="C147" t="s">
        <v>32</v>
      </c>
      <c r="D147" s="1">
        <v>2</v>
      </c>
      <c r="E147" s="1">
        <v>43399</v>
      </c>
      <c r="F147" t="s">
        <v>2</v>
      </c>
      <c r="G147">
        <v>3.2435822331268755E-3</v>
      </c>
      <c r="H147" t="s">
        <v>3</v>
      </c>
      <c r="I147" s="2">
        <v>0.68</v>
      </c>
      <c r="J147" t="s">
        <v>33</v>
      </c>
      <c r="K147">
        <v>3.2435822331268755E-3</v>
      </c>
      <c r="L147">
        <v>2.5627846013477713E-3</v>
      </c>
      <c r="M147">
        <v>0</v>
      </c>
      <c r="N147">
        <v>-2.479794344903433E-2</v>
      </c>
      <c r="O147">
        <v>2.212034361633438E-2</v>
      </c>
      <c r="P147">
        <v>-2.1183281496423668E-4</v>
      </c>
      <c r="Q147">
        <v>4.2542054242666371E-3</v>
      </c>
      <c r="R147">
        <v>-1.3647727766024442E-3</v>
      </c>
      <c r="S147">
        <v>0</v>
      </c>
      <c r="T147">
        <v>0</v>
      </c>
      <c r="U147">
        <v>0</v>
      </c>
      <c r="V147">
        <v>0</v>
      </c>
      <c r="W147">
        <v>2.5486713857144146E-3</v>
      </c>
      <c r="X147">
        <v>-1.4113215633367555E-5</v>
      </c>
      <c r="Y147">
        <v>2.5627846013477821E-3</v>
      </c>
      <c r="Z147">
        <v>0</v>
      </c>
      <c r="AA147">
        <v>0</v>
      </c>
      <c r="AB147">
        <v>0</v>
      </c>
    </row>
    <row r="148" spans="1:28" x14ac:dyDescent="0.2">
      <c r="A148" t="s">
        <v>78</v>
      </c>
      <c r="B148" t="s">
        <v>38</v>
      </c>
      <c r="C148" t="s">
        <v>32</v>
      </c>
      <c r="D148" s="1">
        <v>2</v>
      </c>
      <c r="E148" s="1">
        <v>43409</v>
      </c>
      <c r="F148" t="s">
        <v>2</v>
      </c>
      <c r="G148">
        <v>1.0563479093672102E-2</v>
      </c>
      <c r="H148" t="s">
        <v>3</v>
      </c>
      <c r="I148" s="2">
        <v>0.77</v>
      </c>
      <c r="J148" t="s">
        <v>33</v>
      </c>
      <c r="K148">
        <v>1.0563479093672102E-2</v>
      </c>
      <c r="L148">
        <v>0.62144106150978151</v>
      </c>
      <c r="M148">
        <v>0</v>
      </c>
      <c r="N148">
        <v>0.28584046831217946</v>
      </c>
      <c r="O148">
        <v>-0.2383064328518105</v>
      </c>
      <c r="P148">
        <v>7.0956689008201323E-3</v>
      </c>
      <c r="Q148">
        <v>-7.5499359825389162E-2</v>
      </c>
      <c r="R148">
        <v>2.7104359679582329E-2</v>
      </c>
      <c r="S148">
        <v>0</v>
      </c>
      <c r="T148">
        <v>0</v>
      </c>
      <c r="U148">
        <v>0</v>
      </c>
      <c r="V148">
        <v>0</v>
      </c>
      <c r="W148">
        <v>0.62301281171523581</v>
      </c>
      <c r="X148">
        <v>-4.662954009928208E-3</v>
      </c>
      <c r="Y148">
        <v>0.62767576572516426</v>
      </c>
      <c r="Z148">
        <v>0</v>
      </c>
      <c r="AA148">
        <v>0</v>
      </c>
      <c r="AB148">
        <v>0</v>
      </c>
    </row>
    <row r="149" spans="1:28" x14ac:dyDescent="0.2">
      <c r="A149" t="s">
        <v>78</v>
      </c>
      <c r="B149" t="s">
        <v>38</v>
      </c>
      <c r="C149" t="s">
        <v>32</v>
      </c>
      <c r="D149" s="1">
        <v>2</v>
      </c>
      <c r="E149" s="1">
        <v>43535</v>
      </c>
      <c r="F149" t="s">
        <v>2</v>
      </c>
      <c r="G149">
        <v>1.3144330983039309E-2</v>
      </c>
      <c r="H149" t="s">
        <v>3</v>
      </c>
      <c r="I149" s="2">
        <v>0.97</v>
      </c>
      <c r="J149" t="s">
        <v>33</v>
      </c>
      <c r="K149">
        <v>1.3144330983039309E-2</v>
      </c>
      <c r="L149">
        <v>0.28890972306442436</v>
      </c>
      <c r="M149">
        <v>0</v>
      </c>
      <c r="N149">
        <v>-0.81077790431030583</v>
      </c>
      <c r="O149">
        <v>0.73622185128635131</v>
      </c>
      <c r="P149">
        <v>-1.8530653877840714E-2</v>
      </c>
      <c r="Q149">
        <v>0.19610569418295387</v>
      </c>
      <c r="R149">
        <v>4.033024823885268E-2</v>
      </c>
      <c r="S149">
        <v>0</v>
      </c>
      <c r="T149">
        <v>0</v>
      </c>
      <c r="U149">
        <v>0</v>
      </c>
      <c r="V149">
        <v>0</v>
      </c>
      <c r="W149">
        <v>0.42507285762321972</v>
      </c>
      <c r="X149">
        <v>-7.1861009612158491E-3</v>
      </c>
      <c r="Y149">
        <v>0.43225895858443564</v>
      </c>
      <c r="Z149">
        <v>0</v>
      </c>
      <c r="AA149">
        <v>0</v>
      </c>
      <c r="AB149">
        <v>0</v>
      </c>
    </row>
    <row r="150" spans="1:28" x14ac:dyDescent="0.2">
      <c r="A150" t="s">
        <v>78</v>
      </c>
      <c r="B150" t="s">
        <v>38</v>
      </c>
      <c r="C150" t="s">
        <v>32</v>
      </c>
      <c r="D150" s="1">
        <v>2</v>
      </c>
      <c r="E150" s="1">
        <v>43542</v>
      </c>
      <c r="F150" t="s">
        <v>2</v>
      </c>
      <c r="G150">
        <v>4.3337837583843346E-2</v>
      </c>
      <c r="H150" t="s">
        <v>3</v>
      </c>
      <c r="I150" s="2">
        <v>0.97</v>
      </c>
      <c r="J150" t="s">
        <v>33</v>
      </c>
      <c r="K150">
        <v>4.3337837583843346E-2</v>
      </c>
      <c r="L150">
        <v>0.60466222296405159</v>
      </c>
      <c r="M150">
        <v>0</v>
      </c>
      <c r="N150">
        <v>-1.1896735126125972</v>
      </c>
      <c r="O150">
        <v>1.0919796513817566</v>
      </c>
      <c r="P150">
        <v>-1.3924566794510467E-2</v>
      </c>
      <c r="Q150">
        <v>0.28578141499747439</v>
      </c>
      <c r="R150">
        <v>0.20104914197974194</v>
      </c>
      <c r="S150">
        <v>0</v>
      </c>
      <c r="T150">
        <v>0</v>
      </c>
      <c r="U150">
        <v>0</v>
      </c>
      <c r="V150">
        <v>0</v>
      </c>
      <c r="W150">
        <v>0.96548893400430713</v>
      </c>
      <c r="X150">
        <v>-1.4385417911609678E-2</v>
      </c>
      <c r="Y150">
        <v>0.97987435191591665</v>
      </c>
      <c r="Z150">
        <v>0</v>
      </c>
      <c r="AA150">
        <v>0</v>
      </c>
      <c r="AB150">
        <v>0</v>
      </c>
    </row>
    <row r="151" spans="1:28" x14ac:dyDescent="0.2">
      <c r="A151" t="s">
        <v>78</v>
      </c>
      <c r="B151" t="s">
        <v>39</v>
      </c>
      <c r="C151" t="s">
        <v>32</v>
      </c>
      <c r="D151" s="1">
        <v>2</v>
      </c>
      <c r="E151" s="1">
        <v>43346</v>
      </c>
      <c r="F151" t="s">
        <v>2</v>
      </c>
      <c r="G151">
        <v>2.7105702144351356E-2</v>
      </c>
      <c r="H151" t="s">
        <v>3</v>
      </c>
      <c r="I151" s="2">
        <v>0.42</v>
      </c>
      <c r="J151" t="s">
        <v>33</v>
      </c>
      <c r="K151">
        <v>2.7105702144351356E-2</v>
      </c>
      <c r="L151">
        <v>0.20348821114202231</v>
      </c>
      <c r="M151">
        <v>0</v>
      </c>
      <c r="N151">
        <v>-0.2666148848162504</v>
      </c>
      <c r="O151">
        <v>0.25940698243700261</v>
      </c>
      <c r="P151">
        <v>2.6739420984071352E-3</v>
      </c>
      <c r="Q151">
        <v>2.9130283142299134E-2</v>
      </c>
      <c r="R151">
        <v>-2.4596322861458429E-2</v>
      </c>
      <c r="S151">
        <v>0</v>
      </c>
      <c r="T151">
        <v>0</v>
      </c>
      <c r="U151">
        <v>0</v>
      </c>
      <c r="V151">
        <v>0</v>
      </c>
      <c r="W151">
        <v>0.20401524548781694</v>
      </c>
      <c r="X151">
        <v>5.2703434579462211E-4</v>
      </c>
      <c r="Y151">
        <v>0.20348821114202231</v>
      </c>
      <c r="Z151">
        <v>0</v>
      </c>
      <c r="AA151">
        <v>0</v>
      </c>
      <c r="AB151">
        <v>0</v>
      </c>
    </row>
    <row r="152" spans="1:28" x14ac:dyDescent="0.2">
      <c r="A152" t="s">
        <v>78</v>
      </c>
      <c r="B152" t="s">
        <v>39</v>
      </c>
      <c r="C152" t="s">
        <v>32</v>
      </c>
      <c r="D152" s="1">
        <v>2</v>
      </c>
      <c r="E152" s="1">
        <v>43412</v>
      </c>
      <c r="F152" t="s">
        <v>2</v>
      </c>
      <c r="G152">
        <v>6.5247313999068678E-3</v>
      </c>
      <c r="H152" t="s">
        <v>3</v>
      </c>
      <c r="I152" s="2">
        <v>0.63</v>
      </c>
      <c r="J152" t="s">
        <v>33</v>
      </c>
      <c r="K152">
        <v>6.5247313999068678E-3</v>
      </c>
      <c r="L152">
        <v>0.25105037635020638</v>
      </c>
      <c r="M152">
        <v>0</v>
      </c>
      <c r="N152">
        <v>-0.44680636920474504</v>
      </c>
      <c r="O152">
        <v>0.42431477011286789</v>
      </c>
      <c r="P152">
        <v>-3.6020119621705273E-3</v>
      </c>
      <c r="Q152">
        <v>7.2765342413098955E-2</v>
      </c>
      <c r="R152">
        <v>5.0496574625287789E-2</v>
      </c>
      <c r="S152">
        <v>0</v>
      </c>
      <c r="T152">
        <v>0</v>
      </c>
      <c r="U152">
        <v>0</v>
      </c>
      <c r="V152">
        <v>0</v>
      </c>
      <c r="W152">
        <v>0.34666203154898484</v>
      </c>
      <c r="X152">
        <v>-1.5566507855608845E-3</v>
      </c>
      <c r="Y152">
        <v>0.34821868233454562</v>
      </c>
      <c r="Z152">
        <v>0</v>
      </c>
      <c r="AA152">
        <v>0</v>
      </c>
      <c r="AB152">
        <v>0</v>
      </c>
    </row>
    <row r="153" spans="1:28" x14ac:dyDescent="0.2">
      <c r="A153" t="s">
        <v>78</v>
      </c>
      <c r="B153" t="s">
        <v>39</v>
      </c>
      <c r="C153" t="s">
        <v>32</v>
      </c>
      <c r="D153" s="1">
        <v>2</v>
      </c>
      <c r="E153" s="1">
        <v>43482</v>
      </c>
      <c r="F153" t="s">
        <v>2</v>
      </c>
      <c r="G153">
        <v>1.9967150974446037E-2</v>
      </c>
      <c r="H153" t="s">
        <v>3</v>
      </c>
      <c r="I153" s="2">
        <v>0.77</v>
      </c>
      <c r="J153" t="s">
        <v>33</v>
      </c>
      <c r="K153">
        <v>1.9967150974446037E-2</v>
      </c>
      <c r="L153">
        <v>5.3002866614182007E-2</v>
      </c>
      <c r="M153">
        <v>0</v>
      </c>
      <c r="N153">
        <v>-0.19815906395085867</v>
      </c>
      <c r="O153">
        <v>0.1854932819346527</v>
      </c>
      <c r="P153">
        <v>-1.1371087049869661E-2</v>
      </c>
      <c r="Q153">
        <v>4.6277713031854455E-2</v>
      </c>
      <c r="R153">
        <v>-2.2240843965778842E-2</v>
      </c>
      <c r="S153">
        <v>0</v>
      </c>
      <c r="T153">
        <v>0</v>
      </c>
      <c r="U153">
        <v>0</v>
      </c>
      <c r="V153">
        <v>0</v>
      </c>
      <c r="W153">
        <v>5.2511610608601426E-2</v>
      </c>
      <c r="X153">
        <v>-4.9125600558056967E-4</v>
      </c>
      <c r="Y153">
        <v>5.3002866614182007E-2</v>
      </c>
      <c r="Z153">
        <v>0</v>
      </c>
      <c r="AA153">
        <v>0</v>
      </c>
      <c r="AB153">
        <v>0</v>
      </c>
    </row>
    <row r="154" spans="1:28" x14ac:dyDescent="0.2">
      <c r="A154" t="s">
        <v>78</v>
      </c>
      <c r="B154" t="s">
        <v>154</v>
      </c>
      <c r="C154" t="s">
        <v>155</v>
      </c>
      <c r="D154" s="1">
        <v>2</v>
      </c>
      <c r="E154" s="1">
        <v>43230</v>
      </c>
      <c r="F154" t="s">
        <v>0</v>
      </c>
      <c r="G154">
        <v>1.6183619654015175E-2</v>
      </c>
      <c r="H154" t="s">
        <v>5</v>
      </c>
      <c r="I154" s="2">
        <v>0.24931506849315069</v>
      </c>
      <c r="J154" t="s">
        <v>30</v>
      </c>
      <c r="K154">
        <v>1.6183619654015175E-2</v>
      </c>
      <c r="L154">
        <v>0</v>
      </c>
      <c r="M154">
        <v>0</v>
      </c>
      <c r="N154">
        <v>0.19948459542711411</v>
      </c>
      <c r="O154">
        <v>0</v>
      </c>
      <c r="P154">
        <v>0</v>
      </c>
      <c r="Q154">
        <v>0</v>
      </c>
      <c r="R154">
        <v>0</v>
      </c>
      <c r="S154">
        <v>2.3238246651873617</v>
      </c>
      <c r="T154">
        <v>0</v>
      </c>
      <c r="U154">
        <v>0</v>
      </c>
      <c r="V154">
        <v>0</v>
      </c>
      <c r="W154">
        <v>2.5233092606144774</v>
      </c>
      <c r="X154">
        <v>0</v>
      </c>
      <c r="Y154">
        <v>2.5233092606144774</v>
      </c>
      <c r="Z154">
        <v>0</v>
      </c>
      <c r="AA154">
        <v>0</v>
      </c>
      <c r="AB154">
        <v>0</v>
      </c>
    </row>
    <row r="155" spans="1:28" x14ac:dyDescent="0.2">
      <c r="D155" s="1"/>
      <c r="E155" s="1"/>
      <c r="I155" s="2"/>
    </row>
    <row r="156" spans="1:28" x14ac:dyDescent="0.2">
      <c r="D156" s="1"/>
      <c r="E156" s="1"/>
      <c r="I156" s="2"/>
    </row>
    <row r="157" spans="1:28" x14ac:dyDescent="0.2">
      <c r="D157" s="1"/>
      <c r="E157" s="1"/>
      <c r="I157" s="2"/>
    </row>
    <row r="158" spans="1:28" x14ac:dyDescent="0.2">
      <c r="D158" s="1"/>
      <c r="E158" s="1"/>
      <c r="I158" s="2"/>
    </row>
    <row r="159" spans="1:28" x14ac:dyDescent="0.2">
      <c r="D159" s="1"/>
      <c r="E159" s="1"/>
      <c r="I159" s="2"/>
    </row>
    <row r="160" spans="1:28" x14ac:dyDescent="0.2">
      <c r="D160" s="1"/>
      <c r="E160" s="1"/>
      <c r="I160" s="2"/>
    </row>
    <row r="161" spans="4:9" x14ac:dyDescent="0.2">
      <c r="D161" s="1"/>
      <c r="E161" s="1"/>
      <c r="I161" s="2"/>
    </row>
    <row r="162" spans="4:9" x14ac:dyDescent="0.2">
      <c r="D162" s="1"/>
      <c r="E162" s="1"/>
      <c r="I162" s="2"/>
    </row>
    <row r="163" spans="4:9" x14ac:dyDescent="0.2">
      <c r="D163" s="1"/>
      <c r="E163" s="1"/>
      <c r="I163" s="2"/>
    </row>
    <row r="164" spans="4:9" x14ac:dyDescent="0.2">
      <c r="D164" s="1"/>
      <c r="E164" s="1"/>
      <c r="I164" s="2"/>
    </row>
    <row r="165" spans="4:9" x14ac:dyDescent="0.2">
      <c r="D165" s="1"/>
      <c r="E165" s="1"/>
      <c r="I165" s="2"/>
    </row>
    <row r="166" spans="4:9" x14ac:dyDescent="0.2">
      <c r="D166" s="1"/>
      <c r="E166" s="1"/>
      <c r="I166" s="2"/>
    </row>
    <row r="167" spans="4:9" x14ac:dyDescent="0.2">
      <c r="D167" s="1"/>
      <c r="E167" s="1"/>
      <c r="I167" s="2"/>
    </row>
    <row r="168" spans="4:9" x14ac:dyDescent="0.2">
      <c r="D168" s="1"/>
      <c r="E168" s="1"/>
      <c r="I168" s="2"/>
    </row>
    <row r="169" spans="4:9" x14ac:dyDescent="0.2">
      <c r="D169" s="1"/>
      <c r="E169" s="1"/>
      <c r="I169" s="2"/>
    </row>
    <row r="170" spans="4:9" x14ac:dyDescent="0.2">
      <c r="D170" s="1"/>
      <c r="E170" s="1"/>
      <c r="I170" s="2"/>
    </row>
    <row r="171" spans="4:9" x14ac:dyDescent="0.2">
      <c r="D171" s="1"/>
      <c r="E171" s="1"/>
      <c r="I171" s="2"/>
    </row>
    <row r="172" spans="4:9" x14ac:dyDescent="0.2">
      <c r="D172" s="1"/>
      <c r="E172" s="1"/>
      <c r="I172" s="2"/>
    </row>
    <row r="173" spans="4:9" x14ac:dyDescent="0.2">
      <c r="D173" s="1"/>
      <c r="E173" s="1"/>
      <c r="I173" s="2"/>
    </row>
    <row r="174" spans="4:9" x14ac:dyDescent="0.2">
      <c r="D174" s="1"/>
      <c r="E174" s="1"/>
      <c r="I174" s="2"/>
    </row>
    <row r="175" spans="4:9" x14ac:dyDescent="0.2">
      <c r="D175" s="1"/>
      <c r="E175" s="1"/>
      <c r="I175" s="2"/>
    </row>
    <row r="176" spans="4:9" x14ac:dyDescent="0.2">
      <c r="D176" s="1"/>
      <c r="E176" s="1"/>
      <c r="I176" s="2"/>
    </row>
    <row r="177" spans="4:9" x14ac:dyDescent="0.2">
      <c r="D177" s="1"/>
      <c r="E177" s="1"/>
      <c r="I177" s="2"/>
    </row>
    <row r="178" spans="4:9" x14ac:dyDescent="0.2">
      <c r="D178" s="1"/>
      <c r="E178" s="1"/>
      <c r="I178" s="2"/>
    </row>
    <row r="179" spans="4:9" x14ac:dyDescent="0.2">
      <c r="D179" s="1"/>
      <c r="E179" s="1"/>
      <c r="I179" s="2"/>
    </row>
    <row r="180" spans="4:9" x14ac:dyDescent="0.2">
      <c r="D180" s="1"/>
      <c r="E180" s="1"/>
      <c r="I180" s="2"/>
    </row>
    <row r="181" spans="4:9" x14ac:dyDescent="0.2">
      <c r="D181" s="1"/>
      <c r="E181" s="1"/>
      <c r="I181" s="2"/>
    </row>
    <row r="182" spans="4:9" x14ac:dyDescent="0.2">
      <c r="D182" s="1"/>
      <c r="E182" s="1"/>
      <c r="I182" s="2"/>
    </row>
    <row r="183" spans="4:9" x14ac:dyDescent="0.2">
      <c r="D183" s="1"/>
      <c r="E183" s="1"/>
      <c r="I183" s="2"/>
    </row>
    <row r="184" spans="4:9" x14ac:dyDescent="0.2">
      <c r="D184" s="1"/>
      <c r="E184" s="1"/>
      <c r="I184" s="2"/>
    </row>
    <row r="185" spans="4:9" x14ac:dyDescent="0.2">
      <c r="D185" s="1"/>
      <c r="E185" s="1"/>
      <c r="I185" s="2"/>
    </row>
    <row r="186" spans="4:9" x14ac:dyDescent="0.2">
      <c r="D186" s="1"/>
      <c r="E186" s="1"/>
      <c r="I186" s="2"/>
    </row>
    <row r="187" spans="4:9" x14ac:dyDescent="0.2">
      <c r="D187" s="1"/>
      <c r="E187" s="1"/>
      <c r="I187" s="2"/>
    </row>
    <row r="188" spans="4:9" x14ac:dyDescent="0.2">
      <c r="D188" s="1"/>
      <c r="E188" s="1"/>
      <c r="I188" s="2"/>
    </row>
    <row r="189" spans="4:9" x14ac:dyDescent="0.2">
      <c r="D189" s="1"/>
      <c r="E189" s="1"/>
      <c r="I189" s="2"/>
    </row>
    <row r="190" spans="4:9" x14ac:dyDescent="0.2">
      <c r="D190" s="1"/>
      <c r="E190" s="1"/>
      <c r="I190" s="2"/>
    </row>
    <row r="191" spans="4:9" x14ac:dyDescent="0.2">
      <c r="D191" s="1"/>
      <c r="E191" s="1"/>
      <c r="I191" s="2"/>
    </row>
    <row r="192" spans="4:9" x14ac:dyDescent="0.2">
      <c r="D192" s="1"/>
      <c r="E192" s="1"/>
      <c r="I192" s="2"/>
    </row>
    <row r="193" spans="4:9" x14ac:dyDescent="0.2">
      <c r="D193" s="1"/>
      <c r="E193" s="1"/>
      <c r="I193" s="2"/>
    </row>
    <row r="194" spans="4:9" x14ac:dyDescent="0.2">
      <c r="D194" s="1"/>
      <c r="E194" s="1"/>
      <c r="I194" s="2"/>
    </row>
    <row r="195" spans="4:9" x14ac:dyDescent="0.2">
      <c r="D195" s="1"/>
      <c r="E195" s="1"/>
      <c r="I195" s="2"/>
    </row>
    <row r="196" spans="4:9" x14ac:dyDescent="0.2">
      <c r="D196" s="1"/>
      <c r="E196" s="1"/>
      <c r="I196" s="2"/>
    </row>
    <row r="197" spans="4:9" x14ac:dyDescent="0.2">
      <c r="D197" s="1"/>
      <c r="E197" s="1"/>
      <c r="I197" s="2"/>
    </row>
    <row r="198" spans="4:9" x14ac:dyDescent="0.2">
      <c r="D198" s="1"/>
      <c r="E198" s="1"/>
      <c r="I198" s="2"/>
    </row>
    <row r="199" spans="4:9" x14ac:dyDescent="0.2">
      <c r="D199" s="1"/>
      <c r="E199" s="1"/>
      <c r="I199" s="2"/>
    </row>
    <row r="200" spans="4:9" x14ac:dyDescent="0.2">
      <c r="D200" s="1"/>
      <c r="E200" s="1"/>
      <c r="I200" s="2"/>
    </row>
    <row r="201" spans="4:9" x14ac:dyDescent="0.2">
      <c r="D201" s="1"/>
      <c r="E201" s="1"/>
      <c r="I201" s="2"/>
    </row>
    <row r="202" spans="4:9" x14ac:dyDescent="0.2">
      <c r="D202" s="1"/>
      <c r="E202" s="1"/>
      <c r="I202" s="2"/>
    </row>
    <row r="203" spans="4:9" x14ac:dyDescent="0.2">
      <c r="D203" s="1"/>
      <c r="E203" s="1"/>
      <c r="I203" s="2"/>
    </row>
    <row r="204" spans="4:9" x14ac:dyDescent="0.2">
      <c r="D204" s="1"/>
      <c r="E204" s="1"/>
      <c r="I204" s="2"/>
    </row>
    <row r="205" spans="4:9" x14ac:dyDescent="0.2">
      <c r="D205" s="1"/>
      <c r="E205" s="1"/>
      <c r="I205" s="2"/>
    </row>
    <row r="206" spans="4:9" x14ac:dyDescent="0.2">
      <c r="D206" s="1"/>
      <c r="E206" s="1"/>
      <c r="I206" s="2"/>
    </row>
    <row r="207" spans="4:9" x14ac:dyDescent="0.2">
      <c r="D207" s="1"/>
      <c r="E207" s="1"/>
      <c r="I207" s="2"/>
    </row>
    <row r="208" spans="4:9" x14ac:dyDescent="0.2">
      <c r="D208" s="1"/>
      <c r="E208" s="1"/>
      <c r="I208" s="2"/>
    </row>
    <row r="209" spans="4:9" x14ac:dyDescent="0.2">
      <c r="D209" s="1"/>
      <c r="E209" s="1"/>
      <c r="I209" s="2"/>
    </row>
    <row r="210" spans="4:9" x14ac:dyDescent="0.2">
      <c r="D210" s="1"/>
      <c r="E210" s="1"/>
      <c r="I210" s="2"/>
    </row>
    <row r="211" spans="4:9" x14ac:dyDescent="0.2">
      <c r="D211" s="1"/>
      <c r="E211" s="1"/>
      <c r="I211" s="2"/>
    </row>
    <row r="212" spans="4:9" x14ac:dyDescent="0.2">
      <c r="D212" s="1"/>
      <c r="E212" s="1"/>
      <c r="I212" s="2"/>
    </row>
    <row r="213" spans="4:9" x14ac:dyDescent="0.2">
      <c r="D213" s="1"/>
      <c r="E213" s="1"/>
      <c r="I213" s="2"/>
    </row>
    <row r="214" spans="4:9" x14ac:dyDescent="0.2">
      <c r="D214" s="1"/>
      <c r="E214" s="1"/>
      <c r="I214" s="2"/>
    </row>
    <row r="215" spans="4:9" x14ac:dyDescent="0.2">
      <c r="D215" s="1"/>
      <c r="E215" s="1"/>
      <c r="I215" s="2"/>
    </row>
    <row r="216" spans="4:9" x14ac:dyDescent="0.2">
      <c r="D216" s="1"/>
      <c r="E216" s="1"/>
      <c r="I216" s="2"/>
    </row>
    <row r="217" spans="4:9" x14ac:dyDescent="0.2">
      <c r="D217" s="1"/>
      <c r="E217" s="1"/>
      <c r="I217" s="2"/>
    </row>
    <row r="218" spans="4:9" x14ac:dyDescent="0.2">
      <c r="D218" s="1"/>
      <c r="E218" s="1"/>
      <c r="I218" s="2"/>
    </row>
    <row r="219" spans="4:9" x14ac:dyDescent="0.2">
      <c r="D219" s="1"/>
      <c r="E219" s="1"/>
      <c r="I219" s="2"/>
    </row>
    <row r="220" spans="4:9" x14ac:dyDescent="0.2">
      <c r="D220" s="1"/>
      <c r="E220" s="1"/>
      <c r="I220" s="2"/>
    </row>
    <row r="221" spans="4:9" x14ac:dyDescent="0.2">
      <c r="D221" s="1"/>
      <c r="E221" s="1"/>
      <c r="I221" s="2"/>
    </row>
    <row r="222" spans="4:9" x14ac:dyDescent="0.2">
      <c r="D222" s="1"/>
      <c r="E222" s="1"/>
      <c r="I222" s="2"/>
    </row>
    <row r="223" spans="4:9" x14ac:dyDescent="0.2">
      <c r="D223" s="1"/>
      <c r="E223" s="1"/>
      <c r="I223" s="2"/>
    </row>
    <row r="224" spans="4:9" x14ac:dyDescent="0.2">
      <c r="D224" s="1"/>
      <c r="E224" s="1"/>
      <c r="I224" s="2"/>
    </row>
    <row r="225" spans="4:9" x14ac:dyDescent="0.2">
      <c r="D225" s="1"/>
      <c r="E225" s="1"/>
      <c r="I225" s="2"/>
    </row>
    <row r="226" spans="4:9" x14ac:dyDescent="0.2">
      <c r="D226" s="1"/>
      <c r="E226" s="1"/>
      <c r="I226" s="2"/>
    </row>
    <row r="227" spans="4:9" x14ac:dyDescent="0.2">
      <c r="D227" s="1"/>
      <c r="E227" s="1"/>
      <c r="I227" s="2"/>
    </row>
    <row r="228" spans="4:9" x14ac:dyDescent="0.2">
      <c r="D228" s="1"/>
      <c r="E228" s="1"/>
      <c r="I228" s="2"/>
    </row>
    <row r="229" spans="4:9" x14ac:dyDescent="0.2">
      <c r="D229" s="1"/>
      <c r="E229" s="1"/>
      <c r="I229" s="2"/>
    </row>
    <row r="230" spans="4:9" x14ac:dyDescent="0.2">
      <c r="D230" s="1"/>
      <c r="E230" s="1"/>
      <c r="I230" s="2"/>
    </row>
    <row r="231" spans="4:9" x14ac:dyDescent="0.2">
      <c r="D231" s="1"/>
      <c r="E231" s="1"/>
      <c r="I231" s="2"/>
    </row>
    <row r="232" spans="4:9" x14ac:dyDescent="0.2">
      <c r="D232" s="1"/>
      <c r="E232" s="1"/>
      <c r="I232" s="2"/>
    </row>
    <row r="233" spans="4:9" x14ac:dyDescent="0.2">
      <c r="D233" s="1"/>
      <c r="E233" s="1"/>
      <c r="I233" s="2"/>
    </row>
    <row r="234" spans="4:9" x14ac:dyDescent="0.2">
      <c r="D234" s="1"/>
      <c r="E234" s="1"/>
      <c r="I234" s="2"/>
    </row>
    <row r="235" spans="4:9" x14ac:dyDescent="0.2">
      <c r="D235" s="1"/>
      <c r="E235" s="1"/>
      <c r="I235" s="2"/>
    </row>
    <row r="236" spans="4:9" x14ac:dyDescent="0.2">
      <c r="D236" s="1"/>
      <c r="E236" s="1"/>
      <c r="I236" s="2"/>
    </row>
    <row r="237" spans="4:9" x14ac:dyDescent="0.2">
      <c r="D237" s="1"/>
      <c r="E237" s="1"/>
      <c r="I237" s="2"/>
    </row>
    <row r="238" spans="4:9" x14ac:dyDescent="0.2">
      <c r="D238" s="1"/>
      <c r="E238" s="1"/>
      <c r="I238" s="2"/>
    </row>
    <row r="239" spans="4:9" x14ac:dyDescent="0.2">
      <c r="D239" s="1"/>
      <c r="E239" s="1"/>
      <c r="I239" s="2"/>
    </row>
    <row r="240" spans="4:9" x14ac:dyDescent="0.2">
      <c r="D240" s="1"/>
      <c r="E240" s="1"/>
      <c r="I240" s="2"/>
    </row>
    <row r="241" spans="4:9" x14ac:dyDescent="0.2">
      <c r="D241" s="1"/>
      <c r="E241" s="1"/>
      <c r="I241" s="2"/>
    </row>
    <row r="242" spans="4:9" x14ac:dyDescent="0.2">
      <c r="D242" s="1"/>
      <c r="E242" s="1"/>
      <c r="I242" s="2"/>
    </row>
    <row r="243" spans="4:9" x14ac:dyDescent="0.2">
      <c r="D243" s="1"/>
      <c r="E243" s="1"/>
      <c r="I243" s="2"/>
    </row>
    <row r="244" spans="4:9" x14ac:dyDescent="0.2">
      <c r="D244" s="1"/>
      <c r="E244" s="1"/>
      <c r="I244" s="2"/>
    </row>
    <row r="245" spans="4:9" x14ac:dyDescent="0.2">
      <c r="D245" s="1"/>
      <c r="E245" s="1"/>
      <c r="I245" s="2"/>
    </row>
    <row r="246" spans="4:9" x14ac:dyDescent="0.2">
      <c r="D246" s="1"/>
      <c r="E246" s="1"/>
      <c r="I246" s="2"/>
    </row>
    <row r="247" spans="4:9" x14ac:dyDescent="0.2">
      <c r="D247" s="1"/>
      <c r="E247" s="1"/>
      <c r="I247" s="2"/>
    </row>
    <row r="248" spans="4:9" x14ac:dyDescent="0.2">
      <c r="D248" s="1"/>
      <c r="E248" s="1"/>
      <c r="I248" s="2"/>
    </row>
    <row r="249" spans="4:9" x14ac:dyDescent="0.2">
      <c r="D249" s="1"/>
      <c r="E249" s="1"/>
      <c r="I249" s="2"/>
    </row>
    <row r="250" spans="4:9" x14ac:dyDescent="0.2">
      <c r="D250" s="1"/>
      <c r="E250" s="1"/>
      <c r="I250" s="2"/>
    </row>
    <row r="251" spans="4:9" x14ac:dyDescent="0.2">
      <c r="D251" s="1"/>
      <c r="E251" s="1"/>
      <c r="I251" s="2"/>
    </row>
    <row r="252" spans="4:9" x14ac:dyDescent="0.2">
      <c r="D252" s="1"/>
      <c r="E252" s="1"/>
      <c r="I252" s="2"/>
    </row>
    <row r="253" spans="4:9" x14ac:dyDescent="0.2">
      <c r="D253" s="1"/>
      <c r="E253" s="1"/>
      <c r="I253" s="2"/>
    </row>
    <row r="254" spans="4:9" x14ac:dyDescent="0.2">
      <c r="D254" s="1"/>
      <c r="E254" s="1"/>
      <c r="I254" s="2"/>
    </row>
    <row r="255" spans="4:9" x14ac:dyDescent="0.2">
      <c r="D255" s="1"/>
      <c r="E255" s="1"/>
      <c r="I255" s="2"/>
    </row>
    <row r="256" spans="4:9" x14ac:dyDescent="0.2">
      <c r="D256" s="1"/>
      <c r="E256" s="1"/>
      <c r="I256" s="2"/>
    </row>
    <row r="257" spans="4:9" x14ac:dyDescent="0.2">
      <c r="D257" s="1"/>
      <c r="E257" s="1"/>
      <c r="I257" s="2"/>
    </row>
    <row r="258" spans="4:9" x14ac:dyDescent="0.2">
      <c r="D258" s="1"/>
      <c r="E258" s="1"/>
      <c r="I258" s="2"/>
    </row>
    <row r="259" spans="4:9" x14ac:dyDescent="0.2">
      <c r="D259" s="1"/>
      <c r="E259" s="1"/>
      <c r="I259" s="2"/>
    </row>
    <row r="260" spans="4:9" x14ac:dyDescent="0.2">
      <c r="D260" s="1"/>
      <c r="E260" s="1"/>
      <c r="I260" s="2"/>
    </row>
    <row r="261" spans="4:9" x14ac:dyDescent="0.2">
      <c r="D261" s="1"/>
      <c r="E261" s="1"/>
      <c r="I261" s="2"/>
    </row>
    <row r="262" spans="4:9" x14ac:dyDescent="0.2">
      <c r="D262" s="1"/>
      <c r="E262" s="1"/>
      <c r="I262" s="2"/>
    </row>
    <row r="263" spans="4:9" x14ac:dyDescent="0.2">
      <c r="D263" s="1"/>
      <c r="E263" s="1"/>
      <c r="I263" s="2"/>
    </row>
    <row r="264" spans="4:9" x14ac:dyDescent="0.2">
      <c r="D264" s="1"/>
      <c r="E264" s="1"/>
      <c r="I264" s="2"/>
    </row>
    <row r="265" spans="4:9" x14ac:dyDescent="0.2">
      <c r="D265" s="1"/>
      <c r="E265" s="1"/>
      <c r="I265" s="2"/>
    </row>
    <row r="266" spans="4:9" x14ac:dyDescent="0.2">
      <c r="D266" s="1"/>
      <c r="E266" s="1"/>
      <c r="I266" s="2"/>
    </row>
    <row r="267" spans="4:9" x14ac:dyDescent="0.2">
      <c r="D267" s="1"/>
      <c r="E267" s="1"/>
      <c r="I267" s="2"/>
    </row>
    <row r="268" spans="4:9" x14ac:dyDescent="0.2">
      <c r="D268" s="1"/>
      <c r="E268" s="1"/>
      <c r="I268" s="2"/>
    </row>
    <row r="269" spans="4:9" x14ac:dyDescent="0.2">
      <c r="D269" s="1"/>
      <c r="E269" s="1"/>
      <c r="I269" s="2"/>
    </row>
    <row r="270" spans="4:9" x14ac:dyDescent="0.2">
      <c r="D270" s="1"/>
      <c r="E270" s="1"/>
      <c r="I270" s="2"/>
    </row>
    <row r="271" spans="4:9" x14ac:dyDescent="0.2">
      <c r="D271" s="1"/>
      <c r="E271" s="1"/>
      <c r="I271" s="2"/>
    </row>
    <row r="272" spans="4:9" x14ac:dyDescent="0.2">
      <c r="D272" s="1"/>
      <c r="E272" s="1"/>
      <c r="I272" s="2"/>
    </row>
    <row r="273" spans="4:9" x14ac:dyDescent="0.2">
      <c r="D273" s="1"/>
      <c r="E273" s="1"/>
      <c r="I273" s="2"/>
    </row>
    <row r="274" spans="4:9" x14ac:dyDescent="0.2">
      <c r="D274" s="1"/>
      <c r="E274" s="1"/>
      <c r="I274" s="2"/>
    </row>
    <row r="275" spans="4:9" x14ac:dyDescent="0.2">
      <c r="D275" s="1"/>
      <c r="E275" s="1"/>
      <c r="I275" s="2"/>
    </row>
    <row r="276" spans="4:9" x14ac:dyDescent="0.2">
      <c r="D276" s="1"/>
      <c r="E276" s="1"/>
      <c r="I276" s="2"/>
    </row>
    <row r="277" spans="4:9" x14ac:dyDescent="0.2">
      <c r="D277" s="1"/>
      <c r="E277" s="1"/>
      <c r="I277" s="2"/>
    </row>
    <row r="278" spans="4:9" x14ac:dyDescent="0.2">
      <c r="D278" s="1"/>
      <c r="E278" s="1"/>
      <c r="I278" s="2"/>
    </row>
    <row r="279" spans="4:9" x14ac:dyDescent="0.2">
      <c r="D279" s="1"/>
      <c r="E279" s="1"/>
      <c r="I279" s="2"/>
    </row>
    <row r="280" spans="4:9" x14ac:dyDescent="0.2">
      <c r="D280" s="1"/>
      <c r="E280" s="1"/>
      <c r="I280" s="2"/>
    </row>
    <row r="281" spans="4:9" x14ac:dyDescent="0.2">
      <c r="D281" s="1"/>
      <c r="E281" s="1"/>
      <c r="I281" s="2"/>
    </row>
    <row r="282" spans="4:9" x14ac:dyDescent="0.2">
      <c r="D282" s="1"/>
      <c r="E282" s="1"/>
      <c r="I282" s="2"/>
    </row>
    <row r="283" spans="4:9" x14ac:dyDescent="0.2">
      <c r="D283" s="1"/>
      <c r="E283" s="1"/>
      <c r="I283" s="2"/>
    </row>
    <row r="284" spans="4:9" x14ac:dyDescent="0.2">
      <c r="D284" s="1"/>
      <c r="E284" s="1"/>
      <c r="I284" s="2"/>
    </row>
    <row r="285" spans="4:9" x14ac:dyDescent="0.2">
      <c r="D285" s="1"/>
      <c r="E285" s="1"/>
      <c r="I285" s="2"/>
    </row>
    <row r="286" spans="4:9" x14ac:dyDescent="0.2">
      <c r="D286" s="1"/>
      <c r="E286" s="1"/>
      <c r="I286" s="2"/>
    </row>
    <row r="287" spans="4:9" x14ac:dyDescent="0.2">
      <c r="D287" s="1"/>
      <c r="E287" s="1"/>
      <c r="I287" s="2"/>
    </row>
    <row r="288" spans="4:9" x14ac:dyDescent="0.2">
      <c r="D288" s="1"/>
      <c r="E288" s="1"/>
      <c r="I288" s="2"/>
    </row>
    <row r="289" spans="4:9" x14ac:dyDescent="0.2">
      <c r="D289" s="1"/>
      <c r="E289" s="1"/>
      <c r="I289" s="2"/>
    </row>
    <row r="290" spans="4:9" x14ac:dyDescent="0.2">
      <c r="D290" s="1"/>
      <c r="E290" s="1"/>
      <c r="I290" s="2"/>
    </row>
    <row r="291" spans="4:9" x14ac:dyDescent="0.2">
      <c r="D291" s="1"/>
      <c r="E291" s="1"/>
      <c r="I291" s="2"/>
    </row>
    <row r="292" spans="4:9" x14ac:dyDescent="0.2">
      <c r="D292" s="1"/>
      <c r="E292" s="1"/>
      <c r="I292" s="2"/>
    </row>
    <row r="293" spans="4:9" x14ac:dyDescent="0.2">
      <c r="D293" s="1"/>
      <c r="E293" s="1"/>
      <c r="I293" s="2"/>
    </row>
    <row r="294" spans="4:9" x14ac:dyDescent="0.2">
      <c r="D294" s="1"/>
      <c r="E294" s="1"/>
      <c r="I294" s="2"/>
    </row>
    <row r="295" spans="4:9" x14ac:dyDescent="0.2">
      <c r="D295" s="1"/>
      <c r="E295" s="1"/>
      <c r="I295" s="2"/>
    </row>
    <row r="296" spans="4:9" x14ac:dyDescent="0.2">
      <c r="D296" s="1"/>
      <c r="E296" s="1"/>
      <c r="I296" s="2"/>
    </row>
    <row r="297" spans="4:9" x14ac:dyDescent="0.2">
      <c r="D297" s="1"/>
      <c r="E297" s="1"/>
      <c r="I297" s="2"/>
    </row>
    <row r="298" spans="4:9" x14ac:dyDescent="0.2">
      <c r="D298" s="1"/>
      <c r="E298" s="1"/>
      <c r="I298" s="2"/>
    </row>
    <row r="299" spans="4:9" x14ac:dyDescent="0.2">
      <c r="D299" s="1"/>
      <c r="E299" s="1"/>
      <c r="I299" s="2"/>
    </row>
    <row r="300" spans="4:9" x14ac:dyDescent="0.2">
      <c r="D300" s="1"/>
      <c r="E300" s="1"/>
      <c r="I300" s="2"/>
    </row>
    <row r="301" spans="4:9" x14ac:dyDescent="0.2">
      <c r="D301" s="1"/>
      <c r="E301" s="1"/>
      <c r="I301" s="2"/>
    </row>
    <row r="302" spans="4:9" x14ac:dyDescent="0.2">
      <c r="D302" s="1"/>
      <c r="E302" s="1"/>
      <c r="I302" s="2"/>
    </row>
    <row r="303" spans="4:9" x14ac:dyDescent="0.2">
      <c r="D303" s="1"/>
      <c r="E303" s="1"/>
      <c r="I303" s="2"/>
    </row>
    <row r="304" spans="4:9" x14ac:dyDescent="0.2">
      <c r="D304" s="1"/>
      <c r="E304" s="1"/>
      <c r="I304" s="2"/>
    </row>
    <row r="305" spans="4:9" x14ac:dyDescent="0.2">
      <c r="D305" s="1"/>
      <c r="E305" s="1"/>
      <c r="I305" s="2"/>
    </row>
    <row r="306" spans="4:9" x14ac:dyDescent="0.2">
      <c r="D306" s="1"/>
      <c r="E306" s="1"/>
      <c r="I306" s="2"/>
    </row>
    <row r="307" spans="4:9" x14ac:dyDescent="0.2">
      <c r="D307" s="1"/>
      <c r="E307" s="1"/>
      <c r="I307" s="2"/>
    </row>
    <row r="308" spans="4:9" x14ac:dyDescent="0.2">
      <c r="D308" s="1"/>
      <c r="E308" s="1"/>
      <c r="I308" s="2"/>
    </row>
    <row r="309" spans="4:9" x14ac:dyDescent="0.2">
      <c r="D309" s="1"/>
      <c r="E309" s="1"/>
      <c r="I309" s="2"/>
    </row>
    <row r="310" spans="4:9" x14ac:dyDescent="0.2">
      <c r="D310" s="1"/>
      <c r="E310" s="1"/>
      <c r="I310" s="2"/>
    </row>
    <row r="311" spans="4:9" x14ac:dyDescent="0.2">
      <c r="D311" s="1"/>
      <c r="E311" s="1"/>
      <c r="I311" s="2"/>
    </row>
    <row r="312" spans="4:9" x14ac:dyDescent="0.2">
      <c r="D312" s="1"/>
      <c r="E312" s="1"/>
      <c r="I312" s="2"/>
    </row>
    <row r="313" spans="4:9" x14ac:dyDescent="0.2">
      <c r="D313" s="1"/>
      <c r="E313" s="1"/>
      <c r="I313" s="2"/>
    </row>
    <row r="314" spans="4:9" x14ac:dyDescent="0.2">
      <c r="D314" s="1"/>
      <c r="E314" s="1"/>
      <c r="I314" s="2"/>
    </row>
    <row r="315" spans="4:9" x14ac:dyDescent="0.2">
      <c r="D315" s="1"/>
      <c r="E315" s="1"/>
      <c r="I315" s="2"/>
    </row>
    <row r="316" spans="4:9" x14ac:dyDescent="0.2">
      <c r="D316" s="1"/>
      <c r="E316" s="1"/>
      <c r="I316" s="2"/>
    </row>
    <row r="317" spans="4:9" x14ac:dyDescent="0.2">
      <c r="D317" s="1"/>
      <c r="E317" s="1"/>
      <c r="I317" s="2"/>
    </row>
    <row r="318" spans="4:9" x14ac:dyDescent="0.2">
      <c r="D318" s="1"/>
      <c r="E318" s="1"/>
      <c r="I318" s="2"/>
    </row>
    <row r="319" spans="4:9" x14ac:dyDescent="0.2">
      <c r="D319" s="1"/>
      <c r="E319" s="1"/>
      <c r="I319" s="2"/>
    </row>
    <row r="320" spans="4:9" x14ac:dyDescent="0.2">
      <c r="D320" s="1"/>
      <c r="E320" s="1"/>
      <c r="I320" s="2"/>
    </row>
    <row r="321" spans="4:9" x14ac:dyDescent="0.2">
      <c r="D321" s="1"/>
      <c r="E321" s="1"/>
      <c r="I321" s="2"/>
    </row>
    <row r="322" spans="4:9" x14ac:dyDescent="0.2">
      <c r="D322" s="1"/>
      <c r="E322" s="1"/>
      <c r="I322" s="2"/>
    </row>
    <row r="323" spans="4:9" x14ac:dyDescent="0.2">
      <c r="D323" s="1"/>
      <c r="E323" s="1"/>
      <c r="I323" s="2"/>
    </row>
    <row r="324" spans="4:9" x14ac:dyDescent="0.2">
      <c r="D324" s="1"/>
      <c r="E324" s="1"/>
      <c r="I324" s="2"/>
    </row>
    <row r="325" spans="4:9" x14ac:dyDescent="0.2">
      <c r="D325" s="1"/>
      <c r="E325" s="1"/>
      <c r="I325" s="2"/>
    </row>
    <row r="326" spans="4:9" x14ac:dyDescent="0.2">
      <c r="D326" s="1"/>
      <c r="E326" s="1"/>
      <c r="I326" s="2"/>
    </row>
    <row r="327" spans="4:9" x14ac:dyDescent="0.2">
      <c r="D327" s="1"/>
      <c r="E327" s="1"/>
      <c r="I327" s="2"/>
    </row>
    <row r="328" spans="4:9" x14ac:dyDescent="0.2">
      <c r="D328" s="1"/>
      <c r="E328" s="1"/>
      <c r="I328" s="2"/>
    </row>
    <row r="329" spans="4:9" x14ac:dyDescent="0.2">
      <c r="D329" s="1"/>
      <c r="E329" s="1"/>
      <c r="I329" s="2"/>
    </row>
    <row r="330" spans="4:9" x14ac:dyDescent="0.2">
      <c r="D330" s="1"/>
      <c r="E330" s="1"/>
      <c r="I330" s="2"/>
    </row>
    <row r="331" spans="4:9" x14ac:dyDescent="0.2">
      <c r="D331" s="1"/>
      <c r="E331" s="1"/>
      <c r="I331" s="2"/>
    </row>
    <row r="332" spans="4:9" x14ac:dyDescent="0.2">
      <c r="D332" s="1"/>
      <c r="E332" s="1"/>
      <c r="I332" s="2"/>
    </row>
    <row r="333" spans="4:9" x14ac:dyDescent="0.2">
      <c r="D333" s="1"/>
      <c r="E333" s="1"/>
      <c r="I333" s="2"/>
    </row>
    <row r="334" spans="4:9" x14ac:dyDescent="0.2">
      <c r="D334" s="1"/>
      <c r="E334" s="1"/>
      <c r="I334" s="2"/>
    </row>
    <row r="335" spans="4:9" x14ac:dyDescent="0.2">
      <c r="D335" s="1"/>
      <c r="E335" s="1"/>
      <c r="I335" s="2"/>
    </row>
    <row r="336" spans="4:9" x14ac:dyDescent="0.2">
      <c r="D336" s="1"/>
      <c r="E336" s="1"/>
      <c r="I336" s="2"/>
    </row>
    <row r="337" spans="4:9" x14ac:dyDescent="0.2">
      <c r="D337" s="1"/>
      <c r="E337" s="1"/>
      <c r="I337" s="2"/>
    </row>
    <row r="338" spans="4:9" x14ac:dyDescent="0.2">
      <c r="D338" s="1"/>
      <c r="E338" s="1"/>
      <c r="I338" s="2"/>
    </row>
    <row r="339" spans="4:9" x14ac:dyDescent="0.2">
      <c r="D339" s="1"/>
      <c r="E339" s="1"/>
      <c r="I339" s="2"/>
    </row>
    <row r="340" spans="4:9" x14ac:dyDescent="0.2">
      <c r="D340" s="1"/>
      <c r="E340" s="1"/>
      <c r="I340" s="2"/>
    </row>
    <row r="341" spans="4:9" x14ac:dyDescent="0.2">
      <c r="D341" s="1"/>
      <c r="E341" s="1"/>
      <c r="I341" s="2"/>
    </row>
    <row r="342" spans="4:9" x14ac:dyDescent="0.2">
      <c r="D342" s="1"/>
      <c r="E342" s="1"/>
      <c r="I342" s="2"/>
    </row>
    <row r="343" spans="4:9" x14ac:dyDescent="0.2">
      <c r="D343" s="1"/>
      <c r="E343" s="1"/>
      <c r="I343" s="2"/>
    </row>
    <row r="344" spans="4:9" x14ac:dyDescent="0.2">
      <c r="D344" s="1"/>
      <c r="E344" s="1"/>
      <c r="I344" s="2"/>
    </row>
    <row r="345" spans="4:9" x14ac:dyDescent="0.2">
      <c r="D345" s="1"/>
      <c r="E345" s="1"/>
      <c r="I345" s="2"/>
    </row>
    <row r="346" spans="4:9" x14ac:dyDescent="0.2">
      <c r="D346" s="1"/>
      <c r="E346" s="1"/>
      <c r="I346" s="2"/>
    </row>
    <row r="347" spans="4:9" x14ac:dyDescent="0.2">
      <c r="D347" s="1"/>
      <c r="E347" s="1"/>
      <c r="I347" s="2"/>
    </row>
    <row r="348" spans="4:9" x14ac:dyDescent="0.2">
      <c r="D348" s="1"/>
      <c r="E348" s="1"/>
      <c r="I348" s="2"/>
    </row>
    <row r="349" spans="4:9" x14ac:dyDescent="0.2">
      <c r="D349" s="1"/>
      <c r="E349" s="1"/>
      <c r="I349" s="2"/>
    </row>
    <row r="350" spans="4:9" x14ac:dyDescent="0.2">
      <c r="D350" s="1"/>
      <c r="E350" s="1"/>
      <c r="I350" s="2"/>
    </row>
    <row r="351" spans="4:9" x14ac:dyDescent="0.2">
      <c r="D351" s="1"/>
      <c r="E351" s="1"/>
      <c r="I351" s="2"/>
    </row>
    <row r="352" spans="4:9" x14ac:dyDescent="0.2">
      <c r="D352" s="1"/>
      <c r="E352" s="1"/>
      <c r="I352" s="2"/>
    </row>
    <row r="353" spans="4:9" x14ac:dyDescent="0.2">
      <c r="D353" s="1"/>
      <c r="E353" s="1"/>
      <c r="I353" s="2"/>
    </row>
    <row r="354" spans="4:9" x14ac:dyDescent="0.2">
      <c r="D354" s="1"/>
      <c r="E354" s="1"/>
      <c r="I354" s="2"/>
    </row>
    <row r="355" spans="4:9" x14ac:dyDescent="0.2">
      <c r="D355" s="1"/>
      <c r="E355" s="1"/>
      <c r="I355" s="2"/>
    </row>
    <row r="356" spans="4:9" x14ac:dyDescent="0.2">
      <c r="D356" s="1"/>
      <c r="E356" s="1"/>
      <c r="I356" s="2"/>
    </row>
    <row r="357" spans="4:9" x14ac:dyDescent="0.2">
      <c r="D357" s="1"/>
      <c r="E357" s="1"/>
      <c r="I357" s="2"/>
    </row>
    <row r="358" spans="4:9" x14ac:dyDescent="0.2">
      <c r="D358" s="1"/>
      <c r="E358" s="1"/>
      <c r="I358" s="2"/>
    </row>
    <row r="359" spans="4:9" x14ac:dyDescent="0.2">
      <c r="D359" s="1"/>
      <c r="E359" s="1"/>
      <c r="I359" s="2"/>
    </row>
    <row r="360" spans="4:9" x14ac:dyDescent="0.2">
      <c r="D360" s="1"/>
      <c r="E360" s="1"/>
      <c r="I360" s="2"/>
    </row>
    <row r="361" spans="4:9" x14ac:dyDescent="0.2">
      <c r="D361" s="1"/>
      <c r="E361" s="1"/>
      <c r="I361" s="2"/>
    </row>
    <row r="362" spans="4:9" x14ac:dyDescent="0.2">
      <c r="D362" s="1"/>
      <c r="E362" s="1"/>
      <c r="I362" s="2"/>
    </row>
    <row r="363" spans="4:9" x14ac:dyDescent="0.2">
      <c r="D363" s="1"/>
      <c r="E363" s="1"/>
      <c r="I363" s="2"/>
    </row>
    <row r="364" spans="4:9" x14ac:dyDescent="0.2">
      <c r="D364" s="1"/>
      <c r="E364" s="1"/>
      <c r="I364" s="2"/>
    </row>
    <row r="365" spans="4:9" x14ac:dyDescent="0.2">
      <c r="D365" s="1"/>
      <c r="E365" s="1"/>
      <c r="I365" s="2"/>
    </row>
    <row r="366" spans="4:9" x14ac:dyDescent="0.2">
      <c r="D366" s="1"/>
      <c r="E366" s="1"/>
      <c r="I366" s="2"/>
    </row>
    <row r="367" spans="4:9" x14ac:dyDescent="0.2">
      <c r="D367" s="1"/>
      <c r="E367" s="1"/>
      <c r="I367" s="2"/>
    </row>
    <row r="368" spans="4:9" x14ac:dyDescent="0.2">
      <c r="D368" s="1"/>
      <c r="E368" s="1"/>
      <c r="I368" s="2"/>
    </row>
    <row r="369" spans="4:9" x14ac:dyDescent="0.2">
      <c r="D369" s="1"/>
      <c r="E369" s="1"/>
      <c r="I369" s="2"/>
    </row>
    <row r="370" spans="4:9" x14ac:dyDescent="0.2">
      <c r="D370" s="1"/>
      <c r="E370" s="1"/>
      <c r="I370" s="2"/>
    </row>
    <row r="371" spans="4:9" x14ac:dyDescent="0.2">
      <c r="D371" s="1"/>
      <c r="E371" s="1"/>
      <c r="I371" s="2"/>
    </row>
    <row r="372" spans="4:9" x14ac:dyDescent="0.2">
      <c r="D372" s="1"/>
      <c r="E372" s="1"/>
      <c r="I372" s="2"/>
    </row>
    <row r="373" spans="4:9" x14ac:dyDescent="0.2">
      <c r="D373" s="1"/>
      <c r="E373" s="1"/>
      <c r="I373" s="2"/>
    </row>
    <row r="374" spans="4:9" x14ac:dyDescent="0.2">
      <c r="D374" s="1"/>
      <c r="E374" s="1"/>
      <c r="I374" s="2"/>
    </row>
    <row r="375" spans="4:9" x14ac:dyDescent="0.2">
      <c r="D375" s="1"/>
      <c r="E375" s="1"/>
      <c r="I375" s="2"/>
    </row>
    <row r="376" spans="4:9" x14ac:dyDescent="0.2">
      <c r="D376" s="1"/>
      <c r="E376" s="1"/>
      <c r="I376" s="2"/>
    </row>
    <row r="377" spans="4:9" x14ac:dyDescent="0.2">
      <c r="D377" s="1"/>
      <c r="E377" s="1"/>
      <c r="I377" s="2"/>
    </row>
    <row r="378" spans="4:9" x14ac:dyDescent="0.2">
      <c r="D378" s="1"/>
      <c r="E378" s="1"/>
      <c r="I378" s="2"/>
    </row>
    <row r="379" spans="4:9" x14ac:dyDescent="0.2">
      <c r="D379" s="1"/>
      <c r="E379" s="1"/>
      <c r="I379" s="2"/>
    </row>
    <row r="380" spans="4:9" x14ac:dyDescent="0.2">
      <c r="D380" s="1"/>
      <c r="E380" s="1"/>
      <c r="I380" s="2"/>
    </row>
    <row r="381" spans="4:9" x14ac:dyDescent="0.2">
      <c r="D381" s="1"/>
      <c r="E381" s="1"/>
      <c r="I381" s="2"/>
    </row>
    <row r="382" spans="4:9" x14ac:dyDescent="0.2">
      <c r="D382" s="1"/>
      <c r="E382" s="1"/>
      <c r="I382" s="2"/>
    </row>
    <row r="383" spans="4:9" x14ac:dyDescent="0.2">
      <c r="D383" s="1"/>
      <c r="E383" s="1"/>
      <c r="I383" s="2"/>
    </row>
    <row r="384" spans="4:9" x14ac:dyDescent="0.2">
      <c r="D384" s="1"/>
      <c r="E384" s="1"/>
      <c r="I384" s="2"/>
    </row>
    <row r="385" spans="4:9" x14ac:dyDescent="0.2">
      <c r="D385" s="1"/>
      <c r="E385" s="1"/>
      <c r="I385" s="2"/>
    </row>
    <row r="386" spans="4:9" x14ac:dyDescent="0.2">
      <c r="D386" s="1"/>
      <c r="E386" s="1"/>
      <c r="I386" s="2"/>
    </row>
    <row r="387" spans="4:9" x14ac:dyDescent="0.2">
      <c r="D387" s="1"/>
      <c r="E387" s="1"/>
      <c r="I387" s="2"/>
    </row>
    <row r="388" spans="4:9" x14ac:dyDescent="0.2">
      <c r="D388" s="1"/>
      <c r="E388" s="1"/>
      <c r="I388" s="2"/>
    </row>
    <row r="389" spans="4:9" x14ac:dyDescent="0.2">
      <c r="D389" s="1"/>
      <c r="E389" s="1"/>
      <c r="I389" s="2"/>
    </row>
    <row r="390" spans="4:9" x14ac:dyDescent="0.2">
      <c r="D390" s="1"/>
      <c r="E390" s="1"/>
      <c r="I390" s="2"/>
    </row>
    <row r="391" spans="4:9" x14ac:dyDescent="0.2">
      <c r="D391" s="1"/>
      <c r="E391" s="1"/>
      <c r="I391" s="2"/>
    </row>
    <row r="392" spans="4:9" x14ac:dyDescent="0.2">
      <c r="D392" s="1"/>
      <c r="E392" s="1"/>
      <c r="I392" s="2"/>
    </row>
    <row r="393" spans="4:9" x14ac:dyDescent="0.2">
      <c r="D393" s="1"/>
      <c r="E393" s="1"/>
      <c r="I393" s="2"/>
    </row>
    <row r="394" spans="4:9" x14ac:dyDescent="0.2">
      <c r="D394" s="1"/>
      <c r="E394" s="1"/>
      <c r="I394" s="2"/>
    </row>
    <row r="395" spans="4:9" x14ac:dyDescent="0.2">
      <c r="D395" s="1"/>
      <c r="E395" s="1"/>
      <c r="I395" s="2"/>
    </row>
    <row r="396" spans="4:9" x14ac:dyDescent="0.2">
      <c r="D396" s="1"/>
      <c r="E396" s="1"/>
      <c r="I396" s="2"/>
    </row>
    <row r="397" spans="4:9" x14ac:dyDescent="0.2">
      <c r="D397" s="1"/>
      <c r="E397" s="1"/>
      <c r="I397" s="2"/>
    </row>
    <row r="398" spans="4:9" x14ac:dyDescent="0.2">
      <c r="D398" s="1"/>
      <c r="E398" s="1"/>
      <c r="I398" s="2"/>
    </row>
    <row r="399" spans="4:9" x14ac:dyDescent="0.2">
      <c r="D399" s="1"/>
      <c r="E399" s="1"/>
      <c r="I399" s="2"/>
    </row>
    <row r="400" spans="4:9" x14ac:dyDescent="0.2">
      <c r="D400" s="1"/>
      <c r="E400" s="1"/>
      <c r="I400" s="2"/>
    </row>
    <row r="401" spans="4:9" x14ac:dyDescent="0.2">
      <c r="D401" s="1"/>
      <c r="E401" s="1"/>
      <c r="I401" s="2"/>
    </row>
    <row r="402" spans="4:9" x14ac:dyDescent="0.2">
      <c r="D402" s="1"/>
      <c r="E402" s="1"/>
      <c r="I402" s="2"/>
    </row>
    <row r="403" spans="4:9" x14ac:dyDescent="0.2">
      <c r="D403" s="1"/>
      <c r="E403" s="1"/>
      <c r="I403" s="2"/>
    </row>
    <row r="404" spans="4:9" x14ac:dyDescent="0.2">
      <c r="D404" s="1"/>
      <c r="E404" s="1"/>
      <c r="I404" s="2"/>
    </row>
    <row r="405" spans="4:9" x14ac:dyDescent="0.2">
      <c r="D405" s="1"/>
      <c r="E405" s="1"/>
      <c r="I405" s="2"/>
    </row>
    <row r="406" spans="4:9" x14ac:dyDescent="0.2">
      <c r="D406" s="1"/>
      <c r="E406" s="1"/>
      <c r="I406" s="2"/>
    </row>
    <row r="407" spans="4:9" x14ac:dyDescent="0.2">
      <c r="D407" s="1"/>
      <c r="E407" s="1"/>
      <c r="I407" s="2"/>
    </row>
    <row r="408" spans="4:9" x14ac:dyDescent="0.2">
      <c r="D408" s="1"/>
      <c r="E408" s="1"/>
      <c r="I408" s="2"/>
    </row>
    <row r="409" spans="4:9" x14ac:dyDescent="0.2">
      <c r="D409" s="1"/>
      <c r="E409" s="1"/>
      <c r="I409" s="2"/>
    </row>
    <row r="410" spans="4:9" x14ac:dyDescent="0.2">
      <c r="D410" s="1"/>
      <c r="E410" s="1"/>
      <c r="I410" s="2"/>
    </row>
    <row r="411" spans="4:9" x14ac:dyDescent="0.2">
      <c r="D411" s="1"/>
      <c r="E411" s="1"/>
      <c r="I411" s="2"/>
    </row>
    <row r="412" spans="4:9" x14ac:dyDescent="0.2">
      <c r="D412" s="1"/>
      <c r="E412" s="1"/>
      <c r="I412" s="2"/>
    </row>
    <row r="413" spans="4:9" x14ac:dyDescent="0.2">
      <c r="D413" s="1"/>
      <c r="E413" s="1"/>
      <c r="I413" s="2"/>
    </row>
    <row r="414" spans="4:9" x14ac:dyDescent="0.2">
      <c r="D414" s="1"/>
      <c r="E414" s="1"/>
      <c r="I414" s="2"/>
    </row>
    <row r="415" spans="4:9" x14ac:dyDescent="0.2">
      <c r="D415" s="1"/>
      <c r="E415" s="1"/>
      <c r="I415" s="2"/>
    </row>
    <row r="416" spans="4:9" x14ac:dyDescent="0.2">
      <c r="D416" s="1"/>
      <c r="E416" s="1"/>
      <c r="I416" s="2"/>
    </row>
    <row r="417" spans="4:9" x14ac:dyDescent="0.2">
      <c r="D417" s="1"/>
      <c r="E417" s="1"/>
      <c r="I417" s="2"/>
    </row>
    <row r="418" spans="4:9" x14ac:dyDescent="0.2">
      <c r="D418" s="1"/>
      <c r="E418" s="1"/>
      <c r="I418" s="2"/>
    </row>
    <row r="419" spans="4:9" x14ac:dyDescent="0.2">
      <c r="D419" s="1"/>
      <c r="E419" s="1"/>
      <c r="I419" s="2"/>
    </row>
    <row r="420" spans="4:9" x14ac:dyDescent="0.2">
      <c r="D420" s="1"/>
      <c r="E420" s="1"/>
      <c r="I420" s="2"/>
    </row>
    <row r="421" spans="4:9" x14ac:dyDescent="0.2">
      <c r="D421" s="1"/>
      <c r="E421" s="1"/>
      <c r="I421" s="2"/>
    </row>
    <row r="422" spans="4:9" x14ac:dyDescent="0.2">
      <c r="D422" s="1"/>
      <c r="E422" s="1"/>
      <c r="I422" s="2"/>
    </row>
    <row r="423" spans="4:9" x14ac:dyDescent="0.2">
      <c r="D423" s="1"/>
      <c r="E423" s="1"/>
      <c r="I423" s="2"/>
    </row>
    <row r="424" spans="4:9" x14ac:dyDescent="0.2">
      <c r="D424" s="1"/>
      <c r="E424" s="1"/>
      <c r="I424" s="2"/>
    </row>
    <row r="425" spans="4:9" x14ac:dyDescent="0.2">
      <c r="D425" s="1"/>
      <c r="E425" s="1"/>
      <c r="I425" s="2"/>
    </row>
    <row r="426" spans="4:9" x14ac:dyDescent="0.2">
      <c r="D426" s="1"/>
      <c r="E426" s="1"/>
      <c r="I426" s="2"/>
    </row>
    <row r="427" spans="4:9" x14ac:dyDescent="0.2">
      <c r="D427" s="1"/>
      <c r="E427" s="1"/>
      <c r="I427" s="2"/>
    </row>
    <row r="428" spans="4:9" x14ac:dyDescent="0.2">
      <c r="D428" s="1"/>
      <c r="E428" s="1"/>
      <c r="I428" s="2"/>
    </row>
    <row r="429" spans="4:9" x14ac:dyDescent="0.2">
      <c r="D429" s="1"/>
      <c r="E429" s="1"/>
      <c r="I429" s="2"/>
    </row>
    <row r="430" spans="4:9" x14ac:dyDescent="0.2">
      <c r="D430" s="1"/>
      <c r="E430" s="1"/>
      <c r="I430" s="2"/>
    </row>
    <row r="431" spans="4:9" x14ac:dyDescent="0.2">
      <c r="D431" s="1"/>
      <c r="E431" s="1"/>
      <c r="I431" s="2"/>
    </row>
    <row r="432" spans="4:9" x14ac:dyDescent="0.2">
      <c r="D432" s="1"/>
      <c r="E432" s="1"/>
      <c r="I432" s="2"/>
    </row>
    <row r="433" spans="4:9" x14ac:dyDescent="0.2">
      <c r="D433" s="1"/>
      <c r="E433" s="1"/>
      <c r="I433" s="2"/>
    </row>
    <row r="434" spans="4:9" x14ac:dyDescent="0.2">
      <c r="D434" s="1"/>
      <c r="E434" s="1"/>
      <c r="I434" s="2"/>
    </row>
    <row r="435" spans="4:9" x14ac:dyDescent="0.2">
      <c r="D435" s="1"/>
      <c r="E435" s="1"/>
      <c r="I435" s="2"/>
    </row>
    <row r="436" spans="4:9" x14ac:dyDescent="0.2">
      <c r="D436" s="1"/>
      <c r="E436" s="1"/>
      <c r="I436" s="2"/>
    </row>
    <row r="437" spans="4:9" x14ac:dyDescent="0.2">
      <c r="D437" s="1"/>
      <c r="E437" s="1"/>
      <c r="I437" s="2"/>
    </row>
    <row r="438" spans="4:9" x14ac:dyDescent="0.2">
      <c r="D438" s="1"/>
      <c r="E438" s="1"/>
      <c r="I438" s="2"/>
    </row>
    <row r="439" spans="4:9" x14ac:dyDescent="0.2">
      <c r="D439" s="1"/>
      <c r="E439" s="1"/>
      <c r="I439" s="2"/>
    </row>
    <row r="440" spans="4:9" x14ac:dyDescent="0.2">
      <c r="D440" s="1"/>
      <c r="E440" s="1"/>
      <c r="I440" s="2"/>
    </row>
    <row r="441" spans="4:9" x14ac:dyDescent="0.2">
      <c r="D441" s="1"/>
      <c r="E441" s="1"/>
      <c r="I441" s="2"/>
    </row>
    <row r="442" spans="4:9" x14ac:dyDescent="0.2">
      <c r="D442" s="1"/>
      <c r="E442" s="1"/>
      <c r="I442" s="2"/>
    </row>
    <row r="443" spans="4:9" x14ac:dyDescent="0.2">
      <c r="D443" s="1"/>
      <c r="E443" s="1"/>
      <c r="I443" s="2"/>
    </row>
    <row r="444" spans="4:9" x14ac:dyDescent="0.2">
      <c r="D444" s="1"/>
      <c r="E444" s="1"/>
      <c r="I444" s="2"/>
    </row>
    <row r="445" spans="4:9" x14ac:dyDescent="0.2">
      <c r="D445" s="1"/>
      <c r="E445" s="1"/>
      <c r="I445" s="2"/>
    </row>
    <row r="446" spans="4:9" x14ac:dyDescent="0.2">
      <c r="D446" s="1"/>
      <c r="E446" s="1"/>
      <c r="I446" s="2"/>
    </row>
    <row r="447" spans="4:9" x14ac:dyDescent="0.2">
      <c r="D447" s="1"/>
      <c r="E447" s="1"/>
      <c r="I447" s="2"/>
    </row>
    <row r="448" spans="4:9" x14ac:dyDescent="0.2">
      <c r="D448" s="1"/>
      <c r="E448" s="1"/>
      <c r="I448" s="2"/>
    </row>
    <row r="449" spans="4:9" x14ac:dyDescent="0.2">
      <c r="D449" s="1"/>
      <c r="E449" s="1"/>
      <c r="I449" s="2"/>
    </row>
    <row r="450" spans="4:9" x14ac:dyDescent="0.2">
      <c r="D450" s="1"/>
      <c r="E450" s="1"/>
      <c r="I450" s="2"/>
    </row>
    <row r="451" spans="4:9" x14ac:dyDescent="0.2">
      <c r="D451" s="1"/>
      <c r="E451" s="1"/>
      <c r="I451" s="2"/>
    </row>
    <row r="452" spans="4:9" x14ac:dyDescent="0.2">
      <c r="D452" s="1"/>
      <c r="E452" s="1"/>
      <c r="I452" s="2"/>
    </row>
    <row r="453" spans="4:9" x14ac:dyDescent="0.2">
      <c r="D453" s="1"/>
      <c r="E453" s="1"/>
      <c r="I453" s="2"/>
    </row>
    <row r="454" spans="4:9" x14ac:dyDescent="0.2">
      <c r="D454" s="1"/>
      <c r="E454" s="1"/>
      <c r="I454" s="2"/>
    </row>
    <row r="455" spans="4:9" x14ac:dyDescent="0.2">
      <c r="D455" s="1"/>
      <c r="E455" s="1"/>
      <c r="I455" s="2"/>
    </row>
    <row r="456" spans="4:9" x14ac:dyDescent="0.2">
      <c r="D456" s="1"/>
      <c r="E456" s="1"/>
      <c r="I456" s="2"/>
    </row>
    <row r="457" spans="4:9" x14ac:dyDescent="0.2">
      <c r="D457" s="1"/>
      <c r="E457" s="1"/>
      <c r="I457" s="2"/>
    </row>
    <row r="458" spans="4:9" x14ac:dyDescent="0.2">
      <c r="D458" s="1"/>
      <c r="E458" s="1"/>
      <c r="I458" s="2"/>
    </row>
    <row r="459" spans="4:9" x14ac:dyDescent="0.2">
      <c r="D459" s="1"/>
      <c r="E459" s="1"/>
      <c r="I459" s="2"/>
    </row>
    <row r="460" spans="4:9" x14ac:dyDescent="0.2">
      <c r="D460" s="1"/>
      <c r="E460" s="1"/>
      <c r="I460" s="2"/>
    </row>
    <row r="461" spans="4:9" x14ac:dyDescent="0.2">
      <c r="D461" s="1"/>
      <c r="E461" s="1"/>
      <c r="I461" s="2"/>
    </row>
    <row r="462" spans="4:9" x14ac:dyDescent="0.2">
      <c r="D462" s="1"/>
      <c r="E462" s="1"/>
      <c r="I462" s="2"/>
    </row>
    <row r="463" spans="4:9" x14ac:dyDescent="0.2">
      <c r="D463" s="1"/>
      <c r="E463" s="1"/>
      <c r="I463" s="2"/>
    </row>
    <row r="464" spans="4:9" x14ac:dyDescent="0.2">
      <c r="D464" s="1"/>
      <c r="E464" s="1"/>
      <c r="I464" s="2"/>
    </row>
    <row r="465" spans="4:9" x14ac:dyDescent="0.2">
      <c r="D465" s="1"/>
      <c r="E465" s="1"/>
      <c r="I465" s="2"/>
    </row>
    <row r="466" spans="4:9" x14ac:dyDescent="0.2">
      <c r="D466" s="1"/>
      <c r="E466" s="1"/>
      <c r="I466" s="2"/>
    </row>
    <row r="467" spans="4:9" x14ac:dyDescent="0.2">
      <c r="D467" s="1"/>
      <c r="E467" s="1"/>
      <c r="I467" s="2"/>
    </row>
    <row r="468" spans="4:9" x14ac:dyDescent="0.2">
      <c r="D468" s="1"/>
      <c r="E468" s="1"/>
      <c r="I468" s="2"/>
    </row>
    <row r="469" spans="4:9" x14ac:dyDescent="0.2">
      <c r="D469" s="1"/>
      <c r="E469" s="1"/>
      <c r="I469" s="2"/>
    </row>
    <row r="470" spans="4:9" x14ac:dyDescent="0.2">
      <c r="D470" s="1"/>
      <c r="E470" s="1"/>
      <c r="I470" s="2"/>
    </row>
    <row r="471" spans="4:9" x14ac:dyDescent="0.2">
      <c r="D471" s="1"/>
      <c r="E471" s="1"/>
      <c r="I471" s="2"/>
    </row>
    <row r="472" spans="4:9" x14ac:dyDescent="0.2">
      <c r="D472" s="1"/>
      <c r="E472" s="1"/>
      <c r="I472" s="2"/>
    </row>
    <row r="473" spans="4:9" x14ac:dyDescent="0.2">
      <c r="D473" s="1"/>
      <c r="E473" s="1"/>
      <c r="I473" s="2"/>
    </row>
    <row r="474" spans="4:9" x14ac:dyDescent="0.2">
      <c r="D474" s="1"/>
      <c r="E474" s="1"/>
      <c r="I474" s="2"/>
    </row>
    <row r="475" spans="4:9" x14ac:dyDescent="0.2">
      <c r="D475" s="1"/>
      <c r="E475" s="1"/>
      <c r="I475" s="2"/>
    </row>
    <row r="476" spans="4:9" x14ac:dyDescent="0.2">
      <c r="D476" s="1"/>
      <c r="E476" s="1"/>
      <c r="I476" s="2"/>
    </row>
    <row r="477" spans="4:9" x14ac:dyDescent="0.2">
      <c r="D477" s="1"/>
      <c r="E477" s="1"/>
      <c r="I477" s="2"/>
    </row>
    <row r="478" spans="4:9" x14ac:dyDescent="0.2">
      <c r="D478" s="1"/>
      <c r="E478" s="1"/>
      <c r="I478" s="2"/>
    </row>
    <row r="479" spans="4:9" x14ac:dyDescent="0.2">
      <c r="D479" s="1"/>
      <c r="E479" s="1"/>
      <c r="I479" s="2"/>
    </row>
    <row r="480" spans="4:9" x14ac:dyDescent="0.2">
      <c r="D480" s="1"/>
      <c r="E480" s="1"/>
      <c r="I480" s="2"/>
    </row>
    <row r="481" spans="4:9" x14ac:dyDescent="0.2">
      <c r="D481" s="1"/>
      <c r="E481" s="1"/>
      <c r="I481" s="2"/>
    </row>
    <row r="482" spans="4:9" x14ac:dyDescent="0.2">
      <c r="D482" s="1"/>
      <c r="E482" s="1"/>
      <c r="I482" s="2"/>
    </row>
    <row r="483" spans="4:9" x14ac:dyDescent="0.2">
      <c r="D483" s="1"/>
      <c r="E483" s="1"/>
      <c r="I483" s="2"/>
    </row>
    <row r="484" spans="4:9" x14ac:dyDescent="0.2">
      <c r="D484" s="1"/>
      <c r="E484" s="1"/>
      <c r="I484" s="2"/>
    </row>
    <row r="485" spans="4:9" x14ac:dyDescent="0.2">
      <c r="D485" s="1"/>
      <c r="E485" s="1"/>
      <c r="I485" s="2"/>
    </row>
    <row r="486" spans="4:9" x14ac:dyDescent="0.2">
      <c r="D486" s="1"/>
      <c r="E486" s="1"/>
      <c r="I486" s="2"/>
    </row>
    <row r="487" spans="4:9" x14ac:dyDescent="0.2">
      <c r="D487" s="1"/>
      <c r="E487" s="1"/>
      <c r="I487" s="2"/>
    </row>
    <row r="488" spans="4:9" x14ac:dyDescent="0.2">
      <c r="D488" s="1"/>
      <c r="E488" s="1"/>
      <c r="I488" s="2"/>
    </row>
    <row r="489" spans="4:9" x14ac:dyDescent="0.2">
      <c r="D489" s="1"/>
      <c r="E489" s="1"/>
      <c r="I489" s="2"/>
    </row>
    <row r="490" spans="4:9" x14ac:dyDescent="0.2">
      <c r="D490" s="1"/>
      <c r="E490" s="1"/>
      <c r="I490" s="2"/>
    </row>
    <row r="491" spans="4:9" x14ac:dyDescent="0.2">
      <c r="D491" s="1"/>
      <c r="E491" s="1"/>
      <c r="I491" s="2"/>
    </row>
    <row r="492" spans="4:9" x14ac:dyDescent="0.2">
      <c r="D492" s="1"/>
      <c r="E492" s="1"/>
      <c r="I492" s="2"/>
    </row>
    <row r="493" spans="4:9" x14ac:dyDescent="0.2">
      <c r="D493" s="1"/>
      <c r="E493" s="1"/>
      <c r="I493" s="2"/>
    </row>
    <row r="494" spans="4:9" x14ac:dyDescent="0.2">
      <c r="D494" s="1"/>
      <c r="E494" s="1"/>
      <c r="I494" s="2"/>
    </row>
    <row r="495" spans="4:9" x14ac:dyDescent="0.2">
      <c r="D495" s="1"/>
      <c r="E495" s="1"/>
      <c r="I495" s="2"/>
    </row>
    <row r="496" spans="4:9" x14ac:dyDescent="0.2">
      <c r="D496" s="1"/>
      <c r="E496" s="1"/>
      <c r="I496" s="2"/>
    </row>
    <row r="497" spans="4:9" x14ac:dyDescent="0.2">
      <c r="D497" s="1"/>
      <c r="E497" s="1"/>
      <c r="I497" s="2"/>
    </row>
    <row r="498" spans="4:9" x14ac:dyDescent="0.2">
      <c r="D498" s="1"/>
      <c r="E498" s="1"/>
      <c r="I498" s="2"/>
    </row>
    <row r="499" spans="4:9" x14ac:dyDescent="0.2">
      <c r="D499" s="1"/>
      <c r="E499" s="1"/>
      <c r="I499" s="2"/>
    </row>
    <row r="500" spans="4:9" x14ac:dyDescent="0.2">
      <c r="D500" s="1"/>
      <c r="E500" s="1"/>
      <c r="I500" s="2"/>
    </row>
    <row r="501" spans="4:9" x14ac:dyDescent="0.2">
      <c r="D501" s="1"/>
      <c r="E501" s="1"/>
      <c r="I501" s="2"/>
    </row>
    <row r="502" spans="4:9" x14ac:dyDescent="0.2">
      <c r="D502" s="1"/>
      <c r="E502" s="1"/>
      <c r="I502" s="2"/>
    </row>
    <row r="503" spans="4:9" x14ac:dyDescent="0.2">
      <c r="D503" s="1"/>
      <c r="E503" s="1"/>
      <c r="I503" s="2"/>
    </row>
    <row r="504" spans="4:9" x14ac:dyDescent="0.2">
      <c r="D504" s="1"/>
      <c r="E504" s="1"/>
      <c r="I504" s="2"/>
    </row>
    <row r="505" spans="4:9" x14ac:dyDescent="0.2">
      <c r="D505" s="1"/>
      <c r="E505" s="1"/>
      <c r="I505" s="2"/>
    </row>
    <row r="506" spans="4:9" x14ac:dyDescent="0.2">
      <c r="D506" s="1"/>
      <c r="E506" s="1"/>
      <c r="I506" s="2"/>
    </row>
    <row r="507" spans="4:9" x14ac:dyDescent="0.2">
      <c r="D507" s="1"/>
      <c r="E507" s="1"/>
      <c r="I507" s="2"/>
    </row>
    <row r="508" spans="4:9" x14ac:dyDescent="0.2">
      <c r="D508" s="1"/>
      <c r="E508" s="1"/>
      <c r="I508" s="2"/>
    </row>
    <row r="509" spans="4:9" x14ac:dyDescent="0.2">
      <c r="D509" s="1"/>
      <c r="E509" s="1"/>
      <c r="I509" s="2"/>
    </row>
    <row r="510" spans="4:9" x14ac:dyDescent="0.2">
      <c r="D510" s="1"/>
      <c r="E510" s="1"/>
      <c r="I510" s="2"/>
    </row>
    <row r="511" spans="4:9" x14ac:dyDescent="0.2">
      <c r="D511" s="1"/>
      <c r="E511" s="1"/>
      <c r="I511" s="2"/>
    </row>
    <row r="512" spans="4:9" x14ac:dyDescent="0.2">
      <c r="D512" s="1"/>
      <c r="E512" s="1"/>
      <c r="I512" s="2"/>
    </row>
    <row r="513" spans="4:9" x14ac:dyDescent="0.2">
      <c r="D513" s="1"/>
      <c r="E513" s="1"/>
      <c r="I513" s="2"/>
    </row>
    <row r="514" spans="4:9" x14ac:dyDescent="0.2">
      <c r="D514" s="1"/>
      <c r="E514" s="1"/>
      <c r="I514" s="2"/>
    </row>
    <row r="515" spans="4:9" x14ac:dyDescent="0.2">
      <c r="D515" s="1"/>
      <c r="E515" s="1"/>
      <c r="I515" s="2"/>
    </row>
    <row r="516" spans="4:9" x14ac:dyDescent="0.2">
      <c r="D516" s="1"/>
      <c r="E516" s="1"/>
      <c r="I516" s="2"/>
    </row>
    <row r="517" spans="4:9" x14ac:dyDescent="0.2">
      <c r="D517" s="1"/>
      <c r="E517" s="1"/>
      <c r="I517" s="2"/>
    </row>
    <row r="518" spans="4:9" x14ac:dyDescent="0.2">
      <c r="D518" s="1"/>
      <c r="E518" s="1"/>
      <c r="I518" s="2"/>
    </row>
    <row r="519" spans="4:9" x14ac:dyDescent="0.2">
      <c r="D519" s="1"/>
      <c r="E519" s="1"/>
      <c r="I519" s="2"/>
    </row>
    <row r="520" spans="4:9" x14ac:dyDescent="0.2">
      <c r="D520" s="1"/>
      <c r="E520" s="1"/>
      <c r="I520" s="2"/>
    </row>
    <row r="521" spans="4:9" x14ac:dyDescent="0.2">
      <c r="D521" s="1"/>
      <c r="E521" s="1"/>
      <c r="I521" s="2"/>
    </row>
    <row r="522" spans="4:9" x14ac:dyDescent="0.2">
      <c r="D522" s="1"/>
      <c r="E522" s="1"/>
      <c r="I522" s="2"/>
    </row>
    <row r="523" spans="4:9" x14ac:dyDescent="0.2">
      <c r="D523" s="1"/>
      <c r="E523" s="1"/>
      <c r="I523" s="2"/>
    </row>
    <row r="524" spans="4:9" x14ac:dyDescent="0.2">
      <c r="D524" s="1"/>
      <c r="E524" s="1"/>
      <c r="I524" s="2"/>
    </row>
    <row r="525" spans="4:9" x14ac:dyDescent="0.2">
      <c r="D525" s="1"/>
      <c r="E525" s="1"/>
      <c r="I525" s="2"/>
    </row>
    <row r="526" spans="4:9" x14ac:dyDescent="0.2">
      <c r="D526" s="1"/>
      <c r="E526" s="1"/>
      <c r="I526" s="2"/>
    </row>
    <row r="527" spans="4:9" x14ac:dyDescent="0.2">
      <c r="D527" s="1"/>
      <c r="E527" s="1"/>
      <c r="I527" s="2"/>
    </row>
    <row r="528" spans="4:9" x14ac:dyDescent="0.2">
      <c r="D528" s="1"/>
      <c r="E528" s="1"/>
      <c r="I528" s="2"/>
    </row>
    <row r="529" spans="4:9" x14ac:dyDescent="0.2">
      <c r="D529" s="1"/>
      <c r="E529" s="1"/>
      <c r="I529" s="2"/>
    </row>
    <row r="530" spans="4:9" x14ac:dyDescent="0.2">
      <c r="D530" s="1"/>
      <c r="E530" s="1"/>
      <c r="I530" s="2"/>
    </row>
    <row r="531" spans="4:9" x14ac:dyDescent="0.2">
      <c r="D531" s="1"/>
      <c r="E531" s="1"/>
      <c r="I531" s="2"/>
    </row>
    <row r="532" spans="4:9" x14ac:dyDescent="0.2">
      <c r="D532" s="1"/>
      <c r="E532" s="1"/>
      <c r="I532" s="2"/>
    </row>
    <row r="533" spans="4:9" x14ac:dyDescent="0.2">
      <c r="D533" s="1"/>
      <c r="E533" s="1"/>
      <c r="I533" s="2"/>
    </row>
    <row r="534" spans="4:9" x14ac:dyDescent="0.2">
      <c r="D534" s="1"/>
      <c r="E534" s="1"/>
      <c r="I534" s="2"/>
    </row>
    <row r="535" spans="4:9" x14ac:dyDescent="0.2">
      <c r="D535" s="1"/>
      <c r="E535" s="1"/>
      <c r="I535" s="2"/>
    </row>
    <row r="536" spans="4:9" x14ac:dyDescent="0.2">
      <c r="D536" s="1"/>
      <c r="E536" s="1"/>
      <c r="I536" s="2"/>
    </row>
    <row r="537" spans="4:9" x14ac:dyDescent="0.2">
      <c r="D537" s="1"/>
      <c r="E537" s="1"/>
      <c r="I537" s="2"/>
    </row>
    <row r="538" spans="4:9" x14ac:dyDescent="0.2">
      <c r="D538" s="1"/>
      <c r="E538" s="1"/>
      <c r="I538" s="2"/>
    </row>
    <row r="539" spans="4:9" x14ac:dyDescent="0.2">
      <c r="D539" s="1"/>
      <c r="E539" s="1"/>
      <c r="I539" s="2"/>
    </row>
    <row r="540" spans="4:9" x14ac:dyDescent="0.2">
      <c r="D540" s="1"/>
      <c r="E540" s="1"/>
      <c r="I540" s="2"/>
    </row>
    <row r="541" spans="4:9" x14ac:dyDescent="0.2">
      <c r="D541" s="1"/>
      <c r="E541" s="1"/>
      <c r="I541" s="2"/>
    </row>
    <row r="542" spans="4:9" x14ac:dyDescent="0.2">
      <c r="D542" s="1"/>
      <c r="E542" s="1"/>
      <c r="I542" s="2"/>
    </row>
    <row r="543" spans="4:9" x14ac:dyDescent="0.2">
      <c r="D543" s="1"/>
      <c r="E543" s="1"/>
      <c r="I543" s="2"/>
    </row>
    <row r="544" spans="4:9" x14ac:dyDescent="0.2">
      <c r="D544" s="1"/>
      <c r="E544" s="1"/>
      <c r="I544" s="2"/>
    </row>
    <row r="545" spans="4:9" x14ac:dyDescent="0.2">
      <c r="D545" s="1"/>
      <c r="E545" s="1"/>
      <c r="I545" s="2"/>
    </row>
    <row r="546" spans="4:9" x14ac:dyDescent="0.2">
      <c r="D546" s="1"/>
      <c r="E546" s="1"/>
      <c r="I546" s="2"/>
    </row>
    <row r="547" spans="4:9" x14ac:dyDescent="0.2">
      <c r="D547" s="1"/>
      <c r="E547" s="1"/>
      <c r="I547" s="2"/>
    </row>
    <row r="548" spans="4:9" x14ac:dyDescent="0.2">
      <c r="D548" s="1"/>
      <c r="E548" s="1"/>
      <c r="I548" s="2"/>
    </row>
    <row r="549" spans="4:9" x14ac:dyDescent="0.2">
      <c r="D549" s="1"/>
      <c r="E549" s="1"/>
      <c r="I549" s="2"/>
    </row>
    <row r="550" spans="4:9" x14ac:dyDescent="0.2">
      <c r="D550" s="1"/>
      <c r="E550" s="1"/>
      <c r="I550" s="2"/>
    </row>
    <row r="551" spans="4:9" x14ac:dyDescent="0.2">
      <c r="D551" s="1"/>
      <c r="E551" s="1"/>
      <c r="I551" s="2"/>
    </row>
    <row r="552" spans="4:9" x14ac:dyDescent="0.2">
      <c r="D552" s="1"/>
      <c r="E552" s="1"/>
      <c r="I552" s="2"/>
    </row>
    <row r="553" spans="4:9" x14ac:dyDescent="0.2">
      <c r="D553" s="1"/>
      <c r="E553" s="1"/>
      <c r="I553" s="2"/>
    </row>
    <row r="554" spans="4:9" x14ac:dyDescent="0.2">
      <c r="D554" s="1"/>
      <c r="E554" s="1"/>
      <c r="I554" s="2"/>
    </row>
    <row r="555" spans="4:9" x14ac:dyDescent="0.2">
      <c r="D555" s="1"/>
      <c r="E555" s="1"/>
      <c r="I555" s="2"/>
    </row>
    <row r="556" spans="4:9" x14ac:dyDescent="0.2">
      <c r="D556" s="1"/>
      <c r="E556" s="1"/>
      <c r="I556" s="2"/>
    </row>
    <row r="557" spans="4:9" x14ac:dyDescent="0.2">
      <c r="D557" s="1"/>
      <c r="E557" s="1"/>
      <c r="I557" s="2"/>
    </row>
    <row r="558" spans="4:9" x14ac:dyDescent="0.2">
      <c r="D558" s="1"/>
      <c r="E558" s="1"/>
      <c r="I558" s="2"/>
    </row>
    <row r="559" spans="4:9" x14ac:dyDescent="0.2">
      <c r="D559" s="1"/>
      <c r="E559" s="1"/>
      <c r="I559" s="2"/>
    </row>
    <row r="560" spans="4:9" x14ac:dyDescent="0.2">
      <c r="D560" s="1"/>
      <c r="E560" s="1"/>
      <c r="I560" s="2"/>
    </row>
    <row r="561" spans="4:9" x14ac:dyDescent="0.2">
      <c r="D561" s="1"/>
      <c r="E561" s="1"/>
      <c r="I561" s="2"/>
    </row>
    <row r="562" spans="4:9" x14ac:dyDescent="0.2">
      <c r="D562" s="1"/>
      <c r="E562" s="1"/>
      <c r="I562" s="2"/>
    </row>
    <row r="563" spans="4:9" x14ac:dyDescent="0.2">
      <c r="D563" s="1"/>
      <c r="E563" s="1"/>
      <c r="I563" s="2"/>
    </row>
    <row r="564" spans="4:9" x14ac:dyDescent="0.2">
      <c r="D564" s="1"/>
      <c r="E564" s="1"/>
      <c r="I564" s="2"/>
    </row>
    <row r="565" spans="4:9" x14ac:dyDescent="0.2">
      <c r="D565" s="1"/>
      <c r="E565" s="1"/>
      <c r="I565" s="2"/>
    </row>
    <row r="566" spans="4:9" x14ac:dyDescent="0.2">
      <c r="D566" s="1"/>
      <c r="E566" s="1"/>
      <c r="I566" s="2"/>
    </row>
    <row r="567" spans="4:9" x14ac:dyDescent="0.2">
      <c r="D567" s="1"/>
      <c r="E567" s="1"/>
      <c r="I567" s="2"/>
    </row>
    <row r="568" spans="4:9" x14ac:dyDescent="0.2">
      <c r="D568" s="1"/>
      <c r="E568" s="1"/>
      <c r="I568" s="2"/>
    </row>
    <row r="569" spans="4:9" x14ac:dyDescent="0.2">
      <c r="D569" s="1"/>
      <c r="E569" s="1"/>
      <c r="I569" s="2"/>
    </row>
    <row r="570" spans="4:9" x14ac:dyDescent="0.2">
      <c r="D570" s="1"/>
      <c r="E570" s="1"/>
      <c r="I570" s="2"/>
    </row>
    <row r="571" spans="4:9" x14ac:dyDescent="0.2">
      <c r="D571" s="1"/>
      <c r="E571" s="1"/>
      <c r="I571" s="2"/>
    </row>
    <row r="572" spans="4:9" x14ac:dyDescent="0.2">
      <c r="D572" s="1"/>
      <c r="E572" s="1"/>
      <c r="I572" s="2"/>
    </row>
    <row r="573" spans="4:9" x14ac:dyDescent="0.2">
      <c r="D573" s="1"/>
      <c r="E573" s="1"/>
      <c r="I573" s="2"/>
    </row>
    <row r="574" spans="4:9" x14ac:dyDescent="0.2">
      <c r="D574" s="1"/>
      <c r="E574" s="1"/>
      <c r="I574" s="2"/>
    </row>
    <row r="575" spans="4:9" x14ac:dyDescent="0.2">
      <c r="D575" s="1"/>
      <c r="E575" s="1"/>
      <c r="I575" s="2"/>
    </row>
    <row r="576" spans="4:9" x14ac:dyDescent="0.2">
      <c r="D576" s="1"/>
      <c r="E576" s="1"/>
      <c r="I576" s="2"/>
    </row>
    <row r="577" spans="4:9" x14ac:dyDescent="0.2">
      <c r="D577" s="1"/>
      <c r="E577" s="1"/>
      <c r="I577" s="2"/>
    </row>
    <row r="578" spans="4:9" x14ac:dyDescent="0.2">
      <c r="D578" s="1"/>
      <c r="E578" s="1"/>
      <c r="I578" s="2"/>
    </row>
    <row r="579" spans="4:9" x14ac:dyDescent="0.2">
      <c r="D579" s="1"/>
      <c r="E579" s="1"/>
      <c r="I579" s="2"/>
    </row>
    <row r="580" spans="4:9" x14ac:dyDescent="0.2">
      <c r="D580" s="1"/>
      <c r="E580" s="1"/>
      <c r="I580" s="2"/>
    </row>
    <row r="581" spans="4:9" x14ac:dyDescent="0.2">
      <c r="D581" s="1"/>
      <c r="E581" s="1"/>
      <c r="I581" s="2"/>
    </row>
    <row r="582" spans="4:9" x14ac:dyDescent="0.2">
      <c r="D582" s="1"/>
      <c r="E582" s="1"/>
      <c r="I582" s="2"/>
    </row>
    <row r="583" spans="4:9" x14ac:dyDescent="0.2">
      <c r="D583" s="1"/>
      <c r="E583" s="1"/>
      <c r="I583" s="2"/>
    </row>
    <row r="584" spans="4:9" x14ac:dyDescent="0.2">
      <c r="D584" s="1"/>
      <c r="E584" s="1"/>
      <c r="I584" s="2"/>
    </row>
    <row r="585" spans="4:9" x14ac:dyDescent="0.2">
      <c r="D585" s="1"/>
      <c r="E585" s="1"/>
      <c r="I585" s="2"/>
    </row>
    <row r="586" spans="4:9" x14ac:dyDescent="0.2">
      <c r="D586" s="1"/>
      <c r="E586" s="1"/>
      <c r="I586" s="2"/>
    </row>
    <row r="587" spans="4:9" x14ac:dyDescent="0.2">
      <c r="D587" s="1"/>
      <c r="E587" s="1"/>
      <c r="I587" s="2"/>
    </row>
    <row r="588" spans="4:9" x14ac:dyDescent="0.2">
      <c r="D588" s="1"/>
      <c r="E588" s="1"/>
      <c r="I588" s="2"/>
    </row>
    <row r="589" spans="4:9" x14ac:dyDescent="0.2">
      <c r="D589" s="1"/>
      <c r="E589" s="1"/>
      <c r="I589" s="2"/>
    </row>
    <row r="590" spans="4:9" x14ac:dyDescent="0.2">
      <c r="D590" s="1"/>
      <c r="E590" s="1"/>
      <c r="I590" s="2"/>
    </row>
    <row r="591" spans="4:9" x14ac:dyDescent="0.2">
      <c r="D591" s="1"/>
      <c r="E591" s="1"/>
      <c r="I591" s="2"/>
    </row>
    <row r="592" spans="4:9" x14ac:dyDescent="0.2">
      <c r="D592" s="1"/>
      <c r="E592" s="1"/>
      <c r="I592" s="2"/>
    </row>
    <row r="593" spans="4:9" x14ac:dyDescent="0.2">
      <c r="D593" s="1"/>
      <c r="E593" s="1"/>
      <c r="I593" s="2"/>
    </row>
    <row r="594" spans="4:9" x14ac:dyDescent="0.2">
      <c r="D594" s="1"/>
      <c r="E594" s="1"/>
      <c r="I594" s="2"/>
    </row>
    <row r="595" spans="4:9" x14ac:dyDescent="0.2">
      <c r="D595" s="1"/>
      <c r="E595" s="1"/>
      <c r="I595" s="2"/>
    </row>
    <row r="596" spans="4:9" x14ac:dyDescent="0.2">
      <c r="D596" s="1"/>
      <c r="E596" s="1"/>
      <c r="I596" s="2"/>
    </row>
    <row r="597" spans="4:9" x14ac:dyDescent="0.2">
      <c r="D597" s="1"/>
      <c r="E597" s="1"/>
      <c r="I597" s="2"/>
    </row>
    <row r="598" spans="4:9" x14ac:dyDescent="0.2">
      <c r="D598" s="1"/>
      <c r="E598" s="1"/>
      <c r="I598" s="2"/>
    </row>
    <row r="599" spans="4:9" x14ac:dyDescent="0.2">
      <c r="D599" s="1"/>
      <c r="E599" s="1"/>
      <c r="I599" s="2"/>
    </row>
    <row r="600" spans="4:9" x14ac:dyDescent="0.2">
      <c r="D600" s="1"/>
      <c r="E600" s="1"/>
      <c r="I600" s="2"/>
    </row>
    <row r="601" spans="4:9" x14ac:dyDescent="0.2">
      <c r="D601" s="1"/>
      <c r="E601" s="1"/>
      <c r="I601" s="2"/>
    </row>
    <row r="602" spans="4:9" x14ac:dyDescent="0.2">
      <c r="D602" s="1"/>
      <c r="E602" s="1"/>
      <c r="I602" s="2"/>
    </row>
    <row r="603" spans="4:9" x14ac:dyDescent="0.2">
      <c r="D603" s="1"/>
      <c r="E603" s="1"/>
      <c r="I603" s="2"/>
    </row>
    <row r="604" spans="4:9" x14ac:dyDescent="0.2">
      <c r="D604" s="1"/>
      <c r="E604" s="1"/>
      <c r="I604" s="2"/>
    </row>
    <row r="605" spans="4:9" x14ac:dyDescent="0.2">
      <c r="D605" s="1"/>
      <c r="E605" s="1"/>
      <c r="I605" s="2"/>
    </row>
    <row r="606" spans="4:9" x14ac:dyDescent="0.2">
      <c r="D606" s="1"/>
      <c r="E606" s="1"/>
      <c r="I606" s="2"/>
    </row>
    <row r="607" spans="4:9" x14ac:dyDescent="0.2">
      <c r="D607" s="1"/>
      <c r="E607" s="1"/>
      <c r="I607" s="2"/>
    </row>
    <row r="608" spans="4:9" x14ac:dyDescent="0.2">
      <c r="D608" s="1"/>
      <c r="E608" s="1"/>
      <c r="I608" s="2"/>
    </row>
    <row r="609" spans="4:9" x14ac:dyDescent="0.2">
      <c r="D609" s="1"/>
      <c r="E609" s="1"/>
      <c r="I609" s="2"/>
    </row>
    <row r="610" spans="4:9" x14ac:dyDescent="0.2">
      <c r="D610" s="1"/>
      <c r="E610" s="1"/>
      <c r="I610" s="2"/>
    </row>
    <row r="611" spans="4:9" x14ac:dyDescent="0.2">
      <c r="D611" s="1"/>
      <c r="E611" s="1"/>
      <c r="I611" s="2"/>
    </row>
    <row r="612" spans="4:9" x14ac:dyDescent="0.2">
      <c r="D612" s="1"/>
      <c r="E612" s="1"/>
      <c r="I612" s="2"/>
    </row>
    <row r="613" spans="4:9" x14ac:dyDescent="0.2">
      <c r="D613" s="1"/>
      <c r="E613" s="1"/>
      <c r="I613" s="2"/>
    </row>
    <row r="614" spans="4:9" x14ac:dyDescent="0.2">
      <c r="D614" s="1"/>
      <c r="E614" s="1"/>
      <c r="I614" s="2"/>
    </row>
    <row r="615" spans="4:9" x14ac:dyDescent="0.2">
      <c r="D615" s="1"/>
      <c r="E615" s="1"/>
      <c r="I615" s="2"/>
    </row>
    <row r="616" spans="4:9" x14ac:dyDescent="0.2">
      <c r="D616" s="1"/>
      <c r="E616" s="1"/>
      <c r="I616" s="2"/>
    </row>
    <row r="617" spans="4:9" x14ac:dyDescent="0.2">
      <c r="D617" s="1"/>
      <c r="E617" s="1"/>
      <c r="I617" s="2"/>
    </row>
    <row r="618" spans="4:9" x14ac:dyDescent="0.2">
      <c r="D618" s="1"/>
      <c r="E618" s="1"/>
      <c r="I618" s="2"/>
    </row>
    <row r="619" spans="4:9" x14ac:dyDescent="0.2">
      <c r="D619" s="1"/>
      <c r="E619" s="1"/>
      <c r="I619" s="2"/>
    </row>
    <row r="620" spans="4:9" x14ac:dyDescent="0.2">
      <c r="D620" s="1"/>
      <c r="E620" s="1"/>
      <c r="I620" s="2"/>
    </row>
    <row r="621" spans="4:9" x14ac:dyDescent="0.2">
      <c r="D621" s="1"/>
      <c r="E621" s="1"/>
      <c r="I621" s="2"/>
    </row>
    <row r="622" spans="4:9" x14ac:dyDescent="0.2">
      <c r="D622" s="1"/>
      <c r="E622" s="1"/>
      <c r="I622" s="2"/>
    </row>
    <row r="623" spans="4:9" x14ac:dyDescent="0.2">
      <c r="D623" s="1"/>
      <c r="E623" s="1"/>
      <c r="I623" s="2"/>
    </row>
    <row r="624" spans="4:9" x14ac:dyDescent="0.2">
      <c r="D624" s="1"/>
      <c r="E624" s="1"/>
      <c r="I624" s="2"/>
    </row>
    <row r="625" spans="4:9" x14ac:dyDescent="0.2">
      <c r="D625" s="1"/>
      <c r="E625" s="1"/>
      <c r="I625" s="2"/>
    </row>
    <row r="626" spans="4:9" x14ac:dyDescent="0.2">
      <c r="D626" s="1"/>
      <c r="E626" s="1"/>
      <c r="I626" s="2"/>
    </row>
    <row r="627" spans="4:9" x14ac:dyDescent="0.2">
      <c r="D627" s="1"/>
      <c r="E627" s="1"/>
      <c r="I627" s="2"/>
    </row>
    <row r="628" spans="4:9" x14ac:dyDescent="0.2">
      <c r="D628" s="1"/>
      <c r="E628" s="1"/>
      <c r="I628" s="2"/>
    </row>
    <row r="629" spans="4:9" x14ac:dyDescent="0.2">
      <c r="D629" s="1"/>
      <c r="E629" s="1"/>
      <c r="I629" s="2"/>
    </row>
    <row r="630" spans="4:9" x14ac:dyDescent="0.2">
      <c r="D630" s="1"/>
      <c r="E630" s="1"/>
      <c r="I630" s="2"/>
    </row>
    <row r="631" spans="4:9" x14ac:dyDescent="0.2">
      <c r="D631" s="1"/>
      <c r="E631" s="1"/>
      <c r="I631" s="2"/>
    </row>
    <row r="632" spans="4:9" x14ac:dyDescent="0.2">
      <c r="D632" s="1"/>
      <c r="E632" s="1"/>
      <c r="I632" s="2"/>
    </row>
    <row r="633" spans="4:9" x14ac:dyDescent="0.2">
      <c r="D633" s="1"/>
      <c r="E633" s="1"/>
      <c r="I633" s="2"/>
    </row>
    <row r="634" spans="4:9" x14ac:dyDescent="0.2">
      <c r="D634" s="1"/>
      <c r="E634" s="1"/>
      <c r="I634" s="2"/>
    </row>
    <row r="635" spans="4:9" x14ac:dyDescent="0.2">
      <c r="D635" s="1"/>
      <c r="E635" s="1"/>
      <c r="I635" s="2"/>
    </row>
    <row r="636" spans="4:9" x14ac:dyDescent="0.2">
      <c r="D636" s="1"/>
      <c r="E636" s="1"/>
      <c r="I636" s="2"/>
    </row>
    <row r="637" spans="4:9" x14ac:dyDescent="0.2">
      <c r="D637" s="1"/>
      <c r="E637" s="1"/>
      <c r="I637" s="2"/>
    </row>
    <row r="638" spans="4:9" x14ac:dyDescent="0.2">
      <c r="D638" s="1"/>
      <c r="E638" s="1"/>
      <c r="I638" s="2"/>
    </row>
    <row r="639" spans="4:9" x14ac:dyDescent="0.2">
      <c r="D639" s="1"/>
      <c r="E639" s="1"/>
      <c r="I639" s="2"/>
    </row>
    <row r="640" spans="4:9" x14ac:dyDescent="0.2">
      <c r="D640" s="1"/>
      <c r="E640" s="1"/>
      <c r="I640" s="2"/>
    </row>
    <row r="641" spans="4:9" x14ac:dyDescent="0.2">
      <c r="D641" s="1"/>
      <c r="E641" s="1"/>
      <c r="I641" s="2"/>
    </row>
    <row r="642" spans="4:9" x14ac:dyDescent="0.2">
      <c r="D642" s="1"/>
      <c r="E642" s="1"/>
      <c r="I642" s="2"/>
    </row>
    <row r="643" spans="4:9" x14ac:dyDescent="0.2">
      <c r="D643" s="1"/>
      <c r="E643" s="1"/>
      <c r="I643" s="2"/>
    </row>
    <row r="644" spans="4:9" x14ac:dyDescent="0.2">
      <c r="D644" s="1"/>
      <c r="E644" s="1"/>
      <c r="I644" s="2"/>
    </row>
    <row r="645" spans="4:9" x14ac:dyDescent="0.2">
      <c r="D645" s="1"/>
      <c r="E645" s="1"/>
      <c r="I645" s="2"/>
    </row>
    <row r="646" spans="4:9" x14ac:dyDescent="0.2">
      <c r="D646" s="1"/>
      <c r="E646" s="1"/>
      <c r="I646" s="2"/>
    </row>
    <row r="647" spans="4:9" x14ac:dyDescent="0.2">
      <c r="D647" s="1"/>
      <c r="E647" s="1"/>
      <c r="I647" s="2"/>
    </row>
    <row r="648" spans="4:9" x14ac:dyDescent="0.2">
      <c r="D648" s="1"/>
      <c r="E648" s="1"/>
      <c r="I648" s="2"/>
    </row>
    <row r="649" spans="4:9" x14ac:dyDescent="0.2">
      <c r="D649" s="1"/>
      <c r="E649" s="1"/>
      <c r="I649" s="2"/>
    </row>
    <row r="650" spans="4:9" x14ac:dyDescent="0.2">
      <c r="D650" s="1"/>
      <c r="E650" s="1"/>
      <c r="I650" s="2"/>
    </row>
    <row r="651" spans="4:9" x14ac:dyDescent="0.2">
      <c r="D651" s="1"/>
      <c r="E651" s="1"/>
      <c r="I651" s="2"/>
    </row>
    <row r="652" spans="4:9" x14ac:dyDescent="0.2">
      <c r="D652" s="1"/>
      <c r="E652" s="1"/>
      <c r="I652" s="2"/>
    </row>
    <row r="653" spans="4:9" x14ac:dyDescent="0.2">
      <c r="D653" s="1"/>
      <c r="E653" s="1"/>
      <c r="I653" s="2"/>
    </row>
    <row r="654" spans="4:9" x14ac:dyDescent="0.2">
      <c r="D654" s="1"/>
      <c r="E654" s="1"/>
      <c r="I654" s="2"/>
    </row>
    <row r="655" spans="4:9" x14ac:dyDescent="0.2">
      <c r="D655" s="1"/>
      <c r="E655" s="1"/>
      <c r="I655" s="2"/>
    </row>
    <row r="656" spans="4:9" x14ac:dyDescent="0.2">
      <c r="D656" s="1"/>
      <c r="E656" s="1"/>
      <c r="I656" s="2"/>
    </row>
    <row r="657" spans="4:9" x14ac:dyDescent="0.2">
      <c r="D657" s="1"/>
      <c r="E657" s="1"/>
      <c r="I657" s="2"/>
    </row>
    <row r="658" spans="4:9" x14ac:dyDescent="0.2">
      <c r="D658" s="1"/>
      <c r="E658" s="1"/>
      <c r="I658" s="2"/>
    </row>
    <row r="659" spans="4:9" x14ac:dyDescent="0.2">
      <c r="D659" s="1"/>
      <c r="E659" s="1"/>
      <c r="I659" s="2"/>
    </row>
    <row r="660" spans="4:9" x14ac:dyDescent="0.2">
      <c r="D660" s="1"/>
      <c r="E660" s="1"/>
      <c r="I660" s="2"/>
    </row>
    <row r="661" spans="4:9" x14ac:dyDescent="0.2">
      <c r="D661" s="1"/>
      <c r="E661" s="1"/>
      <c r="I661" s="2"/>
    </row>
    <row r="662" spans="4:9" x14ac:dyDescent="0.2">
      <c r="D662" s="1"/>
      <c r="E662" s="1"/>
      <c r="I662" s="2"/>
    </row>
    <row r="663" spans="4:9" x14ac:dyDescent="0.2">
      <c r="D663" s="1"/>
      <c r="E663" s="1"/>
      <c r="I663" s="2"/>
    </row>
    <row r="664" spans="4:9" x14ac:dyDescent="0.2">
      <c r="D664" s="1"/>
      <c r="E664" s="1"/>
      <c r="I664" s="2"/>
    </row>
    <row r="665" spans="4:9" x14ac:dyDescent="0.2">
      <c r="D665" s="1"/>
      <c r="E665" s="1"/>
      <c r="I665" s="2"/>
    </row>
    <row r="666" spans="4:9" x14ac:dyDescent="0.2">
      <c r="D666" s="1"/>
      <c r="E666" s="1"/>
      <c r="I666" s="2"/>
    </row>
    <row r="667" spans="4:9" x14ac:dyDescent="0.2">
      <c r="D667" s="1"/>
      <c r="E667" s="1"/>
      <c r="I667" s="2"/>
    </row>
    <row r="668" spans="4:9" x14ac:dyDescent="0.2">
      <c r="D668" s="1"/>
      <c r="E668" s="1"/>
      <c r="I668" s="2"/>
    </row>
    <row r="669" spans="4:9" x14ac:dyDescent="0.2">
      <c r="D669" s="1"/>
      <c r="E669" s="1"/>
      <c r="I669" s="2"/>
    </row>
    <row r="670" spans="4:9" x14ac:dyDescent="0.2">
      <c r="D670" s="1"/>
      <c r="E670" s="1"/>
      <c r="I670" s="2"/>
    </row>
    <row r="671" spans="4:9" x14ac:dyDescent="0.2">
      <c r="D671" s="1"/>
      <c r="E671" s="1"/>
      <c r="I671" s="2"/>
    </row>
    <row r="672" spans="4:9" x14ac:dyDescent="0.2">
      <c r="D672" s="1"/>
      <c r="E672" s="1"/>
      <c r="I672" s="2"/>
    </row>
    <row r="673" spans="4:9" x14ac:dyDescent="0.2">
      <c r="D673" s="1"/>
      <c r="E673" s="1"/>
      <c r="I673" s="2"/>
    </row>
    <row r="674" spans="4:9" x14ac:dyDescent="0.2">
      <c r="D674" s="1"/>
      <c r="E674" s="1"/>
      <c r="I674" s="2"/>
    </row>
    <row r="675" spans="4:9" x14ac:dyDescent="0.2">
      <c r="D675" s="1"/>
      <c r="E675" s="1"/>
      <c r="I675" s="2"/>
    </row>
    <row r="676" spans="4:9" x14ac:dyDescent="0.2">
      <c r="D676" s="1"/>
      <c r="E676" s="1"/>
      <c r="I676" s="2"/>
    </row>
    <row r="677" spans="4:9" x14ac:dyDescent="0.2">
      <c r="D677" s="1"/>
      <c r="E677" s="1"/>
      <c r="I677" s="2"/>
    </row>
    <row r="678" spans="4:9" x14ac:dyDescent="0.2">
      <c r="D678" s="1"/>
      <c r="E678" s="1"/>
      <c r="I678" s="2"/>
    </row>
    <row r="679" spans="4:9" x14ac:dyDescent="0.2">
      <c r="D679" s="1"/>
      <c r="E679" s="1"/>
      <c r="I679" s="2"/>
    </row>
    <row r="680" spans="4:9" x14ac:dyDescent="0.2">
      <c r="D680" s="1"/>
      <c r="E680" s="1"/>
      <c r="I680" s="2"/>
    </row>
    <row r="681" spans="4:9" x14ac:dyDescent="0.2">
      <c r="D681" s="1"/>
      <c r="E681" s="1"/>
      <c r="I681" s="2"/>
    </row>
    <row r="682" spans="4:9" x14ac:dyDescent="0.2">
      <c r="D682" s="1"/>
      <c r="E682" s="1"/>
      <c r="I682" s="2"/>
    </row>
    <row r="683" spans="4:9" x14ac:dyDescent="0.2">
      <c r="D683" s="1"/>
      <c r="E683" s="1"/>
      <c r="I683" s="2"/>
    </row>
    <row r="684" spans="4:9" x14ac:dyDescent="0.2">
      <c r="D684" s="1"/>
      <c r="E684" s="1"/>
      <c r="I684" s="2"/>
    </row>
    <row r="685" spans="4:9" x14ac:dyDescent="0.2">
      <c r="D685" s="1"/>
      <c r="E685" s="1"/>
      <c r="I685" s="2"/>
    </row>
    <row r="686" spans="4:9" x14ac:dyDescent="0.2">
      <c r="D686" s="1"/>
      <c r="E686" s="1"/>
      <c r="I686" s="2"/>
    </row>
    <row r="687" spans="4:9" x14ac:dyDescent="0.2">
      <c r="D687" s="1"/>
      <c r="E687" s="1"/>
      <c r="I687" s="2"/>
    </row>
    <row r="688" spans="4:9" x14ac:dyDescent="0.2">
      <c r="D688" s="1"/>
      <c r="E688" s="1"/>
      <c r="I688" s="2"/>
    </row>
    <row r="689" spans="4:9" x14ac:dyDescent="0.2">
      <c r="D689" s="1"/>
      <c r="E689" s="1"/>
      <c r="I689" s="2"/>
    </row>
    <row r="690" spans="4:9" x14ac:dyDescent="0.2">
      <c r="D690" s="1"/>
      <c r="E690" s="1"/>
      <c r="I690" s="2"/>
    </row>
    <row r="691" spans="4:9" x14ac:dyDescent="0.2">
      <c r="D691" s="1"/>
      <c r="E691" s="1"/>
      <c r="I691" s="2"/>
    </row>
    <row r="692" spans="4:9" x14ac:dyDescent="0.2">
      <c r="D692" s="1"/>
      <c r="E692" s="1"/>
      <c r="I692" s="2"/>
    </row>
    <row r="693" spans="4:9" x14ac:dyDescent="0.2">
      <c r="D693" s="1"/>
      <c r="E693" s="1"/>
      <c r="I693" s="2"/>
    </row>
    <row r="694" spans="4:9" x14ac:dyDescent="0.2">
      <c r="D694" s="1"/>
      <c r="E694" s="1"/>
      <c r="I694" s="2"/>
    </row>
    <row r="695" spans="4:9" x14ac:dyDescent="0.2">
      <c r="D695" s="1"/>
      <c r="E695" s="1"/>
      <c r="I695" s="2"/>
    </row>
    <row r="696" spans="4:9" x14ac:dyDescent="0.2">
      <c r="D696" s="1"/>
      <c r="E696" s="1"/>
      <c r="I696" s="2"/>
    </row>
    <row r="697" spans="4:9" x14ac:dyDescent="0.2">
      <c r="D697" s="1"/>
      <c r="E697" s="1"/>
      <c r="I697" s="2"/>
    </row>
    <row r="698" spans="4:9" x14ac:dyDescent="0.2">
      <c r="D698" s="1"/>
      <c r="E698" s="1"/>
      <c r="I698" s="2"/>
    </row>
    <row r="699" spans="4:9" x14ac:dyDescent="0.2">
      <c r="D699" s="1"/>
      <c r="E699" s="1"/>
      <c r="I699" s="2"/>
    </row>
    <row r="700" spans="4:9" x14ac:dyDescent="0.2">
      <c r="D700" s="1"/>
      <c r="E700" s="1"/>
      <c r="I700" s="2"/>
    </row>
    <row r="701" spans="4:9" x14ac:dyDescent="0.2">
      <c r="D701" s="1"/>
      <c r="E701" s="1"/>
      <c r="I701" s="2"/>
    </row>
    <row r="702" spans="4:9" x14ac:dyDescent="0.2">
      <c r="D702" s="1"/>
      <c r="E702" s="1"/>
      <c r="I702" s="2"/>
    </row>
    <row r="703" spans="4:9" x14ac:dyDescent="0.2">
      <c r="D703" s="1"/>
      <c r="E703" s="1"/>
      <c r="I703" s="2"/>
    </row>
    <row r="704" spans="4:9" x14ac:dyDescent="0.2">
      <c r="D704" s="1"/>
      <c r="E704" s="1"/>
      <c r="I704" s="2"/>
    </row>
    <row r="705" spans="4:9" x14ac:dyDescent="0.2">
      <c r="D705" s="1"/>
      <c r="E705" s="1"/>
      <c r="I705" s="2"/>
    </row>
    <row r="706" spans="4:9" x14ac:dyDescent="0.2">
      <c r="D706" s="1"/>
      <c r="E706" s="1"/>
      <c r="I706" s="2"/>
    </row>
    <row r="707" spans="4:9" x14ac:dyDescent="0.2">
      <c r="D707" s="1"/>
      <c r="E707" s="1"/>
      <c r="I707" s="2"/>
    </row>
    <row r="708" spans="4:9" x14ac:dyDescent="0.2">
      <c r="D708" s="1"/>
      <c r="E708" s="1"/>
      <c r="I708" s="2"/>
    </row>
    <row r="709" spans="4:9" x14ac:dyDescent="0.2">
      <c r="D709" s="1"/>
      <c r="E709" s="1"/>
      <c r="I709" s="2"/>
    </row>
    <row r="710" spans="4:9" x14ac:dyDescent="0.2">
      <c r="D710" s="1"/>
      <c r="E710" s="1"/>
      <c r="I710" s="2"/>
    </row>
    <row r="711" spans="4:9" x14ac:dyDescent="0.2">
      <c r="D711" s="1"/>
      <c r="E711" s="1"/>
      <c r="I711" s="2"/>
    </row>
    <row r="712" spans="4:9" x14ac:dyDescent="0.2">
      <c r="D712" s="1"/>
      <c r="E712" s="1"/>
      <c r="I712" s="2"/>
    </row>
    <row r="713" spans="4:9" x14ac:dyDescent="0.2">
      <c r="D713" s="1"/>
      <c r="E713" s="1"/>
      <c r="I713" s="2"/>
    </row>
    <row r="714" spans="4:9" x14ac:dyDescent="0.2">
      <c r="D714" s="1"/>
      <c r="E714" s="1"/>
      <c r="I714" s="2"/>
    </row>
    <row r="715" spans="4:9" x14ac:dyDescent="0.2">
      <c r="D715" s="1"/>
      <c r="E715" s="1"/>
      <c r="I715" s="2"/>
    </row>
    <row r="716" spans="4:9" x14ac:dyDescent="0.2">
      <c r="D716" s="1"/>
      <c r="E716" s="1"/>
      <c r="I716" s="2"/>
    </row>
    <row r="717" spans="4:9" x14ac:dyDescent="0.2">
      <c r="D717" s="1"/>
      <c r="E717" s="1"/>
      <c r="I717" s="2"/>
    </row>
    <row r="718" spans="4:9" x14ac:dyDescent="0.2">
      <c r="D718" s="1"/>
      <c r="E718" s="1"/>
      <c r="I718" s="2"/>
    </row>
    <row r="719" spans="4:9" x14ac:dyDescent="0.2">
      <c r="D719" s="1"/>
      <c r="E719" s="1"/>
      <c r="I719" s="2"/>
    </row>
    <row r="720" spans="4:9" x14ac:dyDescent="0.2">
      <c r="D720" s="1"/>
      <c r="E720" s="1"/>
      <c r="I720" s="2"/>
    </row>
    <row r="721" spans="4:9" x14ac:dyDescent="0.2">
      <c r="D721" s="1"/>
      <c r="E721" s="1"/>
      <c r="I721" s="2"/>
    </row>
    <row r="722" spans="4:9" x14ac:dyDescent="0.2">
      <c r="D722" s="1"/>
      <c r="E722" s="1"/>
      <c r="I722" s="2"/>
    </row>
    <row r="723" spans="4:9" x14ac:dyDescent="0.2">
      <c r="D723" s="1"/>
      <c r="E723" s="1"/>
      <c r="I723" s="2"/>
    </row>
    <row r="724" spans="4:9" x14ac:dyDescent="0.2">
      <c r="D724" s="1"/>
      <c r="E724" s="1"/>
      <c r="I724" s="2"/>
    </row>
    <row r="725" spans="4:9" x14ac:dyDescent="0.2">
      <c r="D725" s="1"/>
      <c r="E725" s="1"/>
      <c r="I725" s="2"/>
    </row>
    <row r="726" spans="4:9" x14ac:dyDescent="0.2">
      <c r="D726" s="1"/>
      <c r="E726" s="1"/>
      <c r="I726" s="2"/>
    </row>
    <row r="727" spans="4:9" x14ac:dyDescent="0.2">
      <c r="D727" s="1"/>
      <c r="E727" s="1"/>
      <c r="I727" s="2"/>
    </row>
    <row r="728" spans="4:9" x14ac:dyDescent="0.2">
      <c r="D728" s="1"/>
      <c r="E728" s="1"/>
      <c r="I728" s="2"/>
    </row>
    <row r="729" spans="4:9" x14ac:dyDescent="0.2">
      <c r="D729" s="1"/>
      <c r="E729" s="1"/>
      <c r="I729" s="2"/>
    </row>
    <row r="730" spans="4:9" x14ac:dyDescent="0.2">
      <c r="D730" s="1"/>
      <c r="E730" s="1"/>
      <c r="I730" s="2"/>
    </row>
    <row r="731" spans="4:9" x14ac:dyDescent="0.2">
      <c r="D731" s="1"/>
      <c r="E731" s="1"/>
      <c r="I731" s="2"/>
    </row>
    <row r="732" spans="4:9" x14ac:dyDescent="0.2">
      <c r="D732" s="1"/>
      <c r="E732" s="1"/>
      <c r="I732" s="2"/>
    </row>
    <row r="733" spans="4:9" x14ac:dyDescent="0.2">
      <c r="D733" s="1"/>
      <c r="E733" s="1"/>
      <c r="I733" s="2"/>
    </row>
    <row r="734" spans="4:9" x14ac:dyDescent="0.2">
      <c r="D734" s="1"/>
      <c r="E734" s="1"/>
      <c r="I734" s="2"/>
    </row>
    <row r="735" spans="4:9" x14ac:dyDescent="0.2">
      <c r="D735" s="1"/>
      <c r="E735" s="1"/>
      <c r="I735" s="2"/>
    </row>
    <row r="736" spans="4:9" x14ac:dyDescent="0.2">
      <c r="D736" s="1"/>
      <c r="E736" s="1"/>
      <c r="I736" s="2"/>
    </row>
    <row r="737" spans="4:9" x14ac:dyDescent="0.2">
      <c r="D737" s="1"/>
      <c r="E737" s="1"/>
      <c r="I737" s="2"/>
    </row>
    <row r="738" spans="4:9" x14ac:dyDescent="0.2">
      <c r="D738" s="1"/>
      <c r="E738" s="1"/>
      <c r="I738" s="2"/>
    </row>
    <row r="739" spans="4:9" x14ac:dyDescent="0.2">
      <c r="D739" s="1"/>
      <c r="E739" s="1"/>
      <c r="I739" s="2"/>
    </row>
    <row r="740" spans="4:9" x14ac:dyDescent="0.2">
      <c r="D740" s="1"/>
      <c r="E740" s="1"/>
      <c r="I740" s="2"/>
    </row>
    <row r="741" spans="4:9" x14ac:dyDescent="0.2">
      <c r="D741" s="1"/>
      <c r="E741" s="1"/>
      <c r="I741" s="2"/>
    </row>
    <row r="742" spans="4:9" x14ac:dyDescent="0.2">
      <c r="D742" s="1"/>
      <c r="E742" s="1"/>
      <c r="I742" s="2"/>
    </row>
    <row r="743" spans="4:9" x14ac:dyDescent="0.2">
      <c r="D743" s="1"/>
      <c r="E743" s="1"/>
      <c r="I743" s="2"/>
    </row>
    <row r="744" spans="4:9" x14ac:dyDescent="0.2">
      <c r="D744" s="1"/>
      <c r="E744" s="1"/>
      <c r="I744" s="2"/>
    </row>
    <row r="745" spans="4:9" x14ac:dyDescent="0.2">
      <c r="D745" s="1"/>
      <c r="E745" s="1"/>
      <c r="I745" s="2"/>
    </row>
    <row r="746" spans="4:9" x14ac:dyDescent="0.2">
      <c r="D746" s="1"/>
      <c r="E746" s="1"/>
      <c r="I746" s="2"/>
    </row>
    <row r="747" spans="4:9" x14ac:dyDescent="0.2">
      <c r="D747" s="1"/>
      <c r="E747" s="1"/>
      <c r="I747" s="2"/>
    </row>
    <row r="748" spans="4:9" x14ac:dyDescent="0.2">
      <c r="D748" s="1"/>
      <c r="E748" s="1"/>
      <c r="I748" s="2"/>
    </row>
    <row r="749" spans="4:9" x14ac:dyDescent="0.2">
      <c r="D749" s="1"/>
      <c r="E749" s="1"/>
      <c r="I749" s="2"/>
    </row>
    <row r="750" spans="4:9" x14ac:dyDescent="0.2">
      <c r="D750" s="1"/>
      <c r="E750" s="1"/>
      <c r="I750" s="2"/>
    </row>
    <row r="751" spans="4:9" x14ac:dyDescent="0.2">
      <c r="D751" s="1"/>
      <c r="E751" s="1"/>
      <c r="I751" s="2"/>
    </row>
    <row r="752" spans="4:9" x14ac:dyDescent="0.2">
      <c r="D752" s="1"/>
      <c r="E752" s="1"/>
      <c r="I752" s="2"/>
    </row>
    <row r="753" spans="4:9" x14ac:dyDescent="0.2">
      <c r="D753" s="1"/>
      <c r="E753" s="1"/>
      <c r="I753" s="2"/>
    </row>
    <row r="754" spans="4:9" x14ac:dyDescent="0.2">
      <c r="D754" s="1"/>
      <c r="E754" s="1"/>
      <c r="I754" s="2"/>
    </row>
    <row r="755" spans="4:9" x14ac:dyDescent="0.2">
      <c r="D755" s="1"/>
      <c r="E755" s="1"/>
      <c r="I755" s="2"/>
    </row>
    <row r="756" spans="4:9" x14ac:dyDescent="0.2">
      <c r="D756" s="1"/>
      <c r="E756" s="1"/>
      <c r="I756" s="2"/>
    </row>
    <row r="757" spans="4:9" x14ac:dyDescent="0.2">
      <c r="D757" s="1"/>
      <c r="E757" s="1"/>
      <c r="I757" s="2"/>
    </row>
    <row r="758" spans="4:9" x14ac:dyDescent="0.2">
      <c r="D758" s="1"/>
      <c r="E758" s="1"/>
      <c r="I758" s="2"/>
    </row>
    <row r="759" spans="4:9" x14ac:dyDescent="0.2">
      <c r="D759" s="1"/>
      <c r="E759" s="1"/>
      <c r="I759" s="2"/>
    </row>
    <row r="760" spans="4:9" x14ac:dyDescent="0.2">
      <c r="D760" s="1"/>
      <c r="E760" s="1"/>
      <c r="I760" s="2"/>
    </row>
    <row r="761" spans="4:9" x14ac:dyDescent="0.2">
      <c r="D761" s="1"/>
      <c r="E761" s="1"/>
      <c r="I761" s="2"/>
    </row>
    <row r="762" spans="4:9" x14ac:dyDescent="0.2">
      <c r="D762" s="1"/>
      <c r="E762" s="1"/>
      <c r="I762" s="2"/>
    </row>
    <row r="763" spans="4:9" x14ac:dyDescent="0.2">
      <c r="D763" s="1"/>
      <c r="E763" s="1"/>
      <c r="I763" s="2"/>
    </row>
    <row r="764" spans="4:9" x14ac:dyDescent="0.2">
      <c r="D764" s="1"/>
      <c r="E764" s="1"/>
      <c r="I764" s="2"/>
    </row>
    <row r="765" spans="4:9" x14ac:dyDescent="0.2">
      <c r="D765" s="1"/>
      <c r="E765" s="1"/>
      <c r="I765" s="2"/>
    </row>
    <row r="766" spans="4:9" x14ac:dyDescent="0.2">
      <c r="D766" s="1"/>
      <c r="E766" s="1"/>
      <c r="I766" s="2"/>
    </row>
    <row r="767" spans="4:9" x14ac:dyDescent="0.2">
      <c r="D767" s="1"/>
      <c r="E767" s="1"/>
      <c r="I767" s="2"/>
    </row>
    <row r="768" spans="4:9" x14ac:dyDescent="0.2">
      <c r="D768" s="1"/>
      <c r="E768" s="1"/>
      <c r="I768" s="2"/>
    </row>
    <row r="769" spans="4:9" x14ac:dyDescent="0.2">
      <c r="D769" s="1"/>
      <c r="E769" s="1"/>
      <c r="I769" s="2"/>
    </row>
    <row r="770" spans="4:9" x14ac:dyDescent="0.2">
      <c r="D770" s="1"/>
      <c r="E770" s="1"/>
      <c r="I770" s="2"/>
    </row>
    <row r="771" spans="4:9" x14ac:dyDescent="0.2">
      <c r="D771" s="1"/>
      <c r="E771" s="1"/>
      <c r="I771" s="2"/>
    </row>
    <row r="772" spans="4:9" x14ac:dyDescent="0.2">
      <c r="D772" s="1"/>
      <c r="E772" s="1"/>
      <c r="I772" s="2"/>
    </row>
    <row r="773" spans="4:9" x14ac:dyDescent="0.2">
      <c r="D773" s="1"/>
      <c r="E773" s="1"/>
      <c r="I773" s="2"/>
    </row>
    <row r="774" spans="4:9" x14ac:dyDescent="0.2">
      <c r="D774" s="1"/>
      <c r="E774" s="1"/>
      <c r="I774" s="2"/>
    </row>
    <row r="775" spans="4:9" x14ac:dyDescent="0.2">
      <c r="D775" s="1"/>
      <c r="E775" s="1"/>
      <c r="I775" s="2"/>
    </row>
    <row r="776" spans="4:9" x14ac:dyDescent="0.2">
      <c r="D776" s="1"/>
      <c r="E776" s="1"/>
      <c r="I776" s="2"/>
    </row>
    <row r="777" spans="4:9" x14ac:dyDescent="0.2">
      <c r="D777" s="1"/>
      <c r="E777" s="1"/>
      <c r="I777" s="2"/>
    </row>
    <row r="778" spans="4:9" x14ac:dyDescent="0.2">
      <c r="D778" s="1"/>
      <c r="E778" s="1"/>
      <c r="I778" s="2"/>
    </row>
    <row r="779" spans="4:9" x14ac:dyDescent="0.2">
      <c r="D779" s="1"/>
      <c r="E779" s="1"/>
      <c r="I779" s="2"/>
    </row>
    <row r="780" spans="4:9" x14ac:dyDescent="0.2">
      <c r="D780" s="1"/>
      <c r="E780" s="1"/>
      <c r="I780" s="2"/>
    </row>
    <row r="781" spans="4:9" x14ac:dyDescent="0.2">
      <c r="D781" s="1"/>
      <c r="E781" s="1"/>
      <c r="I781" s="2"/>
    </row>
    <row r="782" spans="4:9" x14ac:dyDescent="0.2">
      <c r="D782" s="1"/>
      <c r="E782" s="1"/>
      <c r="I782" s="2"/>
    </row>
    <row r="783" spans="4:9" x14ac:dyDescent="0.2">
      <c r="D783" s="1"/>
      <c r="E783" s="1"/>
      <c r="I783" s="2"/>
    </row>
    <row r="784" spans="4:9" x14ac:dyDescent="0.2">
      <c r="D784" s="1"/>
      <c r="E784" s="1"/>
      <c r="I784" s="2"/>
    </row>
    <row r="785" spans="4:9" x14ac:dyDescent="0.2">
      <c r="D785" s="1"/>
      <c r="E785" s="1"/>
      <c r="I785" s="2"/>
    </row>
    <row r="786" spans="4:9" x14ac:dyDescent="0.2">
      <c r="D786" s="1"/>
      <c r="E786" s="1"/>
      <c r="I786" s="2"/>
    </row>
    <row r="787" spans="4:9" x14ac:dyDescent="0.2">
      <c r="D787" s="1"/>
      <c r="E787" s="1"/>
      <c r="I787" s="2"/>
    </row>
    <row r="788" spans="4:9" x14ac:dyDescent="0.2">
      <c r="D788" s="1"/>
      <c r="E788" s="1"/>
      <c r="I788" s="2"/>
    </row>
    <row r="789" spans="4:9" x14ac:dyDescent="0.2">
      <c r="D789" s="1"/>
      <c r="E789" s="1"/>
      <c r="I789" s="2"/>
    </row>
    <row r="790" spans="4:9" x14ac:dyDescent="0.2">
      <c r="D790" s="1"/>
      <c r="E790" s="1"/>
      <c r="I790" s="2"/>
    </row>
    <row r="791" spans="4:9" x14ac:dyDescent="0.2">
      <c r="D791" s="1"/>
      <c r="E791" s="1"/>
      <c r="I791" s="2"/>
    </row>
    <row r="792" spans="4:9" x14ac:dyDescent="0.2">
      <c r="D792" s="1"/>
      <c r="E792" s="1"/>
      <c r="I792" s="2"/>
    </row>
    <row r="793" spans="4:9" x14ac:dyDescent="0.2">
      <c r="D793" s="1"/>
      <c r="E793" s="1"/>
      <c r="I793" s="2"/>
    </row>
    <row r="794" spans="4:9" x14ac:dyDescent="0.2">
      <c r="D794" s="1"/>
      <c r="E794" s="1"/>
      <c r="I794" s="2"/>
    </row>
    <row r="795" spans="4:9" x14ac:dyDescent="0.2">
      <c r="D795" s="1"/>
      <c r="E795" s="1"/>
      <c r="I795" s="2"/>
    </row>
    <row r="796" spans="4:9" x14ac:dyDescent="0.2">
      <c r="D796" s="1"/>
      <c r="E796" s="1"/>
      <c r="I796" s="2"/>
    </row>
    <row r="797" spans="4:9" x14ac:dyDescent="0.2">
      <c r="D797" s="1"/>
      <c r="E797" s="1"/>
      <c r="I797" s="2"/>
    </row>
    <row r="798" spans="4:9" x14ac:dyDescent="0.2">
      <c r="D798" s="1"/>
      <c r="E798" s="1"/>
      <c r="I798" s="2"/>
    </row>
    <row r="799" spans="4:9" x14ac:dyDescent="0.2">
      <c r="D799" s="1"/>
      <c r="E799" s="1"/>
      <c r="I799" s="2"/>
    </row>
    <row r="800" spans="4:9" x14ac:dyDescent="0.2">
      <c r="D800" s="1"/>
      <c r="E800" s="1"/>
      <c r="I800" s="2"/>
    </row>
    <row r="801" spans="4:9" x14ac:dyDescent="0.2">
      <c r="D801" s="1"/>
      <c r="E801" s="1"/>
      <c r="I801" s="2"/>
    </row>
    <row r="802" spans="4:9" x14ac:dyDescent="0.2">
      <c r="D802" s="1"/>
      <c r="E802" s="1"/>
      <c r="I802" s="2"/>
    </row>
    <row r="803" spans="4:9" x14ac:dyDescent="0.2">
      <c r="D803" s="1"/>
      <c r="E803" s="1"/>
      <c r="I803" s="2"/>
    </row>
    <row r="804" spans="4:9" x14ac:dyDescent="0.2">
      <c r="D804" s="1"/>
      <c r="E804" s="1"/>
      <c r="I804" s="2"/>
    </row>
    <row r="805" spans="4:9" x14ac:dyDescent="0.2">
      <c r="D805" s="1"/>
      <c r="E805" s="1"/>
      <c r="I805" s="2"/>
    </row>
    <row r="806" spans="4:9" x14ac:dyDescent="0.2">
      <c r="D806" s="1"/>
      <c r="E806" s="1"/>
      <c r="I806" s="2"/>
    </row>
    <row r="807" spans="4:9" x14ac:dyDescent="0.2">
      <c r="D807" s="1"/>
      <c r="E807" s="1"/>
      <c r="I807" s="2"/>
    </row>
    <row r="808" spans="4:9" x14ac:dyDescent="0.2">
      <c r="D808" s="1"/>
      <c r="E808" s="1"/>
      <c r="I808" s="2"/>
    </row>
    <row r="809" spans="4:9" x14ac:dyDescent="0.2">
      <c r="D809" s="1"/>
      <c r="E809" s="1"/>
      <c r="I809" s="2"/>
    </row>
    <row r="810" spans="4:9" x14ac:dyDescent="0.2">
      <c r="D810" s="1"/>
      <c r="E810" s="1"/>
      <c r="I810" s="2"/>
    </row>
    <row r="811" spans="4:9" x14ac:dyDescent="0.2">
      <c r="D811" s="1"/>
      <c r="E811" s="1"/>
      <c r="I811" s="2"/>
    </row>
    <row r="812" spans="4:9" x14ac:dyDescent="0.2">
      <c r="D812" s="1"/>
      <c r="E812" s="1"/>
      <c r="I812" s="2"/>
    </row>
    <row r="813" spans="4:9" x14ac:dyDescent="0.2">
      <c r="D813" s="1"/>
      <c r="E813" s="1"/>
      <c r="I813" s="2"/>
    </row>
    <row r="814" spans="4:9" x14ac:dyDescent="0.2">
      <c r="D814" s="1"/>
      <c r="E814" s="1"/>
      <c r="I814" s="2"/>
    </row>
    <row r="815" spans="4:9" x14ac:dyDescent="0.2">
      <c r="D815" s="1"/>
      <c r="E815" s="1"/>
      <c r="I815" s="2"/>
    </row>
    <row r="816" spans="4:9" x14ac:dyDescent="0.2">
      <c r="D816" s="1"/>
      <c r="E816" s="1"/>
      <c r="I816" s="2"/>
    </row>
    <row r="817" spans="4:9" x14ac:dyDescent="0.2">
      <c r="D817" s="1"/>
      <c r="E817" s="1"/>
      <c r="I817" s="2"/>
    </row>
    <row r="818" spans="4:9" x14ac:dyDescent="0.2">
      <c r="D818" s="1"/>
      <c r="E818" s="1"/>
      <c r="I818" s="2"/>
    </row>
    <row r="819" spans="4:9" x14ac:dyDescent="0.2">
      <c r="D819" s="1"/>
      <c r="E819" s="1"/>
      <c r="I819" s="2"/>
    </row>
    <row r="820" spans="4:9" x14ac:dyDescent="0.2">
      <c r="D820" s="1"/>
      <c r="E820" s="1"/>
      <c r="I820" s="2"/>
    </row>
    <row r="821" spans="4:9" x14ac:dyDescent="0.2">
      <c r="D821" s="1"/>
      <c r="E821" s="1"/>
      <c r="I821" s="2"/>
    </row>
    <row r="822" spans="4:9" x14ac:dyDescent="0.2">
      <c r="D822" s="1"/>
      <c r="E822" s="1"/>
      <c r="I822" s="2"/>
    </row>
    <row r="823" spans="4:9" x14ac:dyDescent="0.2">
      <c r="D823" s="1"/>
      <c r="E823" s="1"/>
      <c r="I823" s="2"/>
    </row>
    <row r="824" spans="4:9" x14ac:dyDescent="0.2">
      <c r="D824" s="1"/>
      <c r="E824" s="1"/>
      <c r="I824" s="2"/>
    </row>
    <row r="825" spans="4:9" x14ac:dyDescent="0.2">
      <c r="D825" s="1"/>
      <c r="E825" s="1"/>
      <c r="I825" s="2"/>
    </row>
    <row r="826" spans="4:9" x14ac:dyDescent="0.2">
      <c r="D826" s="1"/>
      <c r="E826" s="1"/>
      <c r="I826" s="2"/>
    </row>
    <row r="827" spans="4:9" x14ac:dyDescent="0.2">
      <c r="D827" s="1"/>
      <c r="E827" s="1"/>
      <c r="I827" s="2"/>
    </row>
    <row r="828" spans="4:9" x14ac:dyDescent="0.2">
      <c r="D828" s="1"/>
      <c r="E828" s="1"/>
      <c r="I828" s="2"/>
    </row>
    <row r="829" spans="4:9" x14ac:dyDescent="0.2">
      <c r="D829" s="1"/>
      <c r="E829" s="1"/>
      <c r="I829" s="2"/>
    </row>
    <row r="830" spans="4:9" x14ac:dyDescent="0.2">
      <c r="D830" s="1"/>
      <c r="E830" s="1"/>
      <c r="I830" s="2"/>
    </row>
    <row r="831" spans="4:9" x14ac:dyDescent="0.2">
      <c r="D831" s="1"/>
      <c r="E831" s="1"/>
      <c r="I831" s="2"/>
    </row>
    <row r="832" spans="4:9" x14ac:dyDescent="0.2">
      <c r="D832" s="1"/>
      <c r="E832" s="1"/>
      <c r="I832" s="2"/>
    </row>
    <row r="833" spans="4:9" x14ac:dyDescent="0.2">
      <c r="D833" s="1"/>
      <c r="E833" s="1"/>
      <c r="I833" s="2"/>
    </row>
    <row r="834" spans="4:9" x14ac:dyDescent="0.2">
      <c r="D834" s="1"/>
      <c r="E834" s="1"/>
      <c r="I834" s="2"/>
    </row>
    <row r="835" spans="4:9" x14ac:dyDescent="0.2">
      <c r="D835" s="1"/>
      <c r="E835" s="1"/>
      <c r="I835" s="2"/>
    </row>
    <row r="836" spans="4:9" x14ac:dyDescent="0.2">
      <c r="D836" s="1"/>
      <c r="E836" s="1"/>
      <c r="I836" s="2"/>
    </row>
    <row r="837" spans="4:9" x14ac:dyDescent="0.2">
      <c r="D837" s="1"/>
      <c r="E837" s="1"/>
      <c r="I837" s="2"/>
    </row>
    <row r="838" spans="4:9" x14ac:dyDescent="0.2">
      <c r="D838" s="1"/>
      <c r="E838" s="1"/>
      <c r="I838" s="2"/>
    </row>
    <row r="839" spans="4:9" x14ac:dyDescent="0.2">
      <c r="D839" s="1"/>
      <c r="E839" s="1"/>
      <c r="I839" s="2"/>
    </row>
    <row r="840" spans="4:9" x14ac:dyDescent="0.2">
      <c r="D840" s="1"/>
      <c r="E840" s="1"/>
      <c r="I840" s="2"/>
    </row>
    <row r="841" spans="4:9" x14ac:dyDescent="0.2">
      <c r="D841" s="1"/>
      <c r="E841" s="1"/>
      <c r="I841" s="2"/>
    </row>
    <row r="842" spans="4:9" x14ac:dyDescent="0.2">
      <c r="D842" s="1"/>
      <c r="E842" s="1"/>
      <c r="I842" s="2"/>
    </row>
    <row r="843" spans="4:9" x14ac:dyDescent="0.2">
      <c r="D843" s="1"/>
      <c r="E843" s="1"/>
      <c r="I843" s="2"/>
    </row>
    <row r="844" spans="4:9" x14ac:dyDescent="0.2">
      <c r="D844" s="1"/>
      <c r="E844" s="1"/>
      <c r="I844" s="2"/>
    </row>
    <row r="845" spans="4:9" x14ac:dyDescent="0.2">
      <c r="D845" s="1"/>
      <c r="E845" s="1"/>
      <c r="I845" s="2"/>
    </row>
    <row r="846" spans="4:9" x14ac:dyDescent="0.2">
      <c r="D846" s="1"/>
      <c r="E846" s="1"/>
      <c r="I846" s="2"/>
    </row>
    <row r="847" spans="4:9" x14ac:dyDescent="0.2">
      <c r="D847" s="1"/>
      <c r="E847" s="1"/>
      <c r="I847" s="2"/>
    </row>
    <row r="848" spans="4:9" x14ac:dyDescent="0.2">
      <c r="D848" s="1"/>
      <c r="E848" s="1"/>
      <c r="I848" s="2"/>
    </row>
    <row r="849" spans="4:9" x14ac:dyDescent="0.2">
      <c r="D849" s="1"/>
      <c r="E849" s="1"/>
      <c r="I849" s="2"/>
    </row>
    <row r="850" spans="4:9" x14ac:dyDescent="0.2">
      <c r="D850" s="1"/>
      <c r="E850" s="1"/>
      <c r="I850" s="2"/>
    </row>
    <row r="851" spans="4:9" x14ac:dyDescent="0.2">
      <c r="D851" s="1"/>
      <c r="E851" s="1"/>
      <c r="I851" s="2"/>
    </row>
    <row r="852" spans="4:9" x14ac:dyDescent="0.2">
      <c r="D852" s="1"/>
      <c r="E852" s="1"/>
      <c r="I852" s="2"/>
    </row>
    <row r="853" spans="4:9" x14ac:dyDescent="0.2">
      <c r="D853" s="1"/>
      <c r="E853" s="1"/>
      <c r="I853" s="2"/>
    </row>
    <row r="854" spans="4:9" x14ac:dyDescent="0.2">
      <c r="D854" s="1"/>
      <c r="E854" s="1"/>
      <c r="I854" s="2"/>
    </row>
    <row r="855" spans="4:9" x14ac:dyDescent="0.2">
      <c r="D855" s="1"/>
      <c r="E855" s="1"/>
      <c r="I855" s="2"/>
    </row>
    <row r="856" spans="4:9" x14ac:dyDescent="0.2">
      <c r="D856" s="1"/>
      <c r="E856" s="1"/>
      <c r="I856" s="2"/>
    </row>
    <row r="857" spans="4:9" x14ac:dyDescent="0.2">
      <c r="D857" s="1"/>
      <c r="E857" s="1"/>
      <c r="I857" s="2"/>
    </row>
    <row r="858" spans="4:9" x14ac:dyDescent="0.2">
      <c r="D858" s="1"/>
      <c r="E858" s="1"/>
      <c r="I858" s="2"/>
    </row>
    <row r="859" spans="4:9" x14ac:dyDescent="0.2">
      <c r="D859" s="1"/>
      <c r="E859" s="1"/>
      <c r="I859" s="2"/>
    </row>
    <row r="860" spans="4:9" x14ac:dyDescent="0.2">
      <c r="D860" s="1"/>
      <c r="E860" s="1"/>
      <c r="I860" s="2"/>
    </row>
    <row r="861" spans="4:9" x14ac:dyDescent="0.2">
      <c r="D861" s="1"/>
      <c r="E861" s="1"/>
      <c r="I861" s="2"/>
    </row>
    <row r="862" spans="4:9" x14ac:dyDescent="0.2">
      <c r="D862" s="1"/>
      <c r="E862" s="1"/>
      <c r="I862" s="2"/>
    </row>
    <row r="863" spans="4:9" x14ac:dyDescent="0.2">
      <c r="D863" s="1"/>
      <c r="E863" s="1"/>
      <c r="I863" s="2"/>
    </row>
    <row r="864" spans="4:9" x14ac:dyDescent="0.2">
      <c r="D864" s="1"/>
      <c r="E864" s="1"/>
      <c r="I864" s="2"/>
    </row>
    <row r="865" spans="4:9" x14ac:dyDescent="0.2">
      <c r="D865" s="1"/>
      <c r="E865" s="1"/>
      <c r="I865" s="2"/>
    </row>
    <row r="866" spans="4:9" x14ac:dyDescent="0.2">
      <c r="D866" s="1"/>
      <c r="E866" s="1"/>
      <c r="I866" s="2"/>
    </row>
    <row r="867" spans="4:9" x14ac:dyDescent="0.2">
      <c r="D867" s="1"/>
      <c r="E867" s="1"/>
      <c r="I867" s="2"/>
    </row>
    <row r="868" spans="4:9" x14ac:dyDescent="0.2">
      <c r="D868" s="1"/>
      <c r="E868" s="1"/>
      <c r="I868" s="2"/>
    </row>
    <row r="869" spans="4:9" x14ac:dyDescent="0.2">
      <c r="D869" s="1"/>
      <c r="E869" s="1"/>
      <c r="I869" s="2"/>
    </row>
    <row r="870" spans="4:9" x14ac:dyDescent="0.2">
      <c r="D870" s="1"/>
      <c r="E870" s="1"/>
      <c r="I870" s="2"/>
    </row>
    <row r="871" spans="4:9" x14ac:dyDescent="0.2">
      <c r="D871" s="1"/>
      <c r="E871" s="1"/>
      <c r="I871" s="2"/>
    </row>
    <row r="872" spans="4:9" x14ac:dyDescent="0.2">
      <c r="D872" s="1"/>
      <c r="E872" s="1"/>
      <c r="I872" s="2"/>
    </row>
    <row r="873" spans="4:9" x14ac:dyDescent="0.2">
      <c r="D873" s="1"/>
      <c r="E873" s="1"/>
      <c r="I873" s="2"/>
    </row>
    <row r="874" spans="4:9" x14ac:dyDescent="0.2">
      <c r="D874" s="1"/>
      <c r="E874" s="1"/>
      <c r="I874" s="2"/>
    </row>
    <row r="875" spans="4:9" x14ac:dyDescent="0.2">
      <c r="D875" s="1"/>
      <c r="E875" s="1"/>
      <c r="I875" s="2"/>
    </row>
    <row r="876" spans="4:9" x14ac:dyDescent="0.2">
      <c r="D876" s="1"/>
      <c r="E876" s="1"/>
      <c r="I876" s="2"/>
    </row>
    <row r="877" spans="4:9" x14ac:dyDescent="0.2">
      <c r="D877" s="1"/>
      <c r="E877" s="1"/>
      <c r="I877" s="2"/>
    </row>
    <row r="878" spans="4:9" x14ac:dyDescent="0.2">
      <c r="D878" s="1"/>
      <c r="E878" s="1"/>
      <c r="I878" s="2"/>
    </row>
    <row r="879" spans="4:9" x14ac:dyDescent="0.2">
      <c r="D879" s="1"/>
      <c r="E879" s="1"/>
      <c r="I879" s="2"/>
    </row>
    <row r="880" spans="4:9" x14ac:dyDescent="0.2">
      <c r="D880" s="1"/>
      <c r="E880" s="1"/>
      <c r="I880" s="2"/>
    </row>
    <row r="881" spans="4:9" x14ac:dyDescent="0.2">
      <c r="D881" s="1"/>
      <c r="E881" s="1"/>
      <c r="I881" s="2"/>
    </row>
    <row r="882" spans="4:9" x14ac:dyDescent="0.2">
      <c r="D882" s="1"/>
      <c r="E882" s="1"/>
      <c r="I882" s="2"/>
    </row>
    <row r="883" spans="4:9" x14ac:dyDescent="0.2">
      <c r="D883" s="1"/>
      <c r="E883" s="1"/>
      <c r="I883" s="2"/>
    </row>
    <row r="884" spans="4:9" x14ac:dyDescent="0.2">
      <c r="D884" s="1"/>
      <c r="E884" s="1"/>
      <c r="I884" s="2"/>
    </row>
    <row r="885" spans="4:9" x14ac:dyDescent="0.2">
      <c r="D885" s="1"/>
      <c r="E885" s="1"/>
      <c r="I885" s="2"/>
    </row>
    <row r="886" spans="4:9" x14ac:dyDescent="0.2">
      <c r="D886" s="1"/>
      <c r="E886" s="1"/>
      <c r="I886" s="2"/>
    </row>
    <row r="887" spans="4:9" x14ac:dyDescent="0.2">
      <c r="D887" s="1"/>
      <c r="E887" s="1"/>
      <c r="I887" s="2"/>
    </row>
    <row r="888" spans="4:9" x14ac:dyDescent="0.2">
      <c r="D888" s="1"/>
      <c r="E888" s="1"/>
      <c r="I888" s="2"/>
    </row>
    <row r="889" spans="4:9" x14ac:dyDescent="0.2">
      <c r="D889" s="1"/>
      <c r="E889" s="1"/>
      <c r="I889" s="2"/>
    </row>
    <row r="890" spans="4:9" x14ac:dyDescent="0.2">
      <c r="D890" s="1"/>
      <c r="E890" s="1"/>
      <c r="I890" s="2"/>
    </row>
    <row r="891" spans="4:9" x14ac:dyDescent="0.2">
      <c r="D891" s="1"/>
      <c r="E891" s="1"/>
      <c r="I891" s="2"/>
    </row>
    <row r="892" spans="4:9" x14ac:dyDescent="0.2">
      <c r="D892" s="1"/>
      <c r="E892" s="1"/>
      <c r="I892" s="2"/>
    </row>
    <row r="893" spans="4:9" x14ac:dyDescent="0.2">
      <c r="D893" s="1"/>
      <c r="E893" s="1"/>
      <c r="I893" s="2"/>
    </row>
    <row r="894" spans="4:9" x14ac:dyDescent="0.2">
      <c r="D894" s="1"/>
      <c r="E894" s="1"/>
      <c r="I894" s="2"/>
    </row>
    <row r="895" spans="4:9" x14ac:dyDescent="0.2">
      <c r="D895" s="1"/>
      <c r="E895" s="1"/>
      <c r="I895" s="2"/>
    </row>
    <row r="896" spans="4:9" x14ac:dyDescent="0.2">
      <c r="D896" s="1"/>
      <c r="E896" s="1"/>
      <c r="I896" s="2"/>
    </row>
    <row r="897" spans="4:9" x14ac:dyDescent="0.2">
      <c r="D897" s="1"/>
      <c r="E897" s="1"/>
      <c r="I897" s="2"/>
    </row>
    <row r="898" spans="4:9" x14ac:dyDescent="0.2">
      <c r="D898" s="1"/>
      <c r="E898" s="1"/>
      <c r="I898" s="2"/>
    </row>
    <row r="899" spans="4:9" x14ac:dyDescent="0.2">
      <c r="D899" s="1"/>
      <c r="E899" s="1"/>
      <c r="I899" s="2"/>
    </row>
    <row r="900" spans="4:9" x14ac:dyDescent="0.2">
      <c r="D900" s="1"/>
      <c r="E900" s="1"/>
      <c r="I900" s="2"/>
    </row>
    <row r="901" spans="4:9" x14ac:dyDescent="0.2">
      <c r="D901" s="1"/>
      <c r="E901" s="1"/>
      <c r="I901" s="2"/>
    </row>
    <row r="902" spans="4:9" x14ac:dyDescent="0.2">
      <c r="D902" s="1"/>
      <c r="E902" s="1"/>
      <c r="I902" s="2"/>
    </row>
    <row r="903" spans="4:9" x14ac:dyDescent="0.2">
      <c r="D903" s="1"/>
      <c r="E903" s="1"/>
      <c r="I903" s="2"/>
    </row>
    <row r="904" spans="4:9" x14ac:dyDescent="0.2">
      <c r="D904" s="1"/>
      <c r="E904" s="1"/>
      <c r="I904" s="2"/>
    </row>
    <row r="905" spans="4:9" x14ac:dyDescent="0.2">
      <c r="D905" s="1"/>
      <c r="E905" s="1"/>
      <c r="I905" s="2"/>
    </row>
    <row r="906" spans="4:9" x14ac:dyDescent="0.2">
      <c r="D906" s="1"/>
      <c r="E906" s="1"/>
      <c r="I906" s="2"/>
    </row>
    <row r="907" spans="4:9" x14ac:dyDescent="0.2">
      <c r="D907" s="1"/>
      <c r="E907" s="1"/>
      <c r="I907" s="2"/>
    </row>
    <row r="908" spans="4:9" x14ac:dyDescent="0.2">
      <c r="D908" s="1"/>
      <c r="E908" s="1"/>
      <c r="I908" s="2"/>
    </row>
    <row r="909" spans="4:9" x14ac:dyDescent="0.2">
      <c r="D909" s="1"/>
      <c r="E909" s="1"/>
      <c r="I909" s="2"/>
    </row>
    <row r="910" spans="4:9" x14ac:dyDescent="0.2">
      <c r="D910" s="1"/>
      <c r="E910" s="1"/>
      <c r="I910" s="2"/>
    </row>
    <row r="911" spans="4:9" x14ac:dyDescent="0.2">
      <c r="D911" s="1"/>
      <c r="E911" s="1"/>
      <c r="I911" s="2"/>
    </row>
    <row r="912" spans="4:9" x14ac:dyDescent="0.2">
      <c r="D912" s="1"/>
      <c r="E912" s="1"/>
      <c r="I912" s="2"/>
    </row>
    <row r="913" spans="4:9" x14ac:dyDescent="0.2">
      <c r="D913" s="1"/>
      <c r="E913" s="1"/>
      <c r="I913" s="2"/>
    </row>
    <row r="914" spans="4:9" x14ac:dyDescent="0.2">
      <c r="D914" s="1"/>
      <c r="E914" s="1"/>
      <c r="I914" s="2"/>
    </row>
    <row r="915" spans="4:9" x14ac:dyDescent="0.2">
      <c r="D915" s="1"/>
      <c r="E915" s="1"/>
      <c r="I915" s="2"/>
    </row>
    <row r="916" spans="4:9" x14ac:dyDescent="0.2">
      <c r="D916" s="1"/>
      <c r="E916" s="1"/>
      <c r="I916" s="2"/>
    </row>
    <row r="917" spans="4:9" x14ac:dyDescent="0.2">
      <c r="D917" s="1"/>
      <c r="E917" s="1"/>
      <c r="I917" s="2"/>
    </row>
    <row r="918" spans="4:9" x14ac:dyDescent="0.2">
      <c r="D918" s="1"/>
      <c r="E918" s="1"/>
      <c r="I918" s="2"/>
    </row>
    <row r="919" spans="4:9" x14ac:dyDescent="0.2">
      <c r="D919" s="1"/>
      <c r="E919" s="1"/>
      <c r="I919" s="2"/>
    </row>
    <row r="920" spans="4:9" x14ac:dyDescent="0.2">
      <c r="D920" s="1"/>
      <c r="E920" s="1"/>
      <c r="I920" s="2"/>
    </row>
    <row r="921" spans="4:9" x14ac:dyDescent="0.2">
      <c r="D921" s="1"/>
      <c r="E921" s="1"/>
      <c r="I921" s="2"/>
    </row>
    <row r="922" spans="4:9" x14ac:dyDescent="0.2">
      <c r="D922" s="1"/>
      <c r="E922" s="1"/>
      <c r="I922" s="2"/>
    </row>
    <row r="923" spans="4:9" x14ac:dyDescent="0.2">
      <c r="D923" s="1"/>
      <c r="E923" s="1"/>
      <c r="I923" s="2"/>
    </row>
    <row r="924" spans="4:9" x14ac:dyDescent="0.2">
      <c r="D924" s="1"/>
      <c r="E924" s="1"/>
      <c r="I924" s="2"/>
    </row>
    <row r="925" spans="4:9" x14ac:dyDescent="0.2">
      <c r="D925" s="1"/>
      <c r="E925" s="1"/>
      <c r="I925" s="2"/>
    </row>
    <row r="926" spans="4:9" x14ac:dyDescent="0.2">
      <c r="D926" s="1"/>
      <c r="E926" s="1"/>
      <c r="I926" s="2"/>
    </row>
    <row r="927" spans="4:9" x14ac:dyDescent="0.2">
      <c r="D927" s="1"/>
      <c r="E927" s="1"/>
      <c r="I927" s="2"/>
    </row>
    <row r="928" spans="4:9" x14ac:dyDescent="0.2">
      <c r="D928" s="1"/>
      <c r="E928" s="1"/>
      <c r="I928" s="2"/>
    </row>
    <row r="929" spans="4:9" x14ac:dyDescent="0.2">
      <c r="D929" s="1"/>
      <c r="E929" s="1"/>
      <c r="I929" s="2"/>
    </row>
    <row r="930" spans="4:9" x14ac:dyDescent="0.2">
      <c r="D930" s="1"/>
      <c r="E930" s="1"/>
      <c r="I930" s="2"/>
    </row>
    <row r="931" spans="4:9" x14ac:dyDescent="0.2">
      <c r="D931" s="1"/>
      <c r="E931" s="1"/>
      <c r="I931" s="2"/>
    </row>
    <row r="932" spans="4:9" x14ac:dyDescent="0.2">
      <c r="D932" s="1"/>
      <c r="E932" s="1"/>
      <c r="I932" s="2"/>
    </row>
    <row r="933" spans="4:9" x14ac:dyDescent="0.2">
      <c r="D933" s="1"/>
      <c r="E933" s="1"/>
      <c r="I933" s="2"/>
    </row>
    <row r="934" spans="4:9" x14ac:dyDescent="0.2">
      <c r="D934" s="1"/>
      <c r="E934" s="1"/>
      <c r="I934" s="2"/>
    </row>
    <row r="935" spans="4:9" x14ac:dyDescent="0.2">
      <c r="D935" s="1"/>
      <c r="E935" s="1"/>
      <c r="I935" s="2"/>
    </row>
    <row r="936" spans="4:9" x14ac:dyDescent="0.2">
      <c r="D936" s="1"/>
      <c r="E936" s="1"/>
      <c r="I936" s="2"/>
    </row>
    <row r="937" spans="4:9" x14ac:dyDescent="0.2">
      <c r="D937" s="1"/>
      <c r="E937" s="1"/>
      <c r="I937" s="2"/>
    </row>
    <row r="938" spans="4:9" x14ac:dyDescent="0.2">
      <c r="D938" s="1"/>
      <c r="E938" s="1"/>
      <c r="I938" s="2"/>
    </row>
    <row r="939" spans="4:9" x14ac:dyDescent="0.2">
      <c r="D939" s="1"/>
      <c r="E939" s="1"/>
      <c r="I939" s="2"/>
    </row>
    <row r="940" spans="4:9" x14ac:dyDescent="0.2">
      <c r="D940" s="1"/>
      <c r="E940" s="1"/>
      <c r="I940" s="2"/>
    </row>
    <row r="941" spans="4:9" x14ac:dyDescent="0.2">
      <c r="D941" s="1"/>
      <c r="E941" s="1"/>
      <c r="I941" s="2"/>
    </row>
    <row r="942" spans="4:9" x14ac:dyDescent="0.2">
      <c r="D942" s="1"/>
      <c r="E942" s="1"/>
      <c r="I942" s="2"/>
    </row>
    <row r="943" spans="4:9" x14ac:dyDescent="0.2">
      <c r="D943" s="1"/>
      <c r="E943" s="1"/>
      <c r="I943" s="2"/>
    </row>
    <row r="944" spans="4:9" x14ac:dyDescent="0.2">
      <c r="D944" s="1"/>
      <c r="E944" s="1"/>
      <c r="I944" s="2"/>
    </row>
    <row r="945" spans="4:9" x14ac:dyDescent="0.2">
      <c r="D945" s="1"/>
      <c r="E945" s="1"/>
      <c r="I945" s="2"/>
    </row>
    <row r="946" spans="4:9" x14ac:dyDescent="0.2">
      <c r="D946" s="1"/>
      <c r="E946" s="1"/>
      <c r="I946" s="2"/>
    </row>
    <row r="947" spans="4:9" x14ac:dyDescent="0.2">
      <c r="D947" s="1"/>
      <c r="E947" s="1"/>
      <c r="I947" s="2"/>
    </row>
    <row r="948" spans="4:9" x14ac:dyDescent="0.2">
      <c r="D948" s="1"/>
      <c r="E948" s="1"/>
      <c r="I948" s="2"/>
    </row>
    <row r="949" spans="4:9" x14ac:dyDescent="0.2">
      <c r="D949" s="1"/>
      <c r="E949" s="1"/>
      <c r="I949" s="2"/>
    </row>
    <row r="950" spans="4:9" x14ac:dyDescent="0.2">
      <c r="D950" s="1"/>
      <c r="E950" s="1"/>
      <c r="I950" s="2"/>
    </row>
    <row r="951" spans="4:9" x14ac:dyDescent="0.2">
      <c r="D951" s="1"/>
      <c r="E951" s="1"/>
      <c r="I951" s="2"/>
    </row>
    <row r="952" spans="4:9" x14ac:dyDescent="0.2">
      <c r="D952" s="1"/>
      <c r="E952" s="1"/>
      <c r="I952" s="2"/>
    </row>
    <row r="953" spans="4:9" x14ac:dyDescent="0.2">
      <c r="D953" s="1"/>
      <c r="E953" s="1"/>
      <c r="I953" s="2"/>
    </row>
    <row r="954" spans="4:9" x14ac:dyDescent="0.2">
      <c r="D954" s="1"/>
      <c r="E954" s="1"/>
      <c r="I954" s="2"/>
    </row>
    <row r="955" spans="4:9" x14ac:dyDescent="0.2">
      <c r="D955" s="1"/>
      <c r="E955" s="1"/>
      <c r="I955" s="2"/>
    </row>
    <row r="956" spans="4:9" x14ac:dyDescent="0.2">
      <c r="D956" s="1"/>
      <c r="E956" s="1"/>
      <c r="I956" s="2"/>
    </row>
    <row r="957" spans="4:9" x14ac:dyDescent="0.2">
      <c r="D957" s="1"/>
      <c r="E957" s="1"/>
      <c r="I957" s="2"/>
    </row>
    <row r="958" spans="4:9" x14ac:dyDescent="0.2">
      <c r="D958" s="1"/>
      <c r="E958" s="1"/>
      <c r="I958" s="2"/>
    </row>
    <row r="959" spans="4:9" x14ac:dyDescent="0.2">
      <c r="D959" s="1"/>
      <c r="E959" s="1"/>
      <c r="I959" s="2"/>
    </row>
    <row r="960" spans="4:9" x14ac:dyDescent="0.2">
      <c r="D960" s="1"/>
      <c r="E960" s="1"/>
      <c r="I960" s="2"/>
    </row>
    <row r="961" spans="4:9" x14ac:dyDescent="0.2">
      <c r="D961" s="1"/>
      <c r="E961" s="1"/>
      <c r="I961" s="2"/>
    </row>
    <row r="962" spans="4:9" x14ac:dyDescent="0.2">
      <c r="D962" s="1"/>
      <c r="E962" s="1"/>
      <c r="I962" s="2"/>
    </row>
    <row r="963" spans="4:9" x14ac:dyDescent="0.2">
      <c r="D963" s="1"/>
      <c r="E963" s="1"/>
      <c r="I963" s="2"/>
    </row>
    <row r="964" spans="4:9" x14ac:dyDescent="0.2">
      <c r="D964" s="1"/>
      <c r="E964" s="1"/>
      <c r="I964" s="2"/>
    </row>
    <row r="965" spans="4:9" x14ac:dyDescent="0.2">
      <c r="D965" s="1"/>
      <c r="E965" s="1"/>
      <c r="I965" s="2"/>
    </row>
    <row r="966" spans="4:9" x14ac:dyDescent="0.2">
      <c r="D966" s="1"/>
      <c r="E966" s="1"/>
      <c r="I966" s="2"/>
    </row>
    <row r="967" spans="4:9" x14ac:dyDescent="0.2">
      <c r="D967" s="1"/>
      <c r="E967" s="1"/>
      <c r="I967" s="2"/>
    </row>
    <row r="968" spans="4:9" x14ac:dyDescent="0.2">
      <c r="D968" s="1"/>
      <c r="E968" s="1"/>
      <c r="I968" s="2"/>
    </row>
    <row r="969" spans="4:9" x14ac:dyDescent="0.2">
      <c r="D969" s="1"/>
      <c r="E969" s="1"/>
      <c r="I969" s="2"/>
    </row>
    <row r="970" spans="4:9" x14ac:dyDescent="0.2">
      <c r="D970" s="1"/>
      <c r="E970" s="1"/>
      <c r="I970" s="2"/>
    </row>
    <row r="971" spans="4:9" x14ac:dyDescent="0.2">
      <c r="D971" s="1"/>
      <c r="E971" s="1"/>
      <c r="I971" s="2"/>
    </row>
    <row r="972" spans="4:9" x14ac:dyDescent="0.2">
      <c r="D972" s="1"/>
      <c r="E972" s="1"/>
      <c r="I972" s="2"/>
    </row>
    <row r="973" spans="4:9" x14ac:dyDescent="0.2">
      <c r="D973" s="1"/>
      <c r="E973" s="1"/>
      <c r="I973" s="2"/>
    </row>
    <row r="974" spans="4:9" x14ac:dyDescent="0.2">
      <c r="D974" s="1"/>
      <c r="E974" s="1"/>
      <c r="I974" s="2"/>
    </row>
    <row r="975" spans="4:9" x14ac:dyDescent="0.2">
      <c r="D975" s="1"/>
      <c r="E975" s="1"/>
      <c r="I975" s="2"/>
    </row>
    <row r="976" spans="4:9" x14ac:dyDescent="0.2">
      <c r="D976" s="1"/>
      <c r="E976" s="1"/>
      <c r="I976" s="2"/>
    </row>
    <row r="977" spans="4:9" x14ac:dyDescent="0.2">
      <c r="D977" s="1"/>
      <c r="E977" s="1"/>
      <c r="I977" s="2"/>
    </row>
    <row r="978" spans="4:9" x14ac:dyDescent="0.2">
      <c r="D978" s="1"/>
      <c r="E978" s="1"/>
      <c r="I978" s="2"/>
    </row>
    <row r="979" spans="4:9" x14ac:dyDescent="0.2">
      <c r="D979" s="1"/>
      <c r="E979" s="1"/>
      <c r="I979" s="2"/>
    </row>
    <row r="980" spans="4:9" x14ac:dyDescent="0.2">
      <c r="D980" s="1"/>
      <c r="E980" s="1"/>
      <c r="I980" s="2"/>
    </row>
    <row r="981" spans="4:9" x14ac:dyDescent="0.2">
      <c r="D981" s="1"/>
      <c r="E981" s="1"/>
      <c r="I981" s="2"/>
    </row>
    <row r="982" spans="4:9" x14ac:dyDescent="0.2">
      <c r="D982" s="1"/>
      <c r="E982" s="1"/>
      <c r="I982" s="2"/>
    </row>
    <row r="983" spans="4:9" x14ac:dyDescent="0.2">
      <c r="D983" s="1"/>
      <c r="E983" s="1"/>
      <c r="I983" s="2"/>
    </row>
    <row r="984" spans="4:9" x14ac:dyDescent="0.2">
      <c r="D984" s="1"/>
      <c r="E984" s="1"/>
      <c r="I984" s="2"/>
    </row>
    <row r="985" spans="4:9" x14ac:dyDescent="0.2">
      <c r="D985" s="1"/>
      <c r="E985" s="1"/>
      <c r="I985" s="2"/>
    </row>
    <row r="986" spans="4:9" x14ac:dyDescent="0.2">
      <c r="D986" s="1"/>
      <c r="E986" s="1"/>
      <c r="I986" s="2"/>
    </row>
    <row r="987" spans="4:9" x14ac:dyDescent="0.2">
      <c r="D987" s="1"/>
      <c r="E987" s="1"/>
      <c r="I987" s="2"/>
    </row>
    <row r="988" spans="4:9" x14ac:dyDescent="0.2">
      <c r="D988" s="1"/>
      <c r="E988" s="1"/>
      <c r="I988" s="2"/>
    </row>
    <row r="989" spans="4:9" x14ac:dyDescent="0.2">
      <c r="D989" s="1"/>
      <c r="E989" s="1"/>
      <c r="I989" s="2"/>
    </row>
    <row r="990" spans="4:9" x14ac:dyDescent="0.2">
      <c r="D990" s="1"/>
      <c r="E990" s="1"/>
      <c r="I990" s="2"/>
    </row>
    <row r="991" spans="4:9" x14ac:dyDescent="0.2">
      <c r="D991" s="1"/>
      <c r="E991" s="1"/>
      <c r="I991" s="2"/>
    </row>
    <row r="992" spans="4:9" x14ac:dyDescent="0.2">
      <c r="D992" s="1"/>
      <c r="E992" s="1"/>
      <c r="I992" s="2"/>
    </row>
    <row r="993" spans="4:9" x14ac:dyDescent="0.2">
      <c r="D993" s="1"/>
      <c r="E993" s="1"/>
      <c r="I993" s="2"/>
    </row>
    <row r="994" spans="4:9" x14ac:dyDescent="0.2">
      <c r="D994" s="1"/>
      <c r="E994" s="1"/>
      <c r="I994" s="2"/>
    </row>
    <row r="995" spans="4:9" x14ac:dyDescent="0.2">
      <c r="D995" s="1"/>
      <c r="E995" s="1"/>
      <c r="I995" s="2"/>
    </row>
    <row r="996" spans="4:9" x14ac:dyDescent="0.2">
      <c r="D996" s="1"/>
      <c r="E996" s="1"/>
      <c r="I996" s="2"/>
    </row>
    <row r="997" spans="4:9" x14ac:dyDescent="0.2">
      <c r="D997" s="1"/>
      <c r="E997" s="1"/>
      <c r="I997" s="2"/>
    </row>
    <row r="998" spans="4:9" x14ac:dyDescent="0.2">
      <c r="D998" s="1"/>
      <c r="E998" s="1"/>
      <c r="I998" s="2"/>
    </row>
    <row r="999" spans="4:9" x14ac:dyDescent="0.2">
      <c r="D999" s="1"/>
      <c r="E999" s="1"/>
      <c r="I999" s="2"/>
    </row>
    <row r="1000" spans="4:9" x14ac:dyDescent="0.2">
      <c r="D1000" s="1"/>
      <c r="E1000" s="1"/>
      <c r="I1000" s="2"/>
    </row>
    <row r="1001" spans="4:9" x14ac:dyDescent="0.2">
      <c r="D1001" s="1"/>
      <c r="E1001" s="1"/>
      <c r="I1001" s="2"/>
    </row>
    <row r="1002" spans="4:9" x14ac:dyDescent="0.2">
      <c r="D1002" s="1"/>
      <c r="E1002" s="1"/>
      <c r="I1002" s="2"/>
    </row>
    <row r="1003" spans="4:9" x14ac:dyDescent="0.2">
      <c r="D1003" s="1"/>
      <c r="E1003" s="1"/>
      <c r="I1003" s="2"/>
    </row>
    <row r="1004" spans="4:9" x14ac:dyDescent="0.2">
      <c r="D1004" s="1"/>
      <c r="E1004" s="1"/>
      <c r="I1004" s="2"/>
    </row>
    <row r="1005" spans="4:9" x14ac:dyDescent="0.2">
      <c r="D1005" s="1"/>
      <c r="E1005" s="1"/>
      <c r="I1005" s="2"/>
    </row>
    <row r="1006" spans="4:9" x14ac:dyDescent="0.2">
      <c r="D1006" s="1"/>
      <c r="E1006" s="1"/>
      <c r="I1006" s="2"/>
    </row>
    <row r="1007" spans="4:9" x14ac:dyDescent="0.2">
      <c r="D1007" s="1"/>
      <c r="E1007" s="1"/>
      <c r="I1007" s="2"/>
    </row>
    <row r="1008" spans="4:9" x14ac:dyDescent="0.2">
      <c r="D1008" s="1"/>
      <c r="E1008" s="1"/>
      <c r="I1008" s="2"/>
    </row>
    <row r="1009" spans="4:9" x14ac:dyDescent="0.2">
      <c r="D1009" s="1"/>
      <c r="E1009" s="1"/>
      <c r="I1009" s="2"/>
    </row>
    <row r="1010" spans="4:9" x14ac:dyDescent="0.2">
      <c r="D1010" s="1"/>
      <c r="E1010" s="1"/>
      <c r="I1010" s="2"/>
    </row>
    <row r="1011" spans="4:9" x14ac:dyDescent="0.2">
      <c r="D1011" s="1"/>
      <c r="E1011" s="1"/>
      <c r="I1011" s="2"/>
    </row>
    <row r="1012" spans="4:9" x14ac:dyDescent="0.2">
      <c r="D1012" s="1"/>
      <c r="E1012" s="1"/>
      <c r="I1012" s="2"/>
    </row>
    <row r="1013" spans="4:9" x14ac:dyDescent="0.2">
      <c r="D1013" s="1"/>
      <c r="E1013" s="1"/>
      <c r="I1013" s="2"/>
    </row>
    <row r="1014" spans="4:9" x14ac:dyDescent="0.2">
      <c r="D1014" s="1"/>
      <c r="E1014" s="1"/>
      <c r="I1014" s="2"/>
    </row>
    <row r="1015" spans="4:9" x14ac:dyDescent="0.2">
      <c r="D1015" s="1"/>
      <c r="E1015" s="1"/>
      <c r="I1015" s="2"/>
    </row>
    <row r="1016" spans="4:9" x14ac:dyDescent="0.2">
      <c r="D1016" s="1"/>
      <c r="E1016" s="1"/>
      <c r="I1016" s="2"/>
    </row>
    <row r="1017" spans="4:9" x14ac:dyDescent="0.2">
      <c r="D1017" s="1"/>
      <c r="E1017" s="1"/>
      <c r="I1017" s="2"/>
    </row>
    <row r="1018" spans="4:9" x14ac:dyDescent="0.2">
      <c r="D1018" s="1"/>
      <c r="E1018" s="1"/>
      <c r="I1018" s="2"/>
    </row>
    <row r="1019" spans="4:9" x14ac:dyDescent="0.2">
      <c r="D1019" s="1"/>
      <c r="E1019" s="1"/>
      <c r="I1019" s="2"/>
    </row>
    <row r="1020" spans="4:9" x14ac:dyDescent="0.2">
      <c r="D1020" s="1"/>
      <c r="E1020" s="1"/>
      <c r="I1020" s="2"/>
    </row>
    <row r="1021" spans="4:9" x14ac:dyDescent="0.2">
      <c r="D1021" s="1"/>
      <c r="E1021" s="1"/>
      <c r="I1021" s="2"/>
    </row>
    <row r="1022" spans="4:9" x14ac:dyDescent="0.2">
      <c r="D1022" s="1"/>
      <c r="E1022" s="1"/>
      <c r="I1022" s="2"/>
    </row>
    <row r="1023" spans="4:9" x14ac:dyDescent="0.2">
      <c r="D1023" s="1"/>
      <c r="E1023" s="1"/>
      <c r="I1023" s="2"/>
    </row>
    <row r="1024" spans="4:9" x14ac:dyDescent="0.2">
      <c r="D1024" s="1"/>
      <c r="E1024" s="1"/>
      <c r="I1024" s="2"/>
    </row>
    <row r="1025" spans="4:9" x14ac:dyDescent="0.2">
      <c r="D1025" s="1"/>
      <c r="E1025" s="1"/>
      <c r="I1025" s="2"/>
    </row>
    <row r="1026" spans="4:9" x14ac:dyDescent="0.2">
      <c r="D1026" s="1"/>
      <c r="E1026" s="1"/>
      <c r="I1026" s="2"/>
    </row>
    <row r="1027" spans="4:9" x14ac:dyDescent="0.2">
      <c r="D1027" s="1"/>
      <c r="E1027" s="1"/>
      <c r="I1027" s="2"/>
    </row>
    <row r="1028" spans="4:9" x14ac:dyDescent="0.2">
      <c r="D1028" s="1"/>
      <c r="E1028" s="1"/>
      <c r="I1028" s="2"/>
    </row>
    <row r="1029" spans="4:9" x14ac:dyDescent="0.2">
      <c r="D1029" s="1"/>
      <c r="E1029" s="1"/>
      <c r="I1029" s="2"/>
    </row>
    <row r="1030" spans="4:9" x14ac:dyDescent="0.2">
      <c r="D1030" s="1"/>
      <c r="E1030" s="1"/>
      <c r="I1030" s="2"/>
    </row>
    <row r="1031" spans="4:9" x14ac:dyDescent="0.2">
      <c r="D1031" s="1"/>
      <c r="E1031" s="1"/>
      <c r="I1031" s="2"/>
    </row>
    <row r="1032" spans="4:9" x14ac:dyDescent="0.2">
      <c r="D1032" s="1"/>
      <c r="E1032" s="1"/>
      <c r="I1032" s="2"/>
    </row>
    <row r="1033" spans="4:9" x14ac:dyDescent="0.2">
      <c r="D1033" s="1"/>
      <c r="E1033" s="1"/>
      <c r="I1033" s="2"/>
    </row>
    <row r="1034" spans="4:9" x14ac:dyDescent="0.2">
      <c r="D1034" s="1"/>
      <c r="E1034" s="1"/>
      <c r="I1034" s="2"/>
    </row>
    <row r="1035" spans="4:9" x14ac:dyDescent="0.2">
      <c r="D1035" s="1"/>
      <c r="E1035" s="1"/>
      <c r="I1035" s="2"/>
    </row>
    <row r="1036" spans="4:9" x14ac:dyDescent="0.2">
      <c r="D1036" s="1"/>
      <c r="E1036" s="1"/>
      <c r="I1036" s="2"/>
    </row>
    <row r="1037" spans="4:9" x14ac:dyDescent="0.2">
      <c r="D1037" s="1"/>
      <c r="E1037" s="1"/>
      <c r="I1037" s="2"/>
    </row>
    <row r="1038" spans="4:9" x14ac:dyDescent="0.2">
      <c r="D1038" s="1"/>
      <c r="E1038" s="1"/>
      <c r="I1038" s="2"/>
    </row>
    <row r="1039" spans="4:9" x14ac:dyDescent="0.2">
      <c r="D1039" s="1"/>
      <c r="E1039" s="1"/>
      <c r="I1039" s="2"/>
    </row>
    <row r="1040" spans="4:9" x14ac:dyDescent="0.2">
      <c r="D1040" s="1"/>
      <c r="E1040" s="1"/>
      <c r="I1040" s="2"/>
    </row>
    <row r="1041" spans="4:9" x14ac:dyDescent="0.2">
      <c r="D1041" s="1"/>
      <c r="E1041" s="1"/>
      <c r="I1041" s="2"/>
    </row>
    <row r="1042" spans="4:9" x14ac:dyDescent="0.2">
      <c r="D1042" s="1"/>
      <c r="E1042" s="1"/>
      <c r="I1042" s="2"/>
    </row>
    <row r="1043" spans="4:9" x14ac:dyDescent="0.2">
      <c r="D1043" s="1"/>
      <c r="E1043" s="1"/>
      <c r="I1043" s="2"/>
    </row>
    <row r="1044" spans="4:9" x14ac:dyDescent="0.2">
      <c r="D1044" s="1"/>
      <c r="E1044" s="1"/>
      <c r="I1044" s="2"/>
    </row>
    <row r="1045" spans="4:9" x14ac:dyDescent="0.2">
      <c r="D1045" s="1"/>
      <c r="E1045" s="1"/>
      <c r="I1045" s="2"/>
    </row>
    <row r="1046" spans="4:9" x14ac:dyDescent="0.2">
      <c r="D1046" s="1"/>
      <c r="E1046" s="1"/>
      <c r="I1046" s="2"/>
    </row>
    <row r="1047" spans="4:9" x14ac:dyDescent="0.2">
      <c r="D1047" s="1"/>
      <c r="E1047" s="1"/>
      <c r="I1047" s="2"/>
    </row>
    <row r="1048" spans="4:9" x14ac:dyDescent="0.2">
      <c r="D1048" s="1"/>
      <c r="E1048" s="1"/>
      <c r="I1048" s="2"/>
    </row>
    <row r="1049" spans="4:9" x14ac:dyDescent="0.2">
      <c r="D1049" s="1"/>
      <c r="E1049" s="1"/>
      <c r="I1049" s="2"/>
    </row>
    <row r="1050" spans="4:9" x14ac:dyDescent="0.2">
      <c r="D1050" s="1"/>
      <c r="E1050" s="1"/>
      <c r="I1050" s="2"/>
    </row>
    <row r="1051" spans="4:9" x14ac:dyDescent="0.2">
      <c r="D1051" s="1"/>
      <c r="E1051" s="1"/>
      <c r="I1051" s="2"/>
    </row>
    <row r="1052" spans="4:9" x14ac:dyDescent="0.2">
      <c r="D1052" s="1"/>
      <c r="E1052" s="1"/>
      <c r="I1052" s="2"/>
    </row>
    <row r="1053" spans="4:9" x14ac:dyDescent="0.2">
      <c r="D1053" s="1"/>
      <c r="E1053" s="1"/>
      <c r="I1053" s="2"/>
    </row>
    <row r="1054" spans="4:9" x14ac:dyDescent="0.2">
      <c r="D1054" s="1"/>
      <c r="E1054" s="1"/>
      <c r="I1054" s="2"/>
    </row>
    <row r="1055" spans="4:9" x14ac:dyDescent="0.2">
      <c r="D1055" s="1"/>
      <c r="E1055" s="1"/>
      <c r="I1055" s="2"/>
    </row>
    <row r="1056" spans="4:9" x14ac:dyDescent="0.2">
      <c r="D1056" s="1"/>
      <c r="E1056" s="1"/>
      <c r="I1056" s="2"/>
    </row>
    <row r="1057" spans="4:9" x14ac:dyDescent="0.2">
      <c r="D1057" s="1"/>
      <c r="E1057" s="1"/>
      <c r="I1057" s="2"/>
    </row>
    <row r="1058" spans="4:9" x14ac:dyDescent="0.2">
      <c r="D1058" s="1"/>
      <c r="E1058" s="1"/>
      <c r="I1058" s="2"/>
    </row>
    <row r="1059" spans="4:9" x14ac:dyDescent="0.2">
      <c r="D1059" s="1"/>
      <c r="E1059" s="1"/>
      <c r="I1059" s="2"/>
    </row>
    <row r="1060" spans="4:9" x14ac:dyDescent="0.2">
      <c r="D1060" s="1"/>
      <c r="E1060" s="1"/>
      <c r="I1060" s="2"/>
    </row>
    <row r="1061" spans="4:9" x14ac:dyDescent="0.2">
      <c r="D1061" s="1"/>
      <c r="E1061" s="1"/>
      <c r="I1061" s="2"/>
    </row>
    <row r="1062" spans="4:9" x14ac:dyDescent="0.2">
      <c r="D1062" s="1"/>
      <c r="E1062" s="1"/>
      <c r="I1062" s="2"/>
    </row>
    <row r="1063" spans="4:9" x14ac:dyDescent="0.2">
      <c r="D1063" s="1"/>
      <c r="E1063" s="1"/>
      <c r="I1063" s="2"/>
    </row>
    <row r="1064" spans="4:9" x14ac:dyDescent="0.2">
      <c r="D1064" s="1"/>
      <c r="E1064" s="1"/>
      <c r="I1064" s="2"/>
    </row>
    <row r="1065" spans="4:9" x14ac:dyDescent="0.2">
      <c r="D1065" s="1"/>
      <c r="E1065" s="1"/>
      <c r="I1065" s="2"/>
    </row>
    <row r="1066" spans="4:9" x14ac:dyDescent="0.2">
      <c r="D1066" s="1"/>
      <c r="E1066" s="1"/>
      <c r="I1066" s="2"/>
    </row>
    <row r="1067" spans="4:9" x14ac:dyDescent="0.2">
      <c r="D1067" s="1"/>
      <c r="E1067" s="1"/>
      <c r="I1067" s="2"/>
    </row>
    <row r="1068" spans="4:9" x14ac:dyDescent="0.2">
      <c r="D1068" s="1"/>
      <c r="E1068" s="1"/>
      <c r="I1068" s="2"/>
    </row>
    <row r="1069" spans="4:9" x14ac:dyDescent="0.2">
      <c r="D1069" s="1"/>
      <c r="E1069" s="1"/>
      <c r="I1069" s="2"/>
    </row>
    <row r="1070" spans="4:9" x14ac:dyDescent="0.2">
      <c r="D1070" s="1"/>
      <c r="E1070" s="1"/>
      <c r="I1070" s="2"/>
    </row>
    <row r="1071" spans="4:9" x14ac:dyDescent="0.2">
      <c r="D1071" s="1"/>
      <c r="E1071" s="1"/>
      <c r="I1071" s="2"/>
    </row>
    <row r="1072" spans="4:9" x14ac:dyDescent="0.2">
      <c r="D1072" s="1"/>
      <c r="E1072" s="1"/>
      <c r="I1072" s="2"/>
    </row>
    <row r="1073" spans="4:9" x14ac:dyDescent="0.2">
      <c r="D1073" s="1"/>
      <c r="E1073" s="1"/>
      <c r="I1073" s="2"/>
    </row>
    <row r="1074" spans="4:9" x14ac:dyDescent="0.2">
      <c r="D1074" s="1"/>
      <c r="E1074" s="1"/>
      <c r="I1074" s="2"/>
    </row>
    <row r="1075" spans="4:9" x14ac:dyDescent="0.2">
      <c r="D1075" s="1"/>
      <c r="E1075" s="1"/>
      <c r="I1075" s="2"/>
    </row>
    <row r="1076" spans="4:9" x14ac:dyDescent="0.2">
      <c r="D1076" s="1"/>
      <c r="E1076" s="1"/>
      <c r="I1076" s="2"/>
    </row>
    <row r="1077" spans="4:9" x14ac:dyDescent="0.2">
      <c r="D1077" s="1"/>
      <c r="E1077" s="1"/>
      <c r="I1077" s="2"/>
    </row>
    <row r="1078" spans="4:9" x14ac:dyDescent="0.2">
      <c r="D1078" s="1"/>
      <c r="E1078" s="1"/>
      <c r="I1078" s="2"/>
    </row>
    <row r="1079" spans="4:9" x14ac:dyDescent="0.2">
      <c r="D1079" s="1"/>
      <c r="E1079" s="1"/>
      <c r="I1079" s="2"/>
    </row>
    <row r="1080" spans="4:9" x14ac:dyDescent="0.2">
      <c r="D1080" s="1"/>
      <c r="E1080" s="1"/>
      <c r="I1080" s="2"/>
    </row>
    <row r="1081" spans="4:9" x14ac:dyDescent="0.2">
      <c r="D1081" s="1"/>
      <c r="E1081" s="1"/>
      <c r="I1081" s="2"/>
    </row>
    <row r="1082" spans="4:9" x14ac:dyDescent="0.2">
      <c r="D1082" s="1"/>
      <c r="E1082" s="1"/>
      <c r="I1082" s="2"/>
    </row>
    <row r="1083" spans="4:9" x14ac:dyDescent="0.2">
      <c r="D1083" s="1"/>
      <c r="E1083" s="1"/>
      <c r="I1083" s="2"/>
    </row>
    <row r="1084" spans="4:9" x14ac:dyDescent="0.2">
      <c r="D1084" s="1"/>
      <c r="E1084" s="1"/>
      <c r="I1084" s="2"/>
    </row>
    <row r="1085" spans="4:9" x14ac:dyDescent="0.2">
      <c r="D1085" s="1"/>
      <c r="E1085" s="1"/>
      <c r="I1085" s="2"/>
    </row>
    <row r="1086" spans="4:9" x14ac:dyDescent="0.2">
      <c r="D1086" s="1"/>
      <c r="E1086" s="1"/>
      <c r="I1086" s="2"/>
    </row>
    <row r="1087" spans="4:9" x14ac:dyDescent="0.2">
      <c r="D1087" s="1"/>
      <c r="E1087" s="1"/>
      <c r="I1087" s="2"/>
    </row>
    <row r="1088" spans="4:9" x14ac:dyDescent="0.2">
      <c r="D1088" s="1"/>
      <c r="E1088" s="1"/>
      <c r="I1088" s="2"/>
    </row>
    <row r="1089" spans="4:9" x14ac:dyDescent="0.2">
      <c r="D1089" s="1"/>
      <c r="E1089" s="1"/>
      <c r="I1089" s="2"/>
    </row>
    <row r="1090" spans="4:9" x14ac:dyDescent="0.2">
      <c r="D1090" s="1"/>
      <c r="E1090" s="1"/>
      <c r="I1090" s="2"/>
    </row>
    <row r="1091" spans="4:9" x14ac:dyDescent="0.2">
      <c r="D1091" s="1"/>
      <c r="E1091" s="1"/>
      <c r="I1091" s="2"/>
    </row>
    <row r="1092" spans="4:9" x14ac:dyDescent="0.2">
      <c r="D1092" s="1"/>
      <c r="E1092" s="1"/>
      <c r="I1092" s="2"/>
    </row>
    <row r="1093" spans="4:9" x14ac:dyDescent="0.2">
      <c r="D1093" s="1"/>
      <c r="E1093" s="1"/>
      <c r="I1093" s="2"/>
    </row>
    <row r="1094" spans="4:9" x14ac:dyDescent="0.2">
      <c r="D1094" s="1"/>
      <c r="E1094" s="1"/>
      <c r="I1094" s="2"/>
    </row>
    <row r="1095" spans="4:9" x14ac:dyDescent="0.2">
      <c r="D1095" s="1"/>
      <c r="E1095" s="1"/>
      <c r="I1095" s="2"/>
    </row>
    <row r="1096" spans="4:9" x14ac:dyDescent="0.2">
      <c r="D1096" s="1"/>
      <c r="E1096" s="1"/>
      <c r="I1096" s="2"/>
    </row>
    <row r="1097" spans="4:9" x14ac:dyDescent="0.2">
      <c r="D1097" s="1"/>
      <c r="E1097" s="1"/>
      <c r="I1097" s="2"/>
    </row>
    <row r="1098" spans="4:9" x14ac:dyDescent="0.2">
      <c r="D1098" s="1"/>
      <c r="E1098" s="1"/>
      <c r="I1098" s="2"/>
    </row>
    <row r="1099" spans="4:9" x14ac:dyDescent="0.2">
      <c r="D1099" s="1"/>
      <c r="E1099" s="1"/>
      <c r="I1099" s="2"/>
    </row>
    <row r="1100" spans="4:9" x14ac:dyDescent="0.2">
      <c r="D1100" s="1"/>
      <c r="E1100" s="1"/>
      <c r="I1100" s="2"/>
    </row>
    <row r="1101" spans="4:9" x14ac:dyDescent="0.2">
      <c r="D1101" s="1"/>
      <c r="E1101" s="1"/>
      <c r="I1101" s="2"/>
    </row>
    <row r="1102" spans="4:9" x14ac:dyDescent="0.2">
      <c r="D1102" s="1"/>
      <c r="E1102" s="1"/>
      <c r="I1102" s="2"/>
    </row>
    <row r="1103" spans="4:9" x14ac:dyDescent="0.2">
      <c r="D1103" s="1"/>
      <c r="E1103" s="1"/>
      <c r="I1103" s="2"/>
    </row>
    <row r="1104" spans="4:9" x14ac:dyDescent="0.2">
      <c r="D1104" s="1"/>
      <c r="E1104" s="1"/>
      <c r="I1104" s="2"/>
    </row>
    <row r="1105" spans="4:9" x14ac:dyDescent="0.2">
      <c r="D1105" s="1"/>
      <c r="E1105" s="1"/>
      <c r="I1105" s="2"/>
    </row>
    <row r="1106" spans="4:9" x14ac:dyDescent="0.2">
      <c r="D1106" s="1"/>
      <c r="E1106" s="1"/>
      <c r="I1106" s="2"/>
    </row>
    <row r="1107" spans="4:9" x14ac:dyDescent="0.2">
      <c r="D1107" s="1"/>
      <c r="E1107" s="1"/>
      <c r="I1107" s="2"/>
    </row>
    <row r="1108" spans="4:9" x14ac:dyDescent="0.2">
      <c r="D1108" s="1"/>
      <c r="E1108" s="1"/>
      <c r="I1108" s="2"/>
    </row>
    <row r="1109" spans="4:9" x14ac:dyDescent="0.2">
      <c r="D1109" s="1"/>
      <c r="E1109" s="1"/>
      <c r="I1109" s="2"/>
    </row>
    <row r="1110" spans="4:9" x14ac:dyDescent="0.2">
      <c r="D1110" s="1"/>
      <c r="E1110" s="1"/>
      <c r="I1110" s="2"/>
    </row>
    <row r="1111" spans="4:9" x14ac:dyDescent="0.2">
      <c r="D1111" s="1"/>
      <c r="E1111" s="1"/>
      <c r="I1111" s="2"/>
    </row>
    <row r="1112" spans="4:9" x14ac:dyDescent="0.2">
      <c r="D1112" s="1"/>
      <c r="E1112" s="1"/>
      <c r="I1112" s="2"/>
    </row>
    <row r="1113" spans="4:9" x14ac:dyDescent="0.2">
      <c r="D1113" s="1"/>
      <c r="E1113" s="1"/>
      <c r="I1113" s="2"/>
    </row>
    <row r="1114" spans="4:9" x14ac:dyDescent="0.2">
      <c r="D1114" s="1"/>
      <c r="E1114" s="1"/>
      <c r="I1114" s="2"/>
    </row>
    <row r="1115" spans="4:9" x14ac:dyDescent="0.2">
      <c r="D1115" s="1"/>
      <c r="E1115" s="1"/>
      <c r="I1115" s="2"/>
    </row>
    <row r="1116" spans="4:9" x14ac:dyDescent="0.2">
      <c r="D1116" s="1"/>
      <c r="E1116" s="1"/>
      <c r="I1116" s="2"/>
    </row>
    <row r="1117" spans="4:9" x14ac:dyDescent="0.2">
      <c r="D1117" s="1"/>
      <c r="E1117" s="1"/>
      <c r="I1117" s="2"/>
    </row>
    <row r="1118" spans="4:9" x14ac:dyDescent="0.2">
      <c r="D1118" s="1"/>
      <c r="E1118" s="1"/>
      <c r="I1118" s="2"/>
    </row>
    <row r="1119" spans="4:9" x14ac:dyDescent="0.2">
      <c r="D1119" s="1"/>
      <c r="E1119" s="1"/>
      <c r="I1119" s="2"/>
    </row>
    <row r="1120" spans="4:9" x14ac:dyDescent="0.2">
      <c r="D1120" s="1"/>
      <c r="E1120" s="1"/>
      <c r="I1120" s="2"/>
    </row>
    <row r="1121" spans="4:9" x14ac:dyDescent="0.2">
      <c r="D1121" s="1"/>
      <c r="E1121" s="1"/>
      <c r="I1121" s="2"/>
    </row>
    <row r="1122" spans="4:9" x14ac:dyDescent="0.2">
      <c r="D1122" s="1"/>
      <c r="E1122" s="1"/>
      <c r="I1122" s="2"/>
    </row>
    <row r="1123" spans="4:9" x14ac:dyDescent="0.2">
      <c r="D1123" s="1"/>
      <c r="E1123" s="1"/>
      <c r="I1123" s="2"/>
    </row>
    <row r="1124" spans="4:9" x14ac:dyDescent="0.2">
      <c r="D1124" s="1"/>
      <c r="E1124" s="1"/>
      <c r="I1124" s="2"/>
    </row>
    <row r="1125" spans="4:9" x14ac:dyDescent="0.2">
      <c r="D1125" s="1"/>
      <c r="E1125" s="1"/>
      <c r="I1125" s="2"/>
    </row>
    <row r="1126" spans="4:9" x14ac:dyDescent="0.2">
      <c r="D1126" s="1"/>
      <c r="E1126" s="1"/>
      <c r="I1126" s="2"/>
    </row>
    <row r="1127" spans="4:9" x14ac:dyDescent="0.2">
      <c r="D1127" s="1"/>
      <c r="E1127" s="1"/>
      <c r="I1127" s="2"/>
    </row>
    <row r="1128" spans="4:9" x14ac:dyDescent="0.2">
      <c r="D1128" s="1"/>
      <c r="E1128" s="1"/>
      <c r="I1128" s="2"/>
    </row>
    <row r="1129" spans="4:9" x14ac:dyDescent="0.2">
      <c r="D1129" s="1"/>
      <c r="E1129" s="1"/>
      <c r="I1129" s="2"/>
    </row>
    <row r="1130" spans="4:9" x14ac:dyDescent="0.2">
      <c r="D1130" s="1"/>
      <c r="E1130" s="1"/>
      <c r="I1130" s="2"/>
    </row>
    <row r="1131" spans="4:9" x14ac:dyDescent="0.2">
      <c r="D1131" s="1"/>
      <c r="E1131" s="1"/>
      <c r="I1131" s="2"/>
    </row>
    <row r="1132" spans="4:9" x14ac:dyDescent="0.2">
      <c r="D1132" s="1"/>
      <c r="E1132" s="1"/>
      <c r="I1132" s="2"/>
    </row>
    <row r="1133" spans="4:9" x14ac:dyDescent="0.2">
      <c r="D1133" s="1"/>
      <c r="E1133" s="1"/>
      <c r="I1133" s="2"/>
    </row>
    <row r="1134" spans="4:9" x14ac:dyDescent="0.2">
      <c r="D1134" s="1"/>
      <c r="E1134" s="1"/>
      <c r="I1134" s="2"/>
    </row>
    <row r="1135" spans="4:9" x14ac:dyDescent="0.2">
      <c r="D1135" s="1"/>
      <c r="E1135" s="1"/>
      <c r="I1135" s="2"/>
    </row>
    <row r="1136" spans="4:9" x14ac:dyDescent="0.2">
      <c r="D1136" s="1"/>
      <c r="E1136" s="1"/>
      <c r="I1136" s="2"/>
    </row>
    <row r="1137" spans="4:9" x14ac:dyDescent="0.2">
      <c r="D1137" s="1"/>
      <c r="E1137" s="1"/>
      <c r="I1137" s="2"/>
    </row>
    <row r="1138" spans="4:9" x14ac:dyDescent="0.2">
      <c r="D1138" s="1"/>
      <c r="E1138" s="1"/>
      <c r="I1138" s="2"/>
    </row>
    <row r="1139" spans="4:9" x14ac:dyDescent="0.2">
      <c r="D1139" s="1"/>
      <c r="E1139" s="1"/>
      <c r="I1139" s="2"/>
    </row>
    <row r="1140" spans="4:9" x14ac:dyDescent="0.2">
      <c r="D1140" s="1"/>
      <c r="E1140" s="1"/>
      <c r="I1140" s="2"/>
    </row>
    <row r="1141" spans="4:9" x14ac:dyDescent="0.2">
      <c r="D1141" s="1"/>
      <c r="E1141" s="1"/>
      <c r="I1141" s="2"/>
    </row>
    <row r="1142" spans="4:9" x14ac:dyDescent="0.2">
      <c r="D1142" s="1"/>
      <c r="E1142" s="1"/>
      <c r="I1142" s="2"/>
    </row>
    <row r="1143" spans="4:9" x14ac:dyDescent="0.2">
      <c r="D1143" s="1"/>
      <c r="E1143" s="1"/>
      <c r="I1143" s="2"/>
    </row>
    <row r="1144" spans="4:9" x14ac:dyDescent="0.2">
      <c r="D1144" s="1"/>
      <c r="E1144" s="1"/>
      <c r="I1144" s="2"/>
    </row>
    <row r="1145" spans="4:9" x14ac:dyDescent="0.2">
      <c r="D1145" s="1"/>
      <c r="E1145" s="1"/>
      <c r="I1145" s="2"/>
    </row>
    <row r="1146" spans="4:9" x14ac:dyDescent="0.2">
      <c r="D1146" s="1"/>
      <c r="E1146" s="1"/>
      <c r="I1146" s="2"/>
    </row>
    <row r="1147" spans="4:9" x14ac:dyDescent="0.2">
      <c r="D1147" s="1"/>
      <c r="E1147" s="1"/>
      <c r="I1147" s="2"/>
    </row>
    <row r="1148" spans="4:9" x14ac:dyDescent="0.2">
      <c r="D1148" s="1"/>
      <c r="E1148" s="1"/>
      <c r="I1148" s="2"/>
    </row>
    <row r="1149" spans="4:9" x14ac:dyDescent="0.2">
      <c r="D1149" s="1"/>
      <c r="E1149" s="1"/>
      <c r="I1149" s="2"/>
    </row>
    <row r="1150" spans="4:9" x14ac:dyDescent="0.2">
      <c r="D1150" s="1"/>
      <c r="E1150" s="1"/>
      <c r="I1150" s="2"/>
    </row>
    <row r="1151" spans="4:9" x14ac:dyDescent="0.2">
      <c r="D1151" s="1"/>
      <c r="E1151" s="1"/>
      <c r="I1151" s="2"/>
    </row>
    <row r="1152" spans="4:9" x14ac:dyDescent="0.2">
      <c r="D1152" s="1"/>
      <c r="E1152" s="1"/>
      <c r="I1152" s="2"/>
    </row>
    <row r="1153" spans="4:9" x14ac:dyDescent="0.2">
      <c r="D1153" s="1"/>
      <c r="E1153" s="1"/>
      <c r="I1153" s="2"/>
    </row>
    <row r="1154" spans="4:9" x14ac:dyDescent="0.2">
      <c r="D1154" s="1"/>
      <c r="E1154" s="1"/>
      <c r="I1154" s="2"/>
    </row>
    <row r="1155" spans="4:9" x14ac:dyDescent="0.2">
      <c r="D1155" s="1"/>
      <c r="E1155" s="1"/>
      <c r="I1155" s="2"/>
    </row>
    <row r="1156" spans="4:9" x14ac:dyDescent="0.2">
      <c r="D1156" s="1"/>
      <c r="E1156" s="1"/>
      <c r="I1156" s="2"/>
    </row>
    <row r="1157" spans="4:9" x14ac:dyDescent="0.2">
      <c r="D1157" s="1"/>
      <c r="E1157" s="1"/>
      <c r="I1157" s="2"/>
    </row>
    <row r="1158" spans="4:9" x14ac:dyDescent="0.2">
      <c r="D1158" s="1"/>
      <c r="E1158" s="1"/>
      <c r="I1158" s="2"/>
    </row>
    <row r="1159" spans="4:9" x14ac:dyDescent="0.2">
      <c r="D1159" s="1"/>
      <c r="E1159" s="1"/>
      <c r="I1159" s="2"/>
    </row>
    <row r="1160" spans="4:9" x14ac:dyDescent="0.2">
      <c r="D1160" s="1"/>
      <c r="E1160" s="1"/>
      <c r="I1160" s="2"/>
    </row>
    <row r="1161" spans="4:9" x14ac:dyDescent="0.2">
      <c r="D1161" s="1"/>
      <c r="E1161" s="1"/>
      <c r="I1161" s="2"/>
    </row>
    <row r="1162" spans="4:9" x14ac:dyDescent="0.2">
      <c r="D1162" s="1"/>
      <c r="E1162" s="1"/>
      <c r="I1162" s="2"/>
    </row>
    <row r="1163" spans="4:9" x14ac:dyDescent="0.2">
      <c r="D1163" s="1"/>
      <c r="E1163" s="1"/>
      <c r="I1163" s="2"/>
    </row>
    <row r="1164" spans="4:9" x14ac:dyDescent="0.2">
      <c r="D1164" s="1"/>
      <c r="E1164" s="1"/>
      <c r="I1164" s="2"/>
    </row>
    <row r="1165" spans="4:9" x14ac:dyDescent="0.2">
      <c r="D1165" s="1"/>
      <c r="E1165" s="1"/>
      <c r="I1165" s="2"/>
    </row>
    <row r="1166" spans="4:9" x14ac:dyDescent="0.2">
      <c r="D1166" s="1"/>
      <c r="E1166" s="1"/>
      <c r="I1166" s="2"/>
    </row>
    <row r="1167" spans="4:9" x14ac:dyDescent="0.2">
      <c r="D1167" s="1"/>
      <c r="E1167" s="1"/>
      <c r="I1167" s="2"/>
    </row>
    <row r="1168" spans="4:9" x14ac:dyDescent="0.2">
      <c r="D1168" s="1"/>
      <c r="E1168" s="1"/>
      <c r="I1168" s="2"/>
    </row>
    <row r="1169" spans="4:9" x14ac:dyDescent="0.2">
      <c r="D1169" s="1"/>
      <c r="E1169" s="1"/>
      <c r="I1169" s="2"/>
    </row>
    <row r="1170" spans="4:9" x14ac:dyDescent="0.2">
      <c r="D1170" s="1"/>
      <c r="E1170" s="1"/>
      <c r="I1170" s="2"/>
    </row>
    <row r="1171" spans="4:9" x14ac:dyDescent="0.2">
      <c r="D1171" s="1"/>
      <c r="E1171" s="1"/>
      <c r="I1171" s="2"/>
    </row>
    <row r="1172" spans="4:9" x14ac:dyDescent="0.2">
      <c r="D1172" s="1"/>
      <c r="E1172" s="1"/>
      <c r="I1172" s="2"/>
    </row>
    <row r="1173" spans="4:9" x14ac:dyDescent="0.2">
      <c r="D1173" s="1"/>
      <c r="E1173" s="1"/>
      <c r="I1173" s="2"/>
    </row>
    <row r="1174" spans="4:9" x14ac:dyDescent="0.2">
      <c r="D1174" s="1"/>
      <c r="E1174" s="1"/>
      <c r="I1174" s="2"/>
    </row>
    <row r="1175" spans="4:9" x14ac:dyDescent="0.2">
      <c r="D1175" s="1"/>
      <c r="E1175" s="1"/>
      <c r="I1175" s="2"/>
    </row>
    <row r="1176" spans="4:9" x14ac:dyDescent="0.2">
      <c r="D1176" s="1"/>
      <c r="E1176" s="1"/>
      <c r="I1176" s="2"/>
    </row>
    <row r="1177" spans="4:9" x14ac:dyDescent="0.2">
      <c r="D1177" s="1"/>
      <c r="E1177" s="1"/>
      <c r="I1177" s="2"/>
    </row>
    <row r="1178" spans="4:9" x14ac:dyDescent="0.2">
      <c r="D1178" s="1"/>
      <c r="E1178" s="1"/>
      <c r="I1178" s="2"/>
    </row>
    <row r="1179" spans="4:9" x14ac:dyDescent="0.2">
      <c r="D1179" s="1"/>
      <c r="E1179" s="1"/>
      <c r="I1179" s="2"/>
    </row>
    <row r="1180" spans="4:9" x14ac:dyDescent="0.2">
      <c r="D1180" s="1"/>
      <c r="E1180" s="1"/>
      <c r="I1180" s="2"/>
    </row>
    <row r="1181" spans="4:9" x14ac:dyDescent="0.2">
      <c r="D1181" s="1"/>
      <c r="E1181" s="1"/>
      <c r="I1181" s="2"/>
    </row>
    <row r="1182" spans="4:9" x14ac:dyDescent="0.2">
      <c r="D1182" s="1"/>
      <c r="E1182" s="1"/>
      <c r="I1182" s="2"/>
    </row>
    <row r="1183" spans="4:9" x14ac:dyDescent="0.2">
      <c r="D1183" s="1"/>
      <c r="E1183" s="1"/>
      <c r="I1183" s="2"/>
    </row>
    <row r="1184" spans="4:9" x14ac:dyDescent="0.2">
      <c r="D1184" s="1"/>
      <c r="E1184" s="1"/>
      <c r="I1184" s="2"/>
    </row>
    <row r="1185" spans="4:9" x14ac:dyDescent="0.2">
      <c r="D1185" s="1"/>
      <c r="E1185" s="1"/>
      <c r="I1185" s="2"/>
    </row>
    <row r="1186" spans="4:9" x14ac:dyDescent="0.2">
      <c r="D1186" s="1"/>
      <c r="E1186" s="1"/>
      <c r="I1186" s="2"/>
    </row>
    <row r="1187" spans="4:9" x14ac:dyDescent="0.2">
      <c r="D1187" s="1"/>
      <c r="E1187" s="1"/>
      <c r="I1187" s="2"/>
    </row>
    <row r="1188" spans="4:9" x14ac:dyDescent="0.2">
      <c r="D1188" s="1"/>
      <c r="E1188" s="1"/>
      <c r="I1188" s="2"/>
    </row>
    <row r="1189" spans="4:9" x14ac:dyDescent="0.2">
      <c r="D1189" s="1"/>
      <c r="E1189" s="1"/>
      <c r="I1189" s="2"/>
    </row>
    <row r="1190" spans="4:9" x14ac:dyDescent="0.2">
      <c r="D1190" s="1"/>
      <c r="E1190" s="1"/>
      <c r="I1190" s="2"/>
    </row>
    <row r="1191" spans="4:9" x14ac:dyDescent="0.2">
      <c r="D1191" s="1"/>
      <c r="E1191" s="1"/>
      <c r="I1191" s="2"/>
    </row>
    <row r="1192" spans="4:9" x14ac:dyDescent="0.2">
      <c r="D1192" s="1"/>
      <c r="E1192" s="1"/>
      <c r="I1192" s="2"/>
    </row>
    <row r="1193" spans="4:9" x14ac:dyDescent="0.2">
      <c r="D1193" s="1"/>
      <c r="E1193" s="1"/>
      <c r="I1193" s="2"/>
    </row>
    <row r="1194" spans="4:9" x14ac:dyDescent="0.2">
      <c r="D1194" s="1"/>
      <c r="E1194" s="1"/>
      <c r="I1194" s="2"/>
    </row>
    <row r="1195" spans="4:9" x14ac:dyDescent="0.2">
      <c r="D1195" s="1"/>
      <c r="E1195" s="1"/>
      <c r="I1195" s="2"/>
    </row>
    <row r="1196" spans="4:9" x14ac:dyDescent="0.2">
      <c r="D1196" s="1"/>
      <c r="E1196" s="1"/>
      <c r="I1196" s="2"/>
    </row>
    <row r="1197" spans="4:9" x14ac:dyDescent="0.2">
      <c r="D1197" s="1"/>
      <c r="E1197" s="1"/>
      <c r="I1197" s="2"/>
    </row>
    <row r="1198" spans="4:9" x14ac:dyDescent="0.2">
      <c r="D1198" s="1"/>
      <c r="E1198" s="1"/>
      <c r="I1198" s="2"/>
    </row>
    <row r="1199" spans="4:9" x14ac:dyDescent="0.2">
      <c r="D1199" s="1"/>
      <c r="E1199" s="1"/>
      <c r="I1199" s="2"/>
    </row>
    <row r="1200" spans="4:9" x14ac:dyDescent="0.2">
      <c r="D1200" s="1"/>
      <c r="E1200" s="1"/>
      <c r="I1200" s="2"/>
    </row>
    <row r="1201" spans="4:9" x14ac:dyDescent="0.2">
      <c r="D1201" s="1"/>
      <c r="E1201" s="1"/>
      <c r="I1201" s="2"/>
    </row>
    <row r="1202" spans="4:9" x14ac:dyDescent="0.2">
      <c r="D1202" s="1"/>
      <c r="E1202" s="1"/>
      <c r="I1202" s="2"/>
    </row>
    <row r="1203" spans="4:9" x14ac:dyDescent="0.2">
      <c r="D1203" s="1"/>
      <c r="E1203" s="1"/>
      <c r="I1203" s="2"/>
    </row>
    <row r="1204" spans="4:9" x14ac:dyDescent="0.2">
      <c r="D1204" s="1"/>
      <c r="E1204" s="1"/>
      <c r="I1204" s="2"/>
    </row>
    <row r="1205" spans="4:9" x14ac:dyDescent="0.2">
      <c r="D1205" s="1"/>
      <c r="E1205" s="1"/>
      <c r="I1205" s="2"/>
    </row>
    <row r="1206" spans="4:9" x14ac:dyDescent="0.2">
      <c r="D1206" s="1"/>
      <c r="E1206" s="1"/>
      <c r="I1206" s="2"/>
    </row>
    <row r="1207" spans="4:9" x14ac:dyDescent="0.2">
      <c r="D1207" s="1"/>
      <c r="E1207" s="1"/>
      <c r="I1207" s="2"/>
    </row>
    <row r="1208" spans="4:9" x14ac:dyDescent="0.2">
      <c r="D1208" s="1"/>
      <c r="E1208" s="1"/>
      <c r="I1208" s="2"/>
    </row>
    <row r="1209" spans="4:9" x14ac:dyDescent="0.2">
      <c r="D1209" s="1"/>
      <c r="E1209" s="1"/>
      <c r="I1209" s="2"/>
    </row>
    <row r="1210" spans="4:9" x14ac:dyDescent="0.2">
      <c r="D1210" s="1"/>
      <c r="E1210" s="1"/>
      <c r="I1210" s="2"/>
    </row>
    <row r="1211" spans="4:9" x14ac:dyDescent="0.2">
      <c r="D1211" s="1"/>
      <c r="E1211" s="1"/>
      <c r="I1211" s="2"/>
    </row>
    <row r="1212" spans="4:9" x14ac:dyDescent="0.2">
      <c r="D1212" s="1"/>
      <c r="E1212" s="1"/>
      <c r="I1212" s="2"/>
    </row>
    <row r="1213" spans="4:9" x14ac:dyDescent="0.2">
      <c r="D1213" s="1"/>
      <c r="E1213" s="1"/>
      <c r="I1213" s="2"/>
    </row>
    <row r="1214" spans="4:9" x14ac:dyDescent="0.2">
      <c r="D1214" s="1"/>
      <c r="E1214" s="1"/>
      <c r="I1214" s="2"/>
    </row>
    <row r="1215" spans="4:9" x14ac:dyDescent="0.2">
      <c r="D1215" s="1"/>
      <c r="E1215" s="1"/>
      <c r="I1215" s="2"/>
    </row>
    <row r="1216" spans="4:9" x14ac:dyDescent="0.2">
      <c r="D1216" s="1"/>
      <c r="E1216" s="1"/>
      <c r="I1216" s="2"/>
    </row>
    <row r="1217" spans="4:9" x14ac:dyDescent="0.2">
      <c r="D1217" s="1"/>
      <c r="E1217" s="1"/>
      <c r="I1217" s="2"/>
    </row>
    <row r="1218" spans="4:9" x14ac:dyDescent="0.2">
      <c r="D1218" s="1"/>
      <c r="E1218" s="1"/>
      <c r="I1218" s="2"/>
    </row>
    <row r="1219" spans="4:9" x14ac:dyDescent="0.2">
      <c r="D1219" s="1"/>
      <c r="E1219" s="1"/>
      <c r="I1219" s="2"/>
    </row>
    <row r="1220" spans="4:9" x14ac:dyDescent="0.2">
      <c r="D1220" s="1"/>
      <c r="E1220" s="1"/>
      <c r="I1220" s="2"/>
    </row>
    <row r="1221" spans="4:9" x14ac:dyDescent="0.2">
      <c r="D1221" s="1"/>
      <c r="E1221" s="1"/>
      <c r="I1221" s="2"/>
    </row>
    <row r="1222" spans="4:9" x14ac:dyDescent="0.2">
      <c r="D1222" s="1"/>
      <c r="E1222" s="1"/>
      <c r="I1222" s="2"/>
    </row>
    <row r="1223" spans="4:9" x14ac:dyDescent="0.2">
      <c r="D1223" s="1"/>
      <c r="E1223" s="1"/>
      <c r="I1223" s="2"/>
    </row>
    <row r="1224" spans="4:9" x14ac:dyDescent="0.2">
      <c r="D1224" s="1"/>
      <c r="E1224" s="1"/>
      <c r="I1224" s="2"/>
    </row>
    <row r="1225" spans="4:9" x14ac:dyDescent="0.2">
      <c r="D1225" s="1"/>
      <c r="E1225" s="1"/>
      <c r="I1225" s="2"/>
    </row>
    <row r="1226" spans="4:9" x14ac:dyDescent="0.2">
      <c r="D1226" s="1"/>
      <c r="E1226" s="1"/>
      <c r="I1226" s="2"/>
    </row>
    <row r="1227" spans="4:9" x14ac:dyDescent="0.2">
      <c r="D1227" s="1"/>
      <c r="E1227" s="1"/>
      <c r="I1227" s="2"/>
    </row>
    <row r="1228" spans="4:9" x14ac:dyDescent="0.2">
      <c r="D1228" s="1"/>
      <c r="E1228" s="1"/>
      <c r="I1228" s="2"/>
    </row>
    <row r="1229" spans="4:9" x14ac:dyDescent="0.2">
      <c r="D1229" s="1"/>
      <c r="E1229" s="1"/>
      <c r="I1229" s="2"/>
    </row>
    <row r="1230" spans="4:9" x14ac:dyDescent="0.2">
      <c r="D1230" s="1"/>
      <c r="E1230" s="1"/>
      <c r="I1230" s="2"/>
    </row>
    <row r="1231" spans="4:9" x14ac:dyDescent="0.2">
      <c r="D1231" s="1"/>
      <c r="E1231" s="1"/>
      <c r="I1231" s="2"/>
    </row>
    <row r="1232" spans="4:9" x14ac:dyDescent="0.2">
      <c r="D1232" s="1"/>
      <c r="E1232" s="1"/>
      <c r="I1232" s="2"/>
    </row>
    <row r="1233" spans="4:9" x14ac:dyDescent="0.2">
      <c r="D1233" s="1"/>
      <c r="E1233" s="1"/>
      <c r="I1233" s="2"/>
    </row>
    <row r="1234" spans="4:9" x14ac:dyDescent="0.2">
      <c r="D1234" s="1"/>
      <c r="E1234" s="1"/>
      <c r="I1234" s="2"/>
    </row>
    <row r="1235" spans="4:9" x14ac:dyDescent="0.2">
      <c r="D1235" s="1"/>
      <c r="E1235" s="1"/>
      <c r="I1235" s="2"/>
    </row>
    <row r="1236" spans="4:9" x14ac:dyDescent="0.2">
      <c r="D1236" s="1"/>
      <c r="E1236" s="1"/>
      <c r="I1236" s="2"/>
    </row>
    <row r="1237" spans="4:9" x14ac:dyDescent="0.2">
      <c r="D1237" s="1"/>
      <c r="E1237" s="1"/>
      <c r="I1237" s="2"/>
    </row>
    <row r="1238" spans="4:9" x14ac:dyDescent="0.2">
      <c r="D1238" s="1"/>
      <c r="E1238" s="1"/>
      <c r="I1238" s="2"/>
    </row>
    <row r="1239" spans="4:9" x14ac:dyDescent="0.2">
      <c r="D1239" s="1"/>
      <c r="E1239" s="1"/>
      <c r="I1239" s="2"/>
    </row>
    <row r="1240" spans="4:9" x14ac:dyDescent="0.2">
      <c r="D1240" s="1"/>
      <c r="E1240" s="1"/>
      <c r="I1240" s="2"/>
    </row>
    <row r="1241" spans="4:9" x14ac:dyDescent="0.2">
      <c r="D1241" s="1"/>
      <c r="E1241" s="1"/>
      <c r="I1241" s="2"/>
    </row>
    <row r="1242" spans="4:9" x14ac:dyDescent="0.2">
      <c r="D1242" s="1"/>
      <c r="E1242" s="1"/>
      <c r="I1242" s="2"/>
    </row>
    <row r="1243" spans="4:9" x14ac:dyDescent="0.2">
      <c r="D1243" s="1"/>
      <c r="E1243" s="1"/>
      <c r="I1243" s="2"/>
    </row>
    <row r="1244" spans="4:9" x14ac:dyDescent="0.2">
      <c r="D1244" s="1"/>
      <c r="E1244" s="1"/>
      <c r="I1244" s="2"/>
    </row>
    <row r="1245" spans="4:9" x14ac:dyDescent="0.2">
      <c r="D1245" s="1"/>
      <c r="E1245" s="1"/>
      <c r="I1245" s="2"/>
    </row>
    <row r="1246" spans="4:9" x14ac:dyDescent="0.2">
      <c r="D1246" s="1"/>
      <c r="E1246" s="1"/>
      <c r="I1246" s="2"/>
    </row>
    <row r="1247" spans="4:9" x14ac:dyDescent="0.2">
      <c r="D1247" s="1"/>
      <c r="E1247" s="1"/>
      <c r="I1247" s="2"/>
    </row>
    <row r="1248" spans="4:9" x14ac:dyDescent="0.2">
      <c r="D1248" s="1"/>
      <c r="E1248" s="1"/>
      <c r="I1248" s="2"/>
    </row>
    <row r="1249" spans="4:9" x14ac:dyDescent="0.2">
      <c r="D1249" s="1"/>
      <c r="E1249" s="1"/>
      <c r="I1249" s="2"/>
    </row>
    <row r="1250" spans="4:9" x14ac:dyDescent="0.2">
      <c r="D1250" s="1"/>
      <c r="E1250" s="1"/>
      <c r="I1250" s="2"/>
    </row>
    <row r="1251" spans="4:9" x14ac:dyDescent="0.2">
      <c r="D1251" s="1"/>
      <c r="E1251" s="1"/>
      <c r="I1251" s="2"/>
    </row>
    <row r="1252" spans="4:9" x14ac:dyDescent="0.2">
      <c r="D1252" s="1"/>
      <c r="E1252" s="1"/>
      <c r="I1252" s="2"/>
    </row>
    <row r="1253" spans="4:9" x14ac:dyDescent="0.2">
      <c r="D1253" s="1"/>
      <c r="E1253" s="1"/>
      <c r="I1253" s="2"/>
    </row>
    <row r="1254" spans="4:9" x14ac:dyDescent="0.2">
      <c r="D1254" s="1"/>
      <c r="E1254" s="1"/>
      <c r="I1254" s="2"/>
    </row>
    <row r="1255" spans="4:9" x14ac:dyDescent="0.2">
      <c r="D1255" s="1"/>
      <c r="E1255" s="1"/>
      <c r="I1255" s="2"/>
    </row>
    <row r="1256" spans="4:9" x14ac:dyDescent="0.2">
      <c r="D1256" s="1"/>
      <c r="E1256" s="1"/>
      <c r="I1256" s="2"/>
    </row>
    <row r="1257" spans="4:9" x14ac:dyDescent="0.2">
      <c r="D1257" s="1"/>
      <c r="E1257" s="1"/>
      <c r="I1257" s="2"/>
    </row>
    <row r="1258" spans="4:9" x14ac:dyDescent="0.2">
      <c r="D1258" s="1"/>
      <c r="E1258" s="1"/>
      <c r="I1258" s="2"/>
    </row>
    <row r="1259" spans="4:9" x14ac:dyDescent="0.2">
      <c r="D1259" s="1"/>
      <c r="E1259" s="1"/>
      <c r="I1259" s="2"/>
    </row>
    <row r="1260" spans="4:9" x14ac:dyDescent="0.2">
      <c r="D1260" s="1"/>
      <c r="E1260" s="1"/>
      <c r="I1260" s="2"/>
    </row>
    <row r="1261" spans="4:9" x14ac:dyDescent="0.2">
      <c r="D1261" s="1"/>
      <c r="E1261" s="1"/>
      <c r="I1261" s="2"/>
    </row>
    <row r="1262" spans="4:9" x14ac:dyDescent="0.2">
      <c r="D1262" s="1"/>
      <c r="E1262" s="1"/>
      <c r="I1262" s="2"/>
    </row>
    <row r="1263" spans="4:9" x14ac:dyDescent="0.2">
      <c r="D1263" s="1"/>
      <c r="E1263" s="1"/>
      <c r="I1263" s="2"/>
    </row>
    <row r="1264" spans="4:9" x14ac:dyDescent="0.2">
      <c r="D1264" s="1"/>
      <c r="E1264" s="1"/>
      <c r="I1264" s="2"/>
    </row>
    <row r="1265" spans="4:9" x14ac:dyDescent="0.2">
      <c r="D1265" s="1"/>
      <c r="E1265" s="1"/>
      <c r="I1265" s="2"/>
    </row>
    <row r="1266" spans="4:9" x14ac:dyDescent="0.2">
      <c r="D1266" s="1"/>
      <c r="E1266" s="1"/>
      <c r="I1266" s="2"/>
    </row>
    <row r="1267" spans="4:9" x14ac:dyDescent="0.2">
      <c r="D1267" s="1"/>
      <c r="E1267" s="1"/>
      <c r="I1267" s="2"/>
    </row>
    <row r="1268" spans="4:9" x14ac:dyDescent="0.2">
      <c r="D1268" s="1"/>
      <c r="E1268" s="1"/>
      <c r="I1268" s="2"/>
    </row>
    <row r="1269" spans="4:9" x14ac:dyDescent="0.2">
      <c r="D1269" s="1"/>
      <c r="E1269" s="1"/>
      <c r="I1269" s="2"/>
    </row>
    <row r="1270" spans="4:9" x14ac:dyDescent="0.2">
      <c r="D1270" s="1"/>
      <c r="E1270" s="1"/>
      <c r="I1270" s="2"/>
    </row>
    <row r="1271" spans="4:9" x14ac:dyDescent="0.2">
      <c r="D1271" s="1"/>
      <c r="E1271" s="1"/>
      <c r="I1271" s="2"/>
    </row>
    <row r="1272" spans="4:9" x14ac:dyDescent="0.2">
      <c r="D1272" s="1"/>
      <c r="E1272" s="1"/>
      <c r="I1272" s="2"/>
    </row>
    <row r="1273" spans="4:9" x14ac:dyDescent="0.2">
      <c r="D1273" s="1"/>
      <c r="E1273" s="1"/>
      <c r="I1273" s="2"/>
    </row>
    <row r="1274" spans="4:9" x14ac:dyDescent="0.2">
      <c r="D1274" s="1"/>
      <c r="E1274" s="1"/>
      <c r="I1274" s="2"/>
    </row>
    <row r="1275" spans="4:9" x14ac:dyDescent="0.2">
      <c r="D1275" s="1"/>
      <c r="E1275" s="1"/>
      <c r="I1275" s="2"/>
    </row>
    <row r="1276" spans="4:9" x14ac:dyDescent="0.2">
      <c r="D1276" s="1"/>
      <c r="E1276" s="1"/>
      <c r="I1276" s="2"/>
    </row>
    <row r="1277" spans="4:9" x14ac:dyDescent="0.2">
      <c r="D1277" s="1"/>
      <c r="E1277" s="1"/>
      <c r="I1277" s="2"/>
    </row>
    <row r="1278" spans="4:9" x14ac:dyDescent="0.2">
      <c r="D1278" s="1"/>
      <c r="E1278" s="1"/>
      <c r="I1278" s="2"/>
    </row>
    <row r="1279" spans="4:9" x14ac:dyDescent="0.2">
      <c r="D1279" s="1"/>
      <c r="E1279" s="1"/>
      <c r="I1279" s="2"/>
    </row>
    <row r="1280" spans="4:9" x14ac:dyDescent="0.2">
      <c r="D1280" s="1"/>
      <c r="E1280" s="1"/>
      <c r="I1280" s="2"/>
    </row>
    <row r="1281" spans="4:9" x14ac:dyDescent="0.2">
      <c r="D1281" s="1"/>
      <c r="E1281" s="1"/>
      <c r="I1281" s="2"/>
    </row>
    <row r="1282" spans="4:9" x14ac:dyDescent="0.2">
      <c r="D1282" s="1"/>
      <c r="E1282" s="1"/>
      <c r="I1282" s="2"/>
    </row>
    <row r="1283" spans="4:9" x14ac:dyDescent="0.2">
      <c r="D1283" s="1"/>
      <c r="E1283" s="1"/>
      <c r="I1283" s="2"/>
    </row>
    <row r="1284" spans="4:9" x14ac:dyDescent="0.2">
      <c r="D1284" s="1"/>
      <c r="E1284" s="1"/>
      <c r="I1284" s="2"/>
    </row>
    <row r="1285" spans="4:9" x14ac:dyDescent="0.2">
      <c r="D1285" s="1"/>
      <c r="E1285" s="1"/>
      <c r="I1285" s="2"/>
    </row>
    <row r="1286" spans="4:9" x14ac:dyDescent="0.2">
      <c r="D1286" s="1"/>
      <c r="E1286" s="1"/>
      <c r="I1286" s="2"/>
    </row>
    <row r="1287" spans="4:9" x14ac:dyDescent="0.2">
      <c r="D1287" s="1"/>
      <c r="E1287" s="1"/>
      <c r="I1287" s="2"/>
    </row>
    <row r="1288" spans="4:9" x14ac:dyDescent="0.2">
      <c r="D1288" s="1"/>
      <c r="E1288" s="1"/>
      <c r="I1288" s="2"/>
    </row>
    <row r="1289" spans="4:9" x14ac:dyDescent="0.2">
      <c r="D1289" s="1"/>
      <c r="E1289" s="1"/>
      <c r="I1289" s="2"/>
    </row>
    <row r="1290" spans="4:9" x14ac:dyDescent="0.2">
      <c r="D1290" s="1"/>
      <c r="E1290" s="1"/>
      <c r="I1290" s="2"/>
    </row>
    <row r="1291" spans="4:9" x14ac:dyDescent="0.2">
      <c r="D1291" s="1"/>
      <c r="E1291" s="1"/>
      <c r="I1291" s="2"/>
    </row>
    <row r="1292" spans="4:9" x14ac:dyDescent="0.2">
      <c r="D1292" s="1"/>
      <c r="E1292" s="1"/>
      <c r="I1292" s="2"/>
    </row>
    <row r="1293" spans="4:9" x14ac:dyDescent="0.2">
      <c r="D1293" s="1"/>
      <c r="E1293" s="1"/>
      <c r="I1293" s="2"/>
    </row>
    <row r="1294" spans="4:9" x14ac:dyDescent="0.2">
      <c r="D1294" s="1"/>
      <c r="E1294" s="1"/>
      <c r="I1294" s="2"/>
    </row>
    <row r="1295" spans="4:9" x14ac:dyDescent="0.2">
      <c r="D1295" s="1"/>
      <c r="E1295" s="1"/>
      <c r="I1295" s="2"/>
    </row>
    <row r="1296" spans="4:9" x14ac:dyDescent="0.2">
      <c r="D1296" s="1"/>
      <c r="E1296" s="1"/>
      <c r="I1296" s="2"/>
    </row>
    <row r="1297" spans="4:9" x14ac:dyDescent="0.2">
      <c r="D1297" s="1"/>
      <c r="E1297" s="1"/>
      <c r="I1297" s="2"/>
    </row>
    <row r="1298" spans="4:9" x14ac:dyDescent="0.2">
      <c r="D1298" s="1"/>
      <c r="E1298" s="1"/>
      <c r="I1298" s="2"/>
    </row>
    <row r="1299" spans="4:9" x14ac:dyDescent="0.2">
      <c r="D1299" s="1"/>
      <c r="E1299" s="1"/>
      <c r="I1299" s="2"/>
    </row>
    <row r="1300" spans="4:9" x14ac:dyDescent="0.2">
      <c r="D1300" s="1"/>
      <c r="E1300" s="1"/>
      <c r="I1300" s="2"/>
    </row>
    <row r="1301" spans="4:9" x14ac:dyDescent="0.2">
      <c r="D1301" s="1"/>
      <c r="E1301" s="1"/>
      <c r="I1301" s="2"/>
    </row>
    <row r="1302" spans="4:9" x14ac:dyDescent="0.2">
      <c r="D1302" s="1"/>
      <c r="E1302" s="1"/>
      <c r="I1302" s="2"/>
    </row>
    <row r="1303" spans="4:9" x14ac:dyDescent="0.2">
      <c r="D1303" s="1"/>
      <c r="E1303" s="1"/>
      <c r="I1303" s="2"/>
    </row>
    <row r="1304" spans="4:9" x14ac:dyDescent="0.2">
      <c r="D1304" s="1"/>
      <c r="E1304" s="1"/>
      <c r="I1304" s="2"/>
    </row>
    <row r="1305" spans="4:9" x14ac:dyDescent="0.2">
      <c r="D1305" s="1"/>
      <c r="E1305" s="1"/>
      <c r="I1305" s="2"/>
    </row>
    <row r="1306" spans="4:9" x14ac:dyDescent="0.2">
      <c r="D1306" s="1"/>
      <c r="E1306" s="1"/>
      <c r="I1306" s="2"/>
    </row>
    <row r="1307" spans="4:9" x14ac:dyDescent="0.2">
      <c r="D1307" s="1"/>
      <c r="E1307" s="1"/>
      <c r="I1307" s="2"/>
    </row>
    <row r="1308" spans="4:9" x14ac:dyDescent="0.2">
      <c r="D1308" s="1"/>
      <c r="E1308" s="1"/>
      <c r="I1308" s="2"/>
    </row>
    <row r="1309" spans="4:9" x14ac:dyDescent="0.2">
      <c r="D1309" s="1"/>
      <c r="E1309" s="1"/>
      <c r="I1309" s="2"/>
    </row>
    <row r="1310" spans="4:9" x14ac:dyDescent="0.2">
      <c r="D1310" s="1"/>
      <c r="E1310" s="1"/>
      <c r="I1310" s="2"/>
    </row>
    <row r="1311" spans="4:9" x14ac:dyDescent="0.2">
      <c r="D1311" s="1"/>
      <c r="E1311" s="1"/>
      <c r="I1311" s="2"/>
    </row>
    <row r="1312" spans="4:9" x14ac:dyDescent="0.2">
      <c r="D1312" s="1"/>
      <c r="E1312" s="1"/>
      <c r="I1312" s="2"/>
    </row>
    <row r="1313" spans="4:9" x14ac:dyDescent="0.2">
      <c r="D1313" s="1"/>
      <c r="E1313" s="1"/>
      <c r="I1313" s="2"/>
    </row>
    <row r="1314" spans="4:9" x14ac:dyDescent="0.2">
      <c r="D1314" s="1"/>
      <c r="E1314" s="1"/>
      <c r="I1314" s="2"/>
    </row>
    <row r="1315" spans="4:9" x14ac:dyDescent="0.2">
      <c r="D1315" s="1"/>
      <c r="E1315" s="1"/>
      <c r="I1315" s="2"/>
    </row>
    <row r="1316" spans="4:9" x14ac:dyDescent="0.2">
      <c r="D1316" s="1"/>
      <c r="E1316" s="1"/>
      <c r="I1316" s="2"/>
    </row>
    <row r="1317" spans="4:9" x14ac:dyDescent="0.2">
      <c r="D1317" s="1"/>
      <c r="E1317" s="1"/>
      <c r="I1317" s="2"/>
    </row>
    <row r="1318" spans="4:9" x14ac:dyDescent="0.2">
      <c r="D1318" s="1"/>
      <c r="E1318" s="1"/>
      <c r="I1318" s="2"/>
    </row>
    <row r="1319" spans="4:9" x14ac:dyDescent="0.2">
      <c r="D1319" s="1"/>
      <c r="E1319" s="1"/>
      <c r="I1319" s="2"/>
    </row>
    <row r="1320" spans="4:9" x14ac:dyDescent="0.2">
      <c r="D1320" s="1"/>
      <c r="E1320" s="1"/>
      <c r="I1320" s="2"/>
    </row>
    <row r="1321" spans="4:9" x14ac:dyDescent="0.2">
      <c r="D1321" s="1"/>
      <c r="E1321" s="1"/>
      <c r="I1321" s="2"/>
    </row>
    <row r="1322" spans="4:9" x14ac:dyDescent="0.2">
      <c r="D1322" s="1"/>
      <c r="E1322" s="1"/>
      <c r="I1322" s="2"/>
    </row>
    <row r="1323" spans="4:9" x14ac:dyDescent="0.2">
      <c r="D1323" s="1"/>
      <c r="E1323" s="1"/>
      <c r="I1323" s="2"/>
    </row>
    <row r="1324" spans="4:9" x14ac:dyDescent="0.2">
      <c r="D1324" s="1"/>
      <c r="E1324" s="1"/>
      <c r="I1324" s="2"/>
    </row>
    <row r="1325" spans="4:9" x14ac:dyDescent="0.2">
      <c r="D1325" s="1"/>
      <c r="E1325" s="1"/>
      <c r="I1325" s="2"/>
    </row>
    <row r="1326" spans="4:9" x14ac:dyDescent="0.2">
      <c r="D1326" s="1"/>
      <c r="E1326" s="1"/>
      <c r="I1326" s="2"/>
    </row>
    <row r="1327" spans="4:9" x14ac:dyDescent="0.2">
      <c r="D1327" s="1"/>
      <c r="E1327" s="1"/>
      <c r="I1327" s="2"/>
    </row>
    <row r="1328" spans="4:9" x14ac:dyDescent="0.2">
      <c r="D1328" s="1"/>
      <c r="E1328" s="1"/>
      <c r="I1328" s="2"/>
    </row>
    <row r="1329" spans="4:9" x14ac:dyDescent="0.2">
      <c r="D1329" s="1"/>
      <c r="E1329" s="1"/>
      <c r="I1329" s="2"/>
    </row>
    <row r="1330" spans="4:9" x14ac:dyDescent="0.2">
      <c r="D1330" s="1"/>
      <c r="E1330" s="1"/>
      <c r="I1330" s="2"/>
    </row>
    <row r="1331" spans="4:9" x14ac:dyDescent="0.2">
      <c r="D1331" s="1"/>
      <c r="E1331" s="1"/>
      <c r="I1331" s="2"/>
    </row>
    <row r="1332" spans="4:9" x14ac:dyDescent="0.2">
      <c r="D1332" s="1"/>
      <c r="E1332" s="1"/>
      <c r="I1332" s="2"/>
    </row>
    <row r="1333" spans="4:9" x14ac:dyDescent="0.2">
      <c r="D1333" s="1"/>
      <c r="E1333" s="1"/>
      <c r="I1333" s="2"/>
    </row>
    <row r="1334" spans="4:9" x14ac:dyDescent="0.2">
      <c r="D1334" s="1"/>
      <c r="E1334" s="1"/>
      <c r="I1334" s="2"/>
    </row>
    <row r="1335" spans="4:9" x14ac:dyDescent="0.2">
      <c r="D1335" s="1"/>
      <c r="E1335" s="1"/>
      <c r="I1335" s="2"/>
    </row>
    <row r="1336" spans="4:9" x14ac:dyDescent="0.2">
      <c r="D1336" s="1"/>
      <c r="E1336" s="1"/>
      <c r="I1336" s="2"/>
    </row>
    <row r="1337" spans="4:9" x14ac:dyDescent="0.2">
      <c r="D1337" s="1"/>
      <c r="E1337" s="1"/>
      <c r="I1337" s="2"/>
    </row>
    <row r="1338" spans="4:9" x14ac:dyDescent="0.2">
      <c r="D1338" s="1"/>
      <c r="E1338" s="1"/>
      <c r="I1338" s="2"/>
    </row>
    <row r="1339" spans="4:9" x14ac:dyDescent="0.2">
      <c r="D1339" s="1"/>
      <c r="E1339" s="1"/>
      <c r="I1339" s="2"/>
    </row>
    <row r="1340" spans="4:9" x14ac:dyDescent="0.2">
      <c r="D1340" s="1"/>
      <c r="E1340" s="1"/>
      <c r="I1340" s="2"/>
    </row>
    <row r="1341" spans="4:9" x14ac:dyDescent="0.2">
      <c r="D1341" s="1"/>
      <c r="E1341" s="1"/>
      <c r="I1341" s="2"/>
    </row>
    <row r="1342" spans="4:9" x14ac:dyDescent="0.2">
      <c r="D1342" s="1"/>
      <c r="E1342" s="1"/>
      <c r="I1342" s="2"/>
    </row>
    <row r="1343" spans="4:9" x14ac:dyDescent="0.2">
      <c r="D1343" s="1"/>
      <c r="E1343" s="1"/>
      <c r="I1343" s="2"/>
    </row>
    <row r="1344" spans="4:9" x14ac:dyDescent="0.2">
      <c r="D1344" s="1"/>
      <c r="E1344" s="1"/>
      <c r="I1344" s="2"/>
    </row>
    <row r="1345" spans="4:9" x14ac:dyDescent="0.2">
      <c r="D1345" s="1"/>
      <c r="E1345" s="1"/>
      <c r="I1345" s="2"/>
    </row>
    <row r="1346" spans="4:9" x14ac:dyDescent="0.2">
      <c r="D1346" s="1"/>
      <c r="E1346" s="1"/>
      <c r="I1346" s="2"/>
    </row>
    <row r="1347" spans="4:9" x14ac:dyDescent="0.2">
      <c r="D1347" s="1"/>
      <c r="E1347" s="1"/>
      <c r="I1347" s="2"/>
    </row>
    <row r="1348" spans="4:9" x14ac:dyDescent="0.2">
      <c r="D1348" s="1"/>
      <c r="E1348" s="1"/>
      <c r="I1348" s="2"/>
    </row>
    <row r="1349" spans="4:9" x14ac:dyDescent="0.2">
      <c r="D1349" s="1"/>
      <c r="E1349" s="1"/>
      <c r="I1349" s="2"/>
    </row>
    <row r="1350" spans="4:9" x14ac:dyDescent="0.2">
      <c r="D1350" s="1"/>
      <c r="E1350" s="1"/>
      <c r="I1350" s="2"/>
    </row>
    <row r="1351" spans="4:9" x14ac:dyDescent="0.2">
      <c r="D1351" s="1"/>
      <c r="E1351" s="1"/>
      <c r="I1351" s="2"/>
    </row>
    <row r="1352" spans="4:9" x14ac:dyDescent="0.2">
      <c r="D1352" s="1"/>
      <c r="E1352" s="1"/>
      <c r="I1352" s="2"/>
    </row>
    <row r="1353" spans="4:9" x14ac:dyDescent="0.2">
      <c r="D1353" s="1"/>
      <c r="E1353" s="1"/>
      <c r="I1353" s="2"/>
    </row>
    <row r="1354" spans="4:9" x14ac:dyDescent="0.2">
      <c r="D1354" s="1"/>
      <c r="E1354" s="1"/>
      <c r="I1354" s="2"/>
    </row>
    <row r="1355" spans="4:9" x14ac:dyDescent="0.2">
      <c r="D1355" s="1"/>
      <c r="E1355" s="1"/>
      <c r="I1355" s="2"/>
    </row>
    <row r="1356" spans="4:9" x14ac:dyDescent="0.2">
      <c r="D1356" s="1"/>
      <c r="E1356" s="1"/>
      <c r="I1356" s="2"/>
    </row>
    <row r="1357" spans="4:9" x14ac:dyDescent="0.2">
      <c r="D1357" s="1"/>
      <c r="E1357" s="1"/>
      <c r="I1357" s="2"/>
    </row>
    <row r="1358" spans="4:9" x14ac:dyDescent="0.2">
      <c r="D1358" s="1"/>
      <c r="E1358" s="1"/>
      <c r="I1358" s="2"/>
    </row>
    <row r="1359" spans="4:9" x14ac:dyDescent="0.2">
      <c r="D1359" s="1"/>
      <c r="E1359" s="1"/>
      <c r="I1359" s="2"/>
    </row>
    <row r="1360" spans="4:9" x14ac:dyDescent="0.2">
      <c r="D1360" s="1"/>
      <c r="E1360" s="1"/>
      <c r="I1360" s="2"/>
    </row>
    <row r="1361" spans="4:9" x14ac:dyDescent="0.2">
      <c r="D1361" s="1"/>
      <c r="E1361" s="1"/>
      <c r="I1361" s="2"/>
    </row>
    <row r="1362" spans="4:9" x14ac:dyDescent="0.2">
      <c r="D1362" s="1"/>
      <c r="E1362" s="1"/>
      <c r="I1362" s="2"/>
    </row>
    <row r="1363" spans="4:9" x14ac:dyDescent="0.2">
      <c r="D1363" s="1"/>
      <c r="E1363" s="1"/>
      <c r="I1363" s="2"/>
    </row>
    <row r="1364" spans="4:9" x14ac:dyDescent="0.2">
      <c r="D1364" s="1"/>
      <c r="E1364" s="1"/>
      <c r="I1364" s="2"/>
    </row>
    <row r="1365" spans="4:9" x14ac:dyDescent="0.2">
      <c r="D1365" s="1"/>
      <c r="E1365" s="1"/>
      <c r="I1365" s="2"/>
    </row>
    <row r="1366" spans="4:9" x14ac:dyDescent="0.2">
      <c r="D1366" s="1"/>
      <c r="E1366" s="1"/>
      <c r="I1366" s="2"/>
    </row>
    <row r="1367" spans="4:9" x14ac:dyDescent="0.2">
      <c r="D1367" s="1"/>
      <c r="E1367" s="1"/>
      <c r="I1367" s="2"/>
    </row>
    <row r="1368" spans="4:9" x14ac:dyDescent="0.2">
      <c r="D1368" s="1"/>
      <c r="E1368" s="1"/>
      <c r="I1368" s="2"/>
    </row>
    <row r="1369" spans="4:9" x14ac:dyDescent="0.2">
      <c r="D1369" s="1"/>
      <c r="E1369" s="1"/>
      <c r="I1369" s="2"/>
    </row>
    <row r="1370" spans="4:9" x14ac:dyDescent="0.2">
      <c r="D1370" s="1"/>
      <c r="E1370" s="1"/>
      <c r="I1370" s="2"/>
    </row>
    <row r="1371" spans="4:9" x14ac:dyDescent="0.2">
      <c r="D1371" s="1"/>
      <c r="E1371" s="1"/>
      <c r="I1371" s="2"/>
    </row>
    <row r="1372" spans="4:9" x14ac:dyDescent="0.2">
      <c r="D1372" s="1"/>
      <c r="E1372" s="1"/>
      <c r="I1372" s="2"/>
    </row>
    <row r="1373" spans="4:9" x14ac:dyDescent="0.2">
      <c r="D1373" s="1"/>
      <c r="E1373" s="1"/>
      <c r="I1373" s="2"/>
    </row>
    <row r="1374" spans="4:9" x14ac:dyDescent="0.2">
      <c r="D1374" s="1"/>
      <c r="E1374" s="1"/>
      <c r="I1374" s="2"/>
    </row>
    <row r="1375" spans="4:9" x14ac:dyDescent="0.2">
      <c r="D1375" s="1"/>
      <c r="E1375" s="1"/>
      <c r="I1375" s="2"/>
    </row>
    <row r="1376" spans="4:9" x14ac:dyDescent="0.2">
      <c r="D1376" s="1"/>
      <c r="E1376" s="1"/>
      <c r="I1376" s="2"/>
    </row>
    <row r="1377" spans="4:9" x14ac:dyDescent="0.2">
      <c r="D1377" s="1"/>
      <c r="E1377" s="1"/>
      <c r="I1377" s="2"/>
    </row>
    <row r="1378" spans="4:9" x14ac:dyDescent="0.2">
      <c r="D1378" s="1"/>
      <c r="E1378" s="1"/>
      <c r="I1378" s="2"/>
    </row>
    <row r="1379" spans="4:9" x14ac:dyDescent="0.2">
      <c r="D1379" s="1"/>
      <c r="E1379" s="1"/>
      <c r="I1379" s="2"/>
    </row>
    <row r="1380" spans="4:9" x14ac:dyDescent="0.2">
      <c r="D1380" s="1"/>
      <c r="E1380" s="1"/>
      <c r="I1380" s="2"/>
    </row>
    <row r="1381" spans="4:9" x14ac:dyDescent="0.2">
      <c r="D1381" s="1"/>
      <c r="E1381" s="1"/>
      <c r="I1381" s="2"/>
    </row>
    <row r="1382" spans="4:9" x14ac:dyDescent="0.2">
      <c r="D1382" s="1"/>
      <c r="E1382" s="1"/>
      <c r="I1382" s="2"/>
    </row>
    <row r="1383" spans="4:9" x14ac:dyDescent="0.2">
      <c r="D1383" s="1"/>
      <c r="E1383" s="1"/>
      <c r="I1383" s="2"/>
    </row>
    <row r="1384" spans="4:9" x14ac:dyDescent="0.2">
      <c r="D1384" s="1"/>
      <c r="E1384" s="1"/>
      <c r="I1384" s="2"/>
    </row>
    <row r="1385" spans="4:9" x14ac:dyDescent="0.2">
      <c r="D1385" s="1"/>
      <c r="E1385" s="1"/>
      <c r="I1385" s="2"/>
    </row>
    <row r="1386" spans="4:9" x14ac:dyDescent="0.2">
      <c r="D1386" s="1"/>
      <c r="E1386" s="1"/>
      <c r="I1386" s="2"/>
    </row>
    <row r="1387" spans="4:9" x14ac:dyDescent="0.2">
      <c r="D1387" s="1"/>
      <c r="E1387" s="1"/>
      <c r="I1387" s="2"/>
    </row>
    <row r="1388" spans="4:9" x14ac:dyDescent="0.2">
      <c r="D1388" s="1"/>
      <c r="E1388" s="1"/>
      <c r="I1388" s="2"/>
    </row>
    <row r="1389" spans="4:9" x14ac:dyDescent="0.2">
      <c r="D1389" s="1"/>
      <c r="E1389" s="1"/>
      <c r="I1389" s="2"/>
    </row>
    <row r="1390" spans="4:9" x14ac:dyDescent="0.2">
      <c r="D1390" s="1"/>
      <c r="E1390" s="1"/>
      <c r="I1390" s="2"/>
    </row>
    <row r="1391" spans="4:9" x14ac:dyDescent="0.2">
      <c r="D1391" s="1"/>
      <c r="E1391" s="1"/>
      <c r="I1391" s="2"/>
    </row>
    <row r="1392" spans="4:9" x14ac:dyDescent="0.2">
      <c r="D1392" s="1"/>
      <c r="E1392" s="1"/>
      <c r="I1392" s="2"/>
    </row>
    <row r="1393" spans="4:9" x14ac:dyDescent="0.2">
      <c r="D1393" s="1"/>
      <c r="E1393" s="1"/>
      <c r="I1393" s="2"/>
    </row>
    <row r="1394" spans="4:9" x14ac:dyDescent="0.2">
      <c r="D1394" s="1"/>
      <c r="E1394" s="1"/>
      <c r="I1394" s="2"/>
    </row>
    <row r="1395" spans="4:9" x14ac:dyDescent="0.2">
      <c r="D1395" s="1"/>
      <c r="E1395" s="1"/>
      <c r="I1395" s="2"/>
    </row>
    <row r="1396" spans="4:9" x14ac:dyDescent="0.2">
      <c r="D1396" s="1"/>
      <c r="E1396" s="1"/>
      <c r="I1396" s="2"/>
    </row>
    <row r="1397" spans="4:9" x14ac:dyDescent="0.2">
      <c r="D1397" s="1"/>
      <c r="E1397" s="1"/>
      <c r="I1397" s="2"/>
    </row>
    <row r="1398" spans="4:9" x14ac:dyDescent="0.2">
      <c r="D1398" s="1"/>
      <c r="E1398" s="1"/>
      <c r="I1398" s="2"/>
    </row>
    <row r="1399" spans="4:9" x14ac:dyDescent="0.2">
      <c r="D1399" s="1"/>
      <c r="E1399" s="1"/>
      <c r="I1399" s="2"/>
    </row>
    <row r="1400" spans="4:9" x14ac:dyDescent="0.2">
      <c r="D1400" s="1"/>
      <c r="E1400" s="1"/>
      <c r="I1400" s="2"/>
    </row>
    <row r="1401" spans="4:9" x14ac:dyDescent="0.2">
      <c r="D1401" s="1"/>
      <c r="E1401" s="1"/>
      <c r="I1401" s="2"/>
    </row>
    <row r="1402" spans="4:9" x14ac:dyDescent="0.2">
      <c r="D1402" s="1"/>
      <c r="E1402" s="1"/>
      <c r="I1402" s="2"/>
    </row>
    <row r="1403" spans="4:9" x14ac:dyDescent="0.2">
      <c r="D1403" s="1"/>
      <c r="E1403" s="1"/>
      <c r="I1403" s="2"/>
    </row>
    <row r="1404" spans="4:9" x14ac:dyDescent="0.2">
      <c r="D1404" s="1"/>
      <c r="E1404" s="1"/>
      <c r="I1404" s="2"/>
    </row>
    <row r="1405" spans="4:9" x14ac:dyDescent="0.2">
      <c r="D1405" s="1"/>
      <c r="E1405" s="1"/>
      <c r="I1405" s="2"/>
    </row>
    <row r="1406" spans="4:9" x14ac:dyDescent="0.2">
      <c r="D1406" s="1"/>
      <c r="E1406" s="1"/>
      <c r="I1406" s="2"/>
    </row>
    <row r="1407" spans="4:9" x14ac:dyDescent="0.2">
      <c r="D1407" s="1"/>
      <c r="E1407" s="1"/>
      <c r="I1407" s="2"/>
    </row>
    <row r="1408" spans="4:9" x14ac:dyDescent="0.2">
      <c r="D1408" s="1"/>
      <c r="E1408" s="1"/>
      <c r="I1408" s="2"/>
    </row>
    <row r="1409" spans="4:9" x14ac:dyDescent="0.2">
      <c r="D1409" s="1"/>
      <c r="E1409" s="1"/>
      <c r="I1409" s="2"/>
    </row>
    <row r="1410" spans="4:9" x14ac:dyDescent="0.2">
      <c r="D1410" s="1"/>
      <c r="E1410" s="1"/>
      <c r="I1410" s="2"/>
    </row>
    <row r="1411" spans="4:9" x14ac:dyDescent="0.2">
      <c r="D1411" s="1"/>
      <c r="E1411" s="1"/>
      <c r="I1411" s="2"/>
    </row>
    <row r="1412" spans="4:9" x14ac:dyDescent="0.2">
      <c r="D1412" s="1"/>
      <c r="E1412" s="1"/>
      <c r="I1412" s="2"/>
    </row>
    <row r="1413" spans="4:9" x14ac:dyDescent="0.2">
      <c r="D1413" s="1"/>
      <c r="E1413" s="1"/>
      <c r="I1413" s="2"/>
    </row>
    <row r="1414" spans="4:9" x14ac:dyDescent="0.2">
      <c r="D1414" s="1"/>
      <c r="E1414" s="1"/>
      <c r="I1414" s="2"/>
    </row>
    <row r="1415" spans="4:9" x14ac:dyDescent="0.2">
      <c r="D1415" s="1"/>
      <c r="E1415" s="1"/>
      <c r="I1415" s="2"/>
    </row>
    <row r="1416" spans="4:9" x14ac:dyDescent="0.2">
      <c r="D1416" s="1"/>
      <c r="E1416" s="1"/>
      <c r="I1416" s="2"/>
    </row>
    <row r="1417" spans="4:9" x14ac:dyDescent="0.2">
      <c r="D1417" s="1"/>
      <c r="E1417" s="1"/>
      <c r="I1417" s="2"/>
    </row>
    <row r="1418" spans="4:9" x14ac:dyDescent="0.2">
      <c r="D1418" s="1"/>
      <c r="E1418" s="1"/>
      <c r="I1418" s="2"/>
    </row>
    <row r="1419" spans="4:9" x14ac:dyDescent="0.2">
      <c r="D1419" s="1"/>
      <c r="E1419" s="1"/>
      <c r="I1419" s="2"/>
    </row>
    <row r="1420" spans="4:9" x14ac:dyDescent="0.2">
      <c r="D1420" s="1"/>
      <c r="E1420" s="1"/>
      <c r="I1420" s="2"/>
    </row>
    <row r="1421" spans="4:9" x14ac:dyDescent="0.2">
      <c r="D1421" s="1"/>
      <c r="E1421" s="1"/>
      <c r="I1421" s="2"/>
    </row>
    <row r="1422" spans="4:9" x14ac:dyDescent="0.2">
      <c r="D1422" s="1"/>
      <c r="E1422" s="1"/>
      <c r="I1422" s="2"/>
    </row>
    <row r="1423" spans="4:9" x14ac:dyDescent="0.2">
      <c r="D1423" s="1"/>
      <c r="E1423" s="1"/>
      <c r="I1423" s="2"/>
    </row>
    <row r="1424" spans="4:9" x14ac:dyDescent="0.2">
      <c r="D1424" s="1"/>
      <c r="E1424" s="1"/>
      <c r="I1424" s="2"/>
    </row>
    <row r="1425" spans="4:9" x14ac:dyDescent="0.2">
      <c r="D1425" s="1"/>
      <c r="E1425" s="1"/>
      <c r="I1425" s="2"/>
    </row>
    <row r="1426" spans="4:9" x14ac:dyDescent="0.2">
      <c r="D1426" s="1"/>
      <c r="E1426" s="1"/>
      <c r="I1426" s="2"/>
    </row>
    <row r="1427" spans="4:9" x14ac:dyDescent="0.2">
      <c r="D1427" s="1"/>
      <c r="E1427" s="1"/>
      <c r="I1427" s="2"/>
    </row>
    <row r="1428" spans="4:9" x14ac:dyDescent="0.2">
      <c r="D1428" s="1"/>
      <c r="E1428" s="1"/>
      <c r="I1428" s="2"/>
    </row>
    <row r="1429" spans="4:9" x14ac:dyDescent="0.2">
      <c r="D1429" s="1"/>
      <c r="E1429" s="1"/>
      <c r="I1429" s="2"/>
    </row>
    <row r="1430" spans="4:9" x14ac:dyDescent="0.2">
      <c r="D1430" s="1"/>
      <c r="E1430" s="1"/>
      <c r="I1430" s="2"/>
    </row>
    <row r="1431" spans="4:9" x14ac:dyDescent="0.2">
      <c r="D1431" s="1"/>
      <c r="E1431" s="1"/>
      <c r="I1431" s="2"/>
    </row>
    <row r="1432" spans="4:9" x14ac:dyDescent="0.2">
      <c r="D1432" s="1"/>
      <c r="E1432" s="1"/>
      <c r="I1432" s="2"/>
    </row>
    <row r="1433" spans="4:9" x14ac:dyDescent="0.2">
      <c r="D1433" s="1"/>
      <c r="E1433" s="1"/>
      <c r="I1433" s="2"/>
    </row>
    <row r="1434" spans="4:9" x14ac:dyDescent="0.2">
      <c r="D1434" s="1"/>
      <c r="E1434" s="1"/>
      <c r="I1434" s="2"/>
    </row>
    <row r="1435" spans="4:9" x14ac:dyDescent="0.2">
      <c r="D1435" s="1"/>
      <c r="E1435" s="1"/>
      <c r="I1435" s="2"/>
    </row>
    <row r="1436" spans="4:9" x14ac:dyDescent="0.2">
      <c r="D1436" s="1"/>
      <c r="E1436" s="1"/>
      <c r="I1436" s="2"/>
    </row>
    <row r="1437" spans="4:9" x14ac:dyDescent="0.2">
      <c r="D1437" s="1"/>
      <c r="E1437" s="1"/>
      <c r="I1437" s="2"/>
    </row>
    <row r="1438" spans="4:9" x14ac:dyDescent="0.2">
      <c r="D1438" s="1"/>
      <c r="E1438" s="1"/>
      <c r="I1438" s="2"/>
    </row>
    <row r="1439" spans="4:9" x14ac:dyDescent="0.2">
      <c r="D1439" s="1"/>
      <c r="E1439" s="1"/>
      <c r="I1439" s="2"/>
    </row>
    <row r="1440" spans="4:9" x14ac:dyDescent="0.2">
      <c r="D1440" s="1"/>
      <c r="E1440" s="1"/>
      <c r="I1440" s="2"/>
    </row>
    <row r="1441" spans="4:9" x14ac:dyDescent="0.2">
      <c r="D1441" s="1"/>
      <c r="E1441" s="1"/>
      <c r="I1441" s="2"/>
    </row>
    <row r="1442" spans="4:9" x14ac:dyDescent="0.2">
      <c r="D1442" s="1"/>
      <c r="E1442" s="1"/>
      <c r="I1442" s="2"/>
    </row>
    <row r="1443" spans="4:9" x14ac:dyDescent="0.2">
      <c r="D1443" s="1"/>
      <c r="E1443" s="1"/>
      <c r="I1443" s="2"/>
    </row>
    <row r="1444" spans="4:9" x14ac:dyDescent="0.2">
      <c r="D1444" s="1"/>
      <c r="E1444" s="1"/>
      <c r="I1444" s="2"/>
    </row>
    <row r="1445" spans="4:9" x14ac:dyDescent="0.2">
      <c r="D1445" s="1"/>
      <c r="E1445" s="1"/>
      <c r="I1445" s="2"/>
    </row>
    <row r="1446" spans="4:9" x14ac:dyDescent="0.2">
      <c r="D1446" s="1"/>
      <c r="E1446" s="1"/>
      <c r="I1446" s="2"/>
    </row>
    <row r="1447" spans="4:9" x14ac:dyDescent="0.2">
      <c r="D1447" s="1"/>
      <c r="E1447" s="1"/>
      <c r="I1447" s="2"/>
    </row>
    <row r="1448" spans="4:9" x14ac:dyDescent="0.2">
      <c r="D1448" s="1"/>
      <c r="E1448" s="1"/>
      <c r="I1448" s="2"/>
    </row>
    <row r="1449" spans="4:9" x14ac:dyDescent="0.2">
      <c r="D1449" s="1"/>
      <c r="E1449" s="1"/>
      <c r="I1449" s="2"/>
    </row>
    <row r="1450" spans="4:9" x14ac:dyDescent="0.2">
      <c r="D1450" s="1"/>
      <c r="E1450" s="1"/>
      <c r="I1450" s="2"/>
    </row>
    <row r="1451" spans="4:9" x14ac:dyDescent="0.2">
      <c r="D1451" s="1"/>
      <c r="E1451" s="1"/>
      <c r="I1451" s="2"/>
    </row>
    <row r="1452" spans="4:9" x14ac:dyDescent="0.2">
      <c r="D1452" s="1"/>
      <c r="E1452" s="1"/>
      <c r="I1452" s="2"/>
    </row>
    <row r="1453" spans="4:9" x14ac:dyDescent="0.2">
      <c r="D1453" s="1"/>
      <c r="E1453" s="1"/>
      <c r="I1453" s="2"/>
    </row>
    <row r="1454" spans="4:9" x14ac:dyDescent="0.2">
      <c r="D1454" s="1"/>
      <c r="E1454" s="1"/>
      <c r="I1454" s="2"/>
    </row>
    <row r="1455" spans="4:9" x14ac:dyDescent="0.2">
      <c r="D1455" s="1"/>
      <c r="E1455" s="1"/>
      <c r="I1455" s="2"/>
    </row>
    <row r="1456" spans="4:9" x14ac:dyDescent="0.2">
      <c r="D1456" s="1"/>
      <c r="E1456" s="1"/>
      <c r="I1456" s="2"/>
    </row>
    <row r="1457" spans="4:9" x14ac:dyDescent="0.2">
      <c r="D1457" s="1"/>
      <c r="E1457" s="1"/>
      <c r="I1457" s="2"/>
    </row>
    <row r="1458" spans="4:9" x14ac:dyDescent="0.2">
      <c r="D1458" s="1"/>
      <c r="E1458" s="1"/>
      <c r="I1458" s="2"/>
    </row>
    <row r="1459" spans="4:9" x14ac:dyDescent="0.2">
      <c r="D1459" s="1"/>
      <c r="E1459" s="1"/>
      <c r="I1459" s="2"/>
    </row>
    <row r="1460" spans="4:9" x14ac:dyDescent="0.2">
      <c r="D1460" s="1"/>
      <c r="E1460" s="1"/>
      <c r="I1460" s="2"/>
    </row>
    <row r="1461" spans="4:9" x14ac:dyDescent="0.2">
      <c r="D1461" s="1"/>
      <c r="E1461" s="1"/>
      <c r="I1461" s="2"/>
    </row>
    <row r="1462" spans="4:9" x14ac:dyDescent="0.2">
      <c r="D1462" s="1"/>
      <c r="E1462" s="1"/>
      <c r="I1462" s="2"/>
    </row>
    <row r="1463" spans="4:9" x14ac:dyDescent="0.2">
      <c r="D1463" s="1"/>
      <c r="E1463" s="1"/>
      <c r="I1463" s="2"/>
    </row>
    <row r="1464" spans="4:9" x14ac:dyDescent="0.2">
      <c r="D1464" s="1"/>
      <c r="E1464" s="1"/>
      <c r="I1464" s="2"/>
    </row>
    <row r="1465" spans="4:9" x14ac:dyDescent="0.2">
      <c r="D1465" s="1"/>
      <c r="E1465" s="1"/>
      <c r="I1465" s="2"/>
    </row>
    <row r="1466" spans="4:9" x14ac:dyDescent="0.2">
      <c r="D1466" s="1"/>
      <c r="E1466" s="1"/>
      <c r="I1466" s="2"/>
    </row>
    <row r="1467" spans="4:9" x14ac:dyDescent="0.2">
      <c r="D1467" s="1"/>
      <c r="E1467" s="1"/>
      <c r="I1467" s="2"/>
    </row>
    <row r="1468" spans="4:9" x14ac:dyDescent="0.2">
      <c r="D1468" s="1"/>
      <c r="E1468" s="1"/>
      <c r="I1468" s="2"/>
    </row>
    <row r="1469" spans="4:9" x14ac:dyDescent="0.2">
      <c r="D1469" s="1"/>
      <c r="E1469" s="1"/>
      <c r="I1469" s="2"/>
    </row>
    <row r="1470" spans="4:9" x14ac:dyDescent="0.2">
      <c r="D1470" s="1"/>
      <c r="E1470" s="1"/>
      <c r="I1470" s="2"/>
    </row>
    <row r="1471" spans="4:9" x14ac:dyDescent="0.2">
      <c r="D1471" s="1"/>
      <c r="E1471" s="1"/>
      <c r="I1471" s="2"/>
    </row>
    <row r="1472" spans="4:9" x14ac:dyDescent="0.2">
      <c r="D1472" s="1"/>
      <c r="E1472" s="1"/>
      <c r="I1472" s="2"/>
    </row>
    <row r="1473" spans="4:9" x14ac:dyDescent="0.2">
      <c r="D1473" s="1"/>
      <c r="E1473" s="1"/>
      <c r="I1473" s="2"/>
    </row>
    <row r="1474" spans="4:9" x14ac:dyDescent="0.2">
      <c r="D1474" s="1"/>
      <c r="E1474" s="1"/>
      <c r="I1474" s="2"/>
    </row>
    <row r="1475" spans="4:9" x14ac:dyDescent="0.2">
      <c r="D1475" s="1"/>
      <c r="E1475" s="1"/>
      <c r="I1475" s="2"/>
    </row>
    <row r="1476" spans="4:9" x14ac:dyDescent="0.2">
      <c r="D1476" s="1"/>
      <c r="E1476" s="1"/>
      <c r="I1476" s="2"/>
    </row>
    <row r="1477" spans="4:9" x14ac:dyDescent="0.2">
      <c r="D1477" s="1"/>
      <c r="E1477" s="1"/>
      <c r="I1477" s="2"/>
    </row>
    <row r="1478" spans="4:9" x14ac:dyDescent="0.2">
      <c r="D1478" s="1"/>
      <c r="E1478" s="1"/>
      <c r="I1478" s="2"/>
    </row>
    <row r="1479" spans="4:9" x14ac:dyDescent="0.2">
      <c r="D1479" s="1"/>
      <c r="E1479" s="1"/>
      <c r="I1479" s="2"/>
    </row>
    <row r="1480" spans="4:9" x14ac:dyDescent="0.2">
      <c r="D1480" s="1"/>
      <c r="E1480" s="1"/>
      <c r="I1480" s="2"/>
    </row>
    <row r="1481" spans="4:9" x14ac:dyDescent="0.2">
      <c r="D1481" s="1"/>
      <c r="E1481" s="1"/>
      <c r="I1481" s="2"/>
    </row>
    <row r="1482" spans="4:9" x14ac:dyDescent="0.2">
      <c r="D1482" s="1"/>
      <c r="E1482" s="1"/>
      <c r="I1482" s="2"/>
    </row>
    <row r="1483" spans="4:9" x14ac:dyDescent="0.2">
      <c r="D1483" s="1"/>
      <c r="E1483" s="1"/>
      <c r="I1483" s="2"/>
    </row>
    <row r="1484" spans="4:9" x14ac:dyDescent="0.2">
      <c r="D1484" s="1"/>
      <c r="E1484" s="1"/>
      <c r="I1484" s="2"/>
    </row>
    <row r="1485" spans="4:9" x14ac:dyDescent="0.2">
      <c r="D1485" s="1"/>
      <c r="E1485" s="1"/>
      <c r="I1485" s="2"/>
    </row>
    <row r="1486" spans="4:9" x14ac:dyDescent="0.2">
      <c r="D1486" s="1"/>
      <c r="E1486" s="1"/>
      <c r="I1486" s="2"/>
    </row>
    <row r="1487" spans="4:9" x14ac:dyDescent="0.2">
      <c r="D1487" s="1"/>
      <c r="E1487" s="1"/>
      <c r="I1487" s="2"/>
    </row>
    <row r="1488" spans="4:9" x14ac:dyDescent="0.2">
      <c r="D1488" s="1"/>
      <c r="E1488" s="1"/>
      <c r="I1488" s="2"/>
    </row>
    <row r="1489" spans="4:9" x14ac:dyDescent="0.2">
      <c r="D1489" s="1"/>
      <c r="E1489" s="1"/>
      <c r="I1489" s="2"/>
    </row>
    <row r="1490" spans="4:9" x14ac:dyDescent="0.2">
      <c r="D1490" s="1"/>
      <c r="E1490" s="1"/>
      <c r="I1490" s="2"/>
    </row>
    <row r="1491" spans="4:9" x14ac:dyDescent="0.2">
      <c r="D1491" s="1"/>
      <c r="E1491" s="1"/>
      <c r="I1491" s="2"/>
    </row>
    <row r="1492" spans="4:9" x14ac:dyDescent="0.2">
      <c r="D1492" s="1"/>
      <c r="E1492" s="1"/>
      <c r="I1492" s="2"/>
    </row>
    <row r="1493" spans="4:9" x14ac:dyDescent="0.2">
      <c r="D1493" s="1"/>
      <c r="E1493" s="1"/>
      <c r="I1493" s="2"/>
    </row>
    <row r="1494" spans="4:9" x14ac:dyDescent="0.2">
      <c r="D1494" s="1"/>
      <c r="E1494" s="1"/>
      <c r="I1494" s="2"/>
    </row>
    <row r="1495" spans="4:9" x14ac:dyDescent="0.2">
      <c r="D1495" s="1"/>
      <c r="E1495" s="1"/>
      <c r="I1495" s="2"/>
    </row>
    <row r="1496" spans="4:9" x14ac:dyDescent="0.2">
      <c r="D1496" s="1"/>
      <c r="E1496" s="1"/>
      <c r="I1496" s="2"/>
    </row>
    <row r="1497" spans="4:9" x14ac:dyDescent="0.2">
      <c r="D1497" s="1"/>
      <c r="E1497" s="1"/>
      <c r="I1497" s="2"/>
    </row>
    <row r="1498" spans="4:9" x14ac:dyDescent="0.2">
      <c r="D1498" s="1"/>
      <c r="E1498" s="1"/>
      <c r="I1498" s="2"/>
    </row>
    <row r="1499" spans="4:9" x14ac:dyDescent="0.2">
      <c r="D1499" s="1"/>
      <c r="E1499" s="1"/>
      <c r="I1499" s="2"/>
    </row>
    <row r="1500" spans="4:9" x14ac:dyDescent="0.2">
      <c r="D1500" s="1"/>
      <c r="E1500" s="1"/>
      <c r="I1500" s="2"/>
    </row>
    <row r="1501" spans="4:9" x14ac:dyDescent="0.2">
      <c r="D1501" s="1"/>
      <c r="E1501" s="1"/>
      <c r="I1501" s="2"/>
    </row>
    <row r="1502" spans="4:9" x14ac:dyDescent="0.2">
      <c r="D1502" s="1"/>
      <c r="E1502" s="1"/>
      <c r="I1502" s="2"/>
    </row>
    <row r="1503" spans="4:9" x14ac:dyDescent="0.2">
      <c r="D1503" s="1"/>
      <c r="E1503" s="1"/>
      <c r="I1503" s="2"/>
    </row>
    <row r="1504" spans="4:9" x14ac:dyDescent="0.2">
      <c r="D1504" s="1"/>
      <c r="E1504" s="1"/>
      <c r="I1504" s="2"/>
    </row>
    <row r="1505" spans="4:9" x14ac:dyDescent="0.2">
      <c r="D1505" s="1"/>
      <c r="E1505" s="1"/>
      <c r="I1505" s="2"/>
    </row>
    <row r="1506" spans="4:9" x14ac:dyDescent="0.2">
      <c r="D1506" s="1"/>
      <c r="E1506" s="1"/>
      <c r="I1506" s="2"/>
    </row>
    <row r="1507" spans="4:9" x14ac:dyDescent="0.2">
      <c r="D1507" s="1"/>
      <c r="E1507" s="1"/>
      <c r="I1507" s="2"/>
    </row>
    <row r="1508" spans="4:9" x14ac:dyDescent="0.2">
      <c r="D1508" s="1"/>
      <c r="E1508" s="1"/>
      <c r="I1508" s="2"/>
    </row>
    <row r="1509" spans="4:9" x14ac:dyDescent="0.2">
      <c r="D1509" s="1"/>
      <c r="E1509" s="1"/>
      <c r="I1509" s="2"/>
    </row>
    <row r="1510" spans="4:9" x14ac:dyDescent="0.2">
      <c r="D1510" s="1"/>
      <c r="E1510" s="1"/>
      <c r="I1510" s="2"/>
    </row>
    <row r="1511" spans="4:9" x14ac:dyDescent="0.2">
      <c r="D1511" s="1"/>
      <c r="E1511" s="1"/>
      <c r="I1511" s="2"/>
    </row>
    <row r="1512" spans="4:9" x14ac:dyDescent="0.2">
      <c r="D1512" s="1"/>
      <c r="E1512" s="1"/>
      <c r="I1512" s="2"/>
    </row>
    <row r="1513" spans="4:9" x14ac:dyDescent="0.2">
      <c r="D1513" s="1"/>
      <c r="E1513" s="1"/>
      <c r="I1513" s="2"/>
    </row>
    <row r="1514" spans="4:9" x14ac:dyDescent="0.2">
      <c r="D1514" s="1"/>
      <c r="E1514" s="1"/>
      <c r="I1514" s="2"/>
    </row>
    <row r="1515" spans="4:9" x14ac:dyDescent="0.2">
      <c r="D1515" s="1"/>
      <c r="E1515" s="1"/>
      <c r="I1515" s="2"/>
    </row>
    <row r="1516" spans="4:9" x14ac:dyDescent="0.2">
      <c r="D1516" s="1"/>
      <c r="E1516" s="1"/>
      <c r="I1516" s="2"/>
    </row>
    <row r="1517" spans="4:9" x14ac:dyDescent="0.2">
      <c r="D1517" s="1"/>
      <c r="E1517" s="1"/>
      <c r="I1517" s="2"/>
    </row>
    <row r="1518" spans="4:9" x14ac:dyDescent="0.2">
      <c r="D1518" s="1"/>
      <c r="E1518" s="1"/>
      <c r="I1518" s="2"/>
    </row>
    <row r="1519" spans="4:9" x14ac:dyDescent="0.2">
      <c r="D1519" s="1"/>
      <c r="E1519" s="1"/>
      <c r="I1519" s="2"/>
    </row>
    <row r="1520" spans="4:9" x14ac:dyDescent="0.2">
      <c r="D1520" s="1"/>
      <c r="E1520" s="1"/>
      <c r="I1520" s="2"/>
    </row>
    <row r="1521" spans="4:9" x14ac:dyDescent="0.2">
      <c r="D1521" s="1"/>
      <c r="E1521" s="1"/>
      <c r="I1521" s="2"/>
    </row>
    <row r="1522" spans="4:9" x14ac:dyDescent="0.2">
      <c r="D1522" s="1"/>
      <c r="E1522" s="1"/>
      <c r="I1522" s="2"/>
    </row>
    <row r="1523" spans="4:9" x14ac:dyDescent="0.2">
      <c r="D1523" s="1"/>
      <c r="E1523" s="1"/>
      <c r="I1523" s="2"/>
    </row>
    <row r="1524" spans="4:9" x14ac:dyDescent="0.2">
      <c r="D1524" s="1"/>
      <c r="E1524" s="1"/>
      <c r="I1524" s="2"/>
    </row>
    <row r="1525" spans="4:9" x14ac:dyDescent="0.2">
      <c r="D1525" s="1"/>
      <c r="E1525" s="1"/>
      <c r="I1525" s="2"/>
    </row>
    <row r="1526" spans="4:9" x14ac:dyDescent="0.2">
      <c r="D1526" s="1"/>
      <c r="E1526" s="1"/>
      <c r="I1526" s="2"/>
    </row>
    <row r="1527" spans="4:9" x14ac:dyDescent="0.2">
      <c r="D1527" s="1"/>
      <c r="E1527" s="1"/>
      <c r="I1527" s="2"/>
    </row>
    <row r="1528" spans="4:9" x14ac:dyDescent="0.2">
      <c r="D1528" s="1"/>
      <c r="E1528" s="1"/>
      <c r="I1528" s="2"/>
    </row>
    <row r="1529" spans="4:9" x14ac:dyDescent="0.2">
      <c r="D1529" s="1"/>
      <c r="E1529" s="1"/>
      <c r="I1529" s="2"/>
    </row>
    <row r="1530" spans="4:9" x14ac:dyDescent="0.2">
      <c r="D1530" s="1"/>
      <c r="E1530" s="1"/>
      <c r="I1530" s="2"/>
    </row>
    <row r="1531" spans="4:9" x14ac:dyDescent="0.2">
      <c r="D1531" s="1"/>
      <c r="E1531" s="1"/>
      <c r="I1531" s="2"/>
    </row>
    <row r="1532" spans="4:9" x14ac:dyDescent="0.2">
      <c r="D1532" s="1"/>
      <c r="E1532" s="1"/>
      <c r="I1532" s="2"/>
    </row>
    <row r="1533" spans="4:9" x14ac:dyDescent="0.2">
      <c r="D1533" s="1"/>
      <c r="E1533" s="1"/>
      <c r="I1533" s="2"/>
    </row>
    <row r="1534" spans="4:9" x14ac:dyDescent="0.2">
      <c r="D1534" s="1"/>
      <c r="E1534" s="1"/>
      <c r="I1534" s="2"/>
    </row>
    <row r="1535" spans="4:9" x14ac:dyDescent="0.2">
      <c r="D1535" s="1"/>
      <c r="E1535" s="1"/>
      <c r="I1535" s="2"/>
    </row>
    <row r="1536" spans="4:9" x14ac:dyDescent="0.2">
      <c r="D1536" s="1"/>
      <c r="E1536" s="1"/>
      <c r="I1536" s="2"/>
    </row>
    <row r="1537" spans="4:9" x14ac:dyDescent="0.2">
      <c r="D1537" s="1"/>
      <c r="E1537" s="1"/>
      <c r="I1537" s="2"/>
    </row>
    <row r="1538" spans="4:9" x14ac:dyDescent="0.2">
      <c r="D1538" s="1"/>
      <c r="E1538" s="1"/>
      <c r="I1538" s="2"/>
    </row>
    <row r="1539" spans="4:9" x14ac:dyDescent="0.2">
      <c r="D1539" s="1"/>
      <c r="E1539" s="1"/>
      <c r="I1539" s="2"/>
    </row>
    <row r="1540" spans="4:9" x14ac:dyDescent="0.2">
      <c r="D1540" s="1"/>
      <c r="E1540" s="1"/>
      <c r="I1540" s="2"/>
    </row>
    <row r="1541" spans="4:9" x14ac:dyDescent="0.2">
      <c r="D1541" s="1"/>
      <c r="E1541" s="1"/>
      <c r="I1541" s="2"/>
    </row>
    <row r="1542" spans="4:9" x14ac:dyDescent="0.2">
      <c r="D1542" s="1"/>
      <c r="E1542" s="1"/>
      <c r="I1542" s="2"/>
    </row>
    <row r="1543" spans="4:9" x14ac:dyDescent="0.2">
      <c r="D1543" s="1"/>
      <c r="E1543" s="1"/>
      <c r="I1543" s="2"/>
    </row>
    <row r="1544" spans="4:9" x14ac:dyDescent="0.2">
      <c r="D1544" s="1"/>
      <c r="E1544" s="1"/>
      <c r="I1544" s="2"/>
    </row>
    <row r="1545" spans="4:9" x14ac:dyDescent="0.2">
      <c r="D1545" s="1"/>
      <c r="E1545" s="1"/>
      <c r="I1545" s="2"/>
    </row>
    <row r="1546" spans="4:9" x14ac:dyDescent="0.2">
      <c r="D1546" s="1"/>
      <c r="E1546" s="1"/>
      <c r="I1546" s="2"/>
    </row>
    <row r="1547" spans="4:9" x14ac:dyDescent="0.2">
      <c r="D1547" s="1"/>
      <c r="E1547" s="1"/>
      <c r="I1547" s="2"/>
    </row>
    <row r="1548" spans="4:9" x14ac:dyDescent="0.2">
      <c r="D1548" s="1"/>
      <c r="E1548" s="1"/>
      <c r="I1548" s="2"/>
    </row>
    <row r="1549" spans="4:9" x14ac:dyDescent="0.2">
      <c r="D1549" s="1"/>
      <c r="E1549" s="1"/>
      <c r="I1549" s="2"/>
    </row>
    <row r="1550" spans="4:9" x14ac:dyDescent="0.2">
      <c r="D1550" s="1"/>
      <c r="E1550" s="1"/>
      <c r="I1550" s="2"/>
    </row>
    <row r="1551" spans="4:9" x14ac:dyDescent="0.2">
      <c r="D1551" s="1"/>
      <c r="E1551" s="1"/>
      <c r="I1551" s="2"/>
    </row>
    <row r="1552" spans="4:9" x14ac:dyDescent="0.2">
      <c r="D1552" s="1"/>
      <c r="E1552" s="1"/>
      <c r="I1552" s="2"/>
    </row>
    <row r="1553" spans="4:9" x14ac:dyDescent="0.2">
      <c r="D1553" s="1"/>
      <c r="E1553" s="1"/>
      <c r="I1553" s="2"/>
    </row>
    <row r="1554" spans="4:9" x14ac:dyDescent="0.2">
      <c r="D1554" s="1"/>
      <c r="E1554" s="1"/>
      <c r="I1554" s="2"/>
    </row>
    <row r="1555" spans="4:9" x14ac:dyDescent="0.2">
      <c r="D1555" s="1"/>
      <c r="E1555" s="1"/>
      <c r="I1555" s="2"/>
    </row>
    <row r="1556" spans="4:9" x14ac:dyDescent="0.2">
      <c r="D1556" s="1"/>
      <c r="E1556" s="1"/>
      <c r="I1556" s="2"/>
    </row>
    <row r="1557" spans="4:9" x14ac:dyDescent="0.2">
      <c r="D1557" s="1"/>
      <c r="E1557" s="1"/>
      <c r="I1557" s="2"/>
    </row>
    <row r="1558" spans="4:9" x14ac:dyDescent="0.2">
      <c r="D1558" s="1"/>
      <c r="E1558" s="1"/>
      <c r="I1558" s="2"/>
    </row>
    <row r="1559" spans="4:9" x14ac:dyDescent="0.2">
      <c r="D1559" s="1"/>
      <c r="E1559" s="1"/>
      <c r="I1559" s="2"/>
    </row>
    <row r="1560" spans="4:9" x14ac:dyDescent="0.2">
      <c r="D1560" s="1"/>
      <c r="E1560" s="1"/>
      <c r="I1560" s="2"/>
    </row>
    <row r="1561" spans="4:9" x14ac:dyDescent="0.2">
      <c r="D1561" s="1"/>
      <c r="E1561" s="1"/>
      <c r="I1561" s="2"/>
    </row>
    <row r="1562" spans="4:9" x14ac:dyDescent="0.2">
      <c r="D1562" s="1"/>
      <c r="E1562" s="1"/>
      <c r="I1562" s="2"/>
    </row>
    <row r="1563" spans="4:9" x14ac:dyDescent="0.2">
      <c r="D1563" s="1"/>
      <c r="E1563" s="1"/>
      <c r="I1563" s="2"/>
    </row>
    <row r="1564" spans="4:9" x14ac:dyDescent="0.2">
      <c r="D1564" s="1"/>
      <c r="E1564" s="1"/>
      <c r="I1564" s="2"/>
    </row>
    <row r="1565" spans="4:9" x14ac:dyDescent="0.2">
      <c r="D1565" s="1"/>
      <c r="E1565" s="1"/>
      <c r="I1565" s="2"/>
    </row>
    <row r="1566" spans="4:9" x14ac:dyDescent="0.2">
      <c r="D1566" s="1"/>
      <c r="E1566" s="1"/>
      <c r="I1566" s="2"/>
    </row>
    <row r="1567" spans="4:9" x14ac:dyDescent="0.2">
      <c r="D1567" s="1"/>
      <c r="E1567" s="1"/>
      <c r="I1567" s="2"/>
    </row>
    <row r="1568" spans="4:9" x14ac:dyDescent="0.2">
      <c r="D1568" s="1"/>
      <c r="E1568" s="1"/>
      <c r="I1568" s="2"/>
    </row>
    <row r="1569" spans="4:9" x14ac:dyDescent="0.2">
      <c r="D1569" s="1"/>
      <c r="E1569" s="1"/>
      <c r="I1569" s="2"/>
    </row>
    <row r="1570" spans="4:9" x14ac:dyDescent="0.2">
      <c r="D1570" s="1"/>
      <c r="E1570" s="1"/>
      <c r="I1570" s="2"/>
    </row>
    <row r="1571" spans="4:9" x14ac:dyDescent="0.2">
      <c r="D1571" s="1"/>
      <c r="E1571" s="1"/>
      <c r="I1571" s="2"/>
    </row>
    <row r="1572" spans="4:9" x14ac:dyDescent="0.2">
      <c r="D1572" s="1"/>
      <c r="E1572" s="1"/>
      <c r="I1572" s="2"/>
    </row>
    <row r="1573" spans="4:9" x14ac:dyDescent="0.2">
      <c r="D1573" s="1"/>
      <c r="E1573" s="1"/>
      <c r="I1573" s="2"/>
    </row>
    <row r="1574" spans="4:9" x14ac:dyDescent="0.2">
      <c r="D1574" s="1"/>
      <c r="E1574" s="1"/>
      <c r="I1574" s="2"/>
    </row>
    <row r="1575" spans="4:9" x14ac:dyDescent="0.2">
      <c r="D1575" s="1"/>
      <c r="E1575" s="1"/>
      <c r="I1575" s="2"/>
    </row>
    <row r="1576" spans="4:9" x14ac:dyDescent="0.2">
      <c r="D1576" s="1"/>
      <c r="E1576" s="1"/>
      <c r="I1576" s="2"/>
    </row>
    <row r="1577" spans="4:9" x14ac:dyDescent="0.2">
      <c r="D1577" s="1"/>
      <c r="E1577" s="1"/>
      <c r="I1577" s="2"/>
    </row>
    <row r="1578" spans="4:9" x14ac:dyDescent="0.2">
      <c r="D1578" s="1"/>
      <c r="E1578" s="1"/>
      <c r="I1578" s="2"/>
    </row>
    <row r="1579" spans="4:9" x14ac:dyDescent="0.2">
      <c r="D1579" s="1"/>
      <c r="E1579" s="1"/>
      <c r="I1579" s="2"/>
    </row>
    <row r="1580" spans="4:9" x14ac:dyDescent="0.2">
      <c r="D1580" s="1"/>
      <c r="E1580" s="1"/>
      <c r="I1580" s="2"/>
    </row>
    <row r="1581" spans="4:9" x14ac:dyDescent="0.2">
      <c r="D1581" s="1"/>
      <c r="E1581" s="1"/>
      <c r="I1581" s="2"/>
    </row>
    <row r="1582" spans="4:9" x14ac:dyDescent="0.2">
      <c r="D1582" s="1"/>
      <c r="E1582" s="1"/>
      <c r="I1582" s="2"/>
    </row>
    <row r="1583" spans="4:9" x14ac:dyDescent="0.2">
      <c r="D1583" s="1"/>
      <c r="E1583" s="1"/>
      <c r="I1583" s="2"/>
    </row>
    <row r="1584" spans="4:9" x14ac:dyDescent="0.2">
      <c r="D1584" s="1"/>
      <c r="E1584" s="1"/>
      <c r="I1584" s="2"/>
    </row>
    <row r="1585" spans="4:9" x14ac:dyDescent="0.2">
      <c r="D1585" s="1"/>
      <c r="E1585" s="1"/>
      <c r="I1585" s="2"/>
    </row>
    <row r="1586" spans="4:9" x14ac:dyDescent="0.2">
      <c r="D1586" s="1"/>
      <c r="E1586" s="1"/>
      <c r="I1586" s="2"/>
    </row>
    <row r="1587" spans="4:9" x14ac:dyDescent="0.2">
      <c r="D1587" s="1"/>
      <c r="E1587" s="1"/>
      <c r="I1587" s="2"/>
    </row>
    <row r="1588" spans="4:9" x14ac:dyDescent="0.2">
      <c r="D1588" s="1"/>
      <c r="E1588" s="1"/>
      <c r="I1588" s="2"/>
    </row>
    <row r="1589" spans="4:9" x14ac:dyDescent="0.2">
      <c r="D1589" s="1"/>
      <c r="E1589" s="1"/>
      <c r="I1589" s="2"/>
    </row>
    <row r="1590" spans="4:9" x14ac:dyDescent="0.2">
      <c r="D1590" s="1"/>
      <c r="E1590" s="1"/>
      <c r="I1590" s="2"/>
    </row>
    <row r="1591" spans="4:9" x14ac:dyDescent="0.2">
      <c r="D1591" s="1"/>
      <c r="E1591" s="1"/>
      <c r="I1591" s="2"/>
    </row>
    <row r="1592" spans="4:9" x14ac:dyDescent="0.2">
      <c r="D1592" s="1"/>
      <c r="E1592" s="1"/>
      <c r="I1592" s="2"/>
    </row>
    <row r="1593" spans="4:9" x14ac:dyDescent="0.2">
      <c r="D1593" s="1"/>
      <c r="E1593" s="1"/>
      <c r="I1593" s="2"/>
    </row>
    <row r="1594" spans="4:9" x14ac:dyDescent="0.2">
      <c r="D1594" s="1"/>
      <c r="E1594" s="1"/>
      <c r="I1594" s="2"/>
    </row>
    <row r="1595" spans="4:9" x14ac:dyDescent="0.2">
      <c r="D1595" s="1"/>
      <c r="E1595" s="1"/>
      <c r="I1595" s="2"/>
    </row>
    <row r="1596" spans="4:9" x14ac:dyDescent="0.2">
      <c r="D1596" s="1"/>
      <c r="E1596" s="1"/>
      <c r="I1596" s="2"/>
    </row>
    <row r="1597" spans="4:9" x14ac:dyDescent="0.2">
      <c r="D1597" s="1"/>
      <c r="E1597" s="1"/>
      <c r="I1597" s="2"/>
    </row>
    <row r="1598" spans="4:9" x14ac:dyDescent="0.2">
      <c r="D1598" s="1"/>
      <c r="E1598" s="1"/>
      <c r="I1598" s="2"/>
    </row>
    <row r="1599" spans="4:9" x14ac:dyDescent="0.2">
      <c r="D1599" s="1"/>
      <c r="E1599" s="1"/>
      <c r="I1599" s="2"/>
    </row>
    <row r="1600" spans="4:9" x14ac:dyDescent="0.2">
      <c r="D1600" s="1"/>
      <c r="E1600" s="1"/>
      <c r="I1600" s="2"/>
    </row>
    <row r="1601" spans="4:9" x14ac:dyDescent="0.2">
      <c r="D1601" s="1"/>
      <c r="E1601" s="1"/>
      <c r="I1601" s="2"/>
    </row>
    <row r="1602" spans="4:9" x14ac:dyDescent="0.2">
      <c r="D1602" s="1"/>
      <c r="E1602" s="1"/>
      <c r="I1602" s="2"/>
    </row>
    <row r="1603" spans="4:9" x14ac:dyDescent="0.2">
      <c r="D1603" s="1"/>
      <c r="E1603" s="1"/>
      <c r="I1603" s="2"/>
    </row>
    <row r="1604" spans="4:9" x14ac:dyDescent="0.2">
      <c r="D1604" s="1"/>
      <c r="E1604" s="1"/>
      <c r="I1604" s="2"/>
    </row>
    <row r="1605" spans="4:9" x14ac:dyDescent="0.2">
      <c r="D1605" s="1"/>
      <c r="E1605" s="1"/>
      <c r="I1605" s="2"/>
    </row>
    <row r="1606" spans="4:9" x14ac:dyDescent="0.2">
      <c r="D1606" s="1"/>
      <c r="E1606" s="1"/>
      <c r="I1606" s="2"/>
    </row>
    <row r="1607" spans="4:9" x14ac:dyDescent="0.2">
      <c r="D1607" s="1"/>
      <c r="E1607" s="1"/>
      <c r="I1607" s="2"/>
    </row>
    <row r="1608" spans="4:9" x14ac:dyDescent="0.2">
      <c r="D1608" s="1"/>
      <c r="E1608" s="1"/>
      <c r="I1608" s="2"/>
    </row>
    <row r="1609" spans="4:9" x14ac:dyDescent="0.2">
      <c r="D1609" s="1"/>
      <c r="E1609" s="1"/>
      <c r="I1609" s="2"/>
    </row>
    <row r="1610" spans="4:9" x14ac:dyDescent="0.2">
      <c r="D1610" s="1"/>
      <c r="E1610" s="1"/>
      <c r="I1610" s="2"/>
    </row>
    <row r="1611" spans="4:9" x14ac:dyDescent="0.2">
      <c r="D1611" s="1"/>
      <c r="E1611" s="1"/>
      <c r="I1611" s="2"/>
    </row>
    <row r="1612" spans="4:9" x14ac:dyDescent="0.2">
      <c r="D1612" s="1"/>
      <c r="E1612" s="1"/>
      <c r="I1612" s="2"/>
    </row>
    <row r="1613" spans="4:9" x14ac:dyDescent="0.2">
      <c r="D1613" s="1"/>
      <c r="E1613" s="1"/>
      <c r="I1613" s="2"/>
    </row>
    <row r="1614" spans="4:9" x14ac:dyDescent="0.2">
      <c r="D1614" s="1"/>
      <c r="E1614" s="1"/>
      <c r="I1614" s="2"/>
    </row>
    <row r="1615" spans="4:9" x14ac:dyDescent="0.2">
      <c r="D1615" s="1"/>
      <c r="E1615" s="1"/>
      <c r="I1615" s="2"/>
    </row>
    <row r="1616" spans="4:9" x14ac:dyDescent="0.2">
      <c r="D1616" s="1"/>
      <c r="E1616" s="1"/>
      <c r="I1616" s="2"/>
    </row>
    <row r="1617" spans="4:9" x14ac:dyDescent="0.2">
      <c r="D1617" s="1"/>
      <c r="E1617" s="1"/>
      <c r="I1617" s="2"/>
    </row>
    <row r="1618" spans="4:9" x14ac:dyDescent="0.2">
      <c r="D1618" s="1"/>
      <c r="E1618" s="1"/>
      <c r="I1618" s="2"/>
    </row>
    <row r="1619" spans="4:9" x14ac:dyDescent="0.2">
      <c r="D1619" s="1"/>
      <c r="E1619" s="1"/>
      <c r="I1619" s="2"/>
    </row>
    <row r="1620" spans="4:9" x14ac:dyDescent="0.2">
      <c r="D1620" s="1"/>
      <c r="E1620" s="1"/>
      <c r="I1620" s="2"/>
    </row>
    <row r="1621" spans="4:9" x14ac:dyDescent="0.2">
      <c r="D1621" s="1"/>
      <c r="E1621" s="1"/>
      <c r="I1621" s="2"/>
    </row>
    <row r="1622" spans="4:9" x14ac:dyDescent="0.2">
      <c r="D1622" s="1"/>
      <c r="E1622" s="1"/>
      <c r="I1622" s="2"/>
    </row>
    <row r="1623" spans="4:9" x14ac:dyDescent="0.2">
      <c r="D1623" s="1"/>
      <c r="E1623" s="1"/>
      <c r="I1623" s="2"/>
    </row>
    <row r="1624" spans="4:9" x14ac:dyDescent="0.2">
      <c r="D1624" s="1"/>
      <c r="E1624" s="1"/>
      <c r="I1624" s="2"/>
    </row>
    <row r="1625" spans="4:9" x14ac:dyDescent="0.2">
      <c r="D1625" s="1"/>
      <c r="E1625" s="1"/>
      <c r="I1625" s="2"/>
    </row>
    <row r="1626" spans="4:9" x14ac:dyDescent="0.2">
      <c r="D1626" s="1"/>
      <c r="E1626" s="1"/>
      <c r="I1626" s="2"/>
    </row>
    <row r="1627" spans="4:9" x14ac:dyDescent="0.2">
      <c r="D1627" s="1"/>
      <c r="E1627" s="1"/>
      <c r="I1627" s="2"/>
    </row>
    <row r="1628" spans="4:9" x14ac:dyDescent="0.2">
      <c r="D1628" s="1"/>
      <c r="E1628" s="1"/>
      <c r="I1628" s="2"/>
    </row>
    <row r="1629" spans="4:9" x14ac:dyDescent="0.2">
      <c r="D1629" s="1"/>
      <c r="E1629" s="1"/>
      <c r="I1629" s="2"/>
    </row>
    <row r="1630" spans="4:9" x14ac:dyDescent="0.2">
      <c r="D1630" s="1"/>
      <c r="E1630" s="1"/>
      <c r="I1630" s="2"/>
    </row>
    <row r="1631" spans="4:9" x14ac:dyDescent="0.2">
      <c r="D1631" s="1"/>
      <c r="E1631" s="1"/>
      <c r="I1631" s="2"/>
    </row>
    <row r="1632" spans="4:9" x14ac:dyDescent="0.2">
      <c r="D1632" s="1"/>
      <c r="E1632" s="1"/>
      <c r="I1632" s="2"/>
    </row>
    <row r="1633" spans="4:9" x14ac:dyDescent="0.2">
      <c r="D1633" s="1"/>
      <c r="E1633" s="1"/>
      <c r="I1633" s="2"/>
    </row>
    <row r="1634" spans="4:9" x14ac:dyDescent="0.2">
      <c r="D1634" s="1"/>
      <c r="E1634" s="1"/>
      <c r="I1634" s="2"/>
    </row>
    <row r="1635" spans="4:9" x14ac:dyDescent="0.2">
      <c r="D1635" s="1"/>
      <c r="E1635" s="1"/>
      <c r="I1635" s="2"/>
    </row>
    <row r="1636" spans="4:9" x14ac:dyDescent="0.2">
      <c r="D1636" s="1"/>
      <c r="E1636" s="1"/>
      <c r="I1636" s="2"/>
    </row>
    <row r="1637" spans="4:9" x14ac:dyDescent="0.2">
      <c r="D1637" s="1"/>
      <c r="E1637" s="1"/>
      <c r="I1637" s="2"/>
    </row>
    <row r="1638" spans="4:9" x14ac:dyDescent="0.2">
      <c r="D1638" s="1"/>
      <c r="E1638" s="1"/>
      <c r="I1638" s="2"/>
    </row>
    <row r="1639" spans="4:9" x14ac:dyDescent="0.2">
      <c r="D1639" s="1"/>
      <c r="E1639" s="1"/>
      <c r="I1639" s="2"/>
    </row>
    <row r="1640" spans="4:9" x14ac:dyDescent="0.2">
      <c r="D1640" s="1"/>
      <c r="E1640" s="1"/>
      <c r="I1640" s="2"/>
    </row>
    <row r="1641" spans="4:9" x14ac:dyDescent="0.2">
      <c r="D1641" s="1"/>
      <c r="E1641" s="1"/>
      <c r="I1641" s="2"/>
    </row>
    <row r="1642" spans="4:9" x14ac:dyDescent="0.2">
      <c r="D1642" s="1"/>
      <c r="E1642" s="1"/>
      <c r="I1642" s="2"/>
    </row>
    <row r="1643" spans="4:9" x14ac:dyDescent="0.2">
      <c r="D1643" s="1"/>
      <c r="E1643" s="1"/>
      <c r="I1643" s="2"/>
    </row>
    <row r="1644" spans="4:9" x14ac:dyDescent="0.2">
      <c r="D1644" s="1"/>
      <c r="E1644" s="1"/>
      <c r="I1644" s="2"/>
    </row>
    <row r="1645" spans="4:9" x14ac:dyDescent="0.2">
      <c r="D1645" s="1"/>
      <c r="E1645" s="1"/>
      <c r="I1645" s="2"/>
    </row>
    <row r="1646" spans="4:9" x14ac:dyDescent="0.2">
      <c r="D1646" s="1"/>
      <c r="E1646" s="1"/>
      <c r="I1646" s="2"/>
    </row>
    <row r="1647" spans="4:9" x14ac:dyDescent="0.2">
      <c r="D1647" s="1"/>
      <c r="E1647" s="1"/>
      <c r="I1647" s="2"/>
    </row>
    <row r="1648" spans="4:9" x14ac:dyDescent="0.2">
      <c r="D1648" s="1"/>
      <c r="E1648" s="1"/>
      <c r="I1648" s="2"/>
    </row>
    <row r="1649" spans="4:9" x14ac:dyDescent="0.2">
      <c r="D1649" s="1"/>
      <c r="E1649" s="1"/>
      <c r="I1649" s="2"/>
    </row>
    <row r="1650" spans="4:9" x14ac:dyDescent="0.2">
      <c r="D1650" s="1"/>
      <c r="E1650" s="1"/>
      <c r="I1650" s="2"/>
    </row>
    <row r="1651" spans="4:9" x14ac:dyDescent="0.2">
      <c r="D1651" s="1"/>
      <c r="E1651" s="1"/>
      <c r="I1651" s="2"/>
    </row>
    <row r="1652" spans="4:9" x14ac:dyDescent="0.2">
      <c r="D1652" s="1"/>
      <c r="E1652" s="1"/>
      <c r="I1652" s="2"/>
    </row>
    <row r="1653" spans="4:9" x14ac:dyDescent="0.2">
      <c r="D1653" s="1"/>
      <c r="E1653" s="1"/>
      <c r="I1653" s="2"/>
    </row>
    <row r="1654" spans="4:9" x14ac:dyDescent="0.2">
      <c r="D1654" s="1"/>
      <c r="E1654" s="1"/>
      <c r="I1654" s="2"/>
    </row>
    <row r="1655" spans="4:9" x14ac:dyDescent="0.2">
      <c r="D1655" s="1"/>
      <c r="E1655" s="1"/>
      <c r="I1655" s="2"/>
    </row>
    <row r="1656" spans="4:9" x14ac:dyDescent="0.2">
      <c r="D1656" s="1"/>
      <c r="E1656" s="1"/>
      <c r="I1656" s="2"/>
    </row>
    <row r="1657" spans="4:9" x14ac:dyDescent="0.2">
      <c r="D1657" s="1"/>
      <c r="E1657" s="1"/>
      <c r="I1657" s="2"/>
    </row>
    <row r="1658" spans="4:9" x14ac:dyDescent="0.2">
      <c r="D1658" s="1"/>
      <c r="E1658" s="1"/>
      <c r="I1658" s="2"/>
    </row>
    <row r="1659" spans="4:9" x14ac:dyDescent="0.2">
      <c r="D1659" s="1"/>
      <c r="E1659" s="1"/>
      <c r="I1659" s="2"/>
    </row>
    <row r="1660" spans="4:9" x14ac:dyDescent="0.2">
      <c r="D1660" s="1"/>
      <c r="E1660" s="1"/>
      <c r="I1660" s="2"/>
    </row>
    <row r="1661" spans="4:9" x14ac:dyDescent="0.2">
      <c r="D1661" s="1"/>
      <c r="E1661" s="1"/>
      <c r="I1661" s="2"/>
    </row>
    <row r="1662" spans="4:9" x14ac:dyDescent="0.2">
      <c r="D1662" s="1"/>
      <c r="E1662" s="1"/>
      <c r="I1662" s="2"/>
    </row>
    <row r="1663" spans="4:9" x14ac:dyDescent="0.2">
      <c r="D1663" s="1"/>
      <c r="E1663" s="1"/>
      <c r="I1663" s="2"/>
    </row>
    <row r="1664" spans="4:9" x14ac:dyDescent="0.2">
      <c r="D1664" s="1"/>
      <c r="E1664" s="1"/>
      <c r="I1664" s="2"/>
    </row>
    <row r="1665" spans="4:9" x14ac:dyDescent="0.2">
      <c r="D1665" s="1"/>
      <c r="E1665" s="1"/>
      <c r="I1665" s="2"/>
    </row>
    <row r="1666" spans="4:9" x14ac:dyDescent="0.2">
      <c r="D1666" s="1"/>
      <c r="E1666" s="1"/>
      <c r="I1666" s="2"/>
    </row>
    <row r="1667" spans="4:9" x14ac:dyDescent="0.2">
      <c r="D1667" s="1"/>
      <c r="E1667" s="1"/>
      <c r="I1667" s="2"/>
    </row>
    <row r="1668" spans="4:9" x14ac:dyDescent="0.2">
      <c r="D1668" s="1"/>
      <c r="E1668" s="1"/>
      <c r="I1668" s="2"/>
    </row>
    <row r="1669" spans="4:9" x14ac:dyDescent="0.2">
      <c r="D1669" s="1"/>
      <c r="E1669" s="1"/>
      <c r="I1669" s="2"/>
    </row>
    <row r="1670" spans="4:9" x14ac:dyDescent="0.2">
      <c r="D1670" s="1"/>
      <c r="E1670" s="1"/>
      <c r="I1670" s="2"/>
    </row>
    <row r="1671" spans="4:9" x14ac:dyDescent="0.2">
      <c r="D1671" s="1"/>
      <c r="E1671" s="1"/>
      <c r="I1671" s="2"/>
    </row>
    <row r="1672" spans="4:9" x14ac:dyDescent="0.2">
      <c r="D1672" s="1"/>
      <c r="E1672" s="1"/>
      <c r="I1672" s="2"/>
    </row>
    <row r="1673" spans="4:9" x14ac:dyDescent="0.2">
      <c r="D1673" s="1"/>
      <c r="E1673" s="1"/>
      <c r="I1673" s="2"/>
    </row>
    <row r="1674" spans="4:9" x14ac:dyDescent="0.2">
      <c r="D1674" s="1"/>
      <c r="E1674" s="1"/>
      <c r="I1674" s="2"/>
    </row>
    <row r="1675" spans="4:9" x14ac:dyDescent="0.2">
      <c r="D1675" s="1"/>
      <c r="E1675" s="1"/>
      <c r="I1675" s="2"/>
    </row>
    <row r="1676" spans="4:9" x14ac:dyDescent="0.2">
      <c r="D1676" s="1"/>
      <c r="E1676" s="1"/>
      <c r="I1676" s="2"/>
    </row>
    <row r="1677" spans="4:9" x14ac:dyDescent="0.2">
      <c r="D1677" s="1"/>
      <c r="E1677" s="1"/>
      <c r="I1677" s="2"/>
    </row>
    <row r="1678" spans="4:9" x14ac:dyDescent="0.2">
      <c r="D1678" s="1"/>
      <c r="E1678" s="1"/>
      <c r="I1678" s="2"/>
    </row>
    <row r="1679" spans="4:9" x14ac:dyDescent="0.2">
      <c r="D1679" s="1"/>
      <c r="E1679" s="1"/>
      <c r="I1679" s="2"/>
    </row>
    <row r="1680" spans="4:9" x14ac:dyDescent="0.2">
      <c r="D1680" s="1"/>
      <c r="E1680" s="1"/>
      <c r="I1680" s="2"/>
    </row>
    <row r="1681" spans="4:9" x14ac:dyDescent="0.2">
      <c r="D1681" s="1"/>
      <c r="E1681" s="1"/>
      <c r="I1681" s="2"/>
    </row>
    <row r="1682" spans="4:9" x14ac:dyDescent="0.2">
      <c r="D1682" s="1"/>
      <c r="E1682" s="1"/>
      <c r="I1682" s="2"/>
    </row>
    <row r="1683" spans="4:9" x14ac:dyDescent="0.2">
      <c r="D1683" s="1"/>
      <c r="E1683" s="1"/>
      <c r="I1683" s="2"/>
    </row>
    <row r="1684" spans="4:9" x14ac:dyDescent="0.2">
      <c r="D1684" s="1"/>
      <c r="E1684" s="1"/>
      <c r="I1684" s="2"/>
    </row>
    <row r="1685" spans="4:9" x14ac:dyDescent="0.2">
      <c r="D1685" s="1"/>
      <c r="E1685" s="1"/>
      <c r="I1685" s="2"/>
    </row>
    <row r="1686" spans="4:9" x14ac:dyDescent="0.2">
      <c r="D1686" s="1"/>
      <c r="E1686" s="1"/>
      <c r="I1686" s="2"/>
    </row>
    <row r="1687" spans="4:9" x14ac:dyDescent="0.2">
      <c r="D1687" s="1"/>
      <c r="E1687" s="1"/>
      <c r="I1687" s="2"/>
    </row>
    <row r="1688" spans="4:9" x14ac:dyDescent="0.2">
      <c r="D1688" s="1"/>
      <c r="E1688" s="1"/>
      <c r="I1688" s="2"/>
    </row>
    <row r="1689" spans="4:9" x14ac:dyDescent="0.2">
      <c r="D1689" s="1"/>
      <c r="E1689" s="1"/>
      <c r="I1689" s="2"/>
    </row>
    <row r="1690" spans="4:9" x14ac:dyDescent="0.2">
      <c r="D1690" s="1"/>
      <c r="E1690" s="1"/>
      <c r="I1690" s="2"/>
    </row>
    <row r="1691" spans="4:9" x14ac:dyDescent="0.2">
      <c r="D1691" s="1"/>
      <c r="E1691" s="1"/>
      <c r="I1691" s="2"/>
    </row>
    <row r="1692" spans="4:9" x14ac:dyDescent="0.2">
      <c r="D1692" s="1"/>
      <c r="E1692" s="1"/>
      <c r="I1692" s="2"/>
    </row>
    <row r="1693" spans="4:9" x14ac:dyDescent="0.2">
      <c r="D1693" s="1"/>
      <c r="E1693" s="1"/>
      <c r="I1693" s="2"/>
    </row>
    <row r="1694" spans="4:9" x14ac:dyDescent="0.2">
      <c r="D1694" s="1"/>
      <c r="E1694" s="1"/>
      <c r="I1694" s="2"/>
    </row>
    <row r="1695" spans="4:9" x14ac:dyDescent="0.2">
      <c r="D1695" s="1"/>
      <c r="E1695" s="1"/>
      <c r="I1695" s="2"/>
    </row>
    <row r="1696" spans="4:9" x14ac:dyDescent="0.2">
      <c r="D1696" s="1"/>
      <c r="E1696" s="1"/>
      <c r="I1696" s="2"/>
    </row>
    <row r="1697" spans="4:9" x14ac:dyDescent="0.2">
      <c r="D1697" s="1"/>
      <c r="E1697" s="1"/>
      <c r="I1697" s="2"/>
    </row>
    <row r="1698" spans="4:9" x14ac:dyDescent="0.2">
      <c r="D1698" s="1"/>
      <c r="E1698" s="1"/>
      <c r="I1698" s="2"/>
    </row>
    <row r="1699" spans="4:9" x14ac:dyDescent="0.2">
      <c r="D1699" s="1"/>
      <c r="E1699" s="1"/>
      <c r="I1699" s="2"/>
    </row>
    <row r="1700" spans="4:9" x14ac:dyDescent="0.2">
      <c r="D1700" s="1"/>
      <c r="E1700" s="1"/>
      <c r="I1700" s="2"/>
    </row>
    <row r="1701" spans="4:9" x14ac:dyDescent="0.2">
      <c r="D1701" s="1"/>
      <c r="E1701" s="1"/>
      <c r="I1701" s="2"/>
    </row>
    <row r="1702" spans="4:9" x14ac:dyDescent="0.2">
      <c r="D1702" s="1"/>
      <c r="E1702" s="1"/>
      <c r="I1702" s="2"/>
    </row>
    <row r="1703" spans="4:9" x14ac:dyDescent="0.2">
      <c r="D1703" s="1"/>
      <c r="E1703" s="1"/>
      <c r="I1703" s="2"/>
    </row>
    <row r="1704" spans="4:9" x14ac:dyDescent="0.2">
      <c r="D1704" s="1"/>
      <c r="E1704" s="1"/>
      <c r="I1704" s="2"/>
    </row>
    <row r="1705" spans="4:9" x14ac:dyDescent="0.2">
      <c r="D1705" s="1"/>
      <c r="E1705" s="1"/>
      <c r="I1705" s="2"/>
    </row>
    <row r="1706" spans="4:9" x14ac:dyDescent="0.2">
      <c r="D1706" s="1"/>
      <c r="E1706" s="1"/>
      <c r="I1706" s="2"/>
    </row>
    <row r="1707" spans="4:9" x14ac:dyDescent="0.2">
      <c r="D1707" s="1"/>
      <c r="E1707" s="1"/>
      <c r="I1707" s="2"/>
    </row>
    <row r="1708" spans="4:9" x14ac:dyDescent="0.2">
      <c r="D1708" s="1"/>
      <c r="E1708" s="1"/>
      <c r="I1708" s="2"/>
    </row>
    <row r="1709" spans="4:9" x14ac:dyDescent="0.2">
      <c r="D1709" s="1"/>
      <c r="E1709" s="1"/>
      <c r="I1709" s="2"/>
    </row>
    <row r="1710" spans="4:9" x14ac:dyDescent="0.2">
      <c r="D1710" s="1"/>
      <c r="E1710" s="1"/>
      <c r="I1710" s="2"/>
    </row>
    <row r="1711" spans="4:9" x14ac:dyDescent="0.2">
      <c r="D1711" s="1"/>
      <c r="E1711" s="1"/>
      <c r="I1711" s="2"/>
    </row>
    <row r="1712" spans="4:9" x14ac:dyDescent="0.2">
      <c r="D1712" s="1"/>
      <c r="E1712" s="1"/>
      <c r="I1712" s="2"/>
    </row>
    <row r="1713" spans="4:9" x14ac:dyDescent="0.2">
      <c r="D1713" s="1"/>
      <c r="E1713" s="1"/>
      <c r="I1713" s="2"/>
    </row>
    <row r="1714" spans="4:9" x14ac:dyDescent="0.2">
      <c r="D1714" s="1"/>
      <c r="E1714" s="1"/>
      <c r="I1714" s="2"/>
    </row>
    <row r="1715" spans="4:9" x14ac:dyDescent="0.2">
      <c r="D1715" s="1"/>
      <c r="E1715" s="1"/>
      <c r="I1715" s="2"/>
    </row>
    <row r="1716" spans="4:9" x14ac:dyDescent="0.2">
      <c r="D1716" s="1"/>
      <c r="E1716" s="1"/>
      <c r="I1716" s="2"/>
    </row>
    <row r="1717" spans="4:9" x14ac:dyDescent="0.2">
      <c r="D1717" s="1"/>
      <c r="E1717" s="1"/>
      <c r="I1717" s="2"/>
    </row>
    <row r="1718" spans="4:9" x14ac:dyDescent="0.2">
      <c r="D1718" s="1"/>
      <c r="E1718" s="1"/>
      <c r="I1718" s="2"/>
    </row>
    <row r="1719" spans="4:9" x14ac:dyDescent="0.2">
      <c r="D1719" s="1"/>
      <c r="E1719" s="1"/>
      <c r="I1719" s="2"/>
    </row>
    <row r="1720" spans="4:9" x14ac:dyDescent="0.2">
      <c r="D1720" s="1"/>
      <c r="E1720" s="1"/>
      <c r="I1720" s="2"/>
    </row>
    <row r="1721" spans="4:9" x14ac:dyDescent="0.2">
      <c r="D1721" s="1"/>
      <c r="E1721" s="1"/>
      <c r="I1721" s="2"/>
    </row>
    <row r="1722" spans="4:9" x14ac:dyDescent="0.2">
      <c r="D1722" s="1"/>
      <c r="E1722" s="1"/>
      <c r="I1722" s="2"/>
    </row>
    <row r="1723" spans="4:9" x14ac:dyDescent="0.2">
      <c r="D1723" s="1"/>
      <c r="E1723" s="1"/>
      <c r="I1723" s="2"/>
    </row>
    <row r="1724" spans="4:9" x14ac:dyDescent="0.2">
      <c r="D1724" s="1"/>
      <c r="E1724" s="1"/>
      <c r="I1724" s="2"/>
    </row>
    <row r="1725" spans="4:9" x14ac:dyDescent="0.2">
      <c r="D1725" s="1"/>
      <c r="E1725" s="1"/>
      <c r="I1725" s="2"/>
    </row>
    <row r="1726" spans="4:9" x14ac:dyDescent="0.2">
      <c r="D1726" s="1"/>
      <c r="E1726" s="1"/>
      <c r="I1726" s="2"/>
    </row>
    <row r="1727" spans="4:9" x14ac:dyDescent="0.2">
      <c r="D1727" s="1"/>
      <c r="E1727" s="1"/>
      <c r="I1727" s="2"/>
    </row>
    <row r="1728" spans="4:9" x14ac:dyDescent="0.2">
      <c r="D1728" s="1"/>
      <c r="E1728" s="1"/>
      <c r="I1728" s="2"/>
    </row>
    <row r="1729" spans="4:9" x14ac:dyDescent="0.2">
      <c r="D1729" s="1"/>
      <c r="E1729" s="1"/>
      <c r="I1729" s="2"/>
    </row>
    <row r="1730" spans="4:9" x14ac:dyDescent="0.2">
      <c r="D1730" s="1"/>
      <c r="E1730" s="1"/>
      <c r="I1730" s="2"/>
    </row>
    <row r="1731" spans="4:9" x14ac:dyDescent="0.2">
      <c r="D1731" s="1"/>
      <c r="E1731" s="1"/>
      <c r="I1731" s="2"/>
    </row>
    <row r="1732" spans="4:9" x14ac:dyDescent="0.2">
      <c r="D1732" s="1"/>
      <c r="E1732" s="1"/>
      <c r="I1732" s="2"/>
    </row>
    <row r="1733" spans="4:9" x14ac:dyDescent="0.2">
      <c r="D1733" s="1"/>
      <c r="E1733" s="1"/>
      <c r="I1733" s="2"/>
    </row>
    <row r="1734" spans="4:9" x14ac:dyDescent="0.2">
      <c r="D1734" s="1"/>
      <c r="E1734" s="1"/>
      <c r="I1734" s="2"/>
    </row>
    <row r="1735" spans="4:9" x14ac:dyDescent="0.2">
      <c r="D1735" s="1"/>
      <c r="E1735" s="1"/>
      <c r="I1735" s="2"/>
    </row>
    <row r="1736" spans="4:9" x14ac:dyDescent="0.2">
      <c r="D1736" s="1"/>
      <c r="E1736" s="1"/>
      <c r="I1736" s="2"/>
    </row>
    <row r="1737" spans="4:9" x14ac:dyDescent="0.2">
      <c r="D1737" s="1"/>
      <c r="E1737" s="1"/>
      <c r="I1737" s="2"/>
    </row>
    <row r="1738" spans="4:9" x14ac:dyDescent="0.2">
      <c r="D1738" s="1"/>
      <c r="E1738" s="1"/>
      <c r="I1738" s="2"/>
    </row>
    <row r="1739" spans="4:9" x14ac:dyDescent="0.2">
      <c r="D1739" s="1"/>
      <c r="E1739" s="1"/>
      <c r="I1739" s="2"/>
    </row>
    <row r="1740" spans="4:9" x14ac:dyDescent="0.2">
      <c r="D1740" s="1"/>
      <c r="E1740" s="1"/>
      <c r="I1740" s="2"/>
    </row>
    <row r="1741" spans="4:9" x14ac:dyDescent="0.2">
      <c r="D1741" s="1"/>
      <c r="E1741" s="1"/>
      <c r="I1741" s="2"/>
    </row>
    <row r="1742" spans="4:9" x14ac:dyDescent="0.2">
      <c r="D1742" s="1"/>
      <c r="E1742" s="1"/>
      <c r="I1742" s="2"/>
    </row>
    <row r="1743" spans="4:9" x14ac:dyDescent="0.2">
      <c r="D1743" s="1"/>
      <c r="E1743" s="1"/>
      <c r="I1743" s="2"/>
    </row>
    <row r="1744" spans="4:9" x14ac:dyDescent="0.2">
      <c r="D1744" s="1"/>
      <c r="E1744" s="1"/>
      <c r="I1744" s="2"/>
    </row>
    <row r="1745" spans="4:9" x14ac:dyDescent="0.2">
      <c r="D1745" s="1"/>
      <c r="E1745" s="1"/>
      <c r="I1745" s="2"/>
    </row>
    <row r="1746" spans="4:9" x14ac:dyDescent="0.2">
      <c r="D1746" s="1"/>
      <c r="E1746" s="1"/>
      <c r="I1746" s="2"/>
    </row>
    <row r="1747" spans="4:9" x14ac:dyDescent="0.2">
      <c r="D1747" s="1"/>
      <c r="E1747" s="1"/>
      <c r="I1747" s="2"/>
    </row>
    <row r="1748" spans="4:9" x14ac:dyDescent="0.2">
      <c r="D1748" s="1"/>
      <c r="E1748" s="1"/>
      <c r="I1748" s="2"/>
    </row>
    <row r="1749" spans="4:9" x14ac:dyDescent="0.2">
      <c r="D1749" s="1"/>
      <c r="E1749" s="1"/>
      <c r="I1749" s="2"/>
    </row>
    <row r="1750" spans="4:9" x14ac:dyDescent="0.2">
      <c r="D1750" s="1"/>
      <c r="E1750" s="1"/>
      <c r="I1750" s="2"/>
    </row>
    <row r="1751" spans="4:9" x14ac:dyDescent="0.2">
      <c r="D1751" s="1"/>
      <c r="E1751" s="1"/>
      <c r="I1751" s="2"/>
    </row>
    <row r="1752" spans="4:9" x14ac:dyDescent="0.2">
      <c r="D1752" s="1"/>
      <c r="E1752" s="1"/>
      <c r="I1752" s="2"/>
    </row>
    <row r="1753" spans="4:9" x14ac:dyDescent="0.2">
      <c r="D1753" s="1"/>
      <c r="E1753" s="1"/>
      <c r="I1753" s="2"/>
    </row>
    <row r="1754" spans="4:9" x14ac:dyDescent="0.2">
      <c r="D1754" s="1"/>
      <c r="E1754" s="1"/>
      <c r="I1754" s="2"/>
    </row>
    <row r="1755" spans="4:9" x14ac:dyDescent="0.2">
      <c r="D1755" s="1"/>
      <c r="E1755" s="1"/>
      <c r="I1755" s="2"/>
    </row>
    <row r="1756" spans="4:9" x14ac:dyDescent="0.2">
      <c r="D1756" s="1"/>
      <c r="E1756" s="1"/>
      <c r="I1756" s="2"/>
    </row>
    <row r="1757" spans="4:9" x14ac:dyDescent="0.2">
      <c r="D1757" s="1"/>
      <c r="E1757" s="1"/>
      <c r="I1757" s="2"/>
    </row>
    <row r="1758" spans="4:9" x14ac:dyDescent="0.2">
      <c r="D1758" s="1"/>
      <c r="E1758" s="1"/>
      <c r="I1758" s="2"/>
    </row>
    <row r="1759" spans="4:9" x14ac:dyDescent="0.2">
      <c r="D1759" s="1"/>
      <c r="E1759" s="1"/>
      <c r="I1759" s="2"/>
    </row>
    <row r="1760" spans="4:9" x14ac:dyDescent="0.2">
      <c r="D1760" s="1"/>
      <c r="E1760" s="1"/>
      <c r="I1760" s="2"/>
    </row>
    <row r="1761" spans="4:9" x14ac:dyDescent="0.2">
      <c r="D1761" s="1"/>
      <c r="E1761" s="1"/>
      <c r="I1761" s="2"/>
    </row>
    <row r="1762" spans="4:9" x14ac:dyDescent="0.2">
      <c r="D1762" s="1"/>
      <c r="E1762" s="1"/>
      <c r="I1762" s="2"/>
    </row>
    <row r="1763" spans="4:9" x14ac:dyDescent="0.2">
      <c r="D1763" s="1"/>
      <c r="E1763" s="1"/>
      <c r="I1763" s="2"/>
    </row>
    <row r="1764" spans="4:9" x14ac:dyDescent="0.2">
      <c r="D1764" s="1"/>
      <c r="E1764" s="1"/>
      <c r="I1764" s="2"/>
    </row>
    <row r="1765" spans="4:9" x14ac:dyDescent="0.2">
      <c r="D1765" s="1"/>
      <c r="E1765" s="1"/>
      <c r="I1765" s="2"/>
    </row>
    <row r="1766" spans="4:9" x14ac:dyDescent="0.2">
      <c r="D1766" s="1"/>
      <c r="E1766" s="1"/>
      <c r="I1766" s="2"/>
    </row>
    <row r="1767" spans="4:9" x14ac:dyDescent="0.2">
      <c r="D1767" s="1"/>
      <c r="E1767" s="1"/>
      <c r="I1767" s="2"/>
    </row>
    <row r="1768" spans="4:9" x14ac:dyDescent="0.2">
      <c r="D1768" s="1"/>
      <c r="E1768" s="1"/>
      <c r="I1768" s="2"/>
    </row>
    <row r="1769" spans="4:9" x14ac:dyDescent="0.2">
      <c r="D1769" s="1"/>
      <c r="E1769" s="1"/>
      <c r="I1769" s="2"/>
    </row>
    <row r="1770" spans="4:9" x14ac:dyDescent="0.2">
      <c r="D1770" s="1"/>
      <c r="E1770" s="1"/>
      <c r="I1770" s="2"/>
    </row>
    <row r="1771" spans="4:9" x14ac:dyDescent="0.2">
      <c r="D1771" s="1"/>
      <c r="E1771" s="1"/>
      <c r="I1771" s="2"/>
    </row>
    <row r="1772" spans="4:9" x14ac:dyDescent="0.2">
      <c r="D1772" s="1"/>
      <c r="E1772" s="1"/>
      <c r="I1772" s="2"/>
    </row>
    <row r="1773" spans="4:9" x14ac:dyDescent="0.2">
      <c r="D1773" s="1"/>
      <c r="E1773" s="1"/>
      <c r="I1773" s="2"/>
    </row>
    <row r="1774" spans="4:9" x14ac:dyDescent="0.2">
      <c r="D1774" s="1"/>
      <c r="E1774" s="1"/>
      <c r="I1774" s="2"/>
    </row>
    <row r="1775" spans="4:9" x14ac:dyDescent="0.2">
      <c r="D1775" s="1"/>
      <c r="E1775" s="1"/>
      <c r="I1775" s="2"/>
    </row>
    <row r="1776" spans="4:9" x14ac:dyDescent="0.2">
      <c r="D1776" s="1"/>
      <c r="E1776" s="1"/>
      <c r="I1776" s="2"/>
    </row>
    <row r="1777" spans="4:9" x14ac:dyDescent="0.2">
      <c r="D1777" s="1"/>
      <c r="E1777" s="1"/>
      <c r="I1777" s="2"/>
    </row>
    <row r="1778" spans="4:9" x14ac:dyDescent="0.2">
      <c r="D1778" s="1"/>
      <c r="E1778" s="1"/>
      <c r="I1778" s="2"/>
    </row>
    <row r="1779" spans="4:9" x14ac:dyDescent="0.2">
      <c r="D1779" s="1"/>
      <c r="E1779" s="1"/>
      <c r="I1779" s="2"/>
    </row>
    <row r="1780" spans="4:9" x14ac:dyDescent="0.2">
      <c r="D1780" s="1"/>
      <c r="E1780" s="1"/>
      <c r="I1780" s="2"/>
    </row>
    <row r="1781" spans="4:9" x14ac:dyDescent="0.2">
      <c r="D1781" s="1"/>
      <c r="E1781" s="1"/>
      <c r="I1781" s="2"/>
    </row>
    <row r="1782" spans="4:9" x14ac:dyDescent="0.2">
      <c r="D1782" s="1"/>
      <c r="E1782" s="1"/>
      <c r="I1782" s="2"/>
    </row>
    <row r="1783" spans="4:9" x14ac:dyDescent="0.2">
      <c r="D1783" s="1"/>
      <c r="E1783" s="1"/>
      <c r="I1783" s="2"/>
    </row>
    <row r="1784" spans="4:9" x14ac:dyDescent="0.2">
      <c r="D1784" s="1"/>
      <c r="E1784" s="1"/>
      <c r="I1784" s="2"/>
    </row>
    <row r="1785" spans="4:9" x14ac:dyDescent="0.2">
      <c r="D1785" s="1"/>
      <c r="E1785" s="1"/>
      <c r="I1785" s="2"/>
    </row>
    <row r="1786" spans="4:9" x14ac:dyDescent="0.2">
      <c r="D1786" s="1"/>
      <c r="E1786" s="1"/>
      <c r="I1786" s="2"/>
    </row>
    <row r="1787" spans="4:9" x14ac:dyDescent="0.2">
      <c r="D1787" s="1"/>
      <c r="E1787" s="1"/>
      <c r="I1787" s="2"/>
    </row>
    <row r="1788" spans="4:9" x14ac:dyDescent="0.2">
      <c r="D1788" s="1"/>
      <c r="E1788" s="1"/>
      <c r="I1788" s="2"/>
    </row>
    <row r="1789" spans="4:9" x14ac:dyDescent="0.2">
      <c r="D1789" s="1"/>
      <c r="E1789" s="1"/>
      <c r="I1789" s="2"/>
    </row>
    <row r="1790" spans="4:9" x14ac:dyDescent="0.2">
      <c r="D1790" s="1"/>
      <c r="E1790" s="1"/>
      <c r="I1790" s="2"/>
    </row>
    <row r="1791" spans="4:9" x14ac:dyDescent="0.2">
      <c r="D1791" s="1"/>
      <c r="E1791" s="1"/>
      <c r="I1791" s="2"/>
    </row>
    <row r="1792" spans="4:9" x14ac:dyDescent="0.2">
      <c r="D1792" s="1"/>
      <c r="E1792" s="1"/>
      <c r="I1792" s="2"/>
    </row>
    <row r="1793" spans="4:9" x14ac:dyDescent="0.2">
      <c r="D1793" s="1"/>
      <c r="E1793" s="1"/>
      <c r="I1793" s="2"/>
    </row>
    <row r="1794" spans="4:9" x14ac:dyDescent="0.2">
      <c r="D1794" s="1"/>
      <c r="E1794" s="1"/>
      <c r="I1794" s="2"/>
    </row>
    <row r="1795" spans="4:9" x14ac:dyDescent="0.2">
      <c r="D1795" s="1"/>
      <c r="E1795" s="1"/>
      <c r="I1795" s="2"/>
    </row>
    <row r="1796" spans="4:9" x14ac:dyDescent="0.2">
      <c r="D1796" s="1"/>
      <c r="E1796" s="1"/>
      <c r="I1796" s="2"/>
    </row>
    <row r="1797" spans="4:9" x14ac:dyDescent="0.2">
      <c r="D1797" s="1"/>
      <c r="E1797" s="1"/>
      <c r="I1797" s="2"/>
    </row>
    <row r="1798" spans="4:9" x14ac:dyDescent="0.2">
      <c r="D1798" s="1"/>
      <c r="E1798" s="1"/>
      <c r="I1798" s="2"/>
    </row>
    <row r="1799" spans="4:9" x14ac:dyDescent="0.2">
      <c r="D1799" s="1"/>
      <c r="E1799" s="1"/>
      <c r="I1799" s="2"/>
    </row>
    <row r="1800" spans="4:9" x14ac:dyDescent="0.2">
      <c r="D1800" s="1"/>
      <c r="E1800" s="1"/>
      <c r="I1800" s="2"/>
    </row>
    <row r="1801" spans="4:9" x14ac:dyDescent="0.2">
      <c r="D1801" s="1"/>
      <c r="E1801" s="1"/>
      <c r="I1801" s="2"/>
    </row>
    <row r="1802" spans="4:9" x14ac:dyDescent="0.2">
      <c r="D1802" s="1"/>
      <c r="E1802" s="1"/>
      <c r="I1802" s="2"/>
    </row>
    <row r="1803" spans="4:9" x14ac:dyDescent="0.2">
      <c r="D1803" s="1"/>
      <c r="E1803" s="1"/>
      <c r="I1803" s="2"/>
    </row>
    <row r="1804" spans="4:9" x14ac:dyDescent="0.2">
      <c r="D1804" s="1"/>
      <c r="E1804" s="1"/>
      <c r="I1804" s="2"/>
    </row>
    <row r="1805" spans="4:9" x14ac:dyDescent="0.2">
      <c r="D1805" s="1"/>
      <c r="E1805" s="1"/>
      <c r="I1805" s="2"/>
    </row>
    <row r="1806" spans="4:9" x14ac:dyDescent="0.2">
      <c r="D1806" s="1"/>
      <c r="E1806" s="1"/>
      <c r="I1806" s="2"/>
    </row>
    <row r="1807" spans="4:9" x14ac:dyDescent="0.2">
      <c r="D1807" s="1"/>
      <c r="E1807" s="1"/>
      <c r="I1807" s="2"/>
    </row>
    <row r="1808" spans="4:9" x14ac:dyDescent="0.2">
      <c r="D1808" s="1"/>
      <c r="E1808" s="1"/>
      <c r="I180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 tint="-0.499984740745262"/>
    <pageSetUpPr fitToPage="1"/>
  </sheetPr>
  <dimension ref="B3:W103"/>
  <sheetViews>
    <sheetView showGridLines="0" showZeros="0" tabSelected="1" zoomScale="40" zoomScaleNormal="40" zoomScalePageLayoutView="40" workbookViewId="0">
      <selection activeCell="H83" sqref="H83"/>
    </sheetView>
  </sheetViews>
  <sheetFormatPr baseColWidth="10" defaultRowHeight="16.5" x14ac:dyDescent="0.3"/>
  <cols>
    <col min="1" max="1" width="5.625" style="3" customWidth="1"/>
    <col min="2" max="2" width="39.625" style="3" customWidth="1"/>
    <col min="3" max="3" width="24.125" style="3" customWidth="1"/>
    <col min="4" max="4" width="30.875" style="3" customWidth="1"/>
    <col min="5" max="5" width="28.75" style="3" customWidth="1"/>
    <col min="6" max="6" width="21.75" style="3" customWidth="1"/>
    <col min="7" max="7" width="21" style="3" customWidth="1"/>
    <col min="8" max="8" width="25.75" style="3" customWidth="1"/>
    <col min="9" max="9" width="22.125" style="3" customWidth="1"/>
    <col min="10" max="10" width="30.125" style="3" customWidth="1"/>
    <col min="11" max="11" width="27.125" style="3" customWidth="1"/>
    <col min="12" max="12" width="35.625" style="3" customWidth="1"/>
    <col min="13" max="13" width="15.125" style="3" customWidth="1"/>
    <col min="14" max="14" width="19" style="3" customWidth="1"/>
    <col min="15" max="15" width="19.75" style="3" customWidth="1"/>
    <col min="16" max="16" width="22.625" style="3" customWidth="1"/>
    <col min="17" max="17" width="15" style="3" customWidth="1"/>
    <col min="18" max="18" width="5" style="3" customWidth="1"/>
    <col min="19" max="19" width="10.125" style="3" customWidth="1"/>
    <col min="20" max="20" width="1.375" style="3" customWidth="1"/>
    <col min="21" max="21" width="1" style="3" customWidth="1"/>
    <col min="22" max="22" width="1.875" style="3" customWidth="1"/>
    <col min="23" max="23" width="14.875" style="3" customWidth="1"/>
    <col min="24" max="24" width="8" style="3" customWidth="1"/>
    <col min="25" max="25" width="11" style="3" customWidth="1"/>
    <col min="26" max="16384" width="11" style="3"/>
  </cols>
  <sheetData>
    <row r="3" spans="2:22" ht="33.75" x14ac:dyDescent="0.3">
      <c r="B3" s="43" t="s">
        <v>100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2:22" ht="38.25" customHeight="1" x14ac:dyDescent="0.35">
      <c r="B4" s="44" t="str">
        <f>"Dates:"&amp;TEXT(Historical!A2," mmmm dd, aaaa")&amp;" - "&amp;TEXT(Historical!B2," mmmm dd, aaaa")</f>
        <v>Dates: diciembre 29, viernes -  abril 12, jueves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10"/>
      <c r="U4" s="10"/>
      <c r="V4" s="10"/>
    </row>
    <row r="5" spans="2:22" ht="18" x14ac:dyDescent="0.3">
      <c r="T5" s="7">
        <f>SUMIFS(Dataset!$N:$N,Dataset!$A:$A,Report!$B$9,Dataset!$I:$I,"&gt;="&amp;Report!$B48,Dataset!$I:$I,"&lt;"&amp;Report!$C48)</f>
        <v>12.77354321794626</v>
      </c>
      <c r="U5" s="7">
        <f>SUMIFS(Dataset!$O:$O,Dataset!$A:$A,Report!$B$9,Dataset!$I:$I,"&gt;="&amp;Report!$B48,Dataset!$I:$I,"&lt;"&amp;Report!$C48)</f>
        <v>0.50555150596739762</v>
      </c>
      <c r="V5" s="7">
        <f>SUMIFS(Dataset!$P:$P,Dataset!$A:$A,Report!$B$9,Dataset!$I:$I,"&gt;="&amp;Report!$B48,Dataset!$I:$I,"&lt;"&amp;Report!$C48)+SUMIFS(Dataset!$Q:$Q,Dataset!$A:$A,Report!$B$9,Dataset!$I:$I,"&gt;="&amp;Report!$B48,Dataset!$I:$I,"&lt;"&amp;Report!$C48)</f>
        <v>9.1351894776165524E-3</v>
      </c>
    </row>
    <row r="6" spans="2:22" ht="18" x14ac:dyDescent="0.3">
      <c r="T6" s="7">
        <f>SUMIFS(Dataset!$N:$N,Dataset!$A:$A,Report!$B$9,Dataset!$I:$I,"&gt;="&amp;Report!$B49,Dataset!$I:$I,"&lt;"&amp;Report!$C49)</f>
        <v>-3.1281631791554734</v>
      </c>
      <c r="U6" s="7">
        <f>SUMIFS(Dataset!$O:$O,Dataset!$A:$A,Report!$B$9,Dataset!$I:$I,"&gt;="&amp;Report!$B49,Dataset!$I:$I,"&lt;"&amp;Report!$C49)</f>
        <v>3.0310350259393051</v>
      </c>
      <c r="V6" s="7">
        <f>SUMIFS(Dataset!$P:$P,Dataset!$A:$A,Report!$B$9,Dataset!$I:$I,"&gt;="&amp;Report!$B49,Dataset!$I:$I,"&lt;"&amp;Report!$C49)+SUMIFS(Dataset!$Q:$Q,Dataset!$A:$A,Report!$B$9,Dataset!$I:$I,"&gt;="&amp;Report!$B49,Dataset!$I:$I,"&lt;"&amp;Report!$C49)</f>
        <v>0.29071359888437731</v>
      </c>
    </row>
    <row r="7" spans="2:22" ht="18" x14ac:dyDescent="0.3">
      <c r="T7" s="7">
        <f>SUMIFS(Dataset!$N:$N,Dataset!$A:$A,Report!$B$9,Dataset!$I:$I,"&gt;="&amp;Report!$B50,Dataset!$I:$I,"&lt;"&amp;Report!$C50)</f>
        <v>0.73740387757291059</v>
      </c>
      <c r="U7" s="7">
        <f>SUMIFS(Dataset!$O:$O,Dataset!$A:$A,Report!$B$9,Dataset!$I:$I,"&gt;="&amp;Report!$B50,Dataset!$I:$I,"&lt;"&amp;Report!$C50)</f>
        <v>-0.44669032336081005</v>
      </c>
      <c r="V7" s="7">
        <f>SUMIFS(Dataset!$P:$P,Dataset!$A:$A,Report!$B$9,Dataset!$I:$I,"&gt;="&amp;Report!$B50,Dataset!$I:$I,"&lt;"&amp;Report!$C50)+SUMIFS(Dataset!$Q:$Q,Dataset!$A:$A,Report!$B$9,Dataset!$I:$I,"&gt;="&amp;Report!$B50,Dataset!$I:$I,"&lt;"&amp;Report!$C50)</f>
        <v>-0.23609419922352171</v>
      </c>
    </row>
    <row r="8" spans="2:22" ht="18" x14ac:dyDescent="0.3">
      <c r="T8" s="7">
        <f>SUMIFS(Dataset!$N:$N,Dataset!$A:$A,Report!$B$9,Dataset!$I:$I,"&gt;="&amp;Report!$B51,Dataset!$I:$I,"&lt;"&amp;Report!$C51)</f>
        <v>-4.4219313931887934</v>
      </c>
      <c r="U8" s="7">
        <f>SUMIFS(Dataset!$O:$O,Dataset!$A:$A,Report!$B$9,Dataset!$I:$I,"&gt;="&amp;Report!$B51,Dataset!$I:$I,"&lt;"&amp;Report!$C51)</f>
        <v>4.3357657336996107</v>
      </c>
      <c r="V8" s="7">
        <f>SUMIFS(Dataset!$P:$P,Dataset!$A:$A,Report!$B$9,Dataset!$I:$I,"&gt;="&amp;Report!$B51,Dataset!$I:$I,"&lt;"&amp;Report!$C51)+SUMIFS(Dataset!$Q:$Q,Dataset!$A:$A,Report!$B$9,Dataset!$I:$I,"&gt;="&amp;Report!$B51,Dataset!$I:$I,"&lt;"&amp;Report!$C51)</f>
        <v>0.76053442642573788</v>
      </c>
    </row>
    <row r="9" spans="2:22" ht="41.25" customHeight="1" x14ac:dyDescent="0.4">
      <c r="B9" s="42" t="s">
        <v>78</v>
      </c>
      <c r="C9" s="42"/>
      <c r="D9" s="42"/>
      <c r="E9" s="12"/>
      <c r="F9" s="12"/>
      <c r="G9" s="12"/>
      <c r="S9" s="4"/>
      <c r="T9" s="7">
        <f>SUMIFS(Dataset!$N:$N,Dataset!$A:$A,Report!$B$9,Dataset!$I:$I,"&gt;="&amp;Report!$B52,Dataset!$I:$I,"&lt;"&amp;Report!$C52)</f>
        <v>-0.76578071463060882</v>
      </c>
      <c r="U9" s="7">
        <f>SUMIFS(Dataset!$O:$O,Dataset!$A:$A,Report!$B$9,Dataset!$I:$I,"&gt;="&amp;Report!$B52,Dataset!$I:$I,"&lt;"&amp;Report!$C52)</f>
        <v>0.71719453567883595</v>
      </c>
      <c r="V9" s="7">
        <f>SUMIFS(Dataset!$P:$P,Dataset!$A:$A,Report!$B$9,Dataset!$I:$I,"&gt;="&amp;Report!$B52,Dataset!$I:$I,"&lt;"&amp;Report!$C52)+SUMIFS(Dataset!$Q:$Q,Dataset!$A:$A,Report!$B$9,Dataset!$I:$I,"&gt;="&amp;Report!$B52,Dataset!$I:$I,"&lt;"&amp;Report!$C52)</f>
        <v>0.17344773134540001</v>
      </c>
    </row>
    <row r="10" spans="2:22" ht="33" customHeight="1" x14ac:dyDescent="0.35">
      <c r="B10" s="51" t="s">
        <v>48</v>
      </c>
      <c r="C10" s="51"/>
      <c r="D10" s="51"/>
      <c r="R10" s="4"/>
      <c r="T10" s="7">
        <f>SUMIFS(Dataset!$N:$N,Dataset!$A:$A,Report!$B$9,Dataset!$I:$I,"&gt;="&amp;Report!$B53,Dataset!$I:$I,"&lt;"&amp;Report!$C53)</f>
        <v>-158.44476509431723</v>
      </c>
      <c r="U10" s="7">
        <f>SUMIFS(Dataset!$O:$O,Dataset!$A:$A,Report!$B$9,Dataset!$I:$I,"&gt;="&amp;Report!$B53,Dataset!$I:$I,"&lt;"&amp;Report!$C53)</f>
        <v>103.72228985663648</v>
      </c>
      <c r="V10" s="7">
        <f>SUMIFS(Dataset!$P:$P,Dataset!$A:$A,Report!$B$9,Dataset!$I:$I,"&gt;="&amp;Report!$B53,Dataset!$I:$I,"&lt;"&amp;Report!$C53)+SUMIFS(Dataset!$Q:$Q,Dataset!$A:$A,Report!$B$9,Dataset!$I:$I,"&gt;="&amp;Report!$B53,Dataset!$I:$I,"&lt;"&amp;Report!$C53)</f>
        <v>84.960747274898125</v>
      </c>
    </row>
    <row r="11" spans="2:22" ht="33" customHeight="1" x14ac:dyDescent="0.3">
      <c r="B11" s="13" t="s">
        <v>101</v>
      </c>
      <c r="C11" s="14" t="s">
        <v>102</v>
      </c>
      <c r="D11" s="15" t="s">
        <v>103</v>
      </c>
      <c r="T11" s="7">
        <f>SUMIFS(Dataset!$N:$N,Dataset!$A:$A,Report!$B$9,Dataset!$I:$I,"&gt;="&amp;Report!$B54,Dataset!$I:$I,"&lt;"&amp;Report!$C54)</f>
        <v>-33.326487237542189</v>
      </c>
      <c r="U11" s="7">
        <f>SUMIFS(Dataset!$O:$O,Dataset!$A:$A,Report!$B$9,Dataset!$I:$I,"&gt;="&amp;Report!$B54,Dataset!$I:$I,"&lt;"&amp;Report!$C54)</f>
        <v>20.850209148979914</v>
      </c>
      <c r="V11" s="7">
        <f>SUMIFS(Dataset!$P:$P,Dataset!$A:$A,Report!$B$9,Dataset!$I:$I,"&gt;="&amp;Report!$B54,Dataset!$I:$I,"&lt;"&amp;Report!$C54)+SUMIFS(Dataset!$Q:$Q,Dataset!$A:$A,Report!$B$9,Dataset!$I:$I,"&gt;="&amp;Report!$B54,Dataset!$I:$I,"&lt;"&amp;Report!$C54)</f>
        <v>14.77050337073835</v>
      </c>
    </row>
    <row r="12" spans="2:22" ht="33" customHeight="1" x14ac:dyDescent="0.3">
      <c r="B12" s="16" t="s">
        <v>3</v>
      </c>
      <c r="C12" s="17" t="s">
        <v>2</v>
      </c>
      <c r="D12" s="18">
        <f>SUMIFS(Dataset!$Y:$Y,Dataset!$A:$A,Report!$B$9,Dataset!$H:$H,Report!$B12,Dataset!$F:$F,Report!$C12)</f>
        <v>21.67593947304799</v>
      </c>
      <c r="T12" s="7">
        <f>SUMIFS(Dataset!$N:$N,Dataset!$A:$A,Report!$B$9,Dataset!$I:$I,"&gt;="&amp;Report!$B55,Dataset!$I:$I,"&lt;"&amp;Report!$C55)</f>
        <v>27.973470874652438</v>
      </c>
      <c r="U12" s="7">
        <f>SUMIFS(Dataset!$O:$O,Dataset!$A:$A,Report!$B$9,Dataset!$I:$I,"&gt;="&amp;Report!$B55,Dataset!$I:$I,"&lt;"&amp;Report!$C55)</f>
        <v>-9.0622555479063358</v>
      </c>
      <c r="V12" s="7">
        <f>SUMIFS(Dataset!$P:$P,Dataset!$A:$A,Report!$B$9,Dataset!$I:$I,"&gt;="&amp;Report!$B55,Dataset!$I:$I,"&lt;"&amp;Report!$C55)+SUMIFS(Dataset!$Q:$Q,Dataset!$A:$A,Report!$B$9,Dataset!$I:$I,"&gt;="&amp;Report!$B55,Dataset!$I:$I,"&lt;"&amp;Report!$C55)</f>
        <v>-12.921014289681962</v>
      </c>
    </row>
    <row r="13" spans="2:22" ht="33" customHeight="1" x14ac:dyDescent="0.3">
      <c r="B13" s="16" t="s">
        <v>3</v>
      </c>
      <c r="C13" s="17" t="s">
        <v>4</v>
      </c>
      <c r="D13" s="18">
        <f>SUMIFS(Dataset!$Y:$Y,Dataset!$A:$A,Report!$B$9,Dataset!$H:$H,Report!$B13,Dataset!$F:$F,Report!$C13)</f>
        <v>0</v>
      </c>
      <c r="T13" s="7">
        <f>SUMIFS(Dataset!$N:$N,Dataset!$A:$A,Report!$B$9,Dataset!$I:$I,"&gt;="&amp;Report!$B56,Dataset!$I:$I,"&lt;"&amp;Report!$C56)</f>
        <v>-1169.8222423853417</v>
      </c>
      <c r="U13" s="7">
        <f>SUMIFS(Dataset!$O:$O,Dataset!$A:$A,Report!$B$9,Dataset!$I:$I,"&gt;="&amp;Report!$B56,Dataset!$I:$I,"&lt;"&amp;Report!$C56)</f>
        <v>429.91029088848086</v>
      </c>
      <c r="V13" s="7">
        <f>SUMIFS(Dataset!$P:$P,Dataset!$A:$A,Report!$B$9,Dataset!$I:$I,"&gt;="&amp;Report!$B56,Dataset!$I:$I,"&lt;"&amp;Report!$C56)+SUMIFS(Dataset!$Q:$Q,Dataset!$A:$A,Report!$B$9,Dataset!$I:$I,"&gt;="&amp;Report!$B56,Dataset!$I:$I,"&lt;"&amp;Report!$C56)</f>
        <v>740.39724445569152</v>
      </c>
    </row>
    <row r="14" spans="2:22" ht="33" customHeight="1" x14ac:dyDescent="0.3">
      <c r="B14" s="16" t="s">
        <v>5</v>
      </c>
      <c r="C14" s="17" t="s">
        <v>2</v>
      </c>
      <c r="D14" s="18">
        <f>SUMIFS(Dataset!$Y:$Y,Dataset!$A:$A,Report!$B$9,Dataset!$H:$H,Report!$B14,Dataset!$F:$F,Report!$C14)</f>
        <v>48.088816697636375</v>
      </c>
      <c r="T14" s="7">
        <f>SUM(T5:T13)</f>
        <v>-1328.4249520340045</v>
      </c>
      <c r="U14" s="7">
        <f>SUM(U5:U13)</f>
        <v>553.56339082411523</v>
      </c>
      <c r="V14" s="7">
        <f>SUM(V5:V13)</f>
        <v>828.20521755855566</v>
      </c>
    </row>
    <row r="15" spans="2:22" ht="33" customHeight="1" x14ac:dyDescent="0.3">
      <c r="B15" s="16" t="s">
        <v>5</v>
      </c>
      <c r="C15" s="17" t="s">
        <v>4</v>
      </c>
      <c r="D15" s="18">
        <f>SUMIFS(Dataset!$Y:$Y,Dataset!$A:$A,Report!$B$9,Dataset!$H:$H,Report!$B15,Dataset!$F:$F,Report!$C15)</f>
        <v>71.055517952359637</v>
      </c>
    </row>
    <row r="16" spans="2:22" ht="33" customHeight="1" x14ac:dyDescent="0.3">
      <c r="B16" s="16" t="s">
        <v>5</v>
      </c>
      <c r="C16" s="17" t="s">
        <v>7</v>
      </c>
      <c r="D16" s="18">
        <f>SUMIFS(Dataset!$Y:$Y,Dataset!$A:$A,Report!$B$9,Dataset!$H:$H,Report!$B16,Dataset!$F:$F,Report!$C16)</f>
        <v>0</v>
      </c>
    </row>
    <row r="17" spans="2:4" ht="33" customHeight="1" x14ac:dyDescent="0.3">
      <c r="B17" s="16" t="s">
        <v>5</v>
      </c>
      <c r="C17" s="17" t="s">
        <v>14</v>
      </c>
      <c r="D17" s="18">
        <f>SUMIFS(Dataset!$Y:$Y,Dataset!$A:$A,Report!$B$9,Dataset!$H:$H,Report!$B17,Dataset!$F:$F,Report!$C17)</f>
        <v>0</v>
      </c>
    </row>
    <row r="18" spans="2:4" ht="33" customHeight="1" x14ac:dyDescent="0.3">
      <c r="B18" s="16" t="s">
        <v>5</v>
      </c>
      <c r="C18" s="17" t="s">
        <v>63</v>
      </c>
      <c r="D18" s="18">
        <f>SUMIFS(Dataset!$Y:$Y,Dataset!$A:$A,Report!$B$9,Dataset!$H:$H,Report!$B18,Dataset!$F:$F,Report!$C18)</f>
        <v>0</v>
      </c>
    </row>
    <row r="19" spans="2:4" ht="33" customHeight="1" x14ac:dyDescent="0.3">
      <c r="B19" s="16" t="s">
        <v>5</v>
      </c>
      <c r="C19" s="17" t="s">
        <v>68</v>
      </c>
      <c r="D19" s="18">
        <f>SUMIFS(Dataset!$Y:$Y,Dataset!$A:$A,Report!$B$9,Dataset!$H:$H,Report!$B19,Dataset!$F:$F,Report!$C19)</f>
        <v>0</v>
      </c>
    </row>
    <row r="20" spans="2:4" ht="33" customHeight="1" x14ac:dyDescent="0.3">
      <c r="B20" s="16" t="s">
        <v>5</v>
      </c>
      <c r="C20" s="17" t="s">
        <v>98</v>
      </c>
      <c r="D20" s="18">
        <f>SUMIFS(Dataset!$Y:$Y,Dataset!$A:$A,Report!$B$9,Dataset!$H:$H,Report!$B20,Dataset!$F:$F,Report!$C20)</f>
        <v>6.586801808354803E-2</v>
      </c>
    </row>
    <row r="21" spans="2:4" ht="33" customHeight="1" x14ac:dyDescent="0.3">
      <c r="B21" s="16" t="s">
        <v>6</v>
      </c>
      <c r="C21" s="17" t="s">
        <v>2</v>
      </c>
      <c r="D21" s="18">
        <f>SUMIFS(Dataset!$Y:$Y,Dataset!$A:$A,Report!$B$9,Dataset!$H:$H,Report!$B21,Dataset!$F:$F,Report!$C21)</f>
        <v>4.1197025049057817E-16</v>
      </c>
    </row>
    <row r="22" spans="2:4" ht="33" customHeight="1" x14ac:dyDescent="0.3">
      <c r="B22" s="16" t="s">
        <v>6</v>
      </c>
      <c r="C22" s="17" t="s">
        <v>4</v>
      </c>
      <c r="D22" s="18">
        <f>SUMIFS(Dataset!$Y:$Y,Dataset!$A:$A,Report!$B$9,Dataset!$H:$H,Report!$B22,Dataset!$F:$F,Report!$C22)</f>
        <v>1.7365316576158689</v>
      </c>
    </row>
    <row r="23" spans="2:4" ht="33" customHeight="1" x14ac:dyDescent="0.3">
      <c r="B23" s="16" t="s">
        <v>6</v>
      </c>
      <c r="C23" s="17" t="s">
        <v>0</v>
      </c>
      <c r="D23" s="18">
        <f>SUMIFS(Dataset!$Y:$Y,Dataset!$A:$A,Report!$B$9,Dataset!$H:$H,Report!$B23,Dataset!$F:$F,Report!$C23)</f>
        <v>0</v>
      </c>
    </row>
    <row r="24" spans="2:4" ht="33" customHeight="1" x14ac:dyDescent="0.3">
      <c r="B24" s="16" t="s">
        <v>1</v>
      </c>
      <c r="C24" s="17" t="s">
        <v>2</v>
      </c>
      <c r="D24" s="18">
        <f>SUMIFS(Dataset!$Y:$Y,Dataset!$A:$A,Report!$B$9,Dataset!$H:$H,Report!$B24,Dataset!$F:$F,Report!$C24)</f>
        <v>0</v>
      </c>
    </row>
    <row r="25" spans="2:4" ht="33" customHeight="1" x14ac:dyDescent="0.3">
      <c r="B25" s="16" t="s">
        <v>1</v>
      </c>
      <c r="C25" s="17" t="s">
        <v>4</v>
      </c>
      <c r="D25" s="18">
        <f>SUMIFS(Dataset!$Y:$Y,Dataset!$A:$A,Report!$B$9,Dataset!$H:$H,Report!$B25,Dataset!$F:$F,Report!$C25)</f>
        <v>0</v>
      </c>
    </row>
    <row r="26" spans="2:4" ht="33" customHeight="1" x14ac:dyDescent="0.3">
      <c r="B26" s="16" t="s">
        <v>1</v>
      </c>
      <c r="C26" s="17" t="s">
        <v>0</v>
      </c>
      <c r="D26" s="18">
        <f>SUMIFS(Dataset!$Y:$Y,Dataset!$A:$A,Report!$B$9,Dataset!$H:$H,Report!$B26,Dataset!$F:$F,Report!$C26)</f>
        <v>10.624524230177364</v>
      </c>
    </row>
    <row r="27" spans="2:4" ht="33" customHeight="1" x14ac:dyDescent="0.3">
      <c r="B27" s="16" t="s">
        <v>1</v>
      </c>
      <c r="C27" s="17" t="s">
        <v>7</v>
      </c>
      <c r="D27" s="18">
        <f>SUMIFS(Dataset!$Y:$Y,Dataset!$A:$A,Report!$B$9,Dataset!$H:$H,Report!$B27,Dataset!$F:$F,Report!$C27)</f>
        <v>0</v>
      </c>
    </row>
    <row r="28" spans="2:4" ht="33" customHeight="1" x14ac:dyDescent="0.3">
      <c r="B28" s="19" t="s">
        <v>8</v>
      </c>
      <c r="C28" s="20" t="s">
        <v>11</v>
      </c>
      <c r="D28" s="21">
        <f>+$Q$56-SUM(D12:D27)</f>
        <v>2.3620578089691833</v>
      </c>
    </row>
    <row r="29" spans="2:4" ht="33" customHeight="1" x14ac:dyDescent="0.3">
      <c r="B29" s="22" t="s">
        <v>133</v>
      </c>
      <c r="C29" s="52">
        <f>SUM(D12:D28)</f>
        <v>155.60925583788995</v>
      </c>
      <c r="D29" s="52"/>
    </row>
    <row r="30" spans="2:4" ht="33" customHeight="1" x14ac:dyDescent="0.3">
      <c r="B30" s="22" t="s">
        <v>134</v>
      </c>
      <c r="C30" s="52">
        <f>+C31-C29</f>
        <v>9.8667011445826915</v>
      </c>
      <c r="D30" s="52"/>
    </row>
    <row r="31" spans="2:4" ht="33" customHeight="1" x14ac:dyDescent="0.3">
      <c r="B31" s="22" t="s">
        <v>135</v>
      </c>
      <c r="C31" s="52">
        <f>VLOOKUP($B$9,Funds!$A:$E,5,FALSE)</f>
        <v>165.47595698247264</v>
      </c>
      <c r="D31" s="52"/>
    </row>
    <row r="32" spans="2:4" ht="33" customHeight="1" x14ac:dyDescent="0.3">
      <c r="B32" s="9"/>
      <c r="C32" s="7"/>
      <c r="D32" s="7"/>
    </row>
    <row r="33" spans="2:17" ht="33" customHeight="1" x14ac:dyDescent="0.35">
      <c r="C33" s="50" t="s">
        <v>126</v>
      </c>
      <c r="D33" s="50"/>
      <c r="E33" s="50"/>
      <c r="F33" s="50"/>
      <c r="G33" s="50"/>
      <c r="J33" s="50" t="s">
        <v>131</v>
      </c>
      <c r="K33" s="50"/>
      <c r="L33" s="50"/>
      <c r="M33" s="50"/>
      <c r="N33" s="50"/>
    </row>
    <row r="34" spans="2:17" ht="33" customHeight="1" x14ac:dyDescent="0.3">
      <c r="C34" s="15" t="s">
        <v>127</v>
      </c>
      <c r="D34" s="15" t="s">
        <v>128</v>
      </c>
      <c r="E34" s="15" t="s">
        <v>129</v>
      </c>
      <c r="F34" s="15" t="s">
        <v>103</v>
      </c>
      <c r="G34" s="15" t="s">
        <v>130</v>
      </c>
      <c r="J34" s="15" t="s">
        <v>69</v>
      </c>
      <c r="K34" s="15" t="s">
        <v>40</v>
      </c>
      <c r="L34" s="15" t="s">
        <v>41</v>
      </c>
      <c r="M34" s="15" t="s">
        <v>12</v>
      </c>
      <c r="N34" s="15" t="s">
        <v>10</v>
      </c>
    </row>
    <row r="35" spans="2:17" ht="33" customHeight="1" x14ac:dyDescent="0.3">
      <c r="C35" s="25">
        <v>1</v>
      </c>
      <c r="D35" s="25" t="str">
        <f>IFERROR(INDEX(Dataset!$B:$B,MATCH(_xlfn.AGGREGATE(14,6,Dataset!$Y:$Y/(Dataset!A:A=$B$9),C35),Dataset!$Y:$Y,0),1),"-")</f>
        <v>BTU</v>
      </c>
      <c r="E35" s="25" t="str">
        <f>IFERROR(INDEX(Dataset!$C:$C,MATCH(_xlfn.AGGREGATE(14,6,Dataset!$Y:$Y/(Dataset!A:A=$B$9),C35),Dataset!$Y:$Y,0),1),"-")</f>
        <v>BTU0150321</v>
      </c>
      <c r="F35" s="18">
        <f>IFERROR(INDEX(Dataset!$Y:$Y,MATCH(_xlfn.AGGREGATE(14,6,Dataset!$Y:$Y/(Dataset!A:A=$B$9),C35),Dataset!$Y:$Y,0),1),"-")</f>
        <v>49.46930590718695</v>
      </c>
      <c r="G35" s="18">
        <f>IFERROR(INDEX(Dataset!$K:$K,MATCH(_xlfn.AGGREGATE(14,6,Dataset!$Y:$Y/(Dataset!A:A=$B$9),C35),Dataset!$Y:$Y,0),1),"-")</f>
        <v>0.18916982186331283</v>
      </c>
      <c r="J35" s="25">
        <v>1</v>
      </c>
      <c r="K35" s="25" t="str">
        <f>IFERROR(INDEX(Dataset!$B:$B,MATCH(_xlfn.AGGREGATE(15,6,Dataset!$Y:$Y/(Dataset!A:A=$B$9),J35),Dataset!$Y:$Y,0),1),"-")</f>
        <v>BBVA</v>
      </c>
      <c r="L35" s="25" t="str">
        <f>IFERROR(INDEX(Dataset!$C:$C,MATCH(_xlfn.AGGREGATE(15,6,Dataset!$Y:$Y/(Dataset!A:A=$B$9),J35),Dataset!$Y:$Y,0),1),"-")</f>
        <v>FWDUSCL51618</v>
      </c>
      <c r="M35" s="18">
        <f>IFERROR(INDEX(Dataset!$Y:$Y,MATCH(_xlfn.AGGREGATE(15,6,Dataset!$Y:$Y/(Dataset!A:A=$B$9),J35),Dataset!$Y:$Y,0),1),"-")</f>
        <v>-33.387147735068353</v>
      </c>
      <c r="N35" s="18">
        <f>IFERROR(INDEX(Dataset!$K:$K,MATCH(_xlfn.AGGREGATE(15,6,Dataset!$Y:$Y/(Dataset!A:A=$B$9),J35),Dataset!$Y:$Y,0),1),"-")</f>
        <v>8.6830471118389319E-2</v>
      </c>
    </row>
    <row r="36" spans="2:17" ht="33" customHeight="1" x14ac:dyDescent="0.3">
      <c r="C36" s="25">
        <v>2</v>
      </c>
      <c r="D36" s="25" t="str">
        <f>IFERROR(INDEX(Dataset!$B:$B,MATCH(_xlfn.AGGREGATE(14,6,Dataset!$Y:$Y/(Dataset!A:A=$B$9),C36),Dataset!$Y:$Y,0),1),"-")</f>
        <v>BTP</v>
      </c>
      <c r="E36" s="25" t="str">
        <f>IFERROR(INDEX(Dataset!$C:$C,MATCH(_xlfn.AGGREGATE(14,6,Dataset!$Y:$Y/(Dataset!A:A=$B$9),C36),Dataset!$Y:$Y,0),1),"-")</f>
        <v>BTP0450321</v>
      </c>
      <c r="F36" s="18">
        <f>IFERROR(INDEX(Dataset!$Y:$Y,MATCH(_xlfn.AGGREGATE(14,6,Dataset!$Y:$Y/(Dataset!A:A=$B$9),C36),Dataset!$Y:$Y,0),1),"-")</f>
        <v>37.52228402144425</v>
      </c>
      <c r="G36" s="18">
        <f>IFERROR(INDEX(Dataset!$K:$K,MATCH(_xlfn.AGGREGATE(14,6,Dataset!$Y:$Y/(Dataset!A:A=$B$9),C36),Dataset!$Y:$Y,0),1),"-")</f>
        <v>0.44275304231791246</v>
      </c>
      <c r="J36" s="25">
        <v>2</v>
      </c>
      <c r="K36" s="25" t="str">
        <f>IFERROR(INDEX(Dataset!$B:$B,MATCH(_xlfn.AGGREGATE(15,6,Dataset!$Y:$Y/(Dataset!A:A=$B$9),J36),Dataset!$Y:$Y,0),1),"-")</f>
        <v>SANTANDER</v>
      </c>
      <c r="L36" s="25" t="str">
        <f>IFERROR(INDEX(Dataset!$C:$C,MATCH(_xlfn.AGGREGATE(15,6,Dataset!$Y:$Y/(Dataset!A:A=$B$9),J36),Dataset!$Y:$Y,0),1),"-")</f>
        <v>FWDUSCL51718</v>
      </c>
      <c r="M36" s="18">
        <f>IFERROR(INDEX(Dataset!$Y:$Y,MATCH(_xlfn.AGGREGATE(15,6,Dataset!$Y:$Y/(Dataset!A:A=$B$9),J36),Dataset!$Y:$Y,0),1),"-")</f>
        <v>-33.241547747922056</v>
      </c>
      <c r="N36" s="18">
        <f>IFERROR(INDEX(Dataset!$K:$K,MATCH(_xlfn.AGGREGATE(15,6,Dataset!$Y:$Y/(Dataset!A:A=$B$9),J36),Dataset!$Y:$Y,0),1),"-")</f>
        <v>8.6451806981546489E-2</v>
      </c>
    </row>
    <row r="37" spans="2:17" ht="33" customHeight="1" x14ac:dyDescent="0.3">
      <c r="C37" s="25">
        <v>3</v>
      </c>
      <c r="D37" s="25" t="str">
        <f>IFERROR(INDEX(Dataset!$B:$B,MATCH(_xlfn.AGGREGATE(14,6,Dataset!$Y:$Y/(Dataset!A:A=$B$9),C37),Dataset!$Y:$Y,0),1),"-")</f>
        <v>SANTANDER</v>
      </c>
      <c r="E37" s="25" t="str">
        <f>IFERROR(INDEX(Dataset!$C:$C,MATCH(_xlfn.AGGREGATE(14,6,Dataset!$Y:$Y/(Dataset!A:A=$B$9),C37),Dataset!$Y:$Y,0),1),"-")</f>
        <v>FWDCLUS51618</v>
      </c>
      <c r="F37" s="18">
        <f>IFERROR(INDEX(Dataset!$Y:$Y,MATCH(_xlfn.AGGREGATE(14,6,Dataset!$Y:$Y/(Dataset!A:A=$B$9),C37),Dataset!$Y:$Y,0),1),"-")</f>
        <v>33.832759879333651</v>
      </c>
      <c r="G37" s="18">
        <f>IFERROR(INDEX(Dataset!$K:$K,MATCH(_xlfn.AGGREGATE(14,6,Dataset!$Y:$Y/(Dataset!A:A=$B$9),C37),Dataset!$Y:$Y,0),1),"-")</f>
        <v>-8.7989381508988204E-2</v>
      </c>
      <c r="J37" s="25">
        <v>3</v>
      </c>
      <c r="K37" s="25" t="str">
        <f>IFERROR(INDEX(Dataset!$B:$B,MATCH(_xlfn.AGGREGATE(15,6,Dataset!$Y:$Y/(Dataset!A:A=$B$9),J37),Dataset!$Y:$Y,0),1),"-")</f>
        <v>LEBAC</v>
      </c>
      <c r="L37" s="25" t="str">
        <f>IFERROR(INDEX(Dataset!$C:$C,MATCH(_xlfn.AGGREGATE(15,6,Dataset!$Y:$Y/(Dataset!A:A=$B$9),J37),Dataset!$Y:$Y,0),1),"-")</f>
        <v>LEBAC0418</v>
      </c>
      <c r="M37" s="18">
        <f>IFERROR(INDEX(Dataset!$Y:$Y,MATCH(_xlfn.AGGREGATE(15,6,Dataset!$Y:$Y/(Dataset!A:A=$B$9),J37),Dataset!$Y:$Y,0),1),"-")</f>
        <v>-2.4345933717121695</v>
      </c>
      <c r="N37" s="18">
        <f>IFERROR(INDEX(Dataset!$K:$K,MATCH(_xlfn.AGGREGATE(15,6,Dataset!$Y:$Y/(Dataset!A:A=$B$9),J37),Dataset!$Y:$Y,0),1),"-")</f>
        <v>2.169661420737154E-2</v>
      </c>
    </row>
    <row r="38" spans="2:17" ht="33" customHeight="1" x14ac:dyDescent="0.3">
      <c r="C38" s="25">
        <v>4</v>
      </c>
      <c r="D38" s="25" t="str">
        <f>IFERROR(INDEX(Dataset!$B:$B,MATCH(_xlfn.AGGREGATE(14,6,Dataset!$Y:$Y/(Dataset!A:A=$B$9),C38),Dataset!$Y:$Y,0),1),"-")</f>
        <v>SANTANDER</v>
      </c>
      <c r="E38" s="25" t="str">
        <f>IFERROR(INDEX(Dataset!$C:$C,MATCH(_xlfn.AGGREGATE(14,6,Dataset!$Y:$Y/(Dataset!A:A=$B$9),C38),Dataset!$Y:$Y,0),1),"-")</f>
        <v>FWDCLUS51718</v>
      </c>
      <c r="F38" s="18">
        <f>IFERROR(INDEX(Dataset!$Y:$Y,MATCH(_xlfn.AGGREGATE(14,6,Dataset!$Y:$Y/(Dataset!A:A=$B$9),C38),Dataset!$Y:$Y,0),1),"-")</f>
        <v>33.646225025851678</v>
      </c>
      <c r="G38" s="18">
        <f>IFERROR(INDEX(Dataset!$K:$K,MATCH(_xlfn.AGGREGATE(14,6,Dataset!$Y:$Y/(Dataset!A:A=$B$9),C38),Dataset!$Y:$Y,0),1),"-")</f>
        <v>-8.7504257432611185E-2</v>
      </c>
      <c r="J38" s="25">
        <v>4</v>
      </c>
      <c r="K38" s="25" t="str">
        <f>IFERROR(INDEX(Dataset!$B:$B,MATCH(_xlfn.AGGREGATE(15,6,Dataset!$Y:$Y/(Dataset!A:A=$B$9),J38),Dataset!$Y:$Y,0),1),"-")</f>
        <v>LEBAC</v>
      </c>
      <c r="L38" s="25" t="str">
        <f>IFERROR(INDEX(Dataset!$C:$C,MATCH(_xlfn.AGGREGATE(15,6,Dataset!$Y:$Y/(Dataset!A:A=$B$9),J38),Dataset!$Y:$Y,0),1),"-")</f>
        <v>LEBAC0218</v>
      </c>
      <c r="M38" s="18">
        <f>IFERROR(INDEX(Dataset!$Y:$Y,MATCH(_xlfn.AGGREGATE(15,6,Dataset!$Y:$Y/(Dataset!A:A=$B$9),J38),Dataset!$Y:$Y,0),1),"-")</f>
        <v>-0.16125145164530463</v>
      </c>
      <c r="N38" s="18">
        <f>IFERROR(INDEX(Dataset!$K:$K,MATCH(_xlfn.AGGREGATE(15,6,Dataset!$Y:$Y/(Dataset!A:A=$B$9),J38),Dataset!$Y:$Y,0),1),"-")</f>
        <v>1.2104993374923165E-3</v>
      </c>
    </row>
    <row r="39" spans="2:17" ht="33" customHeight="1" x14ac:dyDescent="0.3">
      <c r="C39" s="25">
        <v>5</v>
      </c>
      <c r="D39" s="25" t="str">
        <f>IFERROR(INDEX(Dataset!$B:$B,MATCH(_xlfn.AGGREGATE(14,6,Dataset!$Y:$Y/(Dataset!A:A=$B$9),C39),Dataset!$Y:$Y,0),1),"-")</f>
        <v>BTU</v>
      </c>
      <c r="E39" s="25" t="str">
        <f>IFERROR(INDEX(Dataset!$C:$C,MATCH(_xlfn.AGGREGATE(14,6,Dataset!$Y:$Y/(Dataset!A:A=$B$9),C39),Dataset!$Y:$Y,0),1),"-")</f>
        <v>BTU0150326</v>
      </c>
      <c r="F39" s="18">
        <f>IFERROR(INDEX(Dataset!$Y:$Y,MATCH(_xlfn.AGGREGATE(14,6,Dataset!$Y:$Y/(Dataset!A:A=$B$9),C39),Dataset!$Y:$Y,0),1),"-")</f>
        <v>11.609665549128156</v>
      </c>
      <c r="G39" s="18">
        <f>IFERROR(INDEX(Dataset!$K:$K,MATCH(_xlfn.AGGREGATE(14,6,Dataset!$Y:$Y/(Dataset!A:A=$B$9),C39),Dataset!$Y:$Y,0),1),"-")</f>
        <v>0.10131784042939664</v>
      </c>
      <c r="J39" s="25">
        <v>5</v>
      </c>
      <c r="K39" s="25" t="str">
        <f>IFERROR(INDEX(Dataset!$B:$B,MATCH(_xlfn.AGGREGATE(15,6,Dataset!$Y:$Y/(Dataset!A:A=$B$9),J39),Dataset!$Y:$Y,0),1),"-")</f>
        <v>INTERNACIO</v>
      </c>
      <c r="L39" s="25" t="str">
        <f>IFERROR(INDEX(Dataset!$C:$C,MATCH(_xlfn.AGGREGATE(15,6,Dataset!$Y:$Y/(Dataset!A:A=$B$9),J39),Dataset!$Y:$Y,0),1),"-")</f>
        <v>PAGARE NR</v>
      </c>
      <c r="M39" s="18">
        <f>IFERROR(INDEX(Dataset!$Y:$Y,MATCH(_xlfn.AGGREGATE(15,6,Dataset!$Y:$Y/(Dataset!A:A=$B$9),J39),Dataset!$Y:$Y,0),1),"-")</f>
        <v>-9.5333340671548722E-2</v>
      </c>
      <c r="N39" s="18">
        <f>IFERROR(INDEX(Dataset!$K:$K,MATCH(_xlfn.AGGREGATE(15,6,Dataset!$Y:$Y/(Dataset!A:A=$B$9),J39),Dataset!$Y:$Y,0),1),"-")</f>
        <v>1.3243544944936037E-2</v>
      </c>
    </row>
    <row r="40" spans="2:17" ht="33" customHeight="1" x14ac:dyDescent="0.3">
      <c r="C40" s="25">
        <v>6</v>
      </c>
      <c r="D40" s="25" t="str">
        <f>IFERROR(INDEX(Dataset!$B:$B,MATCH(_xlfn.AGGREGATE(14,6,Dataset!$Y:$Y/(Dataset!A:A=$B$9),C40),Dataset!$Y:$Y,0),1),"-")</f>
        <v>SCOTIABANK</v>
      </c>
      <c r="E40" s="25" t="str">
        <f>IFERROR(INDEX(Dataset!$C:$C,MATCH(_xlfn.AGGREGATE(14,6,Dataset!$Y:$Y/(Dataset!A:A=$B$9),C40),Dataset!$Y:$Y,0),1),"-")</f>
        <v>PAGARE NR</v>
      </c>
      <c r="F40" s="18">
        <f>IFERROR(INDEX(Dataset!$Y:$Y,MATCH(_xlfn.AGGREGATE(14,6,Dataset!$Y:$Y/(Dataset!A:A=$B$9),C40),Dataset!$Y:$Y,0),1),"-")</f>
        <v>6.6366677416819266</v>
      </c>
      <c r="G40" s="18">
        <f>IFERROR(INDEX(Dataset!$K:$K,MATCH(_xlfn.AGGREGATE(14,6,Dataset!$Y:$Y/(Dataset!A:A=$B$9),C40),Dataset!$Y:$Y,0),1),"-")</f>
        <v>0.13385668419163205</v>
      </c>
      <c r="J40" s="25">
        <v>6</v>
      </c>
      <c r="K40" s="25" t="str">
        <f>IFERROR(INDEX(Dataset!$B:$B,MATCH(_xlfn.AGGREGATE(15,6,Dataset!$Y:$Y/(Dataset!A:A=$B$9),J40),Dataset!$Y:$Y,0),1),"-")</f>
        <v>INTERNACIO</v>
      </c>
      <c r="L40" s="25" t="str">
        <f>IFERROR(INDEX(Dataset!$C:$C,MATCH(_xlfn.AGGREGATE(15,6,Dataset!$Y:$Y/(Dataset!A:A=$B$9),J40),Dataset!$Y:$Y,0),1),"-")</f>
        <v>PAGARE NR</v>
      </c>
      <c r="M40" s="18">
        <f>IFERROR(INDEX(Dataset!$Y:$Y,MATCH(_xlfn.AGGREGATE(15,6,Dataset!$Y:$Y/(Dataset!A:A=$B$9),J40),Dataset!$Y:$Y,0),1),"-")</f>
        <v>-6.8942258139160703E-2</v>
      </c>
      <c r="N40" s="18">
        <f>IFERROR(INDEX(Dataset!$K:$K,MATCH(_xlfn.AGGREGATE(15,6,Dataset!$Y:$Y/(Dataset!A:A=$B$9),J40),Dataset!$Y:$Y,0),1),"-")</f>
        <v>1.338984121654834E-2</v>
      </c>
    </row>
    <row r="41" spans="2:17" ht="33" customHeight="1" x14ac:dyDescent="0.3">
      <c r="C41" s="25">
        <v>7</v>
      </c>
      <c r="D41" s="25" t="str">
        <f>IFERROR(INDEX(Dataset!$B:$B,MATCH(_xlfn.AGGREGATE(14,6,Dataset!$Y:$Y/(Dataset!A:A=$B$9),C41),Dataset!$Y:$Y,0),1),"-")</f>
        <v>BCP</v>
      </c>
      <c r="E41" s="25" t="str">
        <f>IFERROR(INDEX(Dataset!$C:$C,MATCH(_xlfn.AGGREGATE(14,6,Dataset!$Y:$Y/(Dataset!A:A=$B$9),C41),Dataset!$Y:$Y,0),1),"-")</f>
        <v>BCP0600322</v>
      </c>
      <c r="F41" s="18">
        <f>IFERROR(INDEX(Dataset!$Y:$Y,MATCH(_xlfn.AGGREGATE(14,6,Dataset!$Y:$Y/(Dataset!A:A=$B$9),C41),Dataset!$Y:$Y,0),1),"-")</f>
        <v>4.9993951405248529</v>
      </c>
      <c r="G41" s="18">
        <f>IFERROR(INDEX(Dataset!$K:$K,MATCH(_xlfn.AGGREGATE(14,6,Dataset!$Y:$Y/(Dataset!A:A=$B$9),C41),Dataset!$Y:$Y,0),1),"-")</f>
        <v>8.8041630135635235E-2</v>
      </c>
      <c r="J41" s="25">
        <v>7</v>
      </c>
      <c r="K41" s="25" t="str">
        <f>IFERROR(INDEX(Dataset!$B:$B,MATCH(_xlfn.AGGREGATE(15,6,Dataset!$Y:$Y/(Dataset!A:A=$B$9),J41),Dataset!$Y:$Y,0),1),"-")</f>
        <v>COOPEUCH</v>
      </c>
      <c r="L41" s="25" t="str">
        <f>IFERROR(INDEX(Dataset!$C:$C,MATCH(_xlfn.AGGREGATE(15,6,Dataset!$Y:$Y/(Dataset!A:A=$B$9),J41),Dataset!$Y:$Y,0),1),"-")</f>
        <v>BCOOF20318</v>
      </c>
      <c r="M41" s="18">
        <f>IFERROR(INDEX(Dataset!$Y:$Y,MATCH(_xlfn.AGGREGATE(15,6,Dataset!$Y:$Y/(Dataset!A:A=$B$9),J41),Dataset!$Y:$Y,0),1),"-")</f>
        <v>-1.9278540273541259E-2</v>
      </c>
      <c r="N41" s="18">
        <f>IFERROR(INDEX(Dataset!$K:$K,MATCH(_xlfn.AGGREGATE(15,6,Dataset!$Y:$Y/(Dataset!A:A=$B$9),J41),Dataset!$Y:$Y,0),1),"-")</f>
        <v>2.2217850293579592E-2</v>
      </c>
    </row>
    <row r="42" spans="2:17" ht="33" customHeight="1" x14ac:dyDescent="0.3">
      <c r="C42" s="25">
        <v>8</v>
      </c>
      <c r="D42" s="25" t="str">
        <f>IFERROR(INDEX(Dataset!$B:$B,MATCH(_xlfn.AGGREGATE(14,6,Dataset!$Y:$Y/(Dataset!A:A=$B$9),C42),Dataset!$Y:$Y,0),1),"-")</f>
        <v>BTU</v>
      </c>
      <c r="E42" s="25" t="str">
        <f>IFERROR(INDEX(Dataset!$C:$C,MATCH(_xlfn.AGGREGATE(14,6,Dataset!$Y:$Y/(Dataset!A:A=$B$9),C42),Dataset!$Y:$Y,0),1),"-")</f>
        <v>BTU0300120</v>
      </c>
      <c r="F42" s="18">
        <f>IFERROR(INDEX(Dataset!$Y:$Y,MATCH(_xlfn.AGGREGATE(14,6,Dataset!$Y:$Y/(Dataset!A:A=$B$9),C42),Dataset!$Y:$Y,0),1),"-")</f>
        <v>4.8084741223053156</v>
      </c>
      <c r="G42" s="18">
        <f>IFERROR(INDEX(Dataset!$K:$K,MATCH(_xlfn.AGGREGATE(14,6,Dataset!$Y:$Y/(Dataset!A:A=$B$9),C42),Dataset!$Y:$Y,0),1),"-")</f>
        <v>3.1954993544533648E-2</v>
      </c>
      <c r="J42" s="25">
        <v>8</v>
      </c>
      <c r="K42" s="25" t="str">
        <f>IFERROR(INDEX(Dataset!$B:$B,MATCH(_xlfn.AGGREGATE(15,6,Dataset!$Y:$Y/(Dataset!A:A=$B$9),J42),Dataset!$Y:$Y,0),1),"-")</f>
        <v>SANT-CHILE</v>
      </c>
      <c r="L42" s="25" t="str">
        <f>IFERROR(INDEX(Dataset!$C:$C,MATCH(_xlfn.AGGREGATE(15,6,Dataset!$Y:$Y/(Dataset!A:A=$B$9),J42),Dataset!$Y:$Y,0),1),"-")</f>
        <v>SANT0920</v>
      </c>
      <c r="M42" s="18">
        <f>IFERROR(INDEX(Dataset!$Y:$Y,MATCH(_xlfn.AGGREGATE(15,6,Dataset!$Y:$Y/(Dataset!A:A=$B$9),J42),Dataset!$Y:$Y,0),1),"-")</f>
        <v>4.1197025049057817E-16</v>
      </c>
      <c r="N42" s="18">
        <f>IFERROR(INDEX(Dataset!$K:$K,MATCH(_xlfn.AGGREGATE(15,6,Dataset!$Y:$Y/(Dataset!A:A=$B$9),J42),Dataset!$Y:$Y,0),1),"-")</f>
        <v>1.9843297363480034E-2</v>
      </c>
    </row>
    <row r="43" spans="2:17" ht="33" customHeight="1" x14ac:dyDescent="0.3">
      <c r="C43" s="25">
        <v>9</v>
      </c>
      <c r="D43" s="25" t="str">
        <f>IFERROR(INDEX(Dataset!$B:$B,MATCH(_xlfn.AGGREGATE(14,6,Dataset!$Y:$Y/(Dataset!A:A=$B$9),C43),Dataset!$Y:$Y,0),1),"-")</f>
        <v>SANTANDER</v>
      </c>
      <c r="E43" s="25" t="str">
        <f>IFERROR(INDEX(Dataset!$C:$C,MATCH(_xlfn.AGGREGATE(14,6,Dataset!$Y:$Y/(Dataset!A:A=$B$9),C43),Dataset!$Y:$Y,0),1),"-")</f>
        <v>FWDCLUS2519</v>
      </c>
      <c r="F43" s="18">
        <f>IFERROR(INDEX(Dataset!$Y:$Y,MATCH(_xlfn.AGGREGATE(14,6,Dataset!$Y:$Y/(Dataset!A:A=$B$9),C43),Dataset!$Y:$Y,0),1),"-")</f>
        <v>3.8650061893388798</v>
      </c>
      <c r="G43" s="18">
        <f>IFERROR(INDEX(Dataset!$K:$K,MATCH(_xlfn.AGGREGATE(14,6,Dataset!$Y:$Y/(Dataset!A:A=$B$9),C43),Dataset!$Y:$Y,0),1),"-")</f>
        <v>-2.0530814780187357E-2</v>
      </c>
      <c r="J43" s="25">
        <v>9</v>
      </c>
      <c r="K43" s="25" t="str">
        <f>IFERROR(INDEX(Dataset!$B:$B,MATCH(_xlfn.AGGREGATE(15,6,Dataset!$Y:$Y/(Dataset!A:A=$B$9),J43),Dataset!$Y:$Y,0),1),"-")</f>
        <v>CERO</v>
      </c>
      <c r="L43" s="25" t="str">
        <f>IFERROR(INDEX(Dataset!$C:$C,MATCH(_xlfn.AGGREGATE(15,6,Dataset!$Y:$Y/(Dataset!A:A=$B$9),J43),Dataset!$Y:$Y,0),1),"-")</f>
        <v>CERO010320</v>
      </c>
      <c r="M43" s="18">
        <f>IFERROR(INDEX(Dataset!$Y:$Y,MATCH(_xlfn.AGGREGATE(15,6,Dataset!$Y:$Y/(Dataset!A:A=$B$9),J43),Dataset!$Y:$Y,0),1),"-")</f>
        <v>1.5245804551265136E-4</v>
      </c>
      <c r="N43" s="18">
        <f>IFERROR(INDEX(Dataset!$K:$K,MATCH(_xlfn.AGGREGATE(15,6,Dataset!$Y:$Y/(Dataset!A:A=$B$9),J43),Dataset!$Y:$Y,0),1),"-")</f>
        <v>5.5807236341741118E-7</v>
      </c>
    </row>
    <row r="44" spans="2:17" ht="33" customHeight="1" x14ac:dyDescent="0.3">
      <c r="C44" s="29">
        <v>10</v>
      </c>
      <c r="D44" s="29" t="str">
        <f>IFERROR(INDEX(Dataset!$B:$B,MATCH(_xlfn.AGGREGATE(14,6,Dataset!$Y:$Y/(Dataset!A:A=$B$9),C44),Dataset!$Y:$Y,0),1),"-")</f>
        <v>BTU</v>
      </c>
      <c r="E44" s="29" t="str">
        <f>IFERROR(INDEX(Dataset!$C:$C,MATCH(_xlfn.AGGREGATE(14,6,Dataset!$Y:$Y/(Dataset!A:A=$B$9),C44),Dataset!$Y:$Y,0),1),"-")</f>
        <v>BTU0200335</v>
      </c>
      <c r="F44" s="21">
        <f>IFERROR(INDEX(Dataset!$Y:$Y,MATCH(_xlfn.AGGREGATE(14,6,Dataset!$Y:$Y/(Dataset!A:A=$B$9),C44),Dataset!$Y:$Y,0),1),"-")</f>
        <v>3.6940317233034041</v>
      </c>
      <c r="G44" s="21">
        <f>IFERROR(INDEX(Dataset!$K:$K,MATCH(_xlfn.AGGREGATE(14,6,Dataset!$Y:$Y/(Dataset!A:A=$B$9),C44),Dataset!$Y:$Y,0),1),"-")</f>
        <v>1.6581922022479722E-2</v>
      </c>
      <c r="J44" s="29">
        <v>10</v>
      </c>
      <c r="K44" s="29" t="str">
        <f>IFERROR(INDEX(Dataset!$B:$B,MATCH(_xlfn.AGGREGATE(15,6,Dataset!$Y:$Y/(Dataset!A:A=$B$9),J44),Dataset!$Y:$Y,0),1),"-")</f>
        <v>BICE</v>
      </c>
      <c r="L44" s="29" t="str">
        <f>IFERROR(INDEX(Dataset!$C:$C,MATCH(_xlfn.AGGREGATE(15,6,Dataset!$Y:$Y/(Dataset!A:A=$B$9),J44),Dataset!$Y:$Y,0),1),"-")</f>
        <v>PAGARE NR</v>
      </c>
      <c r="M44" s="21">
        <f>IFERROR(INDEX(Dataset!$Y:$Y,MATCH(_xlfn.AGGREGATE(15,6,Dataset!$Y:$Y/(Dataset!A:A=$B$9),J44),Dataset!$Y:$Y,0),1),"-")</f>
        <v>2.5382065352068709E-3</v>
      </c>
      <c r="N44" s="21">
        <f>IFERROR(INDEX(Dataset!$K:$K,MATCH(_xlfn.AGGREGATE(15,6,Dataset!$Y:$Y/(Dataset!A:A=$B$9),J44),Dataset!$Y:$Y,0),1),"-")</f>
        <v>2.3450591229980358E-3</v>
      </c>
    </row>
    <row r="45" spans="2:17" ht="33" customHeight="1" x14ac:dyDescent="0.3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2:17" ht="33" customHeight="1" x14ac:dyDescent="0.35">
      <c r="B46" s="50" t="s">
        <v>107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23"/>
      <c r="P46" s="50" t="s">
        <v>105</v>
      </c>
      <c r="Q46" s="50"/>
    </row>
    <row r="47" spans="2:17" ht="33" customHeight="1" x14ac:dyDescent="0.35">
      <c r="B47" s="48" t="s">
        <v>106</v>
      </c>
      <c r="C47" s="49"/>
      <c r="D47" s="15" t="s">
        <v>109</v>
      </c>
      <c r="E47" s="15" t="s">
        <v>110</v>
      </c>
      <c r="F47" s="15" t="s">
        <v>111</v>
      </c>
      <c r="G47" s="15" t="s">
        <v>108</v>
      </c>
      <c r="H47" s="15" t="s">
        <v>122</v>
      </c>
      <c r="I47" s="15" t="s">
        <v>98</v>
      </c>
      <c r="J47" s="15" t="s">
        <v>123</v>
      </c>
      <c r="K47" s="15" t="s">
        <v>124</v>
      </c>
      <c r="L47" s="15" t="s">
        <v>125</v>
      </c>
      <c r="M47" s="15" t="s">
        <v>68</v>
      </c>
      <c r="N47" s="30" t="s">
        <v>9</v>
      </c>
      <c r="O47" s="31"/>
      <c r="P47" s="24" t="s">
        <v>105</v>
      </c>
      <c r="Q47" s="15" t="s">
        <v>103</v>
      </c>
    </row>
    <row r="48" spans="2:17" ht="33" customHeight="1" x14ac:dyDescent="0.35">
      <c r="B48" s="32">
        <v>0</v>
      </c>
      <c r="C48" s="33">
        <v>0.25</v>
      </c>
      <c r="D48" s="34">
        <f>SUMIFS(Dataset!$L:$L,Dataset!$A:$A,Report!$B$9,Dataset!$I:$I,"&gt;="&amp;Report!$B48,Dataset!$I:$I,"&lt;"&amp;Report!$C48)</f>
        <v>0.52675183338500764</v>
      </c>
      <c r="E48" s="34">
        <f>SUMIFS(Dataset!$M:$M,Dataset!$A:$A,Report!$B$9,Dataset!$I:$I,"&gt;="&amp;Report!$B48,Dataset!$I:$I,"&lt;"&amp;Report!$C48)</f>
        <v>0</v>
      </c>
      <c r="F48" s="34">
        <f>SUMIFS(Dataset!$R:$R,Dataset!$A:$A,Report!$B$9,Dataset!$I:$I,"&gt;="&amp;Report!$B48,Dataset!$I:$I,"&lt;"&amp;Report!$C48)</f>
        <v>1.9180976632502955E-2</v>
      </c>
      <c r="G48" s="34">
        <f t="shared" ref="G48:G56" si="0">T5+U5+V5</f>
        <v>13.288229913391275</v>
      </c>
      <c r="H48" s="34">
        <f>SUMIFS(Dataset!$S:$S,Dataset!$A:$A,Report!$B$9,Dataset!$I:$I,"&gt;="&amp;Report!$B48,Dataset!$I:$I,"&lt;"&amp;Report!$C48)</f>
        <v>12.948348895364726</v>
      </c>
      <c r="I48" s="34">
        <f>SUMIFS(Dataset!$AB:$AB,Dataset!$A:$A,Report!$B$9,Dataset!$I:$I,"&gt;="&amp;Report!$B48,Dataset!$I:$I,"&lt;"&amp;Report!$C48)</f>
        <v>-13.180175285016418</v>
      </c>
      <c r="J48" s="34">
        <f>SUMIFS(Dataset!$T:$T,Dataset!$A:$A,Report!$B$9,Dataset!$I:$I,"&gt;="&amp;Report!$B48,Dataset!$I:$I,"&lt;"&amp;Report!$C48)</f>
        <v>0</v>
      </c>
      <c r="K48" s="34">
        <f>SUMIFS(Dataset!$V:$V,Dataset!$A:$A,Report!$B$9,Dataset!$I:$I,"&gt;="&amp;Report!$B48,Dataset!$I:$I,"&lt;"&amp;Report!$C48)</f>
        <v>0</v>
      </c>
      <c r="L48" s="34">
        <f>SUMIFS(Dataset!$Z:$Z,Dataset!$A:$A,Report!$B$9,Dataset!$I:$I,"&gt;="&amp;Report!$B48,Dataset!$I:$I,"&lt;"&amp;Report!$C48)</f>
        <v>0</v>
      </c>
      <c r="M48" s="34">
        <f>SUMIFS(Dataset!$AA:$AA,Dataset!$A:$A,Report!$B$9,Dataset!$I:$I,"&gt;="&amp;Report!$B48,Dataset!$I:$I,"&lt;"&amp;Report!$C48)</f>
        <v>0</v>
      </c>
      <c r="N48" s="35">
        <f t="shared" ref="N48:N56" si="1">SUM(D48:M48)</f>
        <v>13.602336333757094</v>
      </c>
      <c r="O48" s="31"/>
      <c r="P48" s="26" t="s">
        <v>2</v>
      </c>
      <c r="Q48" s="18">
        <f>SUMIFS(Dataset!$Y:$Y,Dataset!$A:$A,Report!$B$9,Dataset!$F:$F,Report!$P48)</f>
        <v>69.76475617068435</v>
      </c>
    </row>
    <row r="49" spans="2:19" ht="33" customHeight="1" x14ac:dyDescent="0.35">
      <c r="B49" s="32">
        <v>0.25</v>
      </c>
      <c r="C49" s="33">
        <v>0.5</v>
      </c>
      <c r="D49" s="34">
        <f>SUMIFS(Dataset!$L:$L,Dataset!$A:$A,Report!$B$9,Dataset!$I:$I,"&gt;="&amp;Report!$B49,Dataset!$I:$I,"&lt;"&amp;Report!$C49)</f>
        <v>2.1563373483041808</v>
      </c>
      <c r="E49" s="34">
        <f>SUMIFS(Dataset!$M:$M,Dataset!$A:$A,Report!$B$9,Dataset!$I:$I,"&gt;="&amp;Report!$B49,Dataset!$I:$I,"&lt;"&amp;Report!$C49)</f>
        <v>0</v>
      </c>
      <c r="F49" s="34">
        <f>SUMIFS(Dataset!$R:$R,Dataset!$A:$A,Report!$B$9,Dataset!$I:$I,"&gt;="&amp;Report!$B49,Dataset!$I:$I,"&lt;"&amp;Report!$C49)</f>
        <v>0.42914091557494372</v>
      </c>
      <c r="G49" s="34">
        <f t="shared" si="0"/>
        <v>0.19358544566820901</v>
      </c>
      <c r="H49" s="34">
        <f>SUMIFS(Dataset!$S:$S,Dataset!$A:$A,Report!$B$9,Dataset!$I:$I,"&gt;="&amp;Report!$B49,Dataset!$I:$I,"&lt;"&amp;Report!$C49)</f>
        <v>0</v>
      </c>
      <c r="I49" s="34">
        <f>SUMIFS(Dataset!$AB:$AB,Dataset!$A:$A,Report!$B$9,Dataset!$I:$I,"&gt;="&amp;Report!$B49,Dataset!$I:$I,"&lt;"&amp;Report!$C49)</f>
        <v>0</v>
      </c>
      <c r="J49" s="34">
        <f>SUMIFS(Dataset!$T:$T,Dataset!$A:$A,Report!$B$9,Dataset!$I:$I,"&gt;="&amp;Report!$B49,Dataset!$I:$I,"&lt;"&amp;Report!$C49)</f>
        <v>0</v>
      </c>
      <c r="K49" s="34">
        <f>SUMIFS(Dataset!$V:$V,Dataset!$A:$A,Report!$B$9,Dataset!$I:$I,"&gt;="&amp;Report!$B49,Dataset!$I:$I,"&lt;"&amp;Report!$C49)</f>
        <v>0</v>
      </c>
      <c r="L49" s="34">
        <f>SUMIFS(Dataset!$Z:$Z,Dataset!$A:$A,Report!$B$9,Dataset!$I:$I,"&gt;="&amp;Report!$B49,Dataset!$I:$I,"&lt;"&amp;Report!$C49)</f>
        <v>0</v>
      </c>
      <c r="M49" s="34">
        <f>SUMIFS(Dataset!$AA:$AA,Dataset!$A:$A,Report!$B$9,Dataset!$I:$I,"&gt;="&amp;Report!$B49,Dataset!$I:$I,"&lt;"&amp;Report!$C49)</f>
        <v>0</v>
      </c>
      <c r="N49" s="35">
        <f t="shared" si="1"/>
        <v>2.7790637095473336</v>
      </c>
      <c r="O49" s="31"/>
      <c r="P49" s="26" t="s">
        <v>4</v>
      </c>
      <c r="Q49" s="18">
        <f>SUMIFS(Dataset!$Y:$Y,Dataset!$A:$A,Report!$B$9,Dataset!$F:$F,Report!$P49)</f>
        <v>72.792049609975507</v>
      </c>
    </row>
    <row r="50" spans="2:19" ht="33" customHeight="1" x14ac:dyDescent="0.35">
      <c r="B50" s="32">
        <v>0.5</v>
      </c>
      <c r="C50" s="33">
        <v>0.75</v>
      </c>
      <c r="D50" s="34">
        <f>SUMIFS(Dataset!$L:$L,Dataset!$A:$A,Report!$B$9,Dataset!$I:$I,"&gt;="&amp;Report!$B50,Dataset!$I:$I,"&lt;"&amp;Report!$C50)</f>
        <v>7.1460401472373727</v>
      </c>
      <c r="E50" s="34">
        <f>SUMIFS(Dataset!$M:$M,Dataset!$A:$A,Report!$B$9,Dataset!$I:$I,"&gt;="&amp;Report!$B50,Dataset!$I:$I,"&lt;"&amp;Report!$C50)</f>
        <v>0</v>
      </c>
      <c r="F50" s="34">
        <f>SUMIFS(Dataset!$R:$R,Dataset!$A:$A,Report!$B$9,Dataset!$I:$I,"&gt;="&amp;Report!$B50,Dataset!$I:$I,"&lt;"&amp;Report!$C50)</f>
        <v>1.9203347451984842</v>
      </c>
      <c r="G50" s="34">
        <f t="shared" si="0"/>
        <v>5.4619354988578839E-2</v>
      </c>
      <c r="H50" s="34">
        <f>SUMIFS(Dataset!$S:$S,Dataset!$A:$A,Report!$B$9,Dataset!$I:$I,"&gt;="&amp;Report!$B50,Dataset!$I:$I,"&lt;"&amp;Report!$C50)</f>
        <v>0</v>
      </c>
      <c r="I50" s="34">
        <f>SUMIFS(Dataset!$AB:$AB,Dataset!$A:$A,Report!$B$9,Dataset!$I:$I,"&gt;="&amp;Report!$B50,Dataset!$I:$I,"&lt;"&amp;Report!$C50)</f>
        <v>0</v>
      </c>
      <c r="J50" s="34">
        <f>SUMIFS(Dataset!$T:$T,Dataset!$A:$A,Report!$B$9,Dataset!$I:$I,"&gt;="&amp;Report!$B50,Dataset!$I:$I,"&lt;"&amp;Report!$C50)</f>
        <v>0</v>
      </c>
      <c r="K50" s="34">
        <f>SUMIFS(Dataset!$V:$V,Dataset!$A:$A,Report!$B$9,Dataset!$I:$I,"&gt;="&amp;Report!$B50,Dataset!$I:$I,"&lt;"&amp;Report!$C50)</f>
        <v>0</v>
      </c>
      <c r="L50" s="34">
        <f>SUMIFS(Dataset!$Z:$Z,Dataset!$A:$A,Report!$B$9,Dataset!$I:$I,"&gt;="&amp;Report!$B50,Dataset!$I:$I,"&lt;"&amp;Report!$C50)</f>
        <v>0</v>
      </c>
      <c r="M50" s="34">
        <f>SUMIFS(Dataset!$AA:$AA,Dataset!$A:$A,Report!$B$9,Dataset!$I:$I,"&gt;="&amp;Report!$B50,Dataset!$I:$I,"&lt;"&amp;Report!$C50)</f>
        <v>0</v>
      </c>
      <c r="N50" s="35">
        <f t="shared" si="1"/>
        <v>9.1209942474244361</v>
      </c>
      <c r="O50" s="31"/>
      <c r="P50" s="26" t="s">
        <v>0</v>
      </c>
      <c r="Q50" s="18">
        <f>SUMIFS(Dataset!$Y:$Y,Dataset!$A:$A,Report!$B$9,Dataset!$F:$F,Report!$P50)</f>
        <v>13.147833490791841</v>
      </c>
    </row>
    <row r="51" spans="2:19" ht="33" customHeight="1" x14ac:dyDescent="0.35">
      <c r="B51" s="32">
        <v>0.75</v>
      </c>
      <c r="C51" s="33">
        <v>1</v>
      </c>
      <c r="D51" s="34">
        <f>SUMIFS(Dataset!$L:$L,Dataset!$A:$A,Report!$B$9,Dataset!$I:$I,"&gt;="&amp;Report!$B51,Dataset!$I:$I,"&lt;"&amp;Report!$C51)</f>
        <v>7.3904857978953222</v>
      </c>
      <c r="E51" s="34">
        <f>SUMIFS(Dataset!$M:$M,Dataset!$A:$A,Report!$B$9,Dataset!$I:$I,"&gt;="&amp;Report!$B51,Dataset!$I:$I,"&lt;"&amp;Report!$C51)</f>
        <v>0</v>
      </c>
      <c r="F51" s="34">
        <f>SUMIFS(Dataset!$R:$R,Dataset!$A:$A,Report!$B$9,Dataset!$I:$I,"&gt;="&amp;Report!$B51,Dataset!$I:$I,"&lt;"&amp;Report!$C51)</f>
        <v>0.28250439018072682</v>
      </c>
      <c r="G51" s="34">
        <f t="shared" si="0"/>
        <v>0.67436876693655523</v>
      </c>
      <c r="H51" s="34">
        <f>SUMIFS(Dataset!$S:$S,Dataset!$A:$A,Report!$B$9,Dataset!$I:$I,"&gt;="&amp;Report!$B51,Dataset!$I:$I,"&lt;"&amp;Report!$C51)</f>
        <v>0</v>
      </c>
      <c r="I51" s="34">
        <f>SUMIFS(Dataset!$AB:$AB,Dataset!$A:$A,Report!$B$9,Dataset!$I:$I,"&gt;="&amp;Report!$B51,Dataset!$I:$I,"&lt;"&amp;Report!$C51)</f>
        <v>0</v>
      </c>
      <c r="J51" s="34">
        <f>SUMIFS(Dataset!$T:$T,Dataset!$A:$A,Report!$B$9,Dataset!$I:$I,"&gt;="&amp;Report!$B51,Dataset!$I:$I,"&lt;"&amp;Report!$C51)</f>
        <v>0</v>
      </c>
      <c r="K51" s="34">
        <f>SUMIFS(Dataset!$V:$V,Dataset!$A:$A,Report!$B$9,Dataset!$I:$I,"&gt;="&amp;Report!$B51,Dataset!$I:$I,"&lt;"&amp;Report!$C51)</f>
        <v>0</v>
      </c>
      <c r="L51" s="34">
        <f>SUMIFS(Dataset!$Z:$Z,Dataset!$A:$A,Report!$B$9,Dataset!$I:$I,"&gt;="&amp;Report!$B51,Dataset!$I:$I,"&lt;"&amp;Report!$C51)</f>
        <v>0</v>
      </c>
      <c r="M51" s="34">
        <f>SUMIFS(Dataset!$AA:$AA,Dataset!$A:$A,Report!$B$9,Dataset!$I:$I,"&gt;="&amp;Report!$B51,Dataset!$I:$I,"&lt;"&amp;Report!$C51)</f>
        <v>0</v>
      </c>
      <c r="N51" s="35">
        <f t="shared" si="1"/>
        <v>8.3473589550126039</v>
      </c>
      <c r="O51" s="31"/>
      <c r="P51" s="26" t="s">
        <v>7</v>
      </c>
      <c r="Q51" s="18">
        <f>SUMIFS(Dataset!$Y:$Y,Dataset!$A:$A,Report!$B$9,Dataset!$F:$F,Report!$P51)</f>
        <v>0</v>
      </c>
    </row>
    <row r="52" spans="2:19" ht="33" customHeight="1" x14ac:dyDescent="0.35">
      <c r="B52" s="32">
        <v>1</v>
      </c>
      <c r="C52" s="33">
        <v>1.5</v>
      </c>
      <c r="D52" s="34">
        <f>SUMIFS(Dataset!$L:$L,Dataset!$A:$A,Report!$B$9,Dataset!$I:$I,"&gt;="&amp;Report!$B52,Dataset!$I:$I,"&lt;"&amp;Report!$C52)</f>
        <v>0.7838240460618362</v>
      </c>
      <c r="E52" s="34">
        <f>SUMIFS(Dataset!$M:$M,Dataset!$A:$A,Report!$B$9,Dataset!$I:$I,"&gt;="&amp;Report!$B52,Dataset!$I:$I,"&lt;"&amp;Report!$C52)</f>
        <v>0</v>
      </c>
      <c r="F52" s="34">
        <f>SUMIFS(Dataset!$R:$R,Dataset!$A:$A,Report!$B$9,Dataset!$I:$I,"&gt;="&amp;Report!$B52,Dataset!$I:$I,"&lt;"&amp;Report!$C52)</f>
        <v>-3.0049313918859354E-2</v>
      </c>
      <c r="G52" s="34">
        <f t="shared" si="0"/>
        <v>0.12486155239362715</v>
      </c>
      <c r="H52" s="34">
        <f>SUMIFS(Dataset!$S:$S,Dataset!$A:$A,Report!$B$9,Dataset!$I:$I,"&gt;="&amp;Report!$B52,Dataset!$I:$I,"&lt;"&amp;Report!$C52)</f>
        <v>0</v>
      </c>
      <c r="I52" s="34">
        <f>SUMIFS(Dataset!$AB:$AB,Dataset!$A:$A,Report!$B$9,Dataset!$I:$I,"&gt;="&amp;Report!$B52,Dataset!$I:$I,"&lt;"&amp;Report!$C52)</f>
        <v>0</v>
      </c>
      <c r="J52" s="34">
        <f>SUMIFS(Dataset!$T:$T,Dataset!$A:$A,Report!$B$9,Dataset!$I:$I,"&gt;="&amp;Report!$B52,Dataset!$I:$I,"&lt;"&amp;Report!$C52)</f>
        <v>0</v>
      </c>
      <c r="K52" s="34">
        <f>SUMIFS(Dataset!$V:$V,Dataset!$A:$A,Report!$B$9,Dataset!$I:$I,"&gt;="&amp;Report!$B52,Dataset!$I:$I,"&lt;"&amp;Report!$C52)</f>
        <v>0</v>
      </c>
      <c r="L52" s="34">
        <f>SUMIFS(Dataset!$Z:$Z,Dataset!$A:$A,Report!$B$9,Dataset!$I:$I,"&gt;="&amp;Report!$B52,Dataset!$I:$I,"&lt;"&amp;Report!$C52)</f>
        <v>0</v>
      </c>
      <c r="M52" s="34">
        <f>SUMIFS(Dataset!$AA:$AA,Dataset!$A:$A,Report!$B$9,Dataset!$I:$I,"&gt;="&amp;Report!$B52,Dataset!$I:$I,"&lt;"&amp;Report!$C52)</f>
        <v>0</v>
      </c>
      <c r="N52" s="35">
        <f t="shared" si="1"/>
        <v>0.87863628453660403</v>
      </c>
      <c r="O52" s="31"/>
      <c r="P52" s="26" t="s">
        <v>14</v>
      </c>
      <c r="Q52" s="18">
        <f>SUMIFS(Dataset!$Y:$Y,Dataset!$A:$A,Report!$B$9,Dataset!$F:$F,Report!$P52)</f>
        <v>0</v>
      </c>
    </row>
    <row r="53" spans="2:19" ht="33" customHeight="1" x14ac:dyDescent="0.35">
      <c r="B53" s="32">
        <v>1.5</v>
      </c>
      <c r="C53" s="33">
        <v>3.5</v>
      </c>
      <c r="D53" s="34">
        <f>SUMIFS(Dataset!$L:$L,Dataset!$A:$A,Report!$B$9,Dataset!$I:$I,"&gt;="&amp;Report!$B53,Dataset!$I:$I,"&lt;"&amp;Report!$C53)</f>
        <v>38.018734338938749</v>
      </c>
      <c r="E53" s="34">
        <f>SUMIFS(Dataset!$M:$M,Dataset!$A:$A,Report!$B$9,Dataset!$I:$I,"&gt;="&amp;Report!$B53,Dataset!$I:$I,"&lt;"&amp;Report!$C53)</f>
        <v>28.330772427010373</v>
      </c>
      <c r="F53" s="34">
        <f>SUMIFS(Dataset!$R:$R,Dataset!$A:$A,Report!$B$9,Dataset!$I:$I,"&gt;="&amp;Report!$B53,Dataset!$I:$I,"&lt;"&amp;Report!$C53)</f>
        <v>-0.26827357440517324</v>
      </c>
      <c r="G53" s="34">
        <f t="shared" si="0"/>
        <v>30.238272037217371</v>
      </c>
      <c r="H53" s="34">
        <f>SUMIFS(Dataset!$S:$S,Dataset!$A:$A,Report!$B$9,Dataset!$I:$I,"&gt;="&amp;Report!$B53,Dataset!$I:$I,"&lt;"&amp;Report!$C53)</f>
        <v>0</v>
      </c>
      <c r="I53" s="34">
        <f>SUMIFS(Dataset!$AB:$AB,Dataset!$A:$A,Report!$B$9,Dataset!$I:$I,"&gt;="&amp;Report!$B53,Dataset!$I:$I,"&lt;"&amp;Report!$C53)</f>
        <v>0</v>
      </c>
      <c r="J53" s="34">
        <f>SUMIFS(Dataset!$T:$T,Dataset!$A:$A,Report!$B$9,Dataset!$I:$I,"&gt;="&amp;Report!$B53,Dataset!$I:$I,"&lt;"&amp;Report!$C53)</f>
        <v>0</v>
      </c>
      <c r="K53" s="34">
        <f>SUMIFS(Dataset!$V:$V,Dataset!$A:$A,Report!$B$9,Dataset!$I:$I,"&gt;="&amp;Report!$B53,Dataset!$I:$I,"&lt;"&amp;Report!$C53)</f>
        <v>0</v>
      </c>
      <c r="L53" s="34">
        <f>SUMIFS(Dataset!$Z:$Z,Dataset!$A:$A,Report!$B$9,Dataset!$I:$I,"&gt;="&amp;Report!$B53,Dataset!$I:$I,"&lt;"&amp;Report!$C53)</f>
        <v>0</v>
      </c>
      <c r="M53" s="34">
        <f>SUMIFS(Dataset!$AA:$AA,Dataset!$A:$A,Report!$B$9,Dataset!$I:$I,"&gt;="&amp;Report!$B53,Dataset!$I:$I,"&lt;"&amp;Report!$C53)</f>
        <v>0</v>
      </c>
      <c r="N53" s="35">
        <f t="shared" si="1"/>
        <v>96.319505228761315</v>
      </c>
      <c r="O53" s="31"/>
      <c r="P53" s="26" t="s">
        <v>63</v>
      </c>
      <c r="Q53" s="18">
        <f>SUMIFS(Dataset!$Y:$Y,Dataset!$A:$A,Report!$B$9,Dataset!$F:$F,Report!$P53)</f>
        <v>0</v>
      </c>
    </row>
    <row r="54" spans="2:19" ht="33" customHeight="1" x14ac:dyDescent="0.35">
      <c r="B54" s="32">
        <v>3.5</v>
      </c>
      <c r="C54" s="33">
        <v>5.5</v>
      </c>
      <c r="D54" s="34">
        <f>SUMIFS(Dataset!$L:$L,Dataset!$A:$A,Report!$B$9,Dataset!$I:$I,"&gt;="&amp;Report!$B54,Dataset!$I:$I,"&lt;"&amp;Report!$C54)</f>
        <v>2.8269636744127919</v>
      </c>
      <c r="E54" s="34">
        <f>SUMIFS(Dataset!$M:$M,Dataset!$A:$A,Report!$B$9,Dataset!$I:$I,"&gt;="&amp;Report!$B54,Dataset!$I:$I,"&lt;"&amp;Report!$C54)</f>
        <v>0.32312058486345591</v>
      </c>
      <c r="F54" s="34">
        <f>SUMIFS(Dataset!$R:$R,Dataset!$A:$A,Report!$B$9,Dataset!$I:$I,"&gt;="&amp;Report!$B54,Dataset!$I:$I,"&lt;"&amp;Report!$C54)</f>
        <v>0.63817308122897221</v>
      </c>
      <c r="G54" s="34">
        <f t="shared" si="0"/>
        <v>2.2942252821760754</v>
      </c>
      <c r="H54" s="34">
        <f>SUMIFS(Dataset!$S:$S,Dataset!$A:$A,Report!$B$9,Dataset!$I:$I,"&gt;="&amp;Report!$B54,Dataset!$I:$I,"&lt;"&amp;Report!$C54)</f>
        <v>0</v>
      </c>
      <c r="I54" s="34">
        <f>SUMIFS(Dataset!$AB:$AB,Dataset!$A:$A,Report!$B$9,Dataset!$I:$I,"&gt;="&amp;Report!$B54,Dataset!$I:$I,"&lt;"&amp;Report!$C54)</f>
        <v>0</v>
      </c>
      <c r="J54" s="34">
        <f>SUMIFS(Dataset!$T:$T,Dataset!$A:$A,Report!$B$9,Dataset!$I:$I,"&gt;="&amp;Report!$B54,Dataset!$I:$I,"&lt;"&amp;Report!$C54)</f>
        <v>0</v>
      </c>
      <c r="K54" s="34">
        <f>SUMIFS(Dataset!$V:$V,Dataset!$A:$A,Report!$B$9,Dataset!$I:$I,"&gt;="&amp;Report!$B54,Dataset!$I:$I,"&lt;"&amp;Report!$C54)</f>
        <v>0</v>
      </c>
      <c r="L54" s="34">
        <f>SUMIFS(Dataset!$Z:$Z,Dataset!$A:$A,Report!$B$9,Dataset!$I:$I,"&gt;="&amp;Report!$B54,Dataset!$I:$I,"&lt;"&amp;Report!$C54)</f>
        <v>0</v>
      </c>
      <c r="M54" s="34">
        <f>SUMIFS(Dataset!$AA:$AA,Dataset!$A:$A,Report!$B$9,Dataset!$I:$I,"&gt;="&amp;Report!$B54,Dataset!$I:$I,"&lt;"&amp;Report!$C54)</f>
        <v>0</v>
      </c>
      <c r="N54" s="35">
        <f t="shared" si="1"/>
        <v>6.0824826226812956</v>
      </c>
      <c r="O54" s="31"/>
      <c r="P54" s="26" t="s">
        <v>68</v>
      </c>
      <c r="Q54" s="18">
        <f>SUMIFS(Dataset!$Y:$Y,Dataset!$A:$A,Report!$B$9,Dataset!$F:$F,Report!$P54)</f>
        <v>0</v>
      </c>
    </row>
    <row r="55" spans="2:19" ht="33" customHeight="1" x14ac:dyDescent="0.35">
      <c r="B55" s="32">
        <v>5.5</v>
      </c>
      <c r="C55" s="33">
        <v>9.5</v>
      </c>
      <c r="D55" s="34">
        <f>SUMIFS(Dataset!$L:$L,Dataset!$A:$A,Report!$B$9,Dataset!$I:$I,"&gt;="&amp;Report!$B55,Dataset!$I:$I,"&lt;"&amp;Report!$C55)</f>
        <v>3.1821840959761905</v>
      </c>
      <c r="E55" s="34">
        <f>SUMIFS(Dataset!$M:$M,Dataset!$A:$A,Report!$B$9,Dataset!$I:$I,"&gt;="&amp;Report!$B55,Dataset!$I:$I,"&lt;"&amp;Report!$C55)</f>
        <v>3.1149811106364425</v>
      </c>
      <c r="F55" s="34">
        <f>SUMIFS(Dataset!$R:$R,Dataset!$A:$A,Report!$B$9,Dataset!$I:$I,"&gt;="&amp;Report!$B55,Dataset!$I:$I,"&lt;"&amp;Report!$C55)</f>
        <v>0.2290364858811352</v>
      </c>
      <c r="G55" s="34">
        <f t="shared" si="0"/>
        <v>5.990201037064141</v>
      </c>
      <c r="H55" s="34">
        <f>SUMIFS(Dataset!$S:$S,Dataset!$A:$A,Report!$B$9,Dataset!$I:$I,"&gt;="&amp;Report!$B55,Dataset!$I:$I,"&lt;"&amp;Report!$C55)</f>
        <v>0</v>
      </c>
      <c r="I55" s="34">
        <f>SUMIFS(Dataset!$AB:$AB,Dataset!$A:$A,Report!$B$9,Dataset!$I:$I,"&gt;="&amp;Report!$B55,Dataset!$I:$I,"&lt;"&amp;Report!$C55)</f>
        <v>0</v>
      </c>
      <c r="J55" s="34">
        <f>SUMIFS(Dataset!$T:$T,Dataset!$A:$A,Report!$B$9,Dataset!$I:$I,"&gt;="&amp;Report!$B55,Dataset!$I:$I,"&lt;"&amp;Report!$C55)</f>
        <v>0</v>
      </c>
      <c r="K55" s="34">
        <f>SUMIFS(Dataset!$V:$V,Dataset!$A:$A,Report!$B$9,Dataset!$I:$I,"&gt;="&amp;Report!$B55,Dataset!$I:$I,"&lt;"&amp;Report!$C55)</f>
        <v>0</v>
      </c>
      <c r="L55" s="34">
        <f>SUMIFS(Dataset!$Z:$Z,Dataset!$A:$A,Report!$B$9,Dataset!$I:$I,"&gt;="&amp;Report!$B55,Dataset!$I:$I,"&lt;"&amp;Report!$C55)</f>
        <v>0</v>
      </c>
      <c r="M55" s="34">
        <f>SUMIFS(Dataset!$AA:$AA,Dataset!$A:$A,Report!$B$9,Dataset!$I:$I,"&gt;="&amp;Report!$B55,Dataset!$I:$I,"&lt;"&amp;Report!$C55)</f>
        <v>0</v>
      </c>
      <c r="N55" s="35">
        <f t="shared" si="1"/>
        <v>12.516402729557909</v>
      </c>
      <c r="O55" s="31"/>
      <c r="P55" s="26" t="s">
        <v>98</v>
      </c>
      <c r="Q55" s="18">
        <f>SUMIFS(Dataset!$Y:$Y,Dataset!$A:$A,Report!$B$9,Dataset!$F:$F,Report!$P55)</f>
        <v>-9.5383433561756714E-2</v>
      </c>
    </row>
    <row r="56" spans="2:19" ht="33" customHeight="1" x14ac:dyDescent="0.35">
      <c r="B56" s="32">
        <v>9.5</v>
      </c>
      <c r="C56" s="33">
        <v>100</v>
      </c>
      <c r="D56" s="34">
        <f>SUMIFS(Dataset!$L:$L,Dataset!$A:$A,Report!$B$9,Dataset!$I:$I,"&gt;="&amp;Report!$B56,Dataset!$I:$I,"&lt;"&amp;Report!$C56)</f>
        <v>5.1161951311334768</v>
      </c>
      <c r="E56" s="34">
        <f>SUMIFS(Dataset!$M:$M,Dataset!$A:$A,Report!$B$9,Dataset!$I:$I,"&gt;="&amp;Report!$B56,Dataset!$I:$I,"&lt;"&amp;Report!$C56)</f>
        <v>0.36098763664747041</v>
      </c>
      <c r="F56" s="34">
        <f>SUMIFS(Dataset!$R:$R,Dataset!$A:$A,Report!$B$9,Dataset!$I:$I,"&gt;="&amp;Report!$B56,Dataset!$I:$I,"&lt;"&amp;Report!$C56)</f>
        <v>0</v>
      </c>
      <c r="G56" s="34">
        <f t="shared" si="0"/>
        <v>0.48529295883065515</v>
      </c>
      <c r="H56" s="34">
        <f>SUMIFS(Dataset!$S:$S,Dataset!$A:$A,Report!$B$9,Dataset!$I:$I,"&gt;="&amp;Report!$B56,Dataset!$I:$I,"&lt;"&amp;Report!$C56)</f>
        <v>0</v>
      </c>
      <c r="I56" s="34">
        <f>SUMIFS(Dataset!$AB:$AB,Dataset!$A:$A,Report!$B$9,Dataset!$I:$I,"&gt;="&amp;Report!$B56,Dataset!$I:$I,"&lt;"&amp;Report!$C56)</f>
        <v>0</v>
      </c>
      <c r="J56" s="34">
        <f>SUMIFS(Dataset!$T:$T,Dataset!$A:$A,Report!$B$9,Dataset!$I:$I,"&gt;="&amp;Report!$B56,Dataset!$I:$I,"&lt;"&amp;Report!$C56)</f>
        <v>0</v>
      </c>
      <c r="K56" s="34">
        <f>SUMIFS(Dataset!$V:$V,Dataset!$A:$A,Report!$B$9,Dataset!$I:$I,"&gt;="&amp;Report!$B56,Dataset!$I:$I,"&lt;"&amp;Report!$C56)</f>
        <v>0</v>
      </c>
      <c r="L56" s="34">
        <f>SUMIFS(Dataset!$Z:$Z,Dataset!$A:$A,Report!$B$9,Dataset!$I:$I,"&gt;="&amp;Report!$B56,Dataset!$I:$I,"&lt;"&amp;Report!$C56)</f>
        <v>0</v>
      </c>
      <c r="M56" s="34">
        <f>SUMIFS(Dataset!$AA:$AA,Dataset!$A:$A,Report!$B$9,Dataset!$I:$I,"&gt;="&amp;Report!$B56,Dataset!$I:$I,"&lt;"&amp;Report!$C56)</f>
        <v>0</v>
      </c>
      <c r="N56" s="35">
        <f t="shared" si="1"/>
        <v>5.9624757266116024</v>
      </c>
      <c r="O56" s="31"/>
      <c r="P56" s="27" t="s">
        <v>9</v>
      </c>
      <c r="Q56" s="28">
        <f>SUM(Q48:Q55)</f>
        <v>155.60925583788995</v>
      </c>
    </row>
    <row r="57" spans="2:19" ht="33" customHeight="1" x14ac:dyDescent="0.35">
      <c r="B57" s="45" t="s">
        <v>9</v>
      </c>
      <c r="C57" s="46"/>
      <c r="D57" s="28">
        <f>SUM(D48:D56)</f>
        <v>67.147516413344931</v>
      </c>
      <c r="E57" s="28">
        <f t="shared" ref="E57:F57" si="2">SUM(E48:E56)</f>
        <v>32.129861759157741</v>
      </c>
      <c r="F57" s="28">
        <f t="shared" si="2"/>
        <v>3.220047706372732</v>
      </c>
      <c r="G57" s="28">
        <f t="shared" ref="G57:N57" si="3">SUM(G48:G56)</f>
        <v>53.343656348666485</v>
      </c>
      <c r="H57" s="28">
        <f t="shared" si="3"/>
        <v>12.948348895364726</v>
      </c>
      <c r="I57" s="28">
        <f t="shared" si="3"/>
        <v>-13.180175285016418</v>
      </c>
      <c r="J57" s="28">
        <f t="shared" si="3"/>
        <v>0</v>
      </c>
      <c r="K57" s="28">
        <f t="shared" si="3"/>
        <v>0</v>
      </c>
      <c r="L57" s="28">
        <f t="shared" si="3"/>
        <v>0</v>
      </c>
      <c r="M57" s="28">
        <f t="shared" si="3"/>
        <v>0</v>
      </c>
      <c r="N57" s="36">
        <f t="shared" si="3"/>
        <v>155.6092558378902</v>
      </c>
      <c r="O57" s="31"/>
    </row>
    <row r="58" spans="2:19" ht="33" customHeight="1" x14ac:dyDescent="0.3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 spans="2:19" ht="33" customHeight="1" x14ac:dyDescent="0.35">
      <c r="B59" s="23"/>
      <c r="C59" s="37"/>
      <c r="D59" s="47"/>
      <c r="E59" s="47"/>
      <c r="F59" s="47"/>
      <c r="G59" s="47"/>
      <c r="H59" s="47"/>
      <c r="I59" s="47"/>
      <c r="J59" s="47"/>
      <c r="K59" s="47"/>
      <c r="L59" s="47"/>
      <c r="M59" s="38"/>
      <c r="N59" s="23"/>
      <c r="O59" s="23"/>
      <c r="P59" s="23"/>
      <c r="Q59" s="23"/>
      <c r="R59" s="5"/>
      <c r="S59" s="11"/>
    </row>
    <row r="60" spans="2:19" ht="33" customHeight="1" x14ac:dyDescent="0.35">
      <c r="B60" s="50" t="s">
        <v>104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23"/>
    </row>
    <row r="61" spans="2:19" ht="33" customHeight="1" x14ac:dyDescent="0.3">
      <c r="B61" s="48" t="s">
        <v>106</v>
      </c>
      <c r="C61" s="49"/>
      <c r="D61" s="15" t="s">
        <v>112</v>
      </c>
      <c r="E61" s="15" t="s">
        <v>113</v>
      </c>
      <c r="F61" s="15" t="s">
        <v>114</v>
      </c>
      <c r="G61" s="15" t="s">
        <v>115</v>
      </c>
      <c r="H61" s="15" t="s">
        <v>116</v>
      </c>
      <c r="I61" s="15" t="s">
        <v>117</v>
      </c>
      <c r="J61" s="15" t="s">
        <v>119</v>
      </c>
      <c r="K61" s="15" t="s">
        <v>118</v>
      </c>
      <c r="L61" s="15" t="s">
        <v>132</v>
      </c>
      <c r="M61" s="15" t="s">
        <v>136</v>
      </c>
      <c r="N61" s="41" t="s">
        <v>120</v>
      </c>
      <c r="O61" s="41" t="s">
        <v>121</v>
      </c>
      <c r="P61" s="15" t="s">
        <v>8</v>
      </c>
      <c r="Q61" s="30" t="s">
        <v>9</v>
      </c>
      <c r="R61" s="8"/>
      <c r="S61" s="8"/>
    </row>
    <row r="62" spans="2:19" ht="33" customHeight="1" x14ac:dyDescent="0.3">
      <c r="B62" s="32">
        <v>0</v>
      </c>
      <c r="C62" s="33">
        <v>0.25</v>
      </c>
      <c r="D62" s="34">
        <f>SUMIFS(Dataset!$Y:$Y,Dataset!$A:$A,Report!$B$9,Dataset!$I:$I,"&gt;="&amp;Report!$B62,Dataset!$I:$I,"&lt;"&amp;Report!$C62,Dataset!$H:$H,"deposito",Dataset!$F:$F,"$")</f>
        <v>0.54988627652701016</v>
      </c>
      <c r="E62" s="34">
        <f>SUMIFS(Dataset!$Y:$Y,Dataset!$A:$A,Report!$B$9,Dataset!$I:$I,"&gt;="&amp;Report!$B62,Dataset!$I:$I,"&lt;"&amp;Report!$C62,Dataset!$H:$H,"deposito",Dataset!$F:$F,"UF")</f>
        <v>0</v>
      </c>
      <c r="F62" s="34">
        <f>SUMIFS(Dataset!$Y:$Y,Dataset!$A:$A,Report!$B$9,Dataset!$I:$I,"&gt;="&amp;Report!$B62,Dataset!$I:$I,"&lt;"&amp;Report!$C62,Dataset!$H:$H,"bono de gobierno",Dataset!$F:$F,"$")</f>
        <v>0</v>
      </c>
      <c r="G62" s="34">
        <f>SUMIFS(Dataset!$Y:$Y,Dataset!$A:$A,Report!$B$9,Dataset!$I:$I,"&gt;="&amp;Report!$B62,Dataset!$I:$I,"&lt;"&amp;Report!$C62,Dataset!$H:$H,"bono de gobierno",Dataset!$F:$F,"UF")</f>
        <v>0</v>
      </c>
      <c r="H62" s="34">
        <f>SUMIFS(Dataset!$Y:$Y,Dataset!$A:$A,Report!$B$9,Dataset!$I:$I,"&gt;="&amp;Report!$B62,Dataset!$I:$I,"&lt;"&amp;Report!$C62,Dataset!$H:$H,"bono de gobierno",Dataset!$F:$F,"EU")</f>
        <v>0</v>
      </c>
      <c r="I62" s="34">
        <f>SUMIFS(Dataset!$Y:$Y,Dataset!$A:$A,Report!$B$9,Dataset!$I:$I,"&gt;="&amp;Report!$B62,Dataset!$I:$I,"&lt;"&amp;Report!$C62,Dataset!$H:$H,"bono de gobierno",Dataset!$F:$F,"MX")</f>
        <v>0</v>
      </c>
      <c r="J62" s="34">
        <f>SUMIFS(Dataset!$Y:$Y,Dataset!$A:$A,Report!$B$9,Dataset!$I:$I,"&gt;="&amp;Report!$B62,Dataset!$I:$I,"&lt;"&amp;Report!$C62,Dataset!$H:$H,"bono de gobierno",Dataset!$F:$F,"SOL")</f>
        <v>0</v>
      </c>
      <c r="K62" s="34">
        <f>SUMIFS(Dataset!$Y:$Y,Dataset!$A:$A,Report!$B$9,Dataset!$I:$I,"&gt;="&amp;Report!$B62,Dataset!$I:$I,"&lt;"&amp;Report!$C62,Dataset!$H:$H,"bono de gobierno",Dataset!$F:$F,"REA")</f>
        <v>0</v>
      </c>
      <c r="L62" s="34">
        <f>SUMIFS(Dataset!$Y:$Y,Dataset!$A:$A,Report!$B$9,Dataset!$I:$I,"&gt;="&amp;Report!$B62,Dataset!$I:$I,"&lt;"&amp;Report!$C62,Dataset!$H:$H,"bono de gobierno",Dataset!$F:$F,"ARS")</f>
        <v>6.586801808354803E-2</v>
      </c>
      <c r="M62" s="34">
        <f>SUMIFS(Dataset!$Y:$Y,Dataset!$A:$A,Report!$B$9,Dataset!$I:$I,"&gt;="&amp;Report!$B62,Dataset!$I:$I,"&lt;"&amp;Report!$C62,Dataset!$H:$H,"bono de gobierno",Dataset!$F:$F,"US$")</f>
        <v>2.5233092606144774</v>
      </c>
      <c r="N62" s="34">
        <f>SUMIFS(Dataset!$Y:$Y,Dataset!$A:$A,Report!$B$9,Dataset!$I:$I,"&gt;="&amp;Report!$B62,Dataset!$I:$I,"&lt;"&amp;Report!$C62,Dataset!$H:$H,"bono corporativo",Dataset!$F:$F,"$")</f>
        <v>0</v>
      </c>
      <c r="O62" s="34">
        <f>SUMIFS(Dataset!$Y:$Y,Dataset!$A:$A,Report!$B$9,Dataset!$I:$I,"&gt;="&amp;Report!$B62,Dataset!$I:$I,"&lt;"&amp;Report!$C62,Dataset!$H:$H,"bono corporativo",Dataset!$F:$F,"UF")</f>
        <v>0</v>
      </c>
      <c r="P62" s="34">
        <f>SUMIFS(Dataset!$Y:$Y,Dataset!$A:$A,Report!$B$9,Dataset!$I:$I,"&gt;="&amp;Report!$B62,Dataset!$I:$I,"&lt;"&amp;Report!$C62,Dataset!$H:$H,"&lt;&gt;bono corporativo",Dataset!$H:$H,"&lt;&gt;bono de gobierno",Dataset!$H:$H,"&lt;&gt;deposito")</f>
        <v>10.463272778532058</v>
      </c>
      <c r="Q62" s="35">
        <f t="shared" ref="Q62:Q70" si="4">SUM(D62:P62)</f>
        <v>13.602336333757094</v>
      </c>
      <c r="R62" s="8"/>
      <c r="S62" s="8"/>
    </row>
    <row r="63" spans="2:19" ht="33" customHeight="1" x14ac:dyDescent="0.3">
      <c r="B63" s="32">
        <v>0.25</v>
      </c>
      <c r="C63" s="33">
        <v>0.5</v>
      </c>
      <c r="D63" s="34">
        <f>SUMIFS(Dataset!$Y:$Y,Dataset!$A:$A,Report!$B$9,Dataset!$I:$I,"&gt;="&amp;Report!$B63,Dataset!$I:$I,"&lt;"&amp;Report!$C63,Dataset!$H:$H,"deposito",Dataset!$F:$F,"$")</f>
        <v>2.7790637095473327</v>
      </c>
      <c r="E63" s="34">
        <f>SUMIFS(Dataset!$Y:$Y,Dataset!$A:$A,Report!$B$9,Dataset!$I:$I,"&gt;="&amp;Report!$B63,Dataset!$I:$I,"&lt;"&amp;Report!$C63,Dataset!$H:$H,"deposito",Dataset!$F:$F,"UF")</f>
        <v>0</v>
      </c>
      <c r="F63" s="34">
        <f>SUMIFS(Dataset!$Y:$Y,Dataset!$A:$A,Report!$B$9,Dataset!$I:$I,"&gt;="&amp;Report!$B63,Dataset!$I:$I,"&lt;"&amp;Report!$C63,Dataset!$H:$H,"bono de gobierno",Dataset!$F:$F,"$")</f>
        <v>0</v>
      </c>
      <c r="G63" s="34">
        <f>SUMIFS(Dataset!$Y:$Y,Dataset!$A:$A,Report!$B$9,Dataset!$I:$I,"&gt;="&amp;Report!$B63,Dataset!$I:$I,"&lt;"&amp;Report!$C63,Dataset!$H:$H,"bono de gobierno",Dataset!$F:$F,"UF")</f>
        <v>0</v>
      </c>
      <c r="H63" s="34">
        <f>SUMIFS(Dataset!$Y:$Y,Dataset!$A:$A,Report!$B$9,Dataset!$I:$I,"&gt;="&amp;Report!$B63,Dataset!$I:$I,"&lt;"&amp;Report!$C63,Dataset!$H:$H,"bono de gobierno",Dataset!$F:$F,"EU")</f>
        <v>0</v>
      </c>
      <c r="I63" s="34">
        <f>SUMIFS(Dataset!$Y:$Y,Dataset!$A:$A,Report!$B$9,Dataset!$I:$I,"&gt;="&amp;Report!$B63,Dataset!$I:$I,"&lt;"&amp;Report!$C63,Dataset!$H:$H,"bono de gobierno",Dataset!$F:$F,"MX")</f>
        <v>0</v>
      </c>
      <c r="J63" s="34">
        <f>SUMIFS(Dataset!$Y:$Y,Dataset!$A:$A,Report!$B$9,Dataset!$I:$I,"&gt;="&amp;Report!$B63,Dataset!$I:$I,"&lt;"&amp;Report!$C63,Dataset!$H:$H,"bono de gobierno",Dataset!$F:$F,"SOL")</f>
        <v>0</v>
      </c>
      <c r="K63" s="34">
        <f>SUMIFS(Dataset!$Y:$Y,Dataset!$A:$A,Report!$B$9,Dataset!$I:$I,"&gt;="&amp;Report!$B63,Dataset!$I:$I,"&lt;"&amp;Report!$C63,Dataset!$H:$H,"bono de gobierno",Dataset!$F:$F,"REA")</f>
        <v>0</v>
      </c>
      <c r="L63" s="34">
        <f>SUMIFS(Dataset!$Y:$Y,Dataset!$A:$A,Report!$B$9,Dataset!$I:$I,"&gt;="&amp;Report!$B63,Dataset!$I:$I,"&lt;"&amp;Report!$C63,Dataset!$H:$H,"bono de gobierno",Dataset!$F:$F,"ARS")</f>
        <v>0</v>
      </c>
      <c r="M63" s="34">
        <f>SUMIFS(Dataset!$Y:$Y,Dataset!$A:$A,Report!$B$9,Dataset!$I:$I,"&gt;="&amp;Report!$B63,Dataset!$I:$I,"&lt;"&amp;Report!$C63,Dataset!$H:$H,"bono de gobierno",Dataset!$F:$F,"US$")</f>
        <v>0</v>
      </c>
      <c r="N63" s="34">
        <f>SUMIFS(Dataset!$Y:$Y,Dataset!$A:$A,Report!$B$9,Dataset!$I:$I,"&gt;="&amp;Report!$B63,Dataset!$I:$I,"&lt;"&amp;Report!$C63,Dataset!$H:$H,"bono corporativo",Dataset!$F:$F,"$")</f>
        <v>0</v>
      </c>
      <c r="O63" s="34">
        <f>SUMIFS(Dataset!$Y:$Y,Dataset!$A:$A,Report!$B$9,Dataset!$I:$I,"&gt;="&amp;Report!$B63,Dataset!$I:$I,"&lt;"&amp;Report!$C63,Dataset!$H:$H,"bono corporativo",Dataset!$F:$F,"UF")</f>
        <v>0</v>
      </c>
      <c r="P63" s="34">
        <f>SUMIFS(Dataset!$Y:$Y,Dataset!$A:$A,Report!$B$9,Dataset!$I:$I,"&gt;="&amp;Report!$B63,Dataset!$I:$I,"&lt;"&amp;Report!$C63,Dataset!$H:$H,"&lt;&gt;bono corporativo",Dataset!$H:$H,"&lt;&gt;bono de gobierno",Dataset!$H:$H,"&lt;&gt;deposito")</f>
        <v>0</v>
      </c>
      <c r="Q63" s="35">
        <f t="shared" si="4"/>
        <v>2.7790637095473327</v>
      </c>
      <c r="R63" s="8"/>
      <c r="S63" s="8"/>
    </row>
    <row r="64" spans="2:19" ht="33" customHeight="1" x14ac:dyDescent="0.3">
      <c r="B64" s="32">
        <v>0.5</v>
      </c>
      <c r="C64" s="33">
        <v>0.75</v>
      </c>
      <c r="D64" s="34">
        <f>SUMIFS(Dataset!$Y:$Y,Dataset!$A:$A,Report!$B$9,Dataset!$I:$I,"&gt;="&amp;Report!$B64,Dataset!$I:$I,"&lt;"&amp;Report!$C64,Dataset!$H:$H,"deposito",Dataset!$F:$F,"$")</f>
        <v>9.1209942474244396</v>
      </c>
      <c r="E64" s="34">
        <f>SUMIFS(Dataset!$Y:$Y,Dataset!$A:$A,Report!$B$9,Dataset!$I:$I,"&gt;="&amp;Report!$B64,Dataset!$I:$I,"&lt;"&amp;Report!$C64,Dataset!$H:$H,"deposito",Dataset!$F:$F,"UF")</f>
        <v>0</v>
      </c>
      <c r="F64" s="34">
        <f>SUMIFS(Dataset!$Y:$Y,Dataset!$A:$A,Report!$B$9,Dataset!$I:$I,"&gt;="&amp;Report!$B64,Dataset!$I:$I,"&lt;"&amp;Report!$C64,Dataset!$H:$H,"bono de gobierno",Dataset!$F:$F,"$")</f>
        <v>0</v>
      </c>
      <c r="G64" s="34">
        <f>SUMIFS(Dataset!$Y:$Y,Dataset!$A:$A,Report!$B$9,Dataset!$I:$I,"&gt;="&amp;Report!$B64,Dataset!$I:$I,"&lt;"&amp;Report!$C64,Dataset!$H:$H,"bono de gobierno",Dataset!$F:$F,"UF")</f>
        <v>0</v>
      </c>
      <c r="H64" s="34">
        <f>SUMIFS(Dataset!$Y:$Y,Dataset!$A:$A,Report!$B$9,Dataset!$I:$I,"&gt;="&amp;Report!$B64,Dataset!$I:$I,"&lt;"&amp;Report!$C64,Dataset!$H:$H,"bono de gobierno",Dataset!$F:$F,"EU")</f>
        <v>0</v>
      </c>
      <c r="I64" s="34">
        <f>SUMIFS(Dataset!$Y:$Y,Dataset!$A:$A,Report!$B$9,Dataset!$I:$I,"&gt;="&amp;Report!$B64,Dataset!$I:$I,"&lt;"&amp;Report!$C64,Dataset!$H:$H,"bono de gobierno",Dataset!$F:$F,"MX")</f>
        <v>0</v>
      </c>
      <c r="J64" s="34">
        <f>SUMIFS(Dataset!$Y:$Y,Dataset!$A:$A,Report!$B$9,Dataset!$I:$I,"&gt;="&amp;Report!$B64,Dataset!$I:$I,"&lt;"&amp;Report!$C64,Dataset!$H:$H,"bono de gobierno",Dataset!$F:$F,"SOL")</f>
        <v>0</v>
      </c>
      <c r="K64" s="34">
        <f>SUMIFS(Dataset!$Y:$Y,Dataset!$A:$A,Report!$B$9,Dataset!$I:$I,"&gt;="&amp;Report!$B64,Dataset!$I:$I,"&lt;"&amp;Report!$C64,Dataset!$H:$H,"bono de gobierno",Dataset!$F:$F,"REA")</f>
        <v>0</v>
      </c>
      <c r="L64" s="34">
        <f>SUMIFS(Dataset!$Y:$Y,Dataset!$A:$A,Report!$B$9,Dataset!$I:$I,"&gt;="&amp;Report!$B64,Dataset!$I:$I,"&lt;"&amp;Report!$C64,Dataset!$H:$H,"bono de gobierno",Dataset!$F:$F,"ARS")</f>
        <v>0</v>
      </c>
      <c r="M64" s="34">
        <f>SUMIFS(Dataset!$Y:$Y,Dataset!$A:$A,Report!$B$9,Dataset!$I:$I,"&gt;="&amp;Report!$B64,Dataset!$I:$I,"&lt;"&amp;Report!$C64,Dataset!$H:$H,"bono de gobierno",Dataset!$F:$F,"US$")</f>
        <v>0</v>
      </c>
      <c r="N64" s="34">
        <f>SUMIFS(Dataset!$Y:$Y,Dataset!$A:$A,Report!$B$9,Dataset!$I:$I,"&gt;="&amp;Report!$B64,Dataset!$I:$I,"&lt;"&amp;Report!$C64,Dataset!$H:$H,"bono corporativo",Dataset!$F:$F,"$")</f>
        <v>0</v>
      </c>
      <c r="O64" s="34">
        <f>SUMIFS(Dataset!$Y:$Y,Dataset!$A:$A,Report!$B$9,Dataset!$I:$I,"&gt;="&amp;Report!$B64,Dataset!$I:$I,"&lt;"&amp;Report!$C64,Dataset!$H:$H,"bono corporativo",Dataset!$F:$F,"UF")</f>
        <v>0</v>
      </c>
      <c r="P64" s="34">
        <f>SUMIFS(Dataset!$Y:$Y,Dataset!$A:$A,Report!$B$9,Dataset!$I:$I,"&gt;="&amp;Report!$B64,Dataset!$I:$I,"&lt;"&amp;Report!$C64,Dataset!$H:$H,"&lt;&gt;bono corporativo",Dataset!$H:$H,"&lt;&gt;bono de gobierno",Dataset!$H:$H,"&lt;&gt;deposito")</f>
        <v>0</v>
      </c>
      <c r="Q64" s="35">
        <f t="shared" si="4"/>
        <v>9.1209942474244396</v>
      </c>
      <c r="R64" s="8"/>
      <c r="S64" s="8"/>
    </row>
    <row r="65" spans="2:23" ht="33" customHeight="1" x14ac:dyDescent="0.3">
      <c r="B65" s="32">
        <v>0.75</v>
      </c>
      <c r="C65" s="33">
        <v>1</v>
      </c>
      <c r="D65" s="34">
        <f>SUMIFS(Dataset!$Y:$Y,Dataset!$A:$A,Report!$B$9,Dataset!$I:$I,"&gt;="&amp;Report!$B65,Dataset!$I:$I,"&lt;"&amp;Report!$C65,Dataset!$H:$H,"deposito",Dataset!$F:$F,"$")</f>
        <v>8.3473589550126022</v>
      </c>
      <c r="E65" s="34">
        <f>SUMIFS(Dataset!$Y:$Y,Dataset!$A:$A,Report!$B$9,Dataset!$I:$I,"&gt;="&amp;Report!$B65,Dataset!$I:$I,"&lt;"&amp;Report!$C65,Dataset!$H:$H,"deposito",Dataset!$F:$F,"UF")</f>
        <v>0</v>
      </c>
      <c r="F65" s="34">
        <f>SUMIFS(Dataset!$Y:$Y,Dataset!$A:$A,Report!$B$9,Dataset!$I:$I,"&gt;="&amp;Report!$B65,Dataset!$I:$I,"&lt;"&amp;Report!$C65,Dataset!$H:$H,"bono de gobierno",Dataset!$F:$F,"$")</f>
        <v>0</v>
      </c>
      <c r="G65" s="34">
        <f>SUMIFS(Dataset!$Y:$Y,Dataset!$A:$A,Report!$B$9,Dataset!$I:$I,"&gt;="&amp;Report!$B65,Dataset!$I:$I,"&lt;"&amp;Report!$C65,Dataset!$H:$H,"bono de gobierno",Dataset!$F:$F,"UF")</f>
        <v>0</v>
      </c>
      <c r="H65" s="34">
        <f>SUMIFS(Dataset!$Y:$Y,Dataset!$A:$A,Report!$B$9,Dataset!$I:$I,"&gt;="&amp;Report!$B65,Dataset!$I:$I,"&lt;"&amp;Report!$C65,Dataset!$H:$H,"bono de gobierno",Dataset!$F:$F,"EU")</f>
        <v>0</v>
      </c>
      <c r="I65" s="34">
        <f>SUMIFS(Dataset!$Y:$Y,Dataset!$A:$A,Report!$B$9,Dataset!$I:$I,"&gt;="&amp;Report!$B65,Dataset!$I:$I,"&lt;"&amp;Report!$C65,Dataset!$H:$H,"bono de gobierno",Dataset!$F:$F,"MX")</f>
        <v>0</v>
      </c>
      <c r="J65" s="34">
        <f>SUMIFS(Dataset!$Y:$Y,Dataset!$A:$A,Report!$B$9,Dataset!$I:$I,"&gt;="&amp;Report!$B65,Dataset!$I:$I,"&lt;"&amp;Report!$C65,Dataset!$H:$H,"bono de gobierno",Dataset!$F:$F,"SOL")</f>
        <v>0</v>
      </c>
      <c r="K65" s="34">
        <f>SUMIFS(Dataset!$Y:$Y,Dataset!$A:$A,Report!$B$9,Dataset!$I:$I,"&gt;="&amp;Report!$B65,Dataset!$I:$I,"&lt;"&amp;Report!$C65,Dataset!$H:$H,"bono de gobierno",Dataset!$F:$F,"REA")</f>
        <v>0</v>
      </c>
      <c r="L65" s="34">
        <f>SUMIFS(Dataset!$Y:$Y,Dataset!$A:$A,Report!$B$9,Dataset!$I:$I,"&gt;="&amp;Report!$B65,Dataset!$I:$I,"&lt;"&amp;Report!$C65,Dataset!$H:$H,"bono de gobierno",Dataset!$F:$F,"ARS")</f>
        <v>0</v>
      </c>
      <c r="M65" s="34">
        <f>SUMIFS(Dataset!$Y:$Y,Dataset!$A:$A,Report!$B$9,Dataset!$I:$I,"&gt;="&amp;Report!$B65,Dataset!$I:$I,"&lt;"&amp;Report!$C65,Dataset!$H:$H,"bono de gobierno",Dataset!$F:$F,"US$")</f>
        <v>0</v>
      </c>
      <c r="N65" s="34">
        <f>SUMIFS(Dataset!$Y:$Y,Dataset!$A:$A,Report!$B$9,Dataset!$I:$I,"&gt;="&amp;Report!$B65,Dataset!$I:$I,"&lt;"&amp;Report!$C65,Dataset!$H:$H,"bono corporativo",Dataset!$F:$F,"$")</f>
        <v>0</v>
      </c>
      <c r="O65" s="34">
        <f>SUMIFS(Dataset!$Y:$Y,Dataset!$A:$A,Report!$B$9,Dataset!$I:$I,"&gt;="&amp;Report!$B65,Dataset!$I:$I,"&lt;"&amp;Report!$C65,Dataset!$H:$H,"bono corporativo",Dataset!$F:$F,"UF")</f>
        <v>0</v>
      </c>
      <c r="P65" s="34">
        <f>SUMIFS(Dataset!$Y:$Y,Dataset!$A:$A,Report!$B$9,Dataset!$I:$I,"&gt;="&amp;Report!$B65,Dataset!$I:$I,"&lt;"&amp;Report!$C65,Dataset!$H:$H,"&lt;&gt;bono corporativo",Dataset!$H:$H,"&lt;&gt;bono de gobierno",Dataset!$H:$H,"&lt;&gt;deposito")</f>
        <v>0</v>
      </c>
      <c r="Q65" s="35">
        <f t="shared" si="4"/>
        <v>8.3473589550126022</v>
      </c>
      <c r="R65" s="8"/>
      <c r="S65" s="8"/>
    </row>
    <row r="66" spans="2:23" ht="33" customHeight="1" x14ac:dyDescent="0.3">
      <c r="B66" s="32">
        <v>1</v>
      </c>
      <c r="C66" s="33">
        <v>1.5</v>
      </c>
      <c r="D66" s="34">
        <f>SUMIFS(Dataset!$Y:$Y,Dataset!$A:$A,Report!$B$9,Dataset!$I:$I,"&gt;="&amp;Report!$B66,Dataset!$I:$I,"&lt;"&amp;Report!$C66,Dataset!$H:$H,"deposito",Dataset!$F:$F,"$")</f>
        <v>0.87863628453660403</v>
      </c>
      <c r="E66" s="34">
        <f>SUMIFS(Dataset!$Y:$Y,Dataset!$A:$A,Report!$B$9,Dataset!$I:$I,"&gt;="&amp;Report!$B66,Dataset!$I:$I,"&lt;"&amp;Report!$C66,Dataset!$H:$H,"deposito",Dataset!$F:$F,"UF")</f>
        <v>0</v>
      </c>
      <c r="F66" s="34">
        <f>SUMIFS(Dataset!$Y:$Y,Dataset!$A:$A,Report!$B$9,Dataset!$I:$I,"&gt;="&amp;Report!$B66,Dataset!$I:$I,"&lt;"&amp;Report!$C66,Dataset!$H:$H,"bono de gobierno",Dataset!$F:$F,"$")</f>
        <v>0</v>
      </c>
      <c r="G66" s="34">
        <f>SUMIFS(Dataset!$Y:$Y,Dataset!$A:$A,Report!$B$9,Dataset!$I:$I,"&gt;="&amp;Report!$B66,Dataset!$I:$I,"&lt;"&amp;Report!$C66,Dataset!$H:$H,"bono de gobierno",Dataset!$F:$F,"UF")</f>
        <v>0</v>
      </c>
      <c r="H66" s="34">
        <f>SUMIFS(Dataset!$Y:$Y,Dataset!$A:$A,Report!$B$9,Dataset!$I:$I,"&gt;="&amp;Report!$B66,Dataset!$I:$I,"&lt;"&amp;Report!$C66,Dataset!$H:$H,"bono de gobierno",Dataset!$F:$F,"EU")</f>
        <v>0</v>
      </c>
      <c r="I66" s="34">
        <f>SUMIFS(Dataset!$Y:$Y,Dataset!$A:$A,Report!$B$9,Dataset!$I:$I,"&gt;="&amp;Report!$B66,Dataset!$I:$I,"&lt;"&amp;Report!$C66,Dataset!$H:$H,"bono de gobierno",Dataset!$F:$F,"MX")</f>
        <v>0</v>
      </c>
      <c r="J66" s="34">
        <f>SUMIFS(Dataset!$Y:$Y,Dataset!$A:$A,Report!$B$9,Dataset!$I:$I,"&gt;="&amp;Report!$B66,Dataset!$I:$I,"&lt;"&amp;Report!$C66,Dataset!$H:$H,"bono de gobierno",Dataset!$F:$F,"SOL")</f>
        <v>0</v>
      </c>
      <c r="K66" s="34">
        <f>SUMIFS(Dataset!$Y:$Y,Dataset!$A:$A,Report!$B$9,Dataset!$I:$I,"&gt;="&amp;Report!$B66,Dataset!$I:$I,"&lt;"&amp;Report!$C66,Dataset!$H:$H,"bono de gobierno",Dataset!$F:$F,"REA")</f>
        <v>0</v>
      </c>
      <c r="L66" s="34">
        <f>SUMIFS(Dataset!$Y:$Y,Dataset!$A:$A,Report!$B$9,Dataset!$I:$I,"&gt;="&amp;Report!$B66,Dataset!$I:$I,"&lt;"&amp;Report!$C66,Dataset!$H:$H,"bono de gobierno",Dataset!$F:$F,"ARS")</f>
        <v>0</v>
      </c>
      <c r="M66" s="34">
        <f>SUMIFS(Dataset!$Y:$Y,Dataset!$A:$A,Report!$B$9,Dataset!$I:$I,"&gt;="&amp;Report!$B66,Dataset!$I:$I,"&lt;"&amp;Report!$C66,Dataset!$H:$H,"bono de gobierno",Dataset!$F:$F,"US$")</f>
        <v>0</v>
      </c>
      <c r="N66" s="34">
        <f>SUMIFS(Dataset!$Y:$Y,Dataset!$A:$A,Report!$B$9,Dataset!$I:$I,"&gt;="&amp;Report!$B66,Dataset!$I:$I,"&lt;"&amp;Report!$C66,Dataset!$H:$H,"bono corporativo",Dataset!$F:$F,"$")</f>
        <v>0</v>
      </c>
      <c r="O66" s="34">
        <f>SUMIFS(Dataset!$Y:$Y,Dataset!$A:$A,Report!$B$9,Dataset!$I:$I,"&gt;="&amp;Report!$B66,Dataset!$I:$I,"&lt;"&amp;Report!$C66,Dataset!$H:$H,"bono corporativo",Dataset!$F:$F,"UF")</f>
        <v>0</v>
      </c>
      <c r="P66" s="34">
        <f>SUMIFS(Dataset!$Y:$Y,Dataset!$A:$A,Report!$B$9,Dataset!$I:$I,"&gt;="&amp;Report!$B66,Dataset!$I:$I,"&lt;"&amp;Report!$C66,Dataset!$H:$H,"&lt;&gt;bono corporativo",Dataset!$H:$H,"&lt;&gt;bono de gobierno",Dataset!$H:$H,"&lt;&gt;deposito")</f>
        <v>0</v>
      </c>
      <c r="Q66" s="35">
        <f t="shared" si="4"/>
        <v>0.87863628453660403</v>
      </c>
      <c r="R66" s="8"/>
      <c r="S66" s="8"/>
    </row>
    <row r="67" spans="2:23" ht="33" customHeight="1" x14ac:dyDescent="0.3">
      <c r="B67" s="32">
        <v>1.5</v>
      </c>
      <c r="C67" s="33">
        <v>3.5</v>
      </c>
      <c r="D67" s="34">
        <f>SUMIFS(Dataset!$Y:$Y,Dataset!$A:$A,Report!$B$9,Dataset!$I:$I,"&gt;="&amp;Report!$B67,Dataset!$I:$I,"&lt;"&amp;Report!$C67,Dataset!$H:$H,"deposito",Dataset!$F:$F,"$")</f>
        <v>0</v>
      </c>
      <c r="E67" s="34">
        <f>SUMIFS(Dataset!$Y:$Y,Dataset!$A:$A,Report!$B$9,Dataset!$I:$I,"&gt;="&amp;Report!$B67,Dataset!$I:$I,"&lt;"&amp;Report!$C67,Dataset!$H:$H,"deposito",Dataset!$F:$F,"UF")</f>
        <v>0</v>
      </c>
      <c r="F67" s="34">
        <f>SUMIFS(Dataset!$Y:$Y,Dataset!$A:$A,Report!$B$9,Dataset!$I:$I,"&gt;="&amp;Report!$B67,Dataset!$I:$I,"&lt;"&amp;Report!$C67,Dataset!$H:$H,"bono de gobierno",Dataset!$F:$F,"$")</f>
        <v>40.820977553803459</v>
      </c>
      <c r="G67" s="34">
        <f>SUMIFS(Dataset!$Y:$Y,Dataset!$A:$A,Report!$B$9,Dataset!$I:$I,"&gt;="&amp;Report!$B67,Dataset!$I:$I,"&lt;"&amp;Report!$C67,Dataset!$H:$H,"bono de gobierno",Dataset!$F:$F,"UF")</f>
        <v>54.277932487537775</v>
      </c>
      <c r="H67" s="34">
        <f>SUMIFS(Dataset!$Y:$Y,Dataset!$A:$A,Report!$B$9,Dataset!$I:$I,"&gt;="&amp;Report!$B67,Dataset!$I:$I,"&lt;"&amp;Report!$C67,Dataset!$H:$H,"bono de gobierno",Dataset!$F:$F,"EU")</f>
        <v>0</v>
      </c>
      <c r="I67" s="34">
        <f>SUMIFS(Dataset!$Y:$Y,Dataset!$A:$A,Report!$B$9,Dataset!$I:$I,"&gt;="&amp;Report!$B67,Dataset!$I:$I,"&lt;"&amp;Report!$C67,Dataset!$H:$H,"bono de gobierno",Dataset!$F:$F,"MX")</f>
        <v>0</v>
      </c>
      <c r="J67" s="34">
        <f>SUMIFS(Dataset!$Y:$Y,Dataset!$A:$A,Report!$B$9,Dataset!$I:$I,"&gt;="&amp;Report!$B67,Dataset!$I:$I,"&lt;"&amp;Report!$C67,Dataset!$H:$H,"bono de gobierno",Dataset!$F:$F,"SOL")</f>
        <v>0</v>
      </c>
      <c r="K67" s="34">
        <f>SUMIFS(Dataset!$Y:$Y,Dataset!$A:$A,Report!$B$9,Dataset!$I:$I,"&gt;="&amp;Report!$B67,Dataset!$I:$I,"&lt;"&amp;Report!$C67,Dataset!$H:$H,"bono de gobierno",Dataset!$F:$F,"REA")</f>
        <v>0</v>
      </c>
      <c r="L67" s="34">
        <f>SUMIFS(Dataset!$Y:$Y,Dataset!$A:$A,Report!$B$9,Dataset!$I:$I,"&gt;="&amp;Report!$B67,Dataset!$I:$I,"&lt;"&amp;Report!$C67,Dataset!$H:$H,"bono de gobierno",Dataset!$F:$F,"ARS")</f>
        <v>0</v>
      </c>
      <c r="M67" s="34">
        <f>SUMIFS(Dataset!$Y:$Y,Dataset!$A:$A,Report!$B$9,Dataset!$I:$I,"&gt;="&amp;Report!$B67,Dataset!$I:$I,"&lt;"&amp;Report!$C67,Dataset!$H:$H,"bono de gobierno",Dataset!$F:$F,"US$")</f>
        <v>0</v>
      </c>
      <c r="N67" s="34">
        <f>SUMIFS(Dataset!$Y:$Y,Dataset!$A:$A,Report!$B$9,Dataset!$I:$I,"&gt;="&amp;Report!$B67,Dataset!$I:$I,"&lt;"&amp;Report!$C67,Dataset!$H:$H,"bono corporativo",Dataset!$F:$F,"$")</f>
        <v>4.1197025049057817E-16</v>
      </c>
      <c r="O67" s="34">
        <f>SUMIFS(Dataset!$Y:$Y,Dataset!$A:$A,Report!$B$9,Dataset!$I:$I,"&gt;="&amp;Report!$B67,Dataset!$I:$I,"&lt;"&amp;Report!$C67,Dataset!$H:$H,"bono corporativo",Dataset!$F:$F,"UF")</f>
        <v>1.2205951874199825</v>
      </c>
      <c r="P67" s="34">
        <f>SUMIFS(Dataset!$Y:$Y,Dataset!$A:$A,Report!$B$9,Dataset!$I:$I,"&gt;="&amp;Report!$B67,Dataset!$I:$I,"&lt;"&amp;Report!$C67,Dataset!$H:$H,"&lt;&gt;bono corporativo",Dataset!$H:$H,"&lt;&gt;bono de gobierno",Dataset!$H:$H,"&lt;&gt;deposito")</f>
        <v>0</v>
      </c>
      <c r="Q67" s="35">
        <f t="shared" si="4"/>
        <v>96.31950522876123</v>
      </c>
      <c r="R67" s="8"/>
      <c r="S67" s="8"/>
      <c r="W67" s="3" t="s">
        <v>99</v>
      </c>
    </row>
    <row r="68" spans="2:23" ht="33" customHeight="1" x14ac:dyDescent="0.3">
      <c r="B68" s="32">
        <v>3.5</v>
      </c>
      <c r="C68" s="33">
        <v>5.5</v>
      </c>
      <c r="D68" s="34">
        <f>SUMIFS(Dataset!$Y:$Y,Dataset!$A:$A,Report!$B$9,Dataset!$I:$I,"&gt;="&amp;Report!$B68,Dataset!$I:$I,"&lt;"&amp;Report!$C68,Dataset!$H:$H,"deposito",Dataset!$F:$F,"$")</f>
        <v>0</v>
      </c>
      <c r="E68" s="34">
        <f>SUMIFS(Dataset!$Y:$Y,Dataset!$A:$A,Report!$B$9,Dataset!$I:$I,"&gt;="&amp;Report!$B68,Dataset!$I:$I,"&lt;"&amp;Report!$C68,Dataset!$H:$H,"deposito",Dataset!$F:$F,"UF")</f>
        <v>0</v>
      </c>
      <c r="F68" s="34">
        <f>SUMIFS(Dataset!$Y:$Y,Dataset!$A:$A,Report!$B$9,Dataset!$I:$I,"&gt;="&amp;Report!$B68,Dataset!$I:$I,"&lt;"&amp;Report!$C68,Dataset!$H:$H,"bono de gobierno",Dataset!$F:$F,"$")</f>
        <v>4.9993951405248529</v>
      </c>
      <c r="G68" s="34">
        <f>SUMIFS(Dataset!$Y:$Y,Dataset!$A:$A,Report!$B$9,Dataset!$I:$I,"&gt;="&amp;Report!$B68,Dataset!$I:$I,"&lt;"&amp;Report!$C68,Dataset!$H:$H,"bono de gobierno",Dataset!$F:$F,"UF")</f>
        <v>1.1023660224299825</v>
      </c>
      <c r="H68" s="34">
        <f>SUMIFS(Dataset!$Y:$Y,Dataset!$A:$A,Report!$B$9,Dataset!$I:$I,"&gt;="&amp;Report!$B68,Dataset!$I:$I,"&lt;"&amp;Report!$C68,Dataset!$H:$H,"bono de gobierno",Dataset!$F:$F,"EU")</f>
        <v>0</v>
      </c>
      <c r="I68" s="34">
        <f>SUMIFS(Dataset!$Y:$Y,Dataset!$A:$A,Report!$B$9,Dataset!$I:$I,"&gt;="&amp;Report!$B68,Dataset!$I:$I,"&lt;"&amp;Report!$C68,Dataset!$H:$H,"bono de gobierno",Dataset!$F:$F,"MX")</f>
        <v>0</v>
      </c>
      <c r="J68" s="34">
        <f>SUMIFS(Dataset!$Y:$Y,Dataset!$A:$A,Report!$B$9,Dataset!$I:$I,"&gt;="&amp;Report!$B68,Dataset!$I:$I,"&lt;"&amp;Report!$C68,Dataset!$H:$H,"bono de gobierno",Dataset!$F:$F,"SOL")</f>
        <v>0</v>
      </c>
      <c r="K68" s="34">
        <f>SUMIFS(Dataset!$Y:$Y,Dataset!$A:$A,Report!$B$9,Dataset!$I:$I,"&gt;="&amp;Report!$B68,Dataset!$I:$I,"&lt;"&amp;Report!$C68,Dataset!$H:$H,"bono de gobierno",Dataset!$F:$F,"REA")</f>
        <v>0</v>
      </c>
      <c r="L68" s="34">
        <f>SUMIFS(Dataset!$Y:$Y,Dataset!$A:$A,Report!$B$9,Dataset!$I:$I,"&gt;="&amp;Report!$B68,Dataset!$I:$I,"&lt;"&amp;Report!$C68,Dataset!$H:$H,"bono de gobierno",Dataset!$F:$F,"ARS")</f>
        <v>0</v>
      </c>
      <c r="M68" s="34">
        <f>SUMIFS(Dataset!$Y:$Y,Dataset!$A:$A,Report!$B$9,Dataset!$I:$I,"&gt;="&amp;Report!$B68,Dataset!$I:$I,"&lt;"&amp;Report!$C68,Dataset!$H:$H,"bono de gobierno",Dataset!$F:$F,"US$")</f>
        <v>0</v>
      </c>
      <c r="N68" s="34">
        <f>SUMIFS(Dataset!$Y:$Y,Dataset!$A:$A,Report!$B$9,Dataset!$I:$I,"&gt;="&amp;Report!$B68,Dataset!$I:$I,"&lt;"&amp;Report!$C68,Dataset!$H:$H,"bono corporativo",Dataset!$F:$F,"$")</f>
        <v>0</v>
      </c>
      <c r="O68" s="34">
        <f>SUMIFS(Dataset!$Y:$Y,Dataset!$A:$A,Report!$B$9,Dataset!$I:$I,"&gt;="&amp;Report!$B68,Dataset!$I:$I,"&lt;"&amp;Report!$C68,Dataset!$H:$H,"bono corporativo",Dataset!$F:$F,"UF")</f>
        <v>-1.9278540273541259E-2</v>
      </c>
      <c r="P68" s="34">
        <f>SUMIFS(Dataset!$Y:$Y,Dataset!$A:$A,Report!$B$9,Dataset!$I:$I,"&gt;="&amp;Report!$B68,Dataset!$I:$I,"&lt;"&amp;Report!$C68,Dataset!$H:$H,"&lt;&gt;bono corporativo",Dataset!$H:$H,"&lt;&gt;bono de gobierno",Dataset!$H:$H,"&lt;&gt;deposito")</f>
        <v>0</v>
      </c>
      <c r="Q68" s="35">
        <f t="shared" si="4"/>
        <v>6.0824826226812938</v>
      </c>
      <c r="R68" s="8"/>
      <c r="S68" s="8"/>
    </row>
    <row r="69" spans="2:23" ht="33" customHeight="1" x14ac:dyDescent="0.3">
      <c r="B69" s="32">
        <v>5.5</v>
      </c>
      <c r="C69" s="33">
        <v>9.5</v>
      </c>
      <c r="D69" s="34">
        <f>SUMIFS(Dataset!$Y:$Y,Dataset!$A:$A,Report!$B$9,Dataset!$I:$I,"&gt;="&amp;Report!$B69,Dataset!$I:$I,"&lt;"&amp;Report!$C69,Dataset!$H:$H,"deposito",Dataset!$F:$F,"$")</f>
        <v>0</v>
      </c>
      <c r="E69" s="34">
        <f>SUMIFS(Dataset!$Y:$Y,Dataset!$A:$A,Report!$B$9,Dataset!$I:$I,"&gt;="&amp;Report!$B69,Dataset!$I:$I,"&lt;"&amp;Report!$C69,Dataset!$H:$H,"deposito",Dataset!$F:$F,"UF")</f>
        <v>0</v>
      </c>
      <c r="F69" s="34">
        <f>SUMIFS(Dataset!$Y:$Y,Dataset!$A:$A,Report!$B$9,Dataset!$I:$I,"&gt;="&amp;Report!$B69,Dataset!$I:$I,"&lt;"&amp;Report!$C69,Dataset!$H:$H,"bono de gobierno",Dataset!$F:$F,"$")</f>
        <v>0</v>
      </c>
      <c r="G69" s="34">
        <f>SUMIFS(Dataset!$Y:$Y,Dataset!$A:$A,Report!$B$9,Dataset!$I:$I,"&gt;="&amp;Report!$B69,Dataset!$I:$I,"&lt;"&amp;Report!$C69,Dataset!$H:$H,"bono de gobierno",Dataset!$F:$F,"UF")</f>
        <v>11.981187719088474</v>
      </c>
      <c r="H69" s="34">
        <f>SUMIFS(Dataset!$Y:$Y,Dataset!$A:$A,Report!$B$9,Dataset!$I:$I,"&gt;="&amp;Report!$B69,Dataset!$I:$I,"&lt;"&amp;Report!$C69,Dataset!$H:$H,"bono de gobierno",Dataset!$F:$F,"EU")</f>
        <v>0</v>
      </c>
      <c r="I69" s="34">
        <f>SUMIFS(Dataset!$Y:$Y,Dataset!$A:$A,Report!$B$9,Dataset!$I:$I,"&gt;="&amp;Report!$B69,Dataset!$I:$I,"&lt;"&amp;Report!$C69,Dataset!$H:$H,"bono de gobierno",Dataset!$F:$F,"MX")</f>
        <v>0</v>
      </c>
      <c r="J69" s="34">
        <f>SUMIFS(Dataset!$Y:$Y,Dataset!$A:$A,Report!$B$9,Dataset!$I:$I,"&gt;="&amp;Report!$B69,Dataset!$I:$I,"&lt;"&amp;Report!$C69,Dataset!$H:$H,"bono de gobierno",Dataset!$F:$F,"SOL")</f>
        <v>0</v>
      </c>
      <c r="K69" s="34">
        <f>SUMIFS(Dataset!$Y:$Y,Dataset!$A:$A,Report!$B$9,Dataset!$I:$I,"&gt;="&amp;Report!$B69,Dataset!$I:$I,"&lt;"&amp;Report!$C69,Dataset!$H:$H,"bono de gobierno",Dataset!$F:$F,"REA")</f>
        <v>0</v>
      </c>
      <c r="L69" s="34">
        <f>SUMIFS(Dataset!$Y:$Y,Dataset!$A:$A,Report!$B$9,Dataset!$I:$I,"&gt;="&amp;Report!$B69,Dataset!$I:$I,"&lt;"&amp;Report!$C69,Dataset!$H:$H,"bono de gobierno",Dataset!$F:$F,"ARS")</f>
        <v>0</v>
      </c>
      <c r="M69" s="34">
        <f>SUMIFS(Dataset!$Y:$Y,Dataset!$A:$A,Report!$B$9,Dataset!$I:$I,"&gt;="&amp;Report!$B69,Dataset!$I:$I,"&lt;"&amp;Report!$C69,Dataset!$H:$H,"bono de gobierno",Dataset!$F:$F,"US$")</f>
        <v>0</v>
      </c>
      <c r="N69" s="34">
        <f>SUMIFS(Dataset!$Y:$Y,Dataset!$A:$A,Report!$B$9,Dataset!$I:$I,"&gt;="&amp;Report!$B69,Dataset!$I:$I,"&lt;"&amp;Report!$C69,Dataset!$H:$H,"bono corporativo",Dataset!$F:$F,"$")</f>
        <v>0</v>
      </c>
      <c r="O69" s="34">
        <f>SUMIFS(Dataset!$Y:$Y,Dataset!$A:$A,Report!$B$9,Dataset!$I:$I,"&gt;="&amp;Report!$B69,Dataset!$I:$I,"&lt;"&amp;Report!$C69,Dataset!$H:$H,"bono corporativo",Dataset!$F:$F,"UF")</f>
        <v>0.53521501046942777</v>
      </c>
      <c r="P69" s="34">
        <f>SUMIFS(Dataset!$Y:$Y,Dataset!$A:$A,Report!$B$9,Dataset!$I:$I,"&gt;="&amp;Report!$B69,Dataset!$I:$I,"&lt;"&amp;Report!$C69,Dataset!$H:$H,"&lt;&gt;bono corporativo",Dataset!$H:$H,"&lt;&gt;bono de gobierno",Dataset!$H:$H,"&lt;&gt;deposito")</f>
        <v>0</v>
      </c>
      <c r="Q69" s="35">
        <f t="shared" si="4"/>
        <v>12.516402729557901</v>
      </c>
      <c r="R69" s="8"/>
      <c r="S69" s="8"/>
    </row>
    <row r="70" spans="2:23" ht="33" customHeight="1" x14ac:dyDescent="0.3">
      <c r="B70" s="32">
        <v>9.5</v>
      </c>
      <c r="C70" s="33">
        <v>100</v>
      </c>
      <c r="D70" s="34">
        <f>SUMIFS(Dataset!$Y:$Y,Dataset!$A:$A,Report!$B$9,Dataset!$I:$I,"&gt;="&amp;Report!$B70,Dataset!$I:$I,"&lt;"&amp;Report!$C70,Dataset!$H:$H,"deposito",Dataset!$F:$F,"$")</f>
        <v>0</v>
      </c>
      <c r="E70" s="34">
        <f>SUMIFS(Dataset!$Y:$Y,Dataset!$A:$A,Report!$B$9,Dataset!$I:$I,"&gt;="&amp;Report!$B70,Dataset!$I:$I,"&lt;"&amp;Report!$C70,Dataset!$H:$H,"deposito",Dataset!$F:$F,"UF")</f>
        <v>0</v>
      </c>
      <c r="F70" s="34">
        <f>SUMIFS(Dataset!$Y:$Y,Dataset!$A:$A,Report!$B$9,Dataset!$I:$I,"&gt;="&amp;Report!$B70,Dataset!$I:$I,"&lt;"&amp;Report!$C70,Dataset!$H:$H,"bono de gobierno",Dataset!$F:$F,"$")</f>
        <v>2.2684440033080588</v>
      </c>
      <c r="G70" s="34">
        <f>SUMIFS(Dataset!$Y:$Y,Dataset!$A:$A,Report!$B$9,Dataset!$I:$I,"&gt;="&amp;Report!$B70,Dataset!$I:$I,"&lt;"&amp;Report!$C70,Dataset!$H:$H,"bono de gobierno",Dataset!$F:$F,"UF")</f>
        <v>3.6940317233034041</v>
      </c>
      <c r="H70" s="34">
        <f>SUMIFS(Dataset!$Y:$Y,Dataset!$A:$A,Report!$B$9,Dataset!$I:$I,"&gt;="&amp;Report!$B70,Dataset!$I:$I,"&lt;"&amp;Report!$C70,Dataset!$H:$H,"bono de gobierno",Dataset!$F:$F,"EU")</f>
        <v>0</v>
      </c>
      <c r="I70" s="34">
        <f>SUMIFS(Dataset!$Y:$Y,Dataset!$A:$A,Report!$B$9,Dataset!$I:$I,"&gt;="&amp;Report!$B70,Dataset!$I:$I,"&lt;"&amp;Report!$C70,Dataset!$H:$H,"bono de gobierno",Dataset!$F:$F,"MX")</f>
        <v>0</v>
      </c>
      <c r="J70" s="34">
        <f>SUMIFS(Dataset!$Y:$Y,Dataset!$A:$A,Report!$B$9,Dataset!$I:$I,"&gt;="&amp;Report!$B70,Dataset!$I:$I,"&lt;"&amp;Report!$C70,Dataset!$H:$H,"bono de gobierno",Dataset!$F:$F,"SOL")</f>
        <v>0</v>
      </c>
      <c r="K70" s="34">
        <f>SUMIFS(Dataset!$Y:$Y,Dataset!$A:$A,Report!$B$9,Dataset!$I:$I,"&gt;="&amp;Report!$B70,Dataset!$I:$I,"&lt;"&amp;Report!$C70,Dataset!$H:$H,"bono de gobierno",Dataset!$F:$F,"REA")</f>
        <v>0</v>
      </c>
      <c r="L70" s="34">
        <f>SUMIFS(Dataset!$Y:$Y,Dataset!$A:$A,Report!$B$9,Dataset!$I:$I,"&gt;="&amp;Report!$B70,Dataset!$I:$I,"&lt;"&amp;Report!$C70,Dataset!$H:$H,"bono de gobierno",Dataset!$F:$F,"ARS")</f>
        <v>0</v>
      </c>
      <c r="M70" s="34">
        <f>SUMIFS(Dataset!$Y:$Y,Dataset!$A:$A,Report!$B$9,Dataset!$I:$I,"&gt;="&amp;Report!$B70,Dataset!$I:$I,"&lt;"&amp;Report!$C70,Dataset!$H:$H,"bono de gobierno",Dataset!$F:$F,"US$")</f>
        <v>0</v>
      </c>
      <c r="N70" s="34">
        <f>SUMIFS(Dataset!$Y:$Y,Dataset!$A:$A,Report!$B$9,Dataset!$I:$I,"&gt;="&amp;Report!$B70,Dataset!$I:$I,"&lt;"&amp;Report!$C70,Dataset!$H:$H,"bono corporativo",Dataset!$F:$F,"$")</f>
        <v>0</v>
      </c>
      <c r="O70" s="34">
        <f>SUMIFS(Dataset!$Y:$Y,Dataset!$A:$A,Report!$B$9,Dataset!$I:$I,"&gt;="&amp;Report!$B70,Dataset!$I:$I,"&lt;"&amp;Report!$C70,Dataset!$H:$H,"bono corporativo",Dataset!$F:$F,"UF")</f>
        <v>0</v>
      </c>
      <c r="P70" s="34">
        <f>SUMIFS(Dataset!$Y:$Y,Dataset!$A:$A,Report!$B$9,Dataset!$I:$I,"&gt;="&amp;Report!$B70,Dataset!$I:$I,"&lt;"&amp;Report!$C70,Dataset!$H:$H,"&lt;&gt;bono corporativo",Dataset!$H:$H,"&lt;&gt;bono de gobierno",Dataset!$H:$H,"&lt;&gt;deposito")</f>
        <v>0</v>
      </c>
      <c r="Q70" s="35">
        <f t="shared" si="4"/>
        <v>5.962475726611463</v>
      </c>
      <c r="R70" s="8"/>
      <c r="S70" s="8"/>
    </row>
    <row r="71" spans="2:23" ht="33" customHeight="1" x14ac:dyDescent="0.3">
      <c r="B71" s="45" t="s">
        <v>13</v>
      </c>
      <c r="C71" s="46"/>
      <c r="D71" s="28">
        <f>SUM(D62:D70)</f>
        <v>21.67593947304799</v>
      </c>
      <c r="E71" s="28">
        <f t="shared" ref="E71:P71" si="5">SUM(E62:E70)</f>
        <v>0</v>
      </c>
      <c r="F71" s="28">
        <f t="shared" si="5"/>
        <v>48.088816697636375</v>
      </c>
      <c r="G71" s="28">
        <f t="shared" si="5"/>
        <v>71.055517952359637</v>
      </c>
      <c r="H71" s="28">
        <f t="shared" si="5"/>
        <v>0</v>
      </c>
      <c r="I71" s="28">
        <f t="shared" si="5"/>
        <v>0</v>
      </c>
      <c r="J71" s="28">
        <f t="shared" si="5"/>
        <v>0</v>
      </c>
      <c r="K71" s="28">
        <f t="shared" si="5"/>
        <v>0</v>
      </c>
      <c r="L71" s="28">
        <f t="shared" si="5"/>
        <v>6.586801808354803E-2</v>
      </c>
      <c r="M71" s="28">
        <f t="shared" si="5"/>
        <v>2.5233092606144774</v>
      </c>
      <c r="N71" s="28">
        <f t="shared" si="5"/>
        <v>4.1197025049057817E-16</v>
      </c>
      <c r="O71" s="28">
        <f t="shared" si="5"/>
        <v>1.7365316576158689</v>
      </c>
      <c r="P71" s="28">
        <f t="shared" si="5"/>
        <v>10.463272778532058</v>
      </c>
      <c r="Q71" s="36">
        <f>SUM(D71:P71)</f>
        <v>155.60925583788992</v>
      </c>
      <c r="R71" s="8"/>
      <c r="S71" s="8"/>
    </row>
    <row r="72" spans="2:23" ht="33" customHeight="1" x14ac:dyDescent="0.3">
      <c r="B72" s="39"/>
      <c r="C72" s="39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8"/>
      <c r="S72" s="8"/>
    </row>
    <row r="73" spans="2:23" ht="33" customHeight="1" x14ac:dyDescent="0.3">
      <c r="B73" s="39"/>
      <c r="C73" s="39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8"/>
      <c r="S73" s="8"/>
    </row>
    <row r="74" spans="2:23" ht="33" customHeight="1" x14ac:dyDescent="0.3">
      <c r="B74" s="39"/>
      <c r="C74" s="39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8"/>
      <c r="S74" s="8"/>
    </row>
    <row r="75" spans="2:23" ht="33" customHeight="1" x14ac:dyDescent="0.3">
      <c r="B75" s="39"/>
      <c r="C75" s="39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8"/>
      <c r="S75" s="8"/>
    </row>
    <row r="76" spans="2:23" ht="33" customHeight="1" x14ac:dyDescent="0.3">
      <c r="B76" s="39"/>
      <c r="C76" s="39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8"/>
      <c r="S76" s="8"/>
    </row>
    <row r="77" spans="2:23" ht="33" customHeight="1" x14ac:dyDescent="0.3">
      <c r="B77" s="39"/>
      <c r="C77" s="39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8"/>
      <c r="S77" s="8"/>
    </row>
    <row r="78" spans="2:23" ht="33" customHeight="1" x14ac:dyDescent="0.3">
      <c r="B78" s="39"/>
      <c r="C78" s="39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8"/>
      <c r="S78" s="8"/>
    </row>
    <row r="79" spans="2:23" ht="33" customHeight="1" x14ac:dyDescent="0.3">
      <c r="B79" s="39"/>
      <c r="C79" s="39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8"/>
      <c r="S79" s="8"/>
    </row>
    <row r="80" spans="2:23" ht="33" customHeight="1" x14ac:dyDescent="0.3">
      <c r="B80" s="39"/>
      <c r="C80" s="39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8"/>
      <c r="S80" s="8"/>
    </row>
    <row r="81" spans="2:19" ht="33" customHeight="1" x14ac:dyDescent="0.3">
      <c r="B81" s="39"/>
      <c r="C81" s="39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8"/>
      <c r="S81" s="8"/>
    </row>
    <row r="82" spans="2:19" ht="33" customHeight="1" x14ac:dyDescent="0.3">
      <c r="B82" s="39"/>
      <c r="C82" s="39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8"/>
      <c r="S82" s="8"/>
    </row>
    <row r="83" spans="2:19" ht="33" customHeight="1" x14ac:dyDescent="0.3">
      <c r="B83" s="39"/>
      <c r="C83" s="39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8"/>
      <c r="S83" s="8"/>
    </row>
    <row r="84" spans="2:19" ht="33" customHeight="1" x14ac:dyDescent="0.3">
      <c r="B84" s="39"/>
      <c r="C84" s="39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8"/>
      <c r="S84" s="8"/>
    </row>
    <row r="85" spans="2:19" ht="33" customHeight="1" x14ac:dyDescent="0.3">
      <c r="B85" s="39"/>
      <c r="C85" s="39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8"/>
      <c r="S85" s="8"/>
    </row>
    <row r="86" spans="2:19" ht="33" customHeight="1" x14ac:dyDescent="0.3">
      <c r="B86" s="39"/>
      <c r="C86" s="39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8"/>
      <c r="S86" s="8"/>
    </row>
    <row r="87" spans="2:19" ht="33" customHeight="1" x14ac:dyDescent="0.3">
      <c r="B87" s="39"/>
      <c r="C87" s="39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8"/>
      <c r="S87" s="8"/>
    </row>
    <row r="88" spans="2:19" ht="33" customHeight="1" x14ac:dyDescent="0.3">
      <c r="B88" s="39"/>
      <c r="C88" s="39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8"/>
      <c r="S88" s="8"/>
    </row>
    <row r="89" spans="2:19" ht="33" customHeight="1" x14ac:dyDescent="0.3">
      <c r="B89" s="39"/>
      <c r="C89" s="39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8"/>
      <c r="S89" s="8"/>
    </row>
    <row r="90" spans="2:19" ht="33" customHeight="1" x14ac:dyDescent="0.3">
      <c r="B90" s="39"/>
      <c r="C90" s="39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8"/>
      <c r="S90" s="8"/>
    </row>
    <row r="91" spans="2:19" ht="33" customHeight="1" x14ac:dyDescent="0.3">
      <c r="B91" s="39"/>
      <c r="C91" s="39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8"/>
      <c r="S91" s="8"/>
    </row>
    <row r="92" spans="2:19" ht="33" customHeight="1" x14ac:dyDescent="0.3">
      <c r="B92" s="39"/>
      <c r="C92" s="39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8"/>
      <c r="S92" s="8"/>
    </row>
    <row r="93" spans="2:19" ht="33" customHeight="1" x14ac:dyDescent="0.3">
      <c r="B93" s="39"/>
      <c r="C93" s="39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8"/>
      <c r="S93" s="8"/>
    </row>
    <row r="94" spans="2:19" ht="33" customHeight="1" x14ac:dyDescent="0.3">
      <c r="B94" s="39"/>
      <c r="C94" s="39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8"/>
      <c r="S94" s="8"/>
    </row>
    <row r="95" spans="2:19" ht="33" customHeight="1" x14ac:dyDescent="0.3">
      <c r="B95" s="39"/>
      <c r="C95" s="39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8"/>
      <c r="S95" s="8"/>
    </row>
    <row r="96" spans="2:19" ht="33" customHeight="1" x14ac:dyDescent="0.3">
      <c r="B96" s="39"/>
      <c r="C96" s="39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8"/>
      <c r="S96" s="8"/>
    </row>
    <row r="97" spans="2:19" ht="33" customHeight="1" x14ac:dyDescent="0.3">
      <c r="B97" s="39"/>
      <c r="C97" s="39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8"/>
      <c r="S97" s="8"/>
    </row>
    <row r="98" spans="2:19" ht="33" customHeight="1" x14ac:dyDescent="0.3">
      <c r="B98" s="39"/>
      <c r="C98" s="39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8"/>
      <c r="S98" s="8"/>
    </row>
    <row r="99" spans="2:19" ht="33" customHeight="1" x14ac:dyDescent="0.3">
      <c r="B99" s="39"/>
      <c r="C99" s="39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8"/>
      <c r="S99" s="8"/>
    </row>
    <row r="102" spans="2:19" ht="25.5" x14ac:dyDescent="0.3"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</row>
    <row r="103" spans="2:19" ht="18.75" x14ac:dyDescent="0.3">
      <c r="B103" s="6"/>
    </row>
  </sheetData>
  <mergeCells count="17">
    <mergeCell ref="C30:D30"/>
    <mergeCell ref="B9:D9"/>
    <mergeCell ref="B3:S3"/>
    <mergeCell ref="B4:S4"/>
    <mergeCell ref="B71:C71"/>
    <mergeCell ref="D59:L59"/>
    <mergeCell ref="B47:C47"/>
    <mergeCell ref="B61:C61"/>
    <mergeCell ref="B57:C57"/>
    <mergeCell ref="B60:P60"/>
    <mergeCell ref="C33:G33"/>
    <mergeCell ref="J33:N33"/>
    <mergeCell ref="B10:D10"/>
    <mergeCell ref="P46:Q46"/>
    <mergeCell ref="B46:N46"/>
    <mergeCell ref="C29:D29"/>
    <mergeCell ref="C31:D31"/>
  </mergeCells>
  <conditionalFormatting sqref="D48:M56">
    <cfRule type="colorScale" priority="1">
      <colorScale>
        <cfvo type="min"/>
        <cfvo type="percentile" val="50"/>
        <cfvo type="max"/>
        <color theme="6"/>
        <color theme="0"/>
        <color theme="7"/>
      </colorScale>
    </cfRule>
  </conditionalFormatting>
  <conditionalFormatting sqref="D62:P70">
    <cfRule type="colorScale" priority="3">
      <colorScale>
        <cfvo type="min"/>
        <cfvo type="percentile" val="50"/>
        <cfvo type="max"/>
        <color theme="6"/>
        <color theme="0"/>
        <color theme="7"/>
      </colorScale>
    </cfRule>
  </conditionalFormatting>
  <printOptions horizontalCentered="1"/>
  <pageMargins left="0.25" right="0.25" top="0.75" bottom="0.75" header="0.3" footer="0.3"/>
  <pageSetup scale="2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8" tint="-0.499984740745262"/>
  </sheetPr>
  <dimension ref="A1:B2"/>
  <sheetViews>
    <sheetView workbookViewId="0">
      <selection activeCell="C2" sqref="C2"/>
    </sheetView>
  </sheetViews>
  <sheetFormatPr baseColWidth="10" defaultRowHeight="14.25" x14ac:dyDescent="0.2"/>
  <cols>
    <col min="1" max="1" width="11" customWidth="1"/>
    <col min="2" max="2" width="10.5" customWidth="1"/>
    <col min="3" max="3" width="14.875" customWidth="1"/>
  </cols>
  <sheetData>
    <row r="1" spans="1:2" x14ac:dyDescent="0.2">
      <c r="A1" t="s">
        <v>42</v>
      </c>
      <c r="B1" t="s">
        <v>43</v>
      </c>
    </row>
    <row r="2" spans="1:2" x14ac:dyDescent="0.2">
      <c r="A2" s="1">
        <v>43098</v>
      </c>
      <c r="B2" s="1">
        <v>43202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3" tint="0.39997558519241921"/>
  </sheetPr>
  <dimension ref="A1:E3"/>
  <sheetViews>
    <sheetView workbookViewId="0">
      <selection activeCell="D12" sqref="D12"/>
    </sheetView>
  </sheetViews>
  <sheetFormatPr baseColWidth="10" defaultRowHeight="14.25" x14ac:dyDescent="0.2"/>
  <cols>
    <col min="1" max="1" width="16.75" customWidth="1"/>
  </cols>
  <sheetData>
    <row r="1" spans="1:5" x14ac:dyDescent="0.2">
      <c r="A1" t="s">
        <v>44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">
      <c r="A2" t="s">
        <v>74</v>
      </c>
      <c r="B2" t="s">
        <v>90</v>
      </c>
      <c r="C2" t="s">
        <v>89</v>
      </c>
      <c r="D2">
        <v>0.9957979028610876</v>
      </c>
      <c r="E2">
        <v>126.30663861014968</v>
      </c>
    </row>
    <row r="3" spans="1:5" x14ac:dyDescent="0.2">
      <c r="A3" t="s">
        <v>78</v>
      </c>
      <c r="B3" t="s">
        <v>91</v>
      </c>
      <c r="C3" t="s">
        <v>89</v>
      </c>
      <c r="D3">
        <v>0.99842702656326709</v>
      </c>
      <c r="E3">
        <v>165.47595698247264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</vt:lpstr>
      <vt:lpstr>Report</vt:lpstr>
      <vt:lpstr>Historical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cp:lastPrinted>2018-04-13T19:50:31Z</cp:lastPrinted>
  <dcterms:created xsi:type="dcterms:W3CDTF">2017-02-09T16:17:11Z</dcterms:created>
  <dcterms:modified xsi:type="dcterms:W3CDTF">2018-04-13T19:50:32Z</dcterms:modified>
</cp:coreProperties>
</file>