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29085" yWindow="120" windowWidth="27675" windowHeight="11580" tabRatio="939" activeTab="1"/>
  </bookViews>
  <sheets>
    <sheet name="FWD Deuda 360" sheetId="2" r:id="rId1"/>
    <sheet name="FWD Macro 1.5" sheetId="3" r:id="rId2"/>
    <sheet name="FWD LIquidez" sheetId="7" r:id="rId3"/>
    <sheet name="Sintetico Liquidez" sheetId="5" r:id="rId4"/>
    <sheet name="R° Sintetico Liquidez" sheetId="6" r:id="rId5"/>
    <sheet name="FWD MoneyMarket" sheetId="8" r:id="rId6"/>
    <sheet name="Sintetico MoneyMarket" sheetId="9" r:id="rId7"/>
    <sheet name="R° Sintetico MM" sheetId="10" r:id="rId8"/>
    <sheet name="Inf. RA_$$" sheetId="4" r:id="rId9"/>
    <sheet name="INf. RA USD" sheetId="11" r:id="rId10"/>
  </sheets>
  <calcPr calcId="144525" iterateCount="1"/>
</workbook>
</file>

<file path=xl/calcChain.xml><?xml version="1.0" encoding="utf-8"?>
<calcChain xmlns="http://schemas.openxmlformats.org/spreadsheetml/2006/main">
  <c r="M4" i="3" l="1"/>
  <c r="B20" i="3" l="1"/>
  <c r="C19" i="3"/>
  <c r="C20" i="3" l="1"/>
  <c r="A21" i="9"/>
  <c r="H5" i="6" l="1"/>
  <c r="C27" i="10" l="1"/>
  <c r="C18" i="10"/>
  <c r="A121" i="9"/>
  <c r="A120" i="9"/>
  <c r="A119" i="9"/>
  <c r="A118" i="9"/>
  <c r="A117" i="9"/>
  <c r="A116" i="9"/>
  <c r="A115" i="9"/>
  <c r="A114" i="9"/>
  <c r="A113" i="9"/>
  <c r="A112" i="9"/>
  <c r="A111" i="9"/>
  <c r="A110" i="9"/>
  <c r="A109" i="9"/>
  <c r="A108" i="9"/>
  <c r="A107" i="9"/>
  <c r="A106" i="9"/>
  <c r="A105" i="9"/>
  <c r="A104" i="9"/>
  <c r="A103" i="9"/>
  <c r="A102" i="9"/>
  <c r="A101" i="9"/>
  <c r="A100" i="9"/>
  <c r="A99" i="9"/>
  <c r="A98" i="9"/>
  <c r="A97" i="9"/>
  <c r="A96" i="9"/>
  <c r="A95" i="9"/>
  <c r="A94" i="9"/>
  <c r="A93" i="9"/>
  <c r="A92" i="9"/>
  <c r="A91" i="9"/>
  <c r="A90" i="9"/>
  <c r="A89" i="9"/>
  <c r="A88" i="9"/>
  <c r="A87" i="9"/>
  <c r="A86" i="9"/>
  <c r="A85" i="9"/>
  <c r="A84" i="9"/>
  <c r="A83" i="9"/>
  <c r="A82" i="9"/>
  <c r="A81" i="9"/>
  <c r="A80" i="9"/>
  <c r="A79" i="9"/>
  <c r="A78" i="9"/>
  <c r="A77" i="9"/>
  <c r="A76" i="9"/>
  <c r="A75" i="9"/>
  <c r="A74" i="9"/>
  <c r="A73" i="9"/>
  <c r="A72" i="9"/>
  <c r="A71" i="9"/>
  <c r="A70" i="9"/>
  <c r="A69" i="9"/>
  <c r="A68" i="9"/>
  <c r="A67" i="9"/>
  <c r="A66" i="9"/>
  <c r="A65" i="9"/>
  <c r="A64" i="9"/>
  <c r="A63" i="9"/>
  <c r="A62" i="9"/>
  <c r="A61" i="9"/>
  <c r="A60" i="9"/>
  <c r="A59" i="9"/>
  <c r="A58" i="9"/>
  <c r="A57" i="9"/>
  <c r="A56" i="9"/>
  <c r="A55" i="9"/>
  <c r="A54" i="9"/>
  <c r="A53" i="9"/>
  <c r="A52" i="9"/>
  <c r="A51" i="9"/>
  <c r="A50" i="9"/>
  <c r="A49" i="9"/>
  <c r="A48" i="9"/>
  <c r="A47" i="9"/>
  <c r="A46" i="9"/>
  <c r="A45" i="9"/>
  <c r="A44" i="9"/>
  <c r="A43" i="9"/>
  <c r="A42" i="9"/>
  <c r="A41" i="9"/>
  <c r="A40" i="9"/>
  <c r="A39" i="9"/>
  <c r="A38" i="9"/>
  <c r="A37" i="9"/>
  <c r="A36" i="9"/>
  <c r="A35" i="9"/>
  <c r="A34" i="9"/>
  <c r="A33" i="9"/>
  <c r="A32" i="9"/>
  <c r="A31" i="9"/>
  <c r="A30" i="9"/>
  <c r="C19" i="10" s="1"/>
  <c r="A29" i="9"/>
  <c r="A28" i="9"/>
  <c r="A27" i="9"/>
  <c r="A26" i="9"/>
  <c r="A25" i="9"/>
  <c r="A24" i="9"/>
  <c r="A23" i="9"/>
  <c r="A22" i="9"/>
  <c r="A20" i="9"/>
  <c r="A19" i="9"/>
  <c r="A18" i="9"/>
  <c r="A17" i="9"/>
  <c r="A16" i="9"/>
  <c r="A15" i="9"/>
  <c r="A14" i="9"/>
  <c r="A13" i="9"/>
  <c r="A12" i="9"/>
  <c r="A11" i="9"/>
  <c r="A10" i="9"/>
  <c r="D162" i="8"/>
  <c r="C162" i="8"/>
  <c r="B162" i="8"/>
  <c r="A162" i="8"/>
  <c r="D161" i="8"/>
  <c r="C161" i="8"/>
  <c r="B161" i="8"/>
  <c r="A161" i="8"/>
  <c r="D160" i="8"/>
  <c r="C160" i="8"/>
  <c r="B160" i="8"/>
  <c r="A160" i="8"/>
  <c r="D159" i="8"/>
  <c r="C159" i="8"/>
  <c r="B159" i="8"/>
  <c r="A159" i="8"/>
  <c r="D158" i="8"/>
  <c r="C158" i="8"/>
  <c r="B158" i="8"/>
  <c r="A158" i="8"/>
  <c r="D157" i="8"/>
  <c r="C157" i="8"/>
  <c r="B157" i="8"/>
  <c r="A157" i="8"/>
  <c r="D156" i="8"/>
  <c r="C156" i="8"/>
  <c r="B156" i="8"/>
  <c r="A156" i="8"/>
  <c r="D155" i="8"/>
  <c r="C155" i="8"/>
  <c r="B155" i="8"/>
  <c r="A155" i="8"/>
  <c r="D154" i="8"/>
  <c r="C154" i="8"/>
  <c r="B154" i="8"/>
  <c r="A154" i="8"/>
  <c r="D153" i="8"/>
  <c r="C153" i="8"/>
  <c r="B153" i="8"/>
  <c r="A153" i="8"/>
  <c r="D152" i="8"/>
  <c r="C152" i="8"/>
  <c r="B152" i="8"/>
  <c r="A152" i="8"/>
  <c r="D151" i="8"/>
  <c r="C151" i="8"/>
  <c r="B151" i="8"/>
  <c r="A151" i="8"/>
  <c r="D150" i="8"/>
  <c r="C150" i="8"/>
  <c r="B150" i="8"/>
  <c r="A150" i="8"/>
  <c r="D149" i="8"/>
  <c r="C149" i="8"/>
  <c r="B149" i="8"/>
  <c r="A149" i="8"/>
  <c r="D148" i="8"/>
  <c r="C148" i="8"/>
  <c r="B148" i="8"/>
  <c r="A148" i="8"/>
  <c r="D147" i="8"/>
  <c r="C147" i="8"/>
  <c r="B147" i="8"/>
  <c r="A147" i="8"/>
  <c r="D146" i="8"/>
  <c r="C146" i="8"/>
  <c r="B146" i="8"/>
  <c r="A146" i="8"/>
  <c r="D145" i="8"/>
  <c r="C145" i="8"/>
  <c r="B145" i="8"/>
  <c r="A145" i="8"/>
  <c r="D144" i="8"/>
  <c r="C144" i="8"/>
  <c r="B144" i="8"/>
  <c r="A144" i="8"/>
  <c r="D143" i="8"/>
  <c r="C143" i="8"/>
  <c r="B143" i="8"/>
  <c r="A143" i="8"/>
  <c r="D142" i="8"/>
  <c r="C142" i="8"/>
  <c r="B142" i="8"/>
  <c r="A142" i="8"/>
  <c r="D141" i="8"/>
  <c r="C141" i="8"/>
  <c r="B141" i="8"/>
  <c r="A141" i="8"/>
  <c r="D140" i="8"/>
  <c r="C140" i="8"/>
  <c r="B140" i="8"/>
  <c r="A140" i="8"/>
  <c r="D139" i="8"/>
  <c r="C139" i="8"/>
  <c r="B139" i="8"/>
  <c r="A139" i="8"/>
  <c r="D138" i="8"/>
  <c r="C138" i="8"/>
  <c r="B138" i="8"/>
  <c r="A138" i="8"/>
  <c r="D137" i="8"/>
  <c r="C137" i="8"/>
  <c r="B137" i="8"/>
  <c r="A137" i="8"/>
  <c r="D136" i="8"/>
  <c r="C136" i="8"/>
  <c r="B136" i="8"/>
  <c r="A136" i="8"/>
  <c r="D135" i="8"/>
  <c r="C135" i="8"/>
  <c r="B135" i="8"/>
  <c r="A135" i="8"/>
  <c r="D134" i="8"/>
  <c r="C134" i="8"/>
  <c r="B134" i="8"/>
  <c r="A134" i="8"/>
  <c r="D133" i="8"/>
  <c r="C133" i="8"/>
  <c r="B133" i="8"/>
  <c r="A133" i="8"/>
  <c r="D132" i="8"/>
  <c r="C132" i="8"/>
  <c r="B132" i="8"/>
  <c r="A132" i="8"/>
  <c r="D131" i="8"/>
  <c r="C131" i="8"/>
  <c r="B131" i="8"/>
  <c r="A131" i="8"/>
  <c r="D130" i="8"/>
  <c r="C130" i="8"/>
  <c r="B130" i="8"/>
  <c r="A130" i="8"/>
  <c r="D129" i="8"/>
  <c r="C129" i="8"/>
  <c r="B129" i="8"/>
  <c r="A129" i="8"/>
  <c r="D128" i="8"/>
  <c r="C128" i="8"/>
  <c r="B128" i="8"/>
  <c r="A128" i="8"/>
  <c r="D127" i="8"/>
  <c r="C127" i="8"/>
  <c r="B127" i="8"/>
  <c r="A127" i="8"/>
  <c r="D126" i="8"/>
  <c r="C126" i="8"/>
  <c r="B126" i="8"/>
  <c r="A126" i="8"/>
  <c r="D125" i="8"/>
  <c r="C125" i="8"/>
  <c r="B125" i="8"/>
  <c r="A125" i="8"/>
  <c r="D124" i="8"/>
  <c r="C124" i="8"/>
  <c r="B124" i="8"/>
  <c r="A124" i="8"/>
  <c r="D123" i="8"/>
  <c r="C123" i="8"/>
  <c r="B123" i="8"/>
  <c r="A123" i="8"/>
  <c r="D122" i="8"/>
  <c r="C122" i="8"/>
  <c r="B122" i="8"/>
  <c r="A122" i="8"/>
  <c r="D121" i="8"/>
  <c r="C121" i="8"/>
  <c r="B121" i="8"/>
  <c r="A121" i="8"/>
  <c r="D120" i="8"/>
  <c r="C120" i="8"/>
  <c r="B120" i="8"/>
  <c r="A120" i="8"/>
  <c r="D119" i="8"/>
  <c r="C119" i="8"/>
  <c r="B119" i="8"/>
  <c r="A119" i="8"/>
  <c r="D118" i="8"/>
  <c r="C118" i="8"/>
  <c r="B118" i="8"/>
  <c r="A118" i="8"/>
  <c r="D117" i="8"/>
  <c r="C117" i="8"/>
  <c r="B117" i="8"/>
  <c r="A117" i="8"/>
  <c r="D116" i="8"/>
  <c r="C116" i="8"/>
  <c r="B116" i="8"/>
  <c r="A116" i="8"/>
  <c r="D115" i="8"/>
  <c r="C115" i="8"/>
  <c r="B115" i="8"/>
  <c r="A115" i="8"/>
  <c r="D114" i="8"/>
  <c r="C114" i="8"/>
  <c r="B114" i="8"/>
  <c r="A114" i="8"/>
  <c r="D113" i="8"/>
  <c r="C113" i="8"/>
  <c r="B113" i="8"/>
  <c r="A113" i="8"/>
  <c r="D112" i="8"/>
  <c r="C112" i="8"/>
  <c r="B112" i="8"/>
  <c r="A112" i="8"/>
  <c r="D111" i="8"/>
  <c r="C111" i="8"/>
  <c r="B111" i="8"/>
  <c r="A111" i="8"/>
  <c r="D110" i="8"/>
  <c r="C110" i="8"/>
  <c r="B110" i="8"/>
  <c r="A110" i="8"/>
  <c r="D109" i="8"/>
  <c r="C109" i="8"/>
  <c r="B109" i="8"/>
  <c r="A109" i="8"/>
  <c r="D108" i="8"/>
  <c r="C108" i="8"/>
  <c r="B108" i="8"/>
  <c r="A108" i="8"/>
  <c r="D107" i="8"/>
  <c r="C107" i="8"/>
  <c r="B107" i="8"/>
  <c r="A107" i="8"/>
  <c r="D106" i="8"/>
  <c r="C106" i="8"/>
  <c r="B106" i="8"/>
  <c r="A106" i="8"/>
  <c r="D105" i="8"/>
  <c r="C105" i="8"/>
  <c r="B105" i="8"/>
  <c r="A105" i="8"/>
  <c r="D104" i="8"/>
  <c r="C104" i="8"/>
  <c r="B104" i="8"/>
  <c r="A104" i="8"/>
  <c r="D103" i="8"/>
  <c r="C103" i="8"/>
  <c r="B103" i="8"/>
  <c r="A103" i="8"/>
  <c r="D102" i="8"/>
  <c r="C102" i="8"/>
  <c r="B102" i="8"/>
  <c r="A102" i="8"/>
  <c r="D101" i="8"/>
  <c r="C101" i="8"/>
  <c r="B101" i="8"/>
  <c r="A101" i="8"/>
  <c r="D100" i="8"/>
  <c r="C100" i="8"/>
  <c r="B100" i="8"/>
  <c r="A100" i="8"/>
  <c r="D99" i="8"/>
  <c r="C99" i="8"/>
  <c r="B99" i="8"/>
  <c r="A99" i="8"/>
  <c r="D98" i="8"/>
  <c r="C98" i="8"/>
  <c r="B98" i="8"/>
  <c r="A98" i="8"/>
  <c r="D97" i="8"/>
  <c r="C97" i="8"/>
  <c r="B97" i="8"/>
  <c r="A97" i="8"/>
  <c r="D96" i="8"/>
  <c r="C96" i="8"/>
  <c r="B96" i="8"/>
  <c r="A96" i="8"/>
  <c r="D95" i="8"/>
  <c r="C95" i="8"/>
  <c r="B95" i="8"/>
  <c r="A95" i="8"/>
  <c r="D94" i="8"/>
  <c r="C94" i="8"/>
  <c r="B94" i="8"/>
  <c r="A94" i="8"/>
  <c r="D93" i="8"/>
  <c r="C93" i="8"/>
  <c r="B93" i="8"/>
  <c r="A93" i="8"/>
  <c r="D92" i="8"/>
  <c r="C92" i="8"/>
  <c r="B92" i="8"/>
  <c r="A92" i="8"/>
  <c r="D91" i="8"/>
  <c r="C91" i="8"/>
  <c r="B91" i="8"/>
  <c r="A91" i="8"/>
  <c r="D90" i="8"/>
  <c r="C90" i="8"/>
  <c r="B90" i="8"/>
  <c r="A90" i="8"/>
  <c r="D89" i="8"/>
  <c r="C89" i="8"/>
  <c r="B89" i="8"/>
  <c r="A89" i="8"/>
  <c r="D88" i="8"/>
  <c r="C88" i="8"/>
  <c r="B88" i="8"/>
  <c r="A88" i="8"/>
  <c r="D87" i="8"/>
  <c r="C87" i="8"/>
  <c r="B87" i="8"/>
  <c r="A87" i="8"/>
  <c r="D86" i="8"/>
  <c r="C86" i="8"/>
  <c r="B86" i="8"/>
  <c r="A86" i="8"/>
  <c r="D85" i="8"/>
  <c r="C85" i="8"/>
  <c r="B85" i="8"/>
  <c r="A85" i="8"/>
  <c r="D84" i="8"/>
  <c r="C84" i="8"/>
  <c r="B84" i="8"/>
  <c r="A84" i="8"/>
  <c r="D83" i="8"/>
  <c r="C83" i="8"/>
  <c r="B83" i="8"/>
  <c r="A83" i="8"/>
  <c r="D82" i="8"/>
  <c r="C82" i="8"/>
  <c r="B82" i="8"/>
  <c r="A82" i="8"/>
  <c r="D81" i="8"/>
  <c r="C81" i="8"/>
  <c r="B81" i="8"/>
  <c r="A81" i="8"/>
  <c r="D80" i="8"/>
  <c r="C80" i="8"/>
  <c r="B80" i="8"/>
  <c r="A80" i="8"/>
  <c r="D79" i="8"/>
  <c r="C79" i="8"/>
  <c r="B79" i="8"/>
  <c r="A79" i="8"/>
  <c r="D78" i="8"/>
  <c r="C78" i="8"/>
  <c r="B78" i="8"/>
  <c r="A78" i="8"/>
  <c r="D77" i="8"/>
  <c r="C77" i="8"/>
  <c r="B77" i="8"/>
  <c r="A77" i="8"/>
  <c r="D76" i="8"/>
  <c r="C76" i="8"/>
  <c r="B76" i="8"/>
  <c r="A76" i="8"/>
  <c r="D75" i="8"/>
  <c r="C75" i="8"/>
  <c r="B75" i="8"/>
  <c r="A75" i="8"/>
  <c r="D74" i="8"/>
  <c r="C74" i="8"/>
  <c r="B74" i="8"/>
  <c r="A74" i="8"/>
  <c r="D73" i="8"/>
  <c r="C73" i="8"/>
  <c r="B73" i="8"/>
  <c r="A73" i="8"/>
  <c r="D72" i="8"/>
  <c r="C72" i="8"/>
  <c r="B72" i="8"/>
  <c r="A72" i="8"/>
  <c r="D71" i="8"/>
  <c r="C71" i="8"/>
  <c r="B71" i="8"/>
  <c r="A71" i="8"/>
  <c r="D70" i="8"/>
  <c r="C70" i="8"/>
  <c r="B70" i="8"/>
  <c r="A70" i="8"/>
  <c r="D69" i="8"/>
  <c r="C69" i="8"/>
  <c r="B69" i="8"/>
  <c r="A69" i="8"/>
  <c r="D68" i="8"/>
  <c r="C68" i="8"/>
  <c r="B68" i="8"/>
  <c r="A68" i="8"/>
  <c r="D67" i="8"/>
  <c r="C67" i="8"/>
  <c r="B67" i="8"/>
  <c r="A67" i="8"/>
  <c r="D66" i="8"/>
  <c r="C66" i="8"/>
  <c r="B66" i="8"/>
  <c r="A66" i="8"/>
  <c r="D65" i="8"/>
  <c r="C65" i="8"/>
  <c r="B65" i="8"/>
  <c r="A65" i="8"/>
  <c r="D64" i="8"/>
  <c r="C64" i="8"/>
  <c r="B64" i="8"/>
  <c r="A64" i="8"/>
  <c r="D63" i="8"/>
  <c r="C63" i="8"/>
  <c r="B63" i="8"/>
  <c r="A63" i="8"/>
  <c r="D62" i="8"/>
  <c r="C62" i="8"/>
  <c r="B62" i="8"/>
  <c r="A62" i="8"/>
  <c r="D61" i="8"/>
  <c r="C61" i="8"/>
  <c r="B61" i="8"/>
  <c r="A61" i="8"/>
  <c r="D60" i="8"/>
  <c r="C60" i="8"/>
  <c r="B60" i="8"/>
  <c r="A60" i="8"/>
  <c r="D59" i="8"/>
  <c r="C59" i="8"/>
  <c r="B59" i="8"/>
  <c r="A59" i="8"/>
  <c r="D58" i="8"/>
  <c r="C58" i="8"/>
  <c r="B58" i="8"/>
  <c r="A58" i="8"/>
  <c r="D57" i="8"/>
  <c r="C57" i="8"/>
  <c r="B57" i="8"/>
  <c r="A57" i="8"/>
  <c r="D56" i="8"/>
  <c r="C56" i="8"/>
  <c r="B56" i="8"/>
  <c r="A56" i="8"/>
  <c r="D55" i="8"/>
  <c r="C55" i="8"/>
  <c r="B55" i="8"/>
  <c r="A55" i="8"/>
  <c r="D54" i="8"/>
  <c r="C54" i="8"/>
  <c r="B54" i="8"/>
  <c r="A54" i="8"/>
  <c r="D53" i="8"/>
  <c r="C53" i="8"/>
  <c r="B53" i="8"/>
  <c r="A53" i="8"/>
  <c r="D52" i="8"/>
  <c r="C52" i="8"/>
  <c r="B52" i="8"/>
  <c r="A52" i="8"/>
  <c r="D51" i="8"/>
  <c r="C51" i="8"/>
  <c r="B51" i="8"/>
  <c r="A51" i="8"/>
  <c r="D50" i="8"/>
  <c r="C50" i="8"/>
  <c r="B50" i="8"/>
  <c r="A50" i="8"/>
  <c r="D49" i="8"/>
  <c r="C49" i="8"/>
  <c r="B49" i="8"/>
  <c r="A49" i="8"/>
  <c r="D48" i="8"/>
  <c r="C48" i="8"/>
  <c r="B48" i="8"/>
  <c r="A48" i="8"/>
  <c r="D47" i="8"/>
  <c r="C47" i="8"/>
  <c r="B47" i="8"/>
  <c r="A47" i="8"/>
  <c r="D46" i="8"/>
  <c r="C46" i="8"/>
  <c r="B46" i="8"/>
  <c r="A46" i="8"/>
  <c r="D45" i="8"/>
  <c r="C45" i="8"/>
  <c r="B45" i="8"/>
  <c r="A45" i="8"/>
  <c r="D44" i="8"/>
  <c r="C44" i="8"/>
  <c r="B44" i="8"/>
  <c r="A44" i="8"/>
  <c r="D43" i="8"/>
  <c r="C43" i="8"/>
  <c r="B43" i="8"/>
  <c r="A43" i="8"/>
  <c r="D42" i="8"/>
  <c r="C42" i="8"/>
  <c r="B42" i="8"/>
  <c r="A42" i="8"/>
  <c r="D41" i="8"/>
  <c r="C41" i="8"/>
  <c r="B41" i="8"/>
  <c r="A41" i="8"/>
  <c r="D40" i="8"/>
  <c r="C40" i="8"/>
  <c r="B40" i="8"/>
  <c r="A40" i="8"/>
  <c r="D39" i="8"/>
  <c r="C39" i="8"/>
  <c r="B39" i="8"/>
  <c r="A39" i="8"/>
  <c r="D38" i="8"/>
  <c r="C38" i="8"/>
  <c r="B38" i="8"/>
  <c r="A38" i="8"/>
  <c r="D37" i="8"/>
  <c r="C37" i="8"/>
  <c r="B37" i="8"/>
  <c r="A37" i="8"/>
  <c r="D36" i="8"/>
  <c r="C36" i="8"/>
  <c r="B36" i="8"/>
  <c r="A36" i="8"/>
  <c r="D35" i="8"/>
  <c r="C35" i="8"/>
  <c r="B35" i="8"/>
  <c r="A35" i="8"/>
  <c r="D34" i="8"/>
  <c r="C34" i="8"/>
  <c r="B34" i="8"/>
  <c r="A34" i="8"/>
  <c r="D33" i="8"/>
  <c r="C33" i="8"/>
  <c r="B33" i="8"/>
  <c r="A33" i="8"/>
  <c r="D32" i="8"/>
  <c r="C32" i="8"/>
  <c r="B32" i="8"/>
  <c r="A32" i="8"/>
  <c r="D31" i="8"/>
  <c r="C31" i="8"/>
  <c r="B31" i="8"/>
  <c r="A31" i="8"/>
  <c r="D30" i="8"/>
  <c r="C30" i="8"/>
  <c r="B30" i="8"/>
  <c r="A30" i="8"/>
  <c r="D29" i="8"/>
  <c r="C29" i="8"/>
  <c r="B29" i="8"/>
  <c r="A29" i="8"/>
  <c r="D28" i="8"/>
  <c r="C28" i="8"/>
  <c r="B28" i="8"/>
  <c r="A28" i="8"/>
  <c r="D27" i="8"/>
  <c r="C27" i="8"/>
  <c r="B27" i="8"/>
  <c r="A27" i="8"/>
  <c r="D26" i="8"/>
  <c r="C26" i="8"/>
  <c r="B26" i="8"/>
  <c r="A26" i="8"/>
  <c r="D25" i="8"/>
  <c r="C25" i="8"/>
  <c r="B25" i="8"/>
  <c r="A25" i="8"/>
  <c r="D24" i="8"/>
  <c r="C24" i="8"/>
  <c r="B24" i="8"/>
  <c r="A24" i="8"/>
  <c r="D23" i="8"/>
  <c r="C23" i="8"/>
  <c r="B23" i="8"/>
  <c r="A23" i="8"/>
  <c r="D22" i="8"/>
  <c r="C22" i="8"/>
  <c r="B22" i="8"/>
  <c r="A22" i="8"/>
  <c r="D21" i="8"/>
  <c r="C21" i="8"/>
  <c r="B21" i="8"/>
  <c r="A21" i="8"/>
  <c r="D20" i="8"/>
  <c r="C20" i="8"/>
  <c r="B20" i="8"/>
  <c r="A20" i="8"/>
  <c r="D19" i="8"/>
  <c r="C19" i="8"/>
  <c r="B19" i="8"/>
  <c r="A19" i="8"/>
  <c r="D18" i="8"/>
  <c r="C18" i="8"/>
  <c r="B18" i="8"/>
  <c r="A18" i="8"/>
  <c r="D17" i="8"/>
  <c r="C17" i="8"/>
  <c r="B17" i="8"/>
  <c r="A17" i="8"/>
  <c r="D16" i="8"/>
  <c r="C16" i="8"/>
  <c r="B16" i="8"/>
  <c r="A16" i="8"/>
  <c r="D15" i="8"/>
  <c r="C15" i="8"/>
  <c r="B15" i="8"/>
  <c r="A15" i="8"/>
  <c r="D14" i="8"/>
  <c r="C14" i="8"/>
  <c r="B14" i="8"/>
  <c r="A14" i="8"/>
  <c r="D13" i="8"/>
  <c r="C13" i="8"/>
  <c r="B13" i="8"/>
  <c r="A13" i="8"/>
  <c r="D12" i="8"/>
  <c r="C12" i="8"/>
  <c r="B12" i="8"/>
  <c r="A12" i="8"/>
  <c r="D11" i="8"/>
  <c r="C11" i="8"/>
  <c r="B11" i="8"/>
  <c r="A11" i="8"/>
  <c r="D10" i="8"/>
  <c r="C10" i="8"/>
  <c r="B10" i="8"/>
  <c r="A10" i="8"/>
  <c r="D9" i="8"/>
  <c r="C9" i="8"/>
  <c r="B9" i="8"/>
  <c r="A9" i="8"/>
  <c r="K8" i="8"/>
  <c r="D8" i="8"/>
  <c r="C8" i="8"/>
  <c r="B8" i="8"/>
  <c r="A8" i="8"/>
  <c r="O7" i="8"/>
  <c r="H7" i="8"/>
  <c r="B7" i="8" s="1"/>
  <c r="A7" i="8"/>
  <c r="O6" i="8"/>
  <c r="D6" i="8"/>
  <c r="C6" i="8"/>
  <c r="B6" i="8"/>
  <c r="A6" i="8"/>
  <c r="N2" i="8"/>
  <c r="E6" i="8" l="1"/>
  <c r="L6" i="8" s="1"/>
  <c r="P6" i="8" s="1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C28" i="10"/>
  <c r="C7" i="8"/>
  <c r="D7" i="8"/>
  <c r="M6" i="8" l="1"/>
  <c r="E7" i="8"/>
  <c r="L7" i="8" s="1"/>
  <c r="P7" i="8" s="1"/>
  <c r="M7" i="8" l="1"/>
  <c r="H2" i="8" s="1"/>
  <c r="I2" i="8" s="1"/>
  <c r="C8" i="10" s="1"/>
  <c r="C9" i="10" l="1"/>
  <c r="C10" i="10" s="1"/>
  <c r="F9" i="10" s="1"/>
  <c r="O4" i="7" l="1"/>
  <c r="O3" i="7"/>
  <c r="C29" i="6"/>
  <c r="C19" i="6"/>
  <c r="A133" i="5" l="1"/>
  <c r="L4" i="7" l="1"/>
  <c r="L3" i="7"/>
  <c r="L2" i="7"/>
  <c r="P2" i="7" s="1"/>
  <c r="E4" i="7"/>
  <c r="E3" i="7"/>
  <c r="K2" i="7"/>
  <c r="O2" i="7" s="1"/>
  <c r="O5" i="7" s="1"/>
  <c r="E2" i="7"/>
  <c r="N8" i="5"/>
  <c r="N9" i="5" s="1"/>
  <c r="N10" i="5" s="1"/>
  <c r="N11" i="5" s="1"/>
  <c r="N12" i="5" s="1"/>
  <c r="N13" i="5" s="1"/>
  <c r="N14" i="5" s="1"/>
  <c r="N15" i="5" s="1"/>
  <c r="N16" i="5" s="1"/>
  <c r="N17" i="5" s="1"/>
  <c r="N18" i="5" s="1"/>
  <c r="N19" i="5" s="1"/>
  <c r="N20" i="5" s="1"/>
  <c r="N21" i="5" s="1"/>
  <c r="N22" i="5" s="1"/>
  <c r="N23" i="5" s="1"/>
  <c r="N24" i="5" s="1"/>
  <c r="N25" i="5" s="1"/>
  <c r="N26" i="5" s="1"/>
  <c r="N27" i="5" s="1"/>
  <c r="N28" i="5" s="1"/>
  <c r="N29" i="5" s="1"/>
  <c r="N30" i="5" s="1"/>
  <c r="N31" i="5" s="1"/>
  <c r="N32" i="5" s="1"/>
  <c r="N33" i="5" s="1"/>
  <c r="N34" i="5" s="1"/>
  <c r="N35" i="5" s="1"/>
  <c r="N36" i="5" s="1"/>
  <c r="N37" i="5" s="1"/>
  <c r="N38" i="5" s="1"/>
  <c r="N39" i="5" s="1"/>
  <c r="N40" i="5" s="1"/>
  <c r="N41" i="5" s="1"/>
  <c r="N42" i="5" s="1"/>
  <c r="N43" i="5" s="1"/>
  <c r="N44" i="5" s="1"/>
  <c r="N45" i="5" s="1"/>
  <c r="N46" i="5" s="1"/>
  <c r="N47" i="5" s="1"/>
  <c r="N48" i="5" s="1"/>
  <c r="N49" i="5" s="1"/>
  <c r="N50" i="5" s="1"/>
  <c r="N51" i="5" s="1"/>
  <c r="N52" i="5" s="1"/>
  <c r="N53" i="5" s="1"/>
  <c r="N54" i="5" s="1"/>
  <c r="N55" i="5" s="1"/>
  <c r="N56" i="5" s="1"/>
  <c r="N57" i="5" s="1"/>
  <c r="N58" i="5" s="1"/>
  <c r="N59" i="5" s="1"/>
  <c r="N60" i="5" s="1"/>
  <c r="N61" i="5" s="1"/>
  <c r="N62" i="5" s="1"/>
  <c r="N63" i="5" s="1"/>
  <c r="N64" i="5" s="1"/>
  <c r="N65" i="5" s="1"/>
  <c r="N66" i="5" s="1"/>
  <c r="N67" i="5" s="1"/>
  <c r="N68" i="5" s="1"/>
  <c r="N69" i="5" s="1"/>
  <c r="N70" i="5" s="1"/>
  <c r="N71" i="5" s="1"/>
  <c r="N72" i="5" s="1"/>
  <c r="N73" i="5" s="1"/>
  <c r="N74" i="5" s="1"/>
  <c r="N75" i="5" s="1"/>
  <c r="N76" i="5" s="1"/>
  <c r="N77" i="5" s="1"/>
  <c r="N78" i="5" s="1"/>
  <c r="N79" i="5" s="1"/>
  <c r="N80" i="5" s="1"/>
  <c r="N81" i="5" s="1"/>
  <c r="N82" i="5" s="1"/>
  <c r="N83" i="5" s="1"/>
  <c r="N84" i="5" s="1"/>
  <c r="N85" i="5" s="1"/>
  <c r="N86" i="5" s="1"/>
  <c r="N87" i="5" s="1"/>
  <c r="N88" i="5" s="1"/>
  <c r="N89" i="5" s="1"/>
  <c r="N90" i="5" s="1"/>
  <c r="N91" i="5" s="1"/>
  <c r="N92" i="5" s="1"/>
  <c r="N93" i="5" s="1"/>
  <c r="N94" i="5" s="1"/>
  <c r="N95" i="5" s="1"/>
  <c r="N96" i="5" s="1"/>
  <c r="N97" i="5" s="1"/>
  <c r="N98" i="5" s="1"/>
  <c r="N99" i="5" s="1"/>
  <c r="N100" i="5" s="1"/>
  <c r="N101" i="5" s="1"/>
  <c r="N102" i="5" s="1"/>
  <c r="N103" i="5" s="1"/>
  <c r="N104" i="5" s="1"/>
  <c r="N105" i="5" s="1"/>
  <c r="N106" i="5" s="1"/>
  <c r="N107" i="5" s="1"/>
  <c r="N108" i="5" s="1"/>
  <c r="N109" i="5" s="1"/>
  <c r="N110" i="5" s="1"/>
  <c r="N111" i="5" s="1"/>
  <c r="N112" i="5" s="1"/>
  <c r="N113" i="5" s="1"/>
  <c r="N114" i="5" s="1"/>
  <c r="N115" i="5" s="1"/>
  <c r="N116" i="5" s="1"/>
  <c r="N117" i="5" s="1"/>
  <c r="N118" i="5" s="1"/>
  <c r="N119" i="5" s="1"/>
  <c r="N120" i="5" s="1"/>
  <c r="I8" i="5"/>
  <c r="I9" i="5" s="1"/>
  <c r="I10" i="5" s="1"/>
  <c r="I11" i="5" s="1"/>
  <c r="I12" i="5" s="1"/>
  <c r="I13" i="5" s="1"/>
  <c r="I14" i="5" s="1"/>
  <c r="I15" i="5" s="1"/>
  <c r="I16" i="5" s="1"/>
  <c r="I17" i="5" s="1"/>
  <c r="I18" i="5" s="1"/>
  <c r="I19" i="5" s="1"/>
  <c r="I20" i="5" s="1"/>
  <c r="I21" i="5" s="1"/>
  <c r="I22" i="5" s="1"/>
  <c r="I23" i="5" s="1"/>
  <c r="I24" i="5" s="1"/>
  <c r="I25" i="5" s="1"/>
  <c r="I26" i="5" s="1"/>
  <c r="I27" i="5" s="1"/>
  <c r="I28" i="5" s="1"/>
  <c r="I29" i="5" s="1"/>
  <c r="I30" i="5" s="1"/>
  <c r="I31" i="5" s="1"/>
  <c r="I32" i="5" s="1"/>
  <c r="I33" i="5" s="1"/>
  <c r="I34" i="5" s="1"/>
  <c r="I35" i="5" s="1"/>
  <c r="I36" i="5" s="1"/>
  <c r="I37" i="5" s="1"/>
  <c r="I38" i="5" s="1"/>
  <c r="I39" i="5" s="1"/>
  <c r="I40" i="5" s="1"/>
  <c r="I41" i="5" s="1"/>
  <c r="I42" i="5" s="1"/>
  <c r="I43" i="5" s="1"/>
  <c r="I44" i="5" s="1"/>
  <c r="I45" i="5" s="1"/>
  <c r="I46" i="5" s="1"/>
  <c r="I47" i="5" s="1"/>
  <c r="I48" i="5" s="1"/>
  <c r="I49" i="5" s="1"/>
  <c r="I50" i="5" s="1"/>
  <c r="I51" i="5" s="1"/>
  <c r="I52" i="5" s="1"/>
  <c r="I53" i="5" s="1"/>
  <c r="I54" i="5" s="1"/>
  <c r="I55" i="5" s="1"/>
  <c r="I56" i="5" s="1"/>
  <c r="I57" i="5" s="1"/>
  <c r="I58" i="5" s="1"/>
  <c r="I59" i="5" s="1"/>
  <c r="I60" i="5" s="1"/>
  <c r="I61" i="5" s="1"/>
  <c r="I62" i="5" s="1"/>
  <c r="I63" i="5" s="1"/>
  <c r="I64" i="5" s="1"/>
  <c r="I65" i="5" s="1"/>
  <c r="I66" i="5" s="1"/>
  <c r="I67" i="5" s="1"/>
  <c r="I68" i="5" s="1"/>
  <c r="I69" i="5" s="1"/>
  <c r="I70" i="5" s="1"/>
  <c r="I71" i="5" s="1"/>
  <c r="I72" i="5" s="1"/>
  <c r="I73" i="5" s="1"/>
  <c r="I74" i="5" s="1"/>
  <c r="I75" i="5" s="1"/>
  <c r="I76" i="5" s="1"/>
  <c r="I77" i="5" s="1"/>
  <c r="I78" i="5" s="1"/>
  <c r="I79" i="5" s="1"/>
  <c r="I80" i="5" s="1"/>
  <c r="I81" i="5" s="1"/>
  <c r="I82" i="5" s="1"/>
  <c r="I83" i="5" s="1"/>
  <c r="I84" i="5" s="1"/>
  <c r="I85" i="5" s="1"/>
  <c r="I86" i="5" s="1"/>
  <c r="I87" i="5" s="1"/>
  <c r="I88" i="5" s="1"/>
  <c r="I89" i="5" s="1"/>
  <c r="I90" i="5" s="1"/>
  <c r="I91" i="5" s="1"/>
  <c r="I92" i="5" s="1"/>
  <c r="I93" i="5" s="1"/>
  <c r="I94" i="5" s="1"/>
  <c r="I95" i="5" s="1"/>
  <c r="I96" i="5" s="1"/>
  <c r="I97" i="5" s="1"/>
  <c r="I98" i="5" s="1"/>
  <c r="I99" i="5" s="1"/>
  <c r="I100" i="5" s="1"/>
  <c r="I101" i="5" s="1"/>
  <c r="I102" i="5" s="1"/>
  <c r="I103" i="5" s="1"/>
  <c r="I104" i="5" s="1"/>
  <c r="I105" i="5" s="1"/>
  <c r="I106" i="5" s="1"/>
  <c r="I107" i="5" s="1"/>
  <c r="I108" i="5" s="1"/>
  <c r="I109" i="5" s="1"/>
  <c r="I110" i="5" s="1"/>
  <c r="I111" i="5" s="1"/>
  <c r="I112" i="5" s="1"/>
  <c r="I113" i="5" s="1"/>
  <c r="I114" i="5" s="1"/>
  <c r="I115" i="5" s="1"/>
  <c r="I116" i="5" s="1"/>
  <c r="I117" i="5" s="1"/>
  <c r="I118" i="5" s="1"/>
  <c r="I119" i="5" s="1"/>
  <c r="I120" i="5" s="1"/>
  <c r="I121" i="5" s="1"/>
  <c r="I122" i="5" s="1"/>
  <c r="I123" i="5" s="1"/>
  <c r="I124" i="5" s="1"/>
  <c r="I125" i="5" s="1"/>
  <c r="I126" i="5" s="1"/>
  <c r="I127" i="5" s="1"/>
  <c r="I128" i="5" s="1"/>
  <c r="I129" i="5" s="1"/>
  <c r="I130" i="5" s="1"/>
  <c r="I131" i="5" s="1"/>
  <c r="I132" i="5" s="1"/>
  <c r="D8" i="5"/>
  <c r="D9" i="5" s="1"/>
  <c r="D10" i="5" s="1"/>
  <c r="D11" i="5" s="1"/>
  <c r="D12" i="5" s="1"/>
  <c r="D13" i="5" s="1"/>
  <c r="D14" i="5" s="1"/>
  <c r="D15" i="5" s="1"/>
  <c r="D16" i="5" s="1"/>
  <c r="D17" i="5" s="1"/>
  <c r="D18" i="5" s="1"/>
  <c r="D19" i="5" s="1"/>
  <c r="D20" i="5" s="1"/>
  <c r="D21" i="5" s="1"/>
  <c r="D22" i="5" s="1"/>
  <c r="D23" i="5" s="1"/>
  <c r="D24" i="5" s="1"/>
  <c r="D25" i="5" s="1"/>
  <c r="D26" i="5" s="1"/>
  <c r="D27" i="5" s="1"/>
  <c r="D28" i="5" s="1"/>
  <c r="D29" i="5" s="1"/>
  <c r="D30" i="5" s="1"/>
  <c r="D31" i="5" s="1"/>
  <c r="D32" i="5" s="1"/>
  <c r="D33" i="5" s="1"/>
  <c r="D34" i="5" s="1"/>
  <c r="D35" i="5" s="1"/>
  <c r="D36" i="5" s="1"/>
  <c r="D37" i="5" s="1"/>
  <c r="D38" i="5" s="1"/>
  <c r="D39" i="5" s="1"/>
  <c r="D40" i="5" s="1"/>
  <c r="D41" i="5" s="1"/>
  <c r="D42" i="5" s="1"/>
  <c r="D43" i="5" s="1"/>
  <c r="D44" i="5" s="1"/>
  <c r="D45" i="5" s="1"/>
  <c r="D46" i="5" s="1"/>
  <c r="D47" i="5" s="1"/>
  <c r="D48" i="5" s="1"/>
  <c r="D49" i="5" s="1"/>
  <c r="D50" i="5" s="1"/>
  <c r="D51" i="5" s="1"/>
  <c r="D52" i="5" s="1"/>
  <c r="D53" i="5" s="1"/>
  <c r="D54" i="5" s="1"/>
  <c r="D55" i="5" s="1"/>
  <c r="D56" i="5" s="1"/>
  <c r="D57" i="5" s="1"/>
  <c r="D58" i="5" s="1"/>
  <c r="D59" i="5" s="1"/>
  <c r="D60" i="5" s="1"/>
  <c r="D61" i="5" s="1"/>
  <c r="D62" i="5" s="1"/>
  <c r="D63" i="5" s="1"/>
  <c r="D64" i="5" s="1"/>
  <c r="D65" i="5" s="1"/>
  <c r="D66" i="5" s="1"/>
  <c r="D67" i="5" s="1"/>
  <c r="D68" i="5" s="1"/>
  <c r="D69" i="5" s="1"/>
  <c r="D70" i="5" s="1"/>
  <c r="D71" i="5" s="1"/>
  <c r="D72" i="5" s="1"/>
  <c r="D73" i="5" s="1"/>
  <c r="Q2" i="5"/>
  <c r="L2" i="5"/>
  <c r="G2" i="5"/>
  <c r="K2" i="2"/>
  <c r="J2" i="2"/>
  <c r="N2" i="2" s="1"/>
  <c r="E2" i="2"/>
  <c r="J14" i="5" l="1"/>
  <c r="M3" i="7"/>
  <c r="P3" i="7"/>
  <c r="M4" i="7"/>
  <c r="P4" i="7"/>
  <c r="L2" i="2"/>
  <c r="O2" i="2"/>
  <c r="O3" i="2" s="1"/>
  <c r="M2" i="7"/>
  <c r="O24" i="5"/>
  <c r="E72" i="5"/>
  <c r="E70" i="5"/>
  <c r="E68" i="5"/>
  <c r="E66" i="5"/>
  <c r="E64" i="5"/>
  <c r="E62" i="5"/>
  <c r="E60" i="5"/>
  <c r="E58" i="5"/>
  <c r="E56" i="5"/>
  <c r="E54" i="5"/>
  <c r="E71" i="5"/>
  <c r="E67" i="5"/>
  <c r="E63" i="5"/>
  <c r="E53" i="5"/>
  <c r="E59" i="5"/>
  <c r="E52" i="5"/>
  <c r="E50" i="5"/>
  <c r="E48" i="5"/>
  <c r="E46" i="5"/>
  <c r="E44" i="5"/>
  <c r="E42" i="5"/>
  <c r="E40" i="5"/>
  <c r="E38" i="5"/>
  <c r="E36" i="5"/>
  <c r="E34" i="5"/>
  <c r="E32" i="5"/>
  <c r="E30" i="5"/>
  <c r="E28" i="5"/>
  <c r="E26" i="5"/>
  <c r="E73" i="5"/>
  <c r="E69" i="5"/>
  <c r="E65" i="5"/>
  <c r="E61" i="5"/>
  <c r="E57" i="5"/>
  <c r="E55" i="5"/>
  <c r="E51" i="5"/>
  <c r="E49" i="5"/>
  <c r="E47" i="5"/>
  <c r="E45" i="5"/>
  <c r="E43" i="5"/>
  <c r="E41" i="5"/>
  <c r="E39" i="5"/>
  <c r="E37" i="5"/>
  <c r="E35" i="5"/>
  <c r="E33" i="5"/>
  <c r="E31" i="5"/>
  <c r="E29" i="5"/>
  <c r="E27" i="5"/>
  <c r="E25" i="5"/>
  <c r="E23" i="5"/>
  <c r="E21" i="5"/>
  <c r="E19" i="5"/>
  <c r="E17" i="5"/>
  <c r="E8" i="5"/>
  <c r="O8" i="5"/>
  <c r="J9" i="5"/>
  <c r="J10" i="5"/>
  <c r="E11" i="5"/>
  <c r="O11" i="5"/>
  <c r="J12" i="5"/>
  <c r="E13" i="5"/>
  <c r="O13" i="5"/>
  <c r="E15" i="5"/>
  <c r="O16" i="5"/>
  <c r="J132" i="5"/>
  <c r="A132" i="5" s="1"/>
  <c r="J130" i="5"/>
  <c r="A130" i="5" s="1"/>
  <c r="J128" i="5"/>
  <c r="A128" i="5" s="1"/>
  <c r="J126" i="5"/>
  <c r="A126" i="5" s="1"/>
  <c r="J124" i="5"/>
  <c r="A124" i="5" s="1"/>
  <c r="J122" i="5"/>
  <c r="A122" i="5" s="1"/>
  <c r="J131" i="5"/>
  <c r="A131" i="5" s="1"/>
  <c r="J129" i="5"/>
  <c r="A129" i="5" s="1"/>
  <c r="J127" i="5"/>
  <c r="A127" i="5" s="1"/>
  <c r="J125" i="5"/>
  <c r="A125" i="5" s="1"/>
  <c r="J123" i="5"/>
  <c r="A123" i="5" s="1"/>
  <c r="J121" i="5"/>
  <c r="A121" i="5" s="1"/>
  <c r="J120" i="5"/>
  <c r="J119" i="5"/>
  <c r="J118" i="5"/>
  <c r="J117" i="5"/>
  <c r="J116" i="5"/>
  <c r="J115" i="5"/>
  <c r="J114" i="5"/>
  <c r="J113" i="5"/>
  <c r="J112" i="5"/>
  <c r="J111" i="5"/>
  <c r="J110" i="5"/>
  <c r="J109" i="5"/>
  <c r="J108" i="5"/>
  <c r="J107" i="5"/>
  <c r="J106" i="5"/>
  <c r="J105" i="5"/>
  <c r="J104" i="5"/>
  <c r="J103" i="5"/>
  <c r="J102" i="5"/>
  <c r="J101" i="5"/>
  <c r="J100" i="5"/>
  <c r="J99" i="5"/>
  <c r="J98" i="5"/>
  <c r="J97" i="5"/>
  <c r="J96" i="5"/>
  <c r="J95" i="5"/>
  <c r="J94" i="5"/>
  <c r="J93" i="5"/>
  <c r="J92" i="5"/>
  <c r="J91" i="5"/>
  <c r="J90" i="5"/>
  <c r="J89" i="5"/>
  <c r="J88" i="5"/>
  <c r="J87" i="5"/>
  <c r="J86" i="5"/>
  <c r="J85" i="5"/>
  <c r="J84" i="5"/>
  <c r="J83" i="5"/>
  <c r="J82" i="5"/>
  <c r="J81" i="5"/>
  <c r="J80" i="5"/>
  <c r="J79" i="5"/>
  <c r="J78" i="5"/>
  <c r="J77" i="5"/>
  <c r="J76" i="5"/>
  <c r="J75" i="5"/>
  <c r="J74" i="5"/>
  <c r="J73" i="5"/>
  <c r="J71" i="5"/>
  <c r="J69" i="5"/>
  <c r="J67" i="5"/>
  <c r="J65" i="5"/>
  <c r="J63" i="5"/>
  <c r="J61" i="5"/>
  <c r="J59" i="5"/>
  <c r="J57" i="5"/>
  <c r="J55" i="5"/>
  <c r="J53" i="5"/>
  <c r="J72" i="5"/>
  <c r="J68" i="5"/>
  <c r="J64" i="5"/>
  <c r="J60" i="5"/>
  <c r="J58" i="5"/>
  <c r="J56" i="5"/>
  <c r="J51" i="5"/>
  <c r="J49" i="5"/>
  <c r="J47" i="5"/>
  <c r="J45" i="5"/>
  <c r="J43" i="5"/>
  <c r="J41" i="5"/>
  <c r="J39" i="5"/>
  <c r="J37" i="5"/>
  <c r="J35" i="5"/>
  <c r="J33" i="5"/>
  <c r="J31" i="5"/>
  <c r="J29" i="5"/>
  <c r="J27" i="5"/>
  <c r="J25" i="5"/>
  <c r="J70" i="5"/>
  <c r="J66" i="5"/>
  <c r="J62" i="5"/>
  <c r="J54" i="5"/>
  <c r="J52" i="5"/>
  <c r="J50" i="5"/>
  <c r="J48" i="5"/>
  <c r="J46" i="5"/>
  <c r="J44" i="5"/>
  <c r="J42" i="5"/>
  <c r="J40" i="5"/>
  <c r="J38" i="5"/>
  <c r="J36" i="5"/>
  <c r="J34" i="5"/>
  <c r="J32" i="5"/>
  <c r="J30" i="5"/>
  <c r="J28" i="5"/>
  <c r="J26" i="5"/>
  <c r="J24" i="5"/>
  <c r="J22" i="5"/>
  <c r="J20" i="5"/>
  <c r="J18" i="5"/>
  <c r="J16" i="5"/>
  <c r="E16" i="5"/>
  <c r="E18" i="5"/>
  <c r="J19" i="5"/>
  <c r="O20" i="5"/>
  <c r="E22" i="5"/>
  <c r="J23" i="5"/>
  <c r="O120" i="5"/>
  <c r="O119" i="5"/>
  <c r="O118" i="5"/>
  <c r="O117" i="5"/>
  <c r="O116" i="5"/>
  <c r="O115" i="5"/>
  <c r="O114" i="5"/>
  <c r="O113" i="5"/>
  <c r="O112" i="5"/>
  <c r="O111" i="5"/>
  <c r="O110" i="5"/>
  <c r="O109" i="5"/>
  <c r="O108" i="5"/>
  <c r="O107" i="5"/>
  <c r="O106" i="5"/>
  <c r="O105" i="5"/>
  <c r="O104" i="5"/>
  <c r="O103" i="5"/>
  <c r="O102" i="5"/>
  <c r="O101" i="5"/>
  <c r="O100" i="5"/>
  <c r="O99" i="5"/>
  <c r="O98" i="5"/>
  <c r="O97" i="5"/>
  <c r="O96" i="5"/>
  <c r="O95" i="5"/>
  <c r="O72" i="5"/>
  <c r="O70" i="5"/>
  <c r="O68" i="5"/>
  <c r="O66" i="5"/>
  <c r="O64" i="5"/>
  <c r="O62" i="5"/>
  <c r="O60" i="5"/>
  <c r="O58" i="5"/>
  <c r="O56" i="5"/>
  <c r="O54" i="5"/>
  <c r="O52" i="5"/>
  <c r="O93" i="5"/>
  <c r="O91" i="5"/>
  <c r="O89" i="5"/>
  <c r="O87" i="5"/>
  <c r="O85" i="5"/>
  <c r="O83" i="5"/>
  <c r="O81" i="5"/>
  <c r="O79" i="5"/>
  <c r="O77" i="5"/>
  <c r="O75" i="5"/>
  <c r="O73" i="5"/>
  <c r="O69" i="5"/>
  <c r="O65" i="5"/>
  <c r="O61" i="5"/>
  <c r="O55" i="5"/>
  <c r="O53" i="5"/>
  <c r="O50" i="5"/>
  <c r="O48" i="5"/>
  <c r="O46" i="5"/>
  <c r="O44" i="5"/>
  <c r="O42" i="5"/>
  <c r="O40" i="5"/>
  <c r="O38" i="5"/>
  <c r="O36" i="5"/>
  <c r="O34" i="5"/>
  <c r="O32" i="5"/>
  <c r="O30" i="5"/>
  <c r="O28" i="5"/>
  <c r="O26" i="5"/>
  <c r="O94" i="5"/>
  <c r="O92" i="5"/>
  <c r="O90" i="5"/>
  <c r="O88" i="5"/>
  <c r="O86" i="5"/>
  <c r="O84" i="5"/>
  <c r="O82" i="5"/>
  <c r="O80" i="5"/>
  <c r="O78" i="5"/>
  <c r="O76" i="5"/>
  <c r="O74" i="5"/>
  <c r="O71" i="5"/>
  <c r="O67" i="5"/>
  <c r="O63" i="5"/>
  <c r="O59" i="5"/>
  <c r="O57" i="5"/>
  <c r="O51" i="5"/>
  <c r="O49" i="5"/>
  <c r="O47" i="5"/>
  <c r="O45" i="5"/>
  <c r="O43" i="5"/>
  <c r="O41" i="5"/>
  <c r="O39" i="5"/>
  <c r="O37" i="5"/>
  <c r="O35" i="5"/>
  <c r="O33" i="5"/>
  <c r="O31" i="5"/>
  <c r="O29" i="5"/>
  <c r="O27" i="5"/>
  <c r="O25" i="5"/>
  <c r="O23" i="5"/>
  <c r="O21" i="5"/>
  <c r="O19" i="5"/>
  <c r="O17" i="5"/>
  <c r="O15" i="5"/>
  <c r="J8" i="5"/>
  <c r="E9" i="5"/>
  <c r="O9" i="5"/>
  <c r="E10" i="5"/>
  <c r="O10" i="5"/>
  <c r="J11" i="5"/>
  <c r="E12" i="5"/>
  <c r="O12" i="5"/>
  <c r="J13" i="5"/>
  <c r="E14" i="5"/>
  <c r="O14" i="5"/>
  <c r="J15" i="5"/>
  <c r="J17" i="5"/>
  <c r="O18" i="5"/>
  <c r="E20" i="5"/>
  <c r="J21" i="5"/>
  <c r="O22" i="5"/>
  <c r="E24" i="5"/>
  <c r="A23" i="5" l="1"/>
  <c r="A19" i="5"/>
  <c r="A11" i="5"/>
  <c r="M14" i="7"/>
  <c r="C8" i="6" s="1"/>
  <c r="C9" i="6" s="1"/>
  <c r="A13" i="5"/>
  <c r="A8" i="5"/>
  <c r="A9" i="5"/>
  <c r="A73" i="5"/>
  <c r="A77" i="5"/>
  <c r="A81" i="5"/>
  <c r="A85" i="5"/>
  <c r="A89" i="5"/>
  <c r="A93" i="5"/>
  <c r="A97" i="5"/>
  <c r="A101" i="5"/>
  <c r="A105" i="5"/>
  <c r="A109" i="5"/>
  <c r="A113" i="5"/>
  <c r="A117" i="5"/>
  <c r="A18" i="5"/>
  <c r="A26" i="5"/>
  <c r="A34" i="5"/>
  <c r="A42" i="5"/>
  <c r="A50" i="5"/>
  <c r="A64" i="5"/>
  <c r="A27" i="5"/>
  <c r="A35" i="5"/>
  <c r="A43" i="5"/>
  <c r="A51" i="5"/>
  <c r="A66" i="5"/>
  <c r="A57" i="5"/>
  <c r="A65" i="5"/>
  <c r="A17" i="5"/>
  <c r="A74" i="5"/>
  <c r="A78" i="5"/>
  <c r="A82" i="5"/>
  <c r="A86" i="5"/>
  <c r="A90" i="5"/>
  <c r="A94" i="5"/>
  <c r="A98" i="5"/>
  <c r="A102" i="5"/>
  <c r="A106" i="5"/>
  <c r="A110" i="5"/>
  <c r="A114" i="5"/>
  <c r="A118" i="5"/>
  <c r="A14" i="5"/>
  <c r="A20" i="5"/>
  <c r="A28" i="5"/>
  <c r="A36" i="5"/>
  <c r="A44" i="5"/>
  <c r="A54" i="5"/>
  <c r="A68" i="5"/>
  <c r="A29" i="5"/>
  <c r="A37" i="5"/>
  <c r="A45" i="5"/>
  <c r="A58" i="5"/>
  <c r="A70" i="5"/>
  <c r="A59" i="5"/>
  <c r="A67" i="5"/>
  <c r="A21" i="5"/>
  <c r="H6" i="6" s="1"/>
  <c r="H7" i="6" s="1"/>
  <c r="A15" i="5"/>
  <c r="A75" i="5"/>
  <c r="A79" i="5"/>
  <c r="A83" i="5"/>
  <c r="A87" i="5"/>
  <c r="A91" i="5"/>
  <c r="A95" i="5"/>
  <c r="A99" i="5"/>
  <c r="A103" i="5"/>
  <c r="A107" i="5"/>
  <c r="A111" i="5"/>
  <c r="A115" i="5"/>
  <c r="A119" i="5"/>
  <c r="A10" i="5"/>
  <c r="A22" i="5"/>
  <c r="A30" i="5"/>
  <c r="A38" i="5"/>
  <c r="A46" i="5"/>
  <c r="A56" i="5"/>
  <c r="A72" i="5"/>
  <c r="A31" i="5"/>
  <c r="A39" i="5"/>
  <c r="A47" i="5"/>
  <c r="A52" i="5"/>
  <c r="A53" i="5"/>
  <c r="A61" i="5"/>
  <c r="A69" i="5"/>
  <c r="P5" i="7"/>
  <c r="A76" i="5"/>
  <c r="A80" i="5"/>
  <c r="A84" i="5"/>
  <c r="A88" i="5"/>
  <c r="A92" i="5"/>
  <c r="A96" i="5"/>
  <c r="A100" i="5"/>
  <c r="A104" i="5"/>
  <c r="A108" i="5"/>
  <c r="A112" i="5"/>
  <c r="A116" i="5"/>
  <c r="A120" i="5"/>
  <c r="A12" i="5"/>
  <c r="A16" i="5"/>
  <c r="A24" i="5"/>
  <c r="A32" i="5"/>
  <c r="A40" i="5"/>
  <c r="A48" i="5"/>
  <c r="A60" i="5"/>
  <c r="A25" i="5"/>
  <c r="A33" i="5"/>
  <c r="A41" i="5"/>
  <c r="A49" i="5"/>
  <c r="A62" i="5"/>
  <c r="A55" i="5"/>
  <c r="A63" i="5"/>
  <c r="A71" i="5"/>
  <c r="C10" i="6" l="1"/>
  <c r="C11" i="6" s="1"/>
  <c r="H11" i="6" s="1"/>
  <c r="C30" i="6"/>
  <c r="C20" i="6"/>
</calcChain>
</file>

<file path=xl/comments1.xml><?xml version="1.0" encoding="utf-8"?>
<comments xmlns="http://schemas.openxmlformats.org/spreadsheetml/2006/main">
  <authors>
    <author>Vairo Bravo Segura</author>
  </authors>
  <commentList>
    <comment ref="B2" authorId="0">
      <text>
        <r>
          <rPr>
            <b/>
            <sz val="9"/>
            <color indexed="81"/>
            <rFont val="Tahoma"/>
            <family val="2"/>
          </rPr>
          <t>Vairo Bravo Segura:</t>
        </r>
        <r>
          <rPr>
            <sz val="9"/>
            <color indexed="81"/>
            <rFont val="Tahoma"/>
            <family val="2"/>
          </rPr>
          <t xml:space="preserve">
Sacar de BBG a las 11:00 horas</t>
        </r>
      </text>
    </comment>
  </commentList>
</comments>
</file>

<file path=xl/comments2.xml><?xml version="1.0" encoding="utf-8"?>
<comments xmlns="http://schemas.openxmlformats.org/spreadsheetml/2006/main">
  <authors>
    <author>Vairo Bravo Segura</author>
  </authors>
  <commentList>
    <comment ref="C3" authorId="0">
      <text>
        <r>
          <rPr>
            <b/>
            <sz val="9"/>
            <color indexed="81"/>
            <rFont val="Tahoma"/>
            <family val="2"/>
          </rPr>
          <t>Vairo Bravo Segura:</t>
        </r>
        <r>
          <rPr>
            <sz val="9"/>
            <color indexed="81"/>
            <rFont val="Tahoma"/>
            <family val="2"/>
          </rPr>
          <t xml:space="preserve">
Sacar de BBG a las 11:00 horas</t>
        </r>
      </text>
    </comment>
    <comment ref="F3" authorId="0">
      <text>
        <r>
          <rPr>
            <b/>
            <sz val="9"/>
            <color indexed="81"/>
            <rFont val="Tahoma"/>
            <family val="2"/>
          </rPr>
          <t>Vairo Bravo Segura:</t>
        </r>
        <r>
          <rPr>
            <sz val="9"/>
            <color indexed="81"/>
            <rFont val="Tahoma"/>
            <family val="2"/>
          </rPr>
          <t xml:space="preserve">
Sacar de BBG a las 11:00 horas</t>
        </r>
      </text>
    </comment>
    <comment ref="C4" authorId="0">
      <text>
        <r>
          <rPr>
            <b/>
            <sz val="9"/>
            <color indexed="81"/>
            <rFont val="Tahoma"/>
            <family val="2"/>
          </rPr>
          <t>Vairo Bravo Segura:</t>
        </r>
        <r>
          <rPr>
            <sz val="9"/>
            <color indexed="81"/>
            <rFont val="Tahoma"/>
            <family val="2"/>
          </rPr>
          <t xml:space="preserve">
Sacar de BBG a las 11:00 horas</t>
        </r>
      </text>
    </comment>
    <comment ref="F4" authorId="0">
      <text>
        <r>
          <rPr>
            <b/>
            <sz val="9"/>
            <color indexed="81"/>
            <rFont val="Tahoma"/>
            <family val="2"/>
          </rPr>
          <t>Vairo Bravo Segura:</t>
        </r>
        <r>
          <rPr>
            <sz val="9"/>
            <color indexed="81"/>
            <rFont val="Tahoma"/>
            <family val="2"/>
          </rPr>
          <t xml:space="preserve">
Sacar de BBG a las 11:00 horas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Vairo Bravo Segura:</t>
        </r>
        <r>
          <rPr>
            <sz val="9"/>
            <color indexed="81"/>
            <rFont val="Tahoma"/>
            <family val="2"/>
          </rPr>
          <t xml:space="preserve">
Sacar de BBG a las 11:00 horas</t>
        </r>
      </text>
    </comment>
    <comment ref="F9" authorId="0">
      <text>
        <r>
          <rPr>
            <b/>
            <sz val="9"/>
            <color indexed="81"/>
            <rFont val="Tahoma"/>
            <family val="2"/>
          </rPr>
          <t>Vairo Bravo Segura:</t>
        </r>
        <r>
          <rPr>
            <sz val="9"/>
            <color indexed="81"/>
            <rFont val="Tahoma"/>
            <family val="2"/>
          </rPr>
          <t xml:space="preserve">
Sacar de BBG a las 11:00 horas</t>
        </r>
      </text>
    </comment>
    <comment ref="C10" authorId="0">
      <text>
        <r>
          <rPr>
            <b/>
            <sz val="9"/>
            <color indexed="81"/>
            <rFont val="Tahoma"/>
            <family val="2"/>
          </rPr>
          <t>Vairo Bravo Segura:</t>
        </r>
        <r>
          <rPr>
            <sz val="9"/>
            <color indexed="81"/>
            <rFont val="Tahoma"/>
            <family val="2"/>
          </rPr>
          <t xml:space="preserve">
Sacar de BBG a las 11:00 horas</t>
        </r>
      </text>
    </comment>
    <comment ref="F10" authorId="0">
      <text>
        <r>
          <rPr>
            <b/>
            <sz val="9"/>
            <color indexed="81"/>
            <rFont val="Tahoma"/>
            <family val="2"/>
          </rPr>
          <t>Vairo Bravo Segura:</t>
        </r>
        <r>
          <rPr>
            <sz val="9"/>
            <color indexed="81"/>
            <rFont val="Tahoma"/>
            <family val="2"/>
          </rPr>
          <t xml:space="preserve">
Sacar de BBG a las 11:00 horas</t>
        </r>
      </text>
    </comment>
    <comment ref="C14" authorId="0">
      <text>
        <r>
          <rPr>
            <b/>
            <sz val="9"/>
            <color indexed="81"/>
            <rFont val="Tahoma"/>
            <family val="2"/>
          </rPr>
          <t>Vairo Bravo Segura:</t>
        </r>
        <r>
          <rPr>
            <sz val="9"/>
            <color indexed="81"/>
            <rFont val="Tahoma"/>
            <family val="2"/>
          </rPr>
          <t xml:space="preserve">
Sacar de BBG a las 11:00 horas</t>
        </r>
      </text>
    </comment>
    <comment ref="F14" authorId="0">
      <text>
        <r>
          <rPr>
            <b/>
            <sz val="9"/>
            <color indexed="81"/>
            <rFont val="Tahoma"/>
            <family val="2"/>
          </rPr>
          <t>Vairo Bravo Segura:</t>
        </r>
        <r>
          <rPr>
            <sz val="9"/>
            <color indexed="81"/>
            <rFont val="Tahoma"/>
            <family val="2"/>
          </rPr>
          <t xml:space="preserve">
Sacar de BBG a las 11:00 horas</t>
        </r>
      </text>
    </comment>
    <comment ref="C15" authorId="0">
      <text>
        <r>
          <rPr>
            <b/>
            <sz val="9"/>
            <color indexed="81"/>
            <rFont val="Tahoma"/>
            <family val="2"/>
          </rPr>
          <t>Vairo Bravo Segura:</t>
        </r>
        <r>
          <rPr>
            <sz val="9"/>
            <color indexed="81"/>
            <rFont val="Tahoma"/>
            <family val="2"/>
          </rPr>
          <t xml:space="preserve">
Sacar de BBG a las 11:00 horas</t>
        </r>
      </text>
    </comment>
    <comment ref="F15" authorId="0">
      <text>
        <r>
          <rPr>
            <b/>
            <sz val="9"/>
            <color indexed="81"/>
            <rFont val="Tahoma"/>
            <family val="2"/>
          </rPr>
          <t>Vairo Bravo Segura:</t>
        </r>
        <r>
          <rPr>
            <sz val="9"/>
            <color indexed="81"/>
            <rFont val="Tahoma"/>
            <family val="2"/>
          </rPr>
          <t xml:space="preserve">
Sacar de BBG a las 11:00 horas</t>
        </r>
      </text>
    </comment>
  </commentList>
</comments>
</file>

<file path=xl/comments3.xml><?xml version="1.0" encoding="utf-8"?>
<comments xmlns="http://schemas.openxmlformats.org/spreadsheetml/2006/main">
  <authors>
    <author>Vairo Bravo Segura</author>
  </authors>
  <commentList>
    <comment ref="B2" authorId="0">
      <text>
        <r>
          <rPr>
            <b/>
            <sz val="9"/>
            <color indexed="81"/>
            <rFont val="Tahoma"/>
            <family val="2"/>
          </rPr>
          <t>Vairo Bravo Segura:</t>
        </r>
        <r>
          <rPr>
            <sz val="9"/>
            <color indexed="81"/>
            <rFont val="Tahoma"/>
            <family val="2"/>
          </rPr>
          <t xml:space="preserve">
Sacar de BBG a las 11:00 horas</t>
        </r>
      </text>
    </comment>
    <comment ref="B3" authorId="0">
      <text>
        <r>
          <rPr>
            <b/>
            <sz val="9"/>
            <color indexed="81"/>
            <rFont val="Tahoma"/>
            <family val="2"/>
          </rPr>
          <t>Vairo Bravo Segura:</t>
        </r>
        <r>
          <rPr>
            <sz val="9"/>
            <color indexed="81"/>
            <rFont val="Tahoma"/>
            <family val="2"/>
          </rPr>
          <t xml:space="preserve">
Sacar de BBG a las 11:00 horas</t>
        </r>
      </text>
    </comment>
    <comment ref="B4" authorId="0">
      <text>
        <r>
          <rPr>
            <b/>
            <sz val="9"/>
            <color indexed="81"/>
            <rFont val="Tahoma"/>
            <family val="2"/>
          </rPr>
          <t>Vairo Bravo Segura:</t>
        </r>
        <r>
          <rPr>
            <sz val="9"/>
            <color indexed="81"/>
            <rFont val="Tahoma"/>
            <family val="2"/>
          </rPr>
          <t xml:space="preserve">
Sacar de BBG a las 11:00 horas</t>
        </r>
      </text>
    </comment>
  </commentList>
</comments>
</file>

<file path=xl/sharedStrings.xml><?xml version="1.0" encoding="utf-8"?>
<sst xmlns="http://schemas.openxmlformats.org/spreadsheetml/2006/main" count="364" uniqueCount="144">
  <si>
    <t>FIXING DATE</t>
  </si>
  <si>
    <t>Contraparte</t>
  </si>
  <si>
    <t>Fecha Operación</t>
  </si>
  <si>
    <t>Plazo</t>
  </si>
  <si>
    <t>Fecha Vencto.</t>
  </si>
  <si>
    <t>Moneda</t>
  </si>
  <si>
    <t>Tipo Contrato</t>
  </si>
  <si>
    <t>Monto Contrato</t>
  </si>
  <si>
    <t>Precio Futuro</t>
  </si>
  <si>
    <t>Valor FW</t>
  </si>
  <si>
    <t>Resultado (Pérdida)    Utilidad</t>
  </si>
  <si>
    <t>Santander</t>
  </si>
  <si>
    <t>MXN</t>
  </si>
  <si>
    <t>C</t>
  </si>
  <si>
    <t>UF</t>
  </si>
  <si>
    <t>V</t>
  </si>
  <si>
    <t>SERVICIO</t>
  </si>
  <si>
    <t>NOMBRE</t>
  </si>
  <si>
    <t>RUT</t>
  </si>
  <si>
    <t>FECHA</t>
  </si>
  <si>
    <t>HORA</t>
  </si>
  <si>
    <t>FECHA2</t>
  </si>
  <si>
    <t>HORA3</t>
  </si>
  <si>
    <t>FECHA4</t>
  </si>
  <si>
    <t>RECIBIDOS</t>
  </si>
  <si>
    <t>BUENOS</t>
  </si>
  <si>
    <t>MALOS</t>
  </si>
  <si>
    <t>RESULTADO</t>
  </si>
  <si>
    <t>NEMO</t>
  </si>
  <si>
    <t>PRECIO_EJERCICIO</t>
  </si>
  <si>
    <t>SETTLEMENT</t>
  </si>
  <si>
    <t>PRECIO</t>
  </si>
  <si>
    <t>MARK_TO_MARKET</t>
  </si>
  <si>
    <t>Columna1</t>
  </si>
  <si>
    <t>Columna2</t>
  </si>
  <si>
    <t>DERIVADOS</t>
  </si>
  <si>
    <t>Credicorp Capital Asset Management S.A. Administradora General de Fondos</t>
  </si>
  <si>
    <t>99549940-1</t>
  </si>
  <si>
    <t>FWVUP090217</t>
  </si>
  <si>
    <t>FWVUP010716</t>
  </si>
  <si>
    <t>FWVUP300816</t>
  </si>
  <si>
    <t>FWVUP180816</t>
  </si>
  <si>
    <t>MXNCLP</t>
  </si>
  <si>
    <t>Monto Rescate</t>
  </si>
  <si>
    <t>Monto Captación</t>
  </si>
  <si>
    <t>Tasa</t>
  </si>
  <si>
    <t>Días</t>
  </si>
  <si>
    <t>Monto Valorizado</t>
  </si>
  <si>
    <t>Unidadaes</t>
  </si>
  <si>
    <t>Valor Cartera 1 (hoy)</t>
  </si>
  <si>
    <t>Valorizacion Hoy</t>
  </si>
  <si>
    <t>Ajuste Sintetico</t>
  </si>
  <si>
    <t>BCI 20.000</t>
  </si>
  <si>
    <t>CHILE 30.000</t>
  </si>
  <si>
    <t>SECURITY 5.000</t>
  </si>
  <si>
    <t>Valor Cartera 2 (hoy)</t>
  </si>
  <si>
    <t>Valor Cartera 3 (hoy)</t>
  </si>
  <si>
    <t>Folio 69252</t>
  </si>
  <si>
    <t>Folio 69262</t>
  </si>
  <si>
    <t>Folio 69263</t>
  </si>
  <si>
    <t>Acumulado</t>
  </si>
  <si>
    <t>Security</t>
  </si>
  <si>
    <t>Resultado Fwd Liquidez</t>
  </si>
  <si>
    <t>Ajuste Sintetico Liquidez</t>
  </si>
  <si>
    <t>Resultado Diario Forward</t>
  </si>
  <si>
    <t>Diario</t>
  </si>
  <si>
    <t>Sabado</t>
  </si>
  <si>
    <t>Domingo</t>
  </si>
  <si>
    <t>Saldo D° y/o Obligación FWD (Balance)</t>
  </si>
  <si>
    <t>Fecha Proceso</t>
  </si>
  <si>
    <t>Total Fluctuacion FWD</t>
  </si>
  <si>
    <t>Fluctuación en Dolares</t>
  </si>
  <si>
    <t>T/C</t>
  </si>
  <si>
    <t>Activo</t>
  </si>
  <si>
    <t>Limite 15%</t>
  </si>
  <si>
    <t>DETALLE FORWARDS VIGENTES</t>
  </si>
  <si>
    <t>Tipo de Operación C/V</t>
  </si>
  <si>
    <t>Spot</t>
  </si>
  <si>
    <t>Puntos x Comision</t>
  </si>
  <si>
    <t>Compra</t>
  </si>
  <si>
    <t>US$</t>
  </si>
  <si>
    <t xml:space="preserve"> =SI(ESNOD(BUSCARV(E6;RA!M:Q;4))=VERDADERO;"0";BUSCARV(E6;RA!M:Q;4;0))</t>
  </si>
  <si>
    <t>Ajuste Sintetico Money Market</t>
  </si>
  <si>
    <t>Folio 69100</t>
  </si>
  <si>
    <t>Pagare NR Penta</t>
  </si>
  <si>
    <t>Vcto. 17-05-2016</t>
  </si>
  <si>
    <t>Folio 68683</t>
  </si>
  <si>
    <t>Pagare NR Ripley</t>
  </si>
  <si>
    <t>Vcto. 18-08-2016</t>
  </si>
  <si>
    <t>Resultado Fwd Money Market</t>
  </si>
  <si>
    <t>FWC*P170516</t>
  </si>
  <si>
    <t>FWC*P180816</t>
  </si>
  <si>
    <t>10-05-2016</t>
  </si>
  <si>
    <t>26543</t>
  </si>
  <si>
    <t>-2,9093260061419</t>
  </si>
  <si>
    <t>26071,278</t>
  </si>
  <si>
    <t>-24,147410802379</t>
  </si>
  <si>
    <t>26200,953</t>
  </si>
  <si>
    <t>-41,45465971732</t>
  </si>
  <si>
    <t>26178,115</t>
  </si>
  <si>
    <t>-27,817354308896</t>
  </si>
  <si>
    <t>Ok</t>
  </si>
  <si>
    <t>Validación</t>
  </si>
  <si>
    <t>Valor cartera</t>
  </si>
  <si>
    <t>Valor Sintetico</t>
  </si>
  <si>
    <t>677,61</t>
  </si>
  <si>
    <t>683,713</t>
  </si>
  <si>
    <t>CLP</t>
  </si>
  <si>
    <t>MACRO 1.5</t>
  </si>
  <si>
    <t>Tipo</t>
  </si>
  <si>
    <t>De bloomberg</t>
  </si>
  <si>
    <t>Codigo_Emi</t>
  </si>
  <si>
    <t>Codigo_Fdo</t>
  </si>
  <si>
    <t>Codigo_RA</t>
  </si>
  <si>
    <t>Fecha_Vcto</t>
  </si>
  <si>
    <t>Fecha_Op</t>
  </si>
  <si>
    <t>Fecha_Fix</t>
  </si>
  <si>
    <t>Moneda_Compra</t>
  </si>
  <si>
    <t>Moneda_Venta</t>
  </si>
  <si>
    <t>Nominal</t>
  </si>
  <si>
    <t>Nominal_Compra</t>
  </si>
  <si>
    <t>Nominal_Venta</t>
  </si>
  <si>
    <t>compensacion</t>
  </si>
  <si>
    <t>fisico</t>
  </si>
  <si>
    <t>Instrumento_Sintetico</t>
  </si>
  <si>
    <t>dep948</t>
  </si>
  <si>
    <t>Codigo_Ins</t>
  </si>
  <si>
    <t>NULL</t>
  </si>
  <si>
    <t>Estrategia</t>
  </si>
  <si>
    <t>adfsdff</t>
  </si>
  <si>
    <t>confirmado_contraparte</t>
  </si>
  <si>
    <t>confirmado_contrato</t>
  </si>
  <si>
    <t>Monedas Estatico</t>
  </si>
  <si>
    <t>Tasas Estatico</t>
  </si>
  <si>
    <t>de ra</t>
  </si>
  <si>
    <t>igual</t>
  </si>
  <si>
    <t>Tipo_Contrato</t>
  </si>
  <si>
    <t>Instrumento_Subyacente</t>
  </si>
  <si>
    <t>BTU030</t>
  </si>
  <si>
    <t>sdfafd</t>
  </si>
  <si>
    <t>0.02</t>
  </si>
  <si>
    <t>Tasa_Pactada</t>
  </si>
  <si>
    <t>Precio_Pactado</t>
  </si>
  <si>
    <t>SWAPS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</si>
</sst>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5">
    <numFmt numFmtId="43" formatCode="_-* #,##0.00_-;\-* #,##0.00_-;_-* &quot;-&quot;??_-;_-@_-"/>
    <numFmt numFmtId="164" formatCode="#,##0.0000"/>
    <numFmt numFmtId="165" formatCode="#,##0;\(#,##0\)"/>
    <numFmt numFmtId="166" formatCode="_-* #,##0_-;\-* #,##0_-;_-* &quot;-&quot;??_-;_-@_-"/>
    <numFmt numFmtId="167" formatCode="0.00000%"/>
    <numFmt numFmtId="168" formatCode="[$-340A]d&quot; de &quot;mmmm&quot; de &quot;yyyy;@"/>
    <numFmt numFmtId="169" formatCode="_-* #,##0.00\ _€_-;\-* #,##0.00\ _€_-;_-* &quot;-&quot;??\ _€_-;_-@_-"/>
    <numFmt numFmtId="170" formatCode="_-* #,##0\ _€_-;\-* #,##0\ _€_-;_-* &quot;-&quot;??\ _€_-;_-@_-"/>
    <numFmt numFmtId="171" formatCode="dd/mm/yyyy;@"/>
    <numFmt numFmtId="172" formatCode="#,##0.000"/>
    <numFmt numFmtId="173" formatCode="dd/mm/yy;@"/>
    <numFmt numFmtId="174" formatCode="#,##0.00_ ;\-#,##0.00\ "/>
    <numFmt numFmtId="175" formatCode="_-* #,##0.0000\ _€_-;\-* #,##0.0000\ _€_-;_-* &quot;-&quot;??\ _€_-;_-@_-"/>
    <numFmt numFmtId="176" formatCode="#,##0_ ;\-#,##0\ "/>
    <numFmt numFmtId="177" formatCode="_-* #,##0.0\ _€_-;\-* #,##0.0\ _€_-;_-* &quot;-&quot;??\ _€_-;_-@_-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9"/>
      <name val="Calibri"/>
      <family val="2"/>
    </font>
    <font>
      <sz val="9"/>
      <name val="Calibri"/>
      <family val="2"/>
    </font>
    <font>
      <b/>
      <sz val="9"/>
      <color indexed="8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color indexed="8"/>
      <name val="Calibri"/>
      <family val="2"/>
    </font>
    <font>
      <b/>
      <sz val="10"/>
      <color indexed="9"/>
      <name val="Calibri"/>
      <family val="2"/>
    </font>
    <font>
      <sz val="10"/>
      <color indexed="8"/>
      <name val="Calibri"/>
      <family val="2"/>
    </font>
    <font>
      <sz val="10"/>
      <name val="Arial"/>
      <family val="2"/>
    </font>
    <font>
      <b/>
      <sz val="9"/>
      <color indexed="9"/>
      <name val="Arial"/>
      <family val="2"/>
    </font>
    <font>
      <b/>
      <sz val="9"/>
      <color rgb="FFFFC000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u/>
      <sz val="9"/>
      <color indexed="9"/>
      <name val="Calibri"/>
      <family val="2"/>
    </font>
    <font>
      <u/>
      <sz val="9"/>
      <name val="Calibri"/>
      <family val="2"/>
    </font>
  </fonts>
  <fills count="18">
    <fill>
      <patternFill patternType="none"/>
    </fill>
    <fill>
      <patternFill patternType="gray125"/>
    </fill>
    <fill>
      <patternFill patternType="solid">
        <fgColor indexed="10"/>
        <bgColor indexed="10"/>
      </patternFill>
    </fill>
    <fill>
      <patternFill patternType="solid">
        <fgColor indexed="29"/>
        <bgColor indexed="29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1"/>
        <bgColor indexed="10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62"/>
        <bgColor indexed="62"/>
      </patternFill>
    </fill>
    <fill>
      <patternFill patternType="solid">
        <fgColor indexed="31"/>
        <bgColor indexed="64"/>
      </patternFill>
    </fill>
    <fill>
      <patternFill patternType="solid">
        <fgColor indexed="44"/>
        <bgColor indexed="44"/>
      </patternFill>
    </fill>
    <fill>
      <patternFill patternType="solid">
        <fgColor rgb="FF99CCFF"/>
        <bgColor indexed="44"/>
      </patternFill>
    </fill>
    <fill>
      <patternFill patternType="solid">
        <fgColor theme="4"/>
        <bgColor theme="4"/>
      </patternFill>
    </fill>
  </fills>
  <borders count="13">
    <border>
      <left/>
      <right/>
      <top/>
      <bottom/>
      <diagonal/>
    </border>
    <border>
      <left/>
      <right style="thin">
        <color indexed="9"/>
      </right>
      <top/>
      <bottom style="thick">
        <color indexed="9"/>
      </bottom>
      <diagonal/>
    </border>
    <border>
      <left/>
      <right/>
      <top/>
      <bottom style="thick">
        <color indexed="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ck">
        <color indexed="9"/>
      </bottom>
      <diagonal/>
    </border>
    <border>
      <left/>
      <right style="thin">
        <color indexed="9"/>
      </right>
      <top/>
      <bottom style="thin">
        <color indexed="9"/>
      </bottom>
      <diagonal/>
    </border>
    <border>
      <left/>
      <right/>
      <top/>
      <bottom style="thin">
        <color indexed="9"/>
      </bottom>
      <diagonal/>
    </border>
    <border>
      <left style="medium">
        <color indexed="64"/>
      </left>
      <right style="medium">
        <color indexed="64"/>
      </right>
      <top/>
      <bottom style="thin">
        <color indexed="9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8" fontId="12" fillId="0" borderId="0"/>
  </cellStyleXfs>
  <cellXfs count="105">
    <xf numFmtId="0" fontId="0" fillId="0" borderId="0" xfId="0"/>
    <xf numFmtId="0" fontId="4" fillId="2" borderId="1" xfId="0" applyFont="1" applyFill="1" applyBorder="1" applyAlignment="1">
      <alignment horizontal="center" vertical="center" wrapText="1"/>
    </xf>
    <xf numFmtId="164" fontId="4" fillId="2" borderId="1" xfId="0" applyNumberFormat="1" applyFont="1" applyFill="1" applyBorder="1" applyAlignment="1">
      <alignment horizontal="center" vertical="center" wrapText="1"/>
    </xf>
    <xf numFmtId="164" fontId="4" fillId="2" borderId="2" xfId="0" applyNumberFormat="1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16" fontId="5" fillId="3" borderId="4" xfId="0" applyNumberFormat="1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14" fontId="5" fillId="3" borderId="4" xfId="0" applyNumberFormat="1" applyFont="1" applyFill="1" applyBorder="1" applyAlignment="1">
      <alignment horizontal="center"/>
    </xf>
    <xf numFmtId="3" fontId="5" fillId="3" borderId="4" xfId="0" applyNumberFormat="1" applyFont="1" applyFill="1" applyBorder="1"/>
    <xf numFmtId="43" fontId="5" fillId="3" borderId="4" xfId="1" applyNumberFormat="1" applyFont="1" applyFill="1" applyBorder="1"/>
    <xf numFmtId="164" fontId="5" fillId="3" borderId="4" xfId="1" applyNumberFormat="1" applyFont="1" applyFill="1" applyBorder="1"/>
    <xf numFmtId="164" fontId="5" fillId="3" borderId="5" xfId="1" applyNumberFormat="1" applyFont="1" applyFill="1" applyBorder="1"/>
    <xf numFmtId="165" fontId="6" fillId="3" borderId="6" xfId="0" applyNumberFormat="1" applyFont="1" applyFill="1" applyBorder="1"/>
    <xf numFmtId="3" fontId="0" fillId="0" borderId="0" xfId="0" applyNumberFormat="1"/>
    <xf numFmtId="165" fontId="6" fillId="3" borderId="7" xfId="0" applyNumberFormat="1" applyFont="1" applyFill="1" applyBorder="1"/>
    <xf numFmtId="164" fontId="0" fillId="0" borderId="0" xfId="0" applyNumberFormat="1"/>
    <xf numFmtId="49" fontId="0" fillId="0" borderId="0" xfId="0" applyNumberFormat="1"/>
    <xf numFmtId="21" fontId="0" fillId="0" borderId="0" xfId="0" applyNumberFormat="1"/>
    <xf numFmtId="0" fontId="0" fillId="4" borderId="8" xfId="0" applyFont="1" applyFill="1" applyBorder="1"/>
    <xf numFmtId="0" fontId="0" fillId="0" borderId="8" xfId="0" applyFont="1" applyBorder="1"/>
    <xf numFmtId="164" fontId="5" fillId="3" borderId="5" xfId="1" applyNumberFormat="1" applyFont="1" applyFill="1" applyBorder="1" applyAlignment="1">
      <alignment horizontal="center"/>
    </xf>
    <xf numFmtId="164" fontId="4" fillId="5" borderId="2" xfId="0" applyNumberFormat="1" applyFont="1" applyFill="1" applyBorder="1" applyAlignment="1">
      <alignment horizontal="center" vertical="center" wrapText="1"/>
    </xf>
    <xf numFmtId="165" fontId="0" fillId="0" borderId="0" xfId="0" applyNumberFormat="1"/>
    <xf numFmtId="0" fontId="0" fillId="6" borderId="0" xfId="0" applyFill="1"/>
    <xf numFmtId="0" fontId="0" fillId="0" borderId="9" xfId="0" applyBorder="1"/>
    <xf numFmtId="43" fontId="3" fillId="7" borderId="9" xfId="1" applyNumberFormat="1" applyFont="1" applyFill="1" applyBorder="1" applyAlignment="1">
      <alignment horizontal="right" vertical="center"/>
    </xf>
    <xf numFmtId="43" fontId="3" fillId="8" borderId="9" xfId="1" applyNumberFormat="1" applyFont="1" applyFill="1" applyBorder="1" applyAlignment="1">
      <alignment horizontal="right" vertical="center"/>
    </xf>
    <xf numFmtId="167" fontId="3" fillId="8" borderId="9" xfId="2" applyNumberFormat="1" applyFont="1" applyFill="1" applyBorder="1" applyAlignment="1">
      <alignment horizontal="right" vertical="center"/>
    </xf>
    <xf numFmtId="166" fontId="3" fillId="8" borderId="9" xfId="1" applyNumberFormat="1" applyFont="1" applyFill="1" applyBorder="1" applyAlignment="1">
      <alignment horizontal="right" vertical="center"/>
    </xf>
    <xf numFmtId="0" fontId="0" fillId="0" borderId="10" xfId="0" applyBorder="1"/>
    <xf numFmtId="43" fontId="0" fillId="0" borderId="10" xfId="0" applyNumberFormat="1" applyFill="1" applyBorder="1"/>
    <xf numFmtId="16" fontId="0" fillId="0" borderId="0" xfId="0" applyNumberFormat="1" applyFill="1"/>
    <xf numFmtId="43" fontId="0" fillId="0" borderId="0" xfId="0" applyNumberFormat="1"/>
    <xf numFmtId="4" fontId="0" fillId="0" borderId="0" xfId="0" applyNumberFormat="1"/>
    <xf numFmtId="43" fontId="0" fillId="0" borderId="10" xfId="0" applyNumberFormat="1" applyBorder="1"/>
    <xf numFmtId="16" fontId="0" fillId="0" borderId="0" xfId="0" applyNumberFormat="1"/>
    <xf numFmtId="0" fontId="4" fillId="2" borderId="2" xfId="0" applyFont="1" applyFill="1" applyBorder="1" applyAlignment="1">
      <alignment horizontal="center" vertical="center" wrapText="1"/>
    </xf>
    <xf numFmtId="166" fontId="5" fillId="3" borderId="4" xfId="1" applyNumberFormat="1" applyFont="1" applyFill="1" applyBorder="1" applyAlignment="1">
      <alignment horizontal="center"/>
    </xf>
    <xf numFmtId="166" fontId="5" fillId="3" borderId="4" xfId="1" applyNumberFormat="1" applyFont="1" applyFill="1" applyBorder="1"/>
    <xf numFmtId="165" fontId="6" fillId="3" borderId="5" xfId="0" applyNumberFormat="1" applyFont="1" applyFill="1" applyBorder="1"/>
    <xf numFmtId="166" fontId="0" fillId="0" borderId="0" xfId="0" applyNumberFormat="1"/>
    <xf numFmtId="14" fontId="0" fillId="0" borderId="0" xfId="0" applyNumberFormat="1"/>
    <xf numFmtId="4" fontId="9" fillId="0" borderId="10" xfId="0" applyNumberFormat="1" applyFont="1" applyFill="1" applyBorder="1" applyAlignment="1">
      <alignment horizontal="center" vertical="center"/>
    </xf>
    <xf numFmtId="0" fontId="0" fillId="0" borderId="10" xfId="0" applyFill="1" applyBorder="1"/>
    <xf numFmtId="0" fontId="0" fillId="10" borderId="10" xfId="0" applyFill="1" applyBorder="1"/>
    <xf numFmtId="4" fontId="0" fillId="10" borderId="10" xfId="0" applyNumberFormat="1" applyFill="1" applyBorder="1"/>
    <xf numFmtId="4" fontId="0" fillId="0" borderId="0" xfId="0" applyNumberFormat="1" applyFill="1"/>
    <xf numFmtId="0" fontId="0" fillId="0" borderId="0" xfId="0" applyFill="1"/>
    <xf numFmtId="0" fontId="0" fillId="11" borderId="10" xfId="0" applyFill="1" applyBorder="1"/>
    <xf numFmtId="3" fontId="0" fillId="11" borderId="10" xfId="0" applyNumberFormat="1" applyFill="1" applyBorder="1"/>
    <xf numFmtId="165" fontId="0" fillId="12" borderId="0" xfId="0" applyNumberFormat="1" applyFill="1"/>
    <xf numFmtId="0" fontId="0" fillId="0" borderId="0" xfId="0" applyProtection="1">
      <protection locked="0"/>
    </xf>
    <xf numFmtId="0" fontId="10" fillId="13" borderId="10" xfId="0" applyFont="1" applyFill="1" applyBorder="1" applyAlignment="1">
      <alignment horizontal="center" vertical="center" wrapText="1"/>
    </xf>
    <xf numFmtId="3" fontId="3" fillId="12" borderId="0" xfId="0" applyNumberFormat="1" applyFont="1" applyFill="1"/>
    <xf numFmtId="14" fontId="11" fillId="14" borderId="10" xfId="0" applyNumberFormat="1" applyFont="1" applyFill="1" applyBorder="1" applyAlignment="1" applyProtection="1">
      <alignment horizontal="center" vertical="center"/>
      <protection locked="0"/>
    </xf>
    <xf numFmtId="3" fontId="9" fillId="14" borderId="10" xfId="0" applyNumberFormat="1" applyFont="1" applyFill="1" applyBorder="1" applyAlignment="1">
      <alignment horizontal="center" vertical="center"/>
    </xf>
    <xf numFmtId="4" fontId="9" fillId="6" borderId="10" xfId="0" applyNumberFormat="1" applyFont="1" applyFill="1" applyBorder="1" applyAlignment="1">
      <alignment horizontal="center" vertical="center"/>
    </xf>
    <xf numFmtId="4" fontId="9" fillId="12" borderId="10" xfId="0" applyNumberFormat="1" applyFont="1" applyFill="1" applyBorder="1" applyAlignment="1" applyProtection="1">
      <alignment horizontal="center" vertical="center"/>
      <protection locked="0"/>
    </xf>
    <xf numFmtId="10" fontId="3" fillId="12" borderId="0" xfId="2" applyNumberFormat="1" applyFont="1" applyFill="1"/>
    <xf numFmtId="43" fontId="0" fillId="0" borderId="0" xfId="1" applyFont="1" applyProtection="1">
      <protection locked="0"/>
    </xf>
    <xf numFmtId="2" fontId="0" fillId="0" borderId="0" xfId="0" applyNumberFormat="1" applyProtection="1">
      <protection locked="0"/>
    </xf>
    <xf numFmtId="169" fontId="0" fillId="0" borderId="0" xfId="1" applyNumberFormat="1" applyFont="1" applyProtection="1">
      <protection locked="0"/>
    </xf>
    <xf numFmtId="168" fontId="13" fillId="13" borderId="1" xfId="3" applyFont="1" applyFill="1" applyBorder="1" applyAlignment="1">
      <alignment horizontal="center" vertical="center" wrapText="1"/>
    </xf>
    <xf numFmtId="168" fontId="13" fillId="13" borderId="1" xfId="3" applyFont="1" applyFill="1" applyBorder="1" applyAlignment="1" applyProtection="1">
      <alignment horizontal="center" vertical="center" wrapText="1"/>
      <protection locked="0"/>
    </xf>
    <xf numFmtId="4" fontId="14" fillId="13" borderId="1" xfId="3" applyNumberFormat="1" applyFont="1" applyFill="1" applyBorder="1" applyAlignment="1">
      <alignment horizontal="center" vertical="center" wrapText="1"/>
    </xf>
    <xf numFmtId="3" fontId="13" fillId="13" borderId="1" xfId="3" applyNumberFormat="1" applyFont="1" applyFill="1" applyBorder="1" applyAlignment="1">
      <alignment horizontal="center" vertical="center" wrapText="1"/>
    </xf>
    <xf numFmtId="170" fontId="0" fillId="0" borderId="0" xfId="1" applyNumberFormat="1" applyFont="1" applyAlignment="1" applyProtection="1">
      <alignment horizontal="right"/>
      <protection locked="0"/>
    </xf>
    <xf numFmtId="170" fontId="0" fillId="0" borderId="0" xfId="1" applyNumberFormat="1" applyFont="1" applyProtection="1">
      <protection locked="0"/>
    </xf>
    <xf numFmtId="16" fontId="15" fillId="15" borderId="0" xfId="3" applyNumberFormat="1" applyFont="1" applyFill="1" applyBorder="1" applyAlignment="1" applyProtection="1">
      <alignment horizontal="center"/>
      <protection locked="0"/>
    </xf>
    <xf numFmtId="14" fontId="15" fillId="15" borderId="0" xfId="3" applyNumberFormat="1" applyFont="1" applyFill="1" applyBorder="1" applyAlignment="1" applyProtection="1">
      <protection locked="0"/>
    </xf>
    <xf numFmtId="171" fontId="15" fillId="16" borderId="0" xfId="3" applyNumberFormat="1" applyFont="1" applyFill="1" applyBorder="1" applyAlignment="1" applyProtection="1">
      <alignment horizontal="center"/>
      <protection locked="0"/>
    </xf>
    <xf numFmtId="164" fontId="15" fillId="16" borderId="0" xfId="3" applyNumberFormat="1" applyFont="1" applyFill="1" applyBorder="1" applyAlignment="1" applyProtection="1">
      <protection locked="0"/>
    </xf>
    <xf numFmtId="4" fontId="15" fillId="16" borderId="0" xfId="3" applyNumberFormat="1" applyFont="1" applyFill="1" applyBorder="1" applyAlignment="1" applyProtection="1">
      <alignment horizontal="center"/>
      <protection locked="0"/>
    </xf>
    <xf numFmtId="4" fontId="15" fillId="16" borderId="4" xfId="3" applyNumberFormat="1" applyFont="1" applyFill="1" applyBorder="1" applyAlignment="1" applyProtection="1">
      <protection locked="0"/>
    </xf>
    <xf numFmtId="172" fontId="15" fillId="15" borderId="4" xfId="3" applyNumberFormat="1" applyFont="1" applyFill="1" applyBorder="1" applyAlignment="1">
      <alignment horizontal="right"/>
    </xf>
    <xf numFmtId="3" fontId="15" fillId="15" borderId="4" xfId="3" applyNumberFormat="1" applyFont="1" applyFill="1" applyBorder="1" applyAlignment="1"/>
    <xf numFmtId="0" fontId="0" fillId="0" borderId="0" xfId="0" applyFont="1"/>
    <xf numFmtId="4" fontId="15" fillId="15" borderId="4" xfId="3" applyNumberFormat="1" applyFont="1" applyFill="1" applyBorder="1" applyAlignment="1" applyProtection="1">
      <alignment horizontal="center"/>
      <protection locked="0"/>
    </xf>
    <xf numFmtId="4" fontId="15" fillId="15" borderId="4" xfId="3" applyNumberFormat="1" applyFont="1" applyFill="1" applyBorder="1" applyAlignment="1" applyProtection="1">
      <protection locked="0"/>
    </xf>
    <xf numFmtId="4" fontId="16" fillId="15" borderId="4" xfId="3" applyNumberFormat="1" applyFont="1" applyFill="1" applyBorder="1" applyAlignment="1" applyProtection="1">
      <protection locked="0"/>
    </xf>
    <xf numFmtId="173" fontId="0" fillId="0" borderId="0" xfId="0" applyNumberFormat="1"/>
    <xf numFmtId="174" fontId="0" fillId="0" borderId="0" xfId="1" applyNumberFormat="1" applyFont="1" applyProtection="1">
      <protection locked="0"/>
    </xf>
    <xf numFmtId="175" fontId="0" fillId="0" borderId="0" xfId="1" applyNumberFormat="1" applyFont="1" applyProtection="1">
      <protection locked="0"/>
    </xf>
    <xf numFmtId="176" fontId="0" fillId="0" borderId="0" xfId="1" applyNumberFormat="1" applyFont="1"/>
    <xf numFmtId="169" fontId="0" fillId="0" borderId="0" xfId="1" applyNumberFormat="1" applyFont="1"/>
    <xf numFmtId="170" fontId="0" fillId="0" borderId="0" xfId="1" applyNumberFormat="1" applyFont="1"/>
    <xf numFmtId="170" fontId="1" fillId="0" borderId="0" xfId="1" applyNumberFormat="1" applyFont="1"/>
    <xf numFmtId="176" fontId="1" fillId="0" borderId="0" xfId="1" applyNumberFormat="1" applyFont="1"/>
    <xf numFmtId="3" fontId="3" fillId="0" borderId="0" xfId="0" applyNumberFormat="1" applyFont="1"/>
    <xf numFmtId="3" fontId="0" fillId="0" borderId="0" xfId="0" applyNumberFormat="1" applyFont="1"/>
    <xf numFmtId="0" fontId="3" fillId="0" borderId="0" xfId="0" applyFont="1"/>
    <xf numFmtId="4" fontId="0" fillId="11" borderId="10" xfId="0" applyNumberFormat="1" applyFill="1" applyBorder="1"/>
    <xf numFmtId="177" fontId="0" fillId="0" borderId="0" xfId="1" applyNumberFormat="1" applyFont="1"/>
    <xf numFmtId="0" fontId="2" fillId="17" borderId="11" xfId="0" applyFont="1" applyFill="1" applyBorder="1"/>
    <xf numFmtId="0" fontId="2" fillId="17" borderId="8" xfId="0" applyFont="1" applyFill="1" applyBorder="1"/>
    <xf numFmtId="0" fontId="2" fillId="17" borderId="12" xfId="0" applyFont="1" applyFill="1" applyBorder="1"/>
    <xf numFmtId="4" fontId="0" fillId="6" borderId="0" xfId="0" applyNumberFormat="1" applyFill="1"/>
    <xf numFmtId="43" fontId="3" fillId="0" borderId="0" xfId="0" applyNumberFormat="1" applyFont="1"/>
    <xf numFmtId="164" fontId="0" fillId="0" borderId="0" xfId="0" applyNumberFormat="1" applyAlignment="1">
      <alignment horizontal="center"/>
    </xf>
    <xf numFmtId="0" fontId="2" fillId="9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168" fontId="13" fillId="13" borderId="2" xfId="3" applyFont="1" applyFill="1" applyBorder="1" applyAlignment="1">
      <alignment horizontal="center" vertical="center" wrapText="1"/>
    </xf>
    <xf numFmtId="0" fontId="17" fillId="2" borderId="1" xfId="0" applyFont="1" applyFill="1" applyBorder="1" applyAlignment="1">
      <alignment horizontal="center" vertical="center" wrapText="1"/>
    </xf>
    <xf numFmtId="14" fontId="18" fillId="3" borderId="4" xfId="0" applyNumberFormat="1" applyFont="1" applyFill="1" applyBorder="1" applyAlignment="1">
      <alignment horizontal="center"/>
    </xf>
    <xf numFmtId="16" fontId="18" fillId="3" borderId="4" xfId="0" applyNumberFormat="1" applyFont="1" applyFill="1" applyBorder="1" applyAlignment="1">
      <alignment horizontal="center"/>
    </xf>
  </cellXfs>
  <cellStyles count="4">
    <cellStyle name="Millares" xfId="1" builtinId="3"/>
    <cellStyle name="Normal" xfId="0" builtinId="0"/>
    <cellStyle name="Normal 3" xfId="3"/>
    <cellStyle name="Porcentaje" xfId="2" builtinId="5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26" formatCode="h:mm:ss"/>
    </dxf>
    <dxf>
      <numFmt numFmtId="30" formatCode="@"/>
    </dxf>
    <dxf>
      <numFmt numFmtId="26" formatCode="h:mm:ss"/>
    </dxf>
    <dxf>
      <numFmt numFmtId="30" formatCode="@"/>
    </dxf>
    <dxf>
      <numFmt numFmtId="26" formatCode="h:mm:ss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a1" displayName="Tabla1" ref="A1:S5" totalsRowShown="0">
  <tableColumns count="19">
    <tableColumn id="1" name="SERVICIO" dataDxfId="15"/>
    <tableColumn id="2" name="NOMBRE" dataDxfId="14"/>
    <tableColumn id="3" name="RUT" dataDxfId="13"/>
    <tableColumn id="4" name="FECHA" dataDxfId="12"/>
    <tableColumn id="5" name="HORA" dataDxfId="11"/>
    <tableColumn id="6" name="FECHA2" dataDxfId="10"/>
    <tableColumn id="7" name="HORA3" dataDxfId="9"/>
    <tableColumn id="8" name="FECHA4" dataDxfId="8"/>
    <tableColumn id="9" name="RECIBIDOS" dataDxfId="7"/>
    <tableColumn id="10" name="BUENOS" dataDxfId="6"/>
    <tableColumn id="11" name="MALOS"/>
    <tableColumn id="12" name="RESULTADO"/>
    <tableColumn id="13" name="NEMO" dataDxfId="5"/>
    <tableColumn id="14" name="PRECIO_EJERCICIO"/>
    <tableColumn id="15" name="SETTLEMENT" dataDxfId="4"/>
    <tableColumn id="16" name="PRECIO" dataDxfId="3"/>
    <tableColumn id="17" name="MARK_TO_MARKET" dataDxfId="2"/>
    <tableColumn id="18" name="Columna1"/>
    <tableColumn id="19" name="Columna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>
    <tabColor theme="3" tint="0.59999389629810485"/>
  </sheetPr>
  <dimension ref="A1:O3"/>
  <sheetViews>
    <sheetView topLeftCell="B1" workbookViewId="0">
      <selection activeCell="L32" sqref="L32"/>
    </sheetView>
  </sheetViews>
  <sheetFormatPr baseColWidth="10" defaultRowHeight="15" x14ac:dyDescent="0.25"/>
  <cols>
    <col min="1" max="1" width="0" hidden="1" customWidth="1"/>
    <col min="9" max="9" width="12" bestFit="1" customWidth="1"/>
    <col min="10" max="10" width="11.42578125" style="15"/>
    <col min="11" max="11" width="12.85546875" style="15" bestFit="1" customWidth="1"/>
  </cols>
  <sheetData>
    <row r="1" spans="1:15" ht="36.75" thickBot="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8</v>
      </c>
      <c r="K1" s="3" t="s">
        <v>9</v>
      </c>
      <c r="L1" s="4" t="s">
        <v>10</v>
      </c>
    </row>
    <row r="2" spans="1:15" ht="16.5" thickTop="1" thickBot="1" x14ac:dyDescent="0.3">
      <c r="A2" s="19" t="s">
        <v>41</v>
      </c>
      <c r="B2" s="5">
        <v>42600</v>
      </c>
      <c r="C2" s="6" t="s">
        <v>11</v>
      </c>
      <c r="D2" s="7">
        <v>42488</v>
      </c>
      <c r="E2" s="8">
        <f>+F2-D2</f>
        <v>112</v>
      </c>
      <c r="F2" s="7">
        <v>42600</v>
      </c>
      <c r="G2" s="7" t="s">
        <v>14</v>
      </c>
      <c r="H2" s="7" t="s">
        <v>15</v>
      </c>
      <c r="I2" s="9">
        <v>5000</v>
      </c>
      <c r="J2" s="10">
        <f>25891+259</f>
        <v>26150</v>
      </c>
      <c r="K2" s="11" t="str">
        <f>VLOOKUP(A2,'Inf. RA_$$'!$M$2:$P$10,4,0)</f>
        <v>26178,115</v>
      </c>
      <c r="L2" s="14">
        <f>IF(H2="C",(K2-J2)*I2,IF(H2="V",(J2-K2)*I2,))</f>
        <v>-140575.000000008</v>
      </c>
      <c r="N2" s="13">
        <f>+I2*J2/1000</f>
        <v>130750</v>
      </c>
      <c r="O2" s="13">
        <f>+I2*K2/1000</f>
        <v>130890.57500000001</v>
      </c>
    </row>
    <row r="3" spans="1:15" x14ac:dyDescent="0.25">
      <c r="O3" s="13">
        <f>+O2-N2</f>
        <v>140.57500000001164</v>
      </c>
    </row>
  </sheetData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>
    <tabColor theme="0" tint="-0.499984740745262"/>
  </sheetPr>
  <dimension ref="A1:S3"/>
  <sheetViews>
    <sheetView topLeftCell="C1" zoomScale="90" zoomScaleNormal="90" workbookViewId="0">
      <selection activeCell="A2" sqref="A2:P3"/>
    </sheetView>
  </sheetViews>
  <sheetFormatPr baseColWidth="10" defaultRowHeight="15" x14ac:dyDescent="0.25"/>
  <cols>
    <col min="1" max="1" width="12.140625" bestFit="1" customWidth="1"/>
    <col min="2" max="2" width="77.85546875" bestFit="1" customWidth="1"/>
    <col min="3" max="3" width="11.5703125" bestFit="1" customWidth="1"/>
    <col min="4" max="4" width="11.28515625" bestFit="1" customWidth="1"/>
    <col min="5" max="5" width="8.7109375" bestFit="1" customWidth="1"/>
    <col min="6" max="6" width="11.28515625" bestFit="1" customWidth="1"/>
    <col min="7" max="7" width="8.7109375" bestFit="1" customWidth="1"/>
    <col min="8" max="9" width="11.28515625" bestFit="1" customWidth="1"/>
    <col min="10" max="10" width="8.85546875" bestFit="1" customWidth="1"/>
    <col min="11" max="11" width="7.7109375" bestFit="1" customWidth="1"/>
    <col min="12" max="12" width="12.140625" bestFit="1" customWidth="1"/>
    <col min="13" max="13" width="13.85546875" bestFit="1" customWidth="1"/>
    <col min="14" max="14" width="8.7109375" bestFit="1" customWidth="1"/>
    <col min="15" max="15" width="13.5703125" bestFit="1" customWidth="1"/>
    <col min="16" max="16" width="18.140625" bestFit="1" customWidth="1"/>
    <col min="17" max="17" width="12.85546875" bestFit="1" customWidth="1"/>
  </cols>
  <sheetData>
    <row r="1" spans="1:19" s="29" customFormat="1" x14ac:dyDescent="0.25">
      <c r="A1" s="93" t="s">
        <v>16</v>
      </c>
      <c r="B1" s="94" t="s">
        <v>17</v>
      </c>
      <c r="C1" s="94" t="s">
        <v>18</v>
      </c>
      <c r="D1" s="94" t="s">
        <v>19</v>
      </c>
      <c r="E1" s="94" t="s">
        <v>20</v>
      </c>
      <c r="F1" s="94" t="s">
        <v>21</v>
      </c>
      <c r="G1" s="94" t="s">
        <v>22</v>
      </c>
      <c r="H1" s="94" t="s">
        <v>23</v>
      </c>
      <c r="I1" s="94" t="s">
        <v>24</v>
      </c>
      <c r="J1" s="94" t="s">
        <v>25</v>
      </c>
      <c r="K1" s="94" t="s">
        <v>26</v>
      </c>
      <c r="L1" s="94" t="s">
        <v>27</v>
      </c>
      <c r="M1" s="94" t="s">
        <v>28</v>
      </c>
      <c r="N1" s="94" t="s">
        <v>29</v>
      </c>
      <c r="O1" s="94" t="s">
        <v>30</v>
      </c>
      <c r="P1" s="94" t="s">
        <v>31</v>
      </c>
      <c r="Q1" s="94" t="s">
        <v>32</v>
      </c>
      <c r="R1" s="94" t="s">
        <v>33</v>
      </c>
      <c r="S1" s="95" t="s">
        <v>34</v>
      </c>
    </row>
    <row r="2" spans="1:19" x14ac:dyDescent="0.25">
      <c r="A2" s="16" t="s">
        <v>35</v>
      </c>
      <c r="B2" s="16" t="s">
        <v>36</v>
      </c>
      <c r="C2" s="16" t="s">
        <v>37</v>
      </c>
      <c r="D2" s="16" t="s">
        <v>92</v>
      </c>
      <c r="E2" s="17">
        <v>0.66952546296296289</v>
      </c>
      <c r="F2" s="16" t="s">
        <v>92</v>
      </c>
      <c r="G2" s="17">
        <v>0.75631944444444443</v>
      </c>
      <c r="H2" s="16" t="s">
        <v>92</v>
      </c>
      <c r="I2" s="85">
        <v>2</v>
      </c>
      <c r="J2" s="92">
        <v>2</v>
      </c>
      <c r="K2" s="92">
        <v>0</v>
      </c>
      <c r="L2" s="92">
        <v>0</v>
      </c>
      <c r="M2" s="16" t="s">
        <v>90</v>
      </c>
      <c r="N2" s="16"/>
      <c r="O2" s="16"/>
      <c r="P2" s="16" t="s">
        <v>105</v>
      </c>
      <c r="Q2" s="16"/>
    </row>
    <row r="3" spans="1:19" x14ac:dyDescent="0.25">
      <c r="A3" s="16" t="s">
        <v>35</v>
      </c>
      <c r="B3" s="16" t="s">
        <v>36</v>
      </c>
      <c r="C3" s="16" t="s">
        <v>37</v>
      </c>
      <c r="D3" s="16" t="s">
        <v>92</v>
      </c>
      <c r="E3" s="17">
        <v>0.66952546296296289</v>
      </c>
      <c r="F3" s="16" t="s">
        <v>92</v>
      </c>
      <c r="G3" s="17">
        <v>0.75631944444444443</v>
      </c>
      <c r="H3" s="16" t="s">
        <v>92</v>
      </c>
      <c r="I3" s="85">
        <v>2</v>
      </c>
      <c r="J3" s="92">
        <v>2</v>
      </c>
      <c r="K3" s="92">
        <v>0</v>
      </c>
      <c r="L3" s="92">
        <v>0</v>
      </c>
      <c r="M3" s="16" t="s">
        <v>91</v>
      </c>
      <c r="N3" s="16"/>
      <c r="O3" s="16"/>
      <c r="P3" s="16" t="s">
        <v>106</v>
      </c>
      <c r="Q3" s="1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">
    <tabColor theme="3" tint="0.59999389629810485"/>
  </sheetPr>
  <dimension ref="A1:R20"/>
  <sheetViews>
    <sheetView tabSelected="1" topLeftCell="J1" workbookViewId="0">
      <selection activeCell="B27" sqref="B1:R27"/>
    </sheetView>
  </sheetViews>
  <sheetFormatPr baseColWidth="10" defaultRowHeight="15" x14ac:dyDescent="0.25"/>
  <cols>
    <col min="1" max="1" width="13.5703125" hidden="1" customWidth="1"/>
    <col min="9" max="9" width="17.140625" customWidth="1"/>
    <col min="10" max="10" width="21.5703125" style="15" customWidth="1"/>
    <col min="11" max="11" width="16.85546875" style="15" customWidth="1"/>
    <col min="12" max="12" width="15.28515625" customWidth="1"/>
    <col min="14" max="14" width="19.28515625" customWidth="1"/>
    <col min="15" max="15" width="18.5703125" customWidth="1"/>
    <col min="16" max="16" width="17.42578125" customWidth="1"/>
    <col min="17" max="17" width="21.7109375" customWidth="1"/>
    <col min="18" max="18" width="20.85546875" customWidth="1"/>
  </cols>
  <sheetData>
    <row r="1" spans="1:18" x14ac:dyDescent="0.25">
      <c r="B1" s="90" t="s">
        <v>132</v>
      </c>
      <c r="L1" s="22"/>
    </row>
    <row r="2" spans="1:18" ht="24.75" thickBot="1" x14ac:dyDescent="0.3">
      <c r="A2" t="s">
        <v>42</v>
      </c>
      <c r="B2" s="102" t="s">
        <v>115</v>
      </c>
      <c r="C2" s="102" t="s">
        <v>112</v>
      </c>
      <c r="D2" s="102" t="s">
        <v>126</v>
      </c>
      <c r="E2" s="1" t="s">
        <v>113</v>
      </c>
      <c r="F2" s="1" t="s">
        <v>116</v>
      </c>
      <c r="G2" s="1" t="s">
        <v>114</v>
      </c>
      <c r="H2" s="1" t="s">
        <v>111</v>
      </c>
      <c r="I2" s="1" t="s">
        <v>117</v>
      </c>
      <c r="J2" s="1" t="s">
        <v>118</v>
      </c>
      <c r="K2" s="1" t="s">
        <v>120</v>
      </c>
      <c r="L2" s="1" t="s">
        <v>121</v>
      </c>
      <c r="M2" s="2" t="s">
        <v>142</v>
      </c>
      <c r="N2" s="2" t="s">
        <v>109</v>
      </c>
      <c r="O2" s="2" t="s">
        <v>124</v>
      </c>
      <c r="P2" s="2" t="s">
        <v>128</v>
      </c>
      <c r="Q2" s="2" t="s">
        <v>130</v>
      </c>
      <c r="R2" s="2" t="s">
        <v>131</v>
      </c>
    </row>
    <row r="3" spans="1:18" ht="15.75" thickTop="1" x14ac:dyDescent="0.25">
      <c r="A3" s="18" t="s">
        <v>40</v>
      </c>
      <c r="B3" s="103">
        <v>42480</v>
      </c>
      <c r="C3" s="104" t="s">
        <v>108</v>
      </c>
      <c r="D3" s="103" t="s">
        <v>110</v>
      </c>
      <c r="E3" s="7"/>
      <c r="F3" s="5">
        <v>42513</v>
      </c>
      <c r="G3" s="7">
        <v>42513</v>
      </c>
      <c r="H3" s="6" t="s">
        <v>11</v>
      </c>
      <c r="I3" s="7" t="s">
        <v>12</v>
      </c>
      <c r="J3" s="7" t="s">
        <v>107</v>
      </c>
      <c r="K3" s="9">
        <v>1705096.93</v>
      </c>
      <c r="L3" s="9">
        <v>1705096.93</v>
      </c>
      <c r="M3" s="10">
        <v>38.121000000000002</v>
      </c>
      <c r="N3" s="10" t="s">
        <v>122</v>
      </c>
      <c r="O3" s="10" t="s">
        <v>125</v>
      </c>
      <c r="P3" s="10" t="s">
        <v>129</v>
      </c>
      <c r="Q3" s="10">
        <v>0</v>
      </c>
      <c r="R3" s="10">
        <v>0</v>
      </c>
    </row>
    <row r="4" spans="1:18" x14ac:dyDescent="0.25">
      <c r="B4" s="103">
        <v>42488</v>
      </c>
      <c r="C4" s="104" t="s">
        <v>108</v>
      </c>
      <c r="D4" s="103"/>
      <c r="E4" s="7"/>
      <c r="F4" s="5">
        <v>42612</v>
      </c>
      <c r="G4" s="7">
        <v>42612</v>
      </c>
      <c r="H4" s="6" t="s">
        <v>11</v>
      </c>
      <c r="I4" s="7" t="s">
        <v>14</v>
      </c>
      <c r="J4" s="7" t="s">
        <v>107</v>
      </c>
      <c r="K4" s="9">
        <v>10000</v>
      </c>
      <c r="L4" s="9">
        <v>10000</v>
      </c>
      <c r="M4" s="10">
        <f>25891+268</f>
        <v>26159</v>
      </c>
      <c r="N4" s="10" t="s">
        <v>123</v>
      </c>
      <c r="O4" s="10" t="s">
        <v>127</v>
      </c>
      <c r="P4" s="10" t="s">
        <v>127</v>
      </c>
      <c r="Q4" s="10">
        <v>1</v>
      </c>
      <c r="R4" s="10">
        <v>1</v>
      </c>
    </row>
    <row r="7" spans="1:18" x14ac:dyDescent="0.25">
      <c r="B7" s="90" t="s">
        <v>133</v>
      </c>
    </row>
    <row r="8" spans="1:18" ht="15.75" thickBot="1" x14ac:dyDescent="0.3">
      <c r="B8" s="102" t="s">
        <v>115</v>
      </c>
      <c r="C8" s="102" t="s">
        <v>112</v>
      </c>
      <c r="D8" s="102" t="s">
        <v>126</v>
      </c>
      <c r="E8" s="1" t="s">
        <v>113</v>
      </c>
      <c r="F8" s="1" t="s">
        <v>116</v>
      </c>
      <c r="G8" s="1" t="s">
        <v>114</v>
      </c>
      <c r="H8" s="1" t="s">
        <v>111</v>
      </c>
      <c r="I8" s="1" t="s">
        <v>136</v>
      </c>
      <c r="J8" s="1" t="s">
        <v>137</v>
      </c>
      <c r="K8" s="1" t="s">
        <v>119</v>
      </c>
      <c r="L8" s="2" t="s">
        <v>141</v>
      </c>
      <c r="M8" s="2" t="s">
        <v>128</v>
      </c>
      <c r="N8" s="2" t="s">
        <v>130</v>
      </c>
      <c r="O8" s="2" t="s">
        <v>131</v>
      </c>
    </row>
    <row r="9" spans="1:18" ht="15.75" thickTop="1" x14ac:dyDescent="0.25">
      <c r="B9" s="103">
        <v>42480</v>
      </c>
      <c r="C9" s="104" t="s">
        <v>108</v>
      </c>
      <c r="D9" s="103" t="s">
        <v>134</v>
      </c>
      <c r="E9" s="7" t="s">
        <v>135</v>
      </c>
      <c r="F9" s="5">
        <v>42513</v>
      </c>
      <c r="G9" s="7">
        <v>42513</v>
      </c>
      <c r="H9" s="6" t="s">
        <v>11</v>
      </c>
      <c r="I9" s="7" t="s">
        <v>13</v>
      </c>
      <c r="J9" s="7" t="s">
        <v>138</v>
      </c>
      <c r="K9" s="9">
        <v>1705096.93</v>
      </c>
      <c r="L9" s="10" t="s">
        <v>140</v>
      </c>
      <c r="M9" s="10" t="s">
        <v>129</v>
      </c>
      <c r="N9" s="10">
        <v>0</v>
      </c>
      <c r="O9" s="10">
        <v>0</v>
      </c>
    </row>
    <row r="10" spans="1:18" x14ac:dyDescent="0.25">
      <c r="B10" s="103">
        <v>42488</v>
      </c>
      <c r="C10" s="104" t="s">
        <v>108</v>
      </c>
      <c r="D10" s="103"/>
      <c r="E10" s="7"/>
      <c r="F10" s="5">
        <v>42612</v>
      </c>
      <c r="G10" s="7">
        <v>42612</v>
      </c>
      <c r="H10" s="6" t="s">
        <v>11</v>
      </c>
      <c r="I10" s="7" t="s">
        <v>15</v>
      </c>
      <c r="J10" s="7" t="s">
        <v>139</v>
      </c>
      <c r="K10" s="9">
        <v>10000</v>
      </c>
      <c r="L10" s="10" t="s">
        <v>140</v>
      </c>
      <c r="M10" s="10" t="s">
        <v>127</v>
      </c>
      <c r="N10" s="10">
        <v>1</v>
      </c>
      <c r="O10" s="10">
        <v>1</v>
      </c>
    </row>
    <row r="12" spans="1:18" x14ac:dyDescent="0.25">
      <c r="B12" s="90" t="s">
        <v>143</v>
      </c>
    </row>
    <row r="13" spans="1:18" ht="15.75" thickBot="1" x14ac:dyDescent="0.3">
      <c r="B13" s="102" t="s">
        <v>115</v>
      </c>
      <c r="C13" s="102" t="s">
        <v>112</v>
      </c>
      <c r="D13" s="102" t="s">
        <v>126</v>
      </c>
      <c r="E13" s="1" t="s">
        <v>113</v>
      </c>
      <c r="F13" s="1" t="s">
        <v>116</v>
      </c>
      <c r="G13" s="1" t="s">
        <v>114</v>
      </c>
      <c r="H13" s="1" t="s">
        <v>111</v>
      </c>
      <c r="I13" s="1" t="s">
        <v>136</v>
      </c>
      <c r="J13" s="1" t="s">
        <v>137</v>
      </c>
      <c r="K13" s="1" t="s">
        <v>119</v>
      </c>
      <c r="L13" s="2" t="s">
        <v>141</v>
      </c>
      <c r="M13" s="2" t="s">
        <v>128</v>
      </c>
      <c r="N13" s="2" t="s">
        <v>130</v>
      </c>
      <c r="O13" s="2" t="s">
        <v>131</v>
      </c>
    </row>
    <row r="14" spans="1:18" ht="15.75" thickTop="1" x14ac:dyDescent="0.25">
      <c r="B14" s="103">
        <v>42480</v>
      </c>
      <c r="C14" s="104" t="s">
        <v>108</v>
      </c>
      <c r="D14" s="103" t="s">
        <v>134</v>
      </c>
      <c r="E14" s="7" t="s">
        <v>135</v>
      </c>
      <c r="F14" s="5">
        <v>42513</v>
      </c>
      <c r="G14" s="7">
        <v>42513</v>
      </c>
      <c r="H14" s="6" t="s">
        <v>11</v>
      </c>
      <c r="I14" s="7" t="s">
        <v>13</v>
      </c>
      <c r="J14" s="7" t="s">
        <v>138</v>
      </c>
      <c r="K14" s="9">
        <v>1705096.93</v>
      </c>
      <c r="L14" s="10" t="s">
        <v>140</v>
      </c>
      <c r="M14" s="10" t="s">
        <v>129</v>
      </c>
      <c r="N14" s="10">
        <v>0</v>
      </c>
      <c r="O14" s="10">
        <v>0</v>
      </c>
    </row>
    <row r="15" spans="1:18" x14ac:dyDescent="0.25">
      <c r="B15" s="103">
        <v>42488</v>
      </c>
      <c r="C15" s="104" t="s">
        <v>108</v>
      </c>
      <c r="D15" s="103"/>
      <c r="E15" s="7"/>
      <c r="F15" s="5">
        <v>42612</v>
      </c>
      <c r="G15" s="7">
        <v>42612</v>
      </c>
      <c r="H15" s="6" t="s">
        <v>11</v>
      </c>
      <c r="I15" s="7" t="s">
        <v>15</v>
      </c>
      <c r="J15" s="7" t="s">
        <v>139</v>
      </c>
      <c r="K15" s="9">
        <v>10000</v>
      </c>
      <c r="L15" s="10" t="s">
        <v>140</v>
      </c>
      <c r="M15" s="10" t="s">
        <v>127</v>
      </c>
      <c r="N15" s="10">
        <v>1</v>
      </c>
      <c r="O15" s="10">
        <v>1</v>
      </c>
    </row>
    <row r="17" spans="2:3" ht="15.75" thickBot="1" x14ac:dyDescent="0.3"/>
    <row r="18" spans="2:3" ht="36.75" thickBot="1" x14ac:dyDescent="0.3">
      <c r="B18" s="21" t="s">
        <v>9</v>
      </c>
      <c r="C18" s="4" t="s">
        <v>10</v>
      </c>
    </row>
    <row r="19" spans="2:3" ht="15.75" thickTop="1" x14ac:dyDescent="0.25">
      <c r="B19" s="11">
        <v>37.684114999999998</v>
      </c>
      <c r="C19" s="12" t="e">
        <f>IF(#REF!="C",(B19-M3)*K3,IF(#REF!="V",(M3-B19)*K3,))</f>
        <v>#REF!</v>
      </c>
    </row>
    <row r="20" spans="2:3" ht="15.75" thickBot="1" x14ac:dyDescent="0.3">
      <c r="B20" s="20" t="e">
        <f>VLOOKUP(C4,'Inf. RA_$$'!$M$2:$P$10,4,0)</f>
        <v>#N/A</v>
      </c>
      <c r="C20" s="14" t="e">
        <f>IF(#REF!="C",(B20-M4)*K4,IF(#REF!="V",(M4-B20)*K4,))</f>
        <v>#REF!</v>
      </c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3">
    <tabColor theme="3" tint="0.59999389629810485"/>
  </sheetPr>
  <dimension ref="A1:P14"/>
  <sheetViews>
    <sheetView topLeftCell="C1" workbookViewId="0">
      <selection activeCell="H27" sqref="H27"/>
    </sheetView>
  </sheetViews>
  <sheetFormatPr baseColWidth="10" defaultRowHeight="15" x14ac:dyDescent="0.25"/>
  <cols>
    <col min="1" max="1" width="13.5703125" hidden="1" customWidth="1"/>
    <col min="9" max="9" width="11.42578125" hidden="1" customWidth="1"/>
    <col min="10" max="10" width="12.85546875" bestFit="1" customWidth="1"/>
    <col min="11" max="11" width="11.42578125" style="15"/>
    <col min="12" max="12" width="12.28515625" style="15" customWidth="1"/>
    <col min="13" max="13" width="13.28515625" customWidth="1"/>
    <col min="15" max="16" width="13.7109375" bestFit="1" customWidth="1"/>
  </cols>
  <sheetData>
    <row r="1" spans="1:16" ht="36.75" thickBot="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48</v>
      </c>
      <c r="J1" s="1" t="s">
        <v>7</v>
      </c>
      <c r="K1" s="2" t="s">
        <v>8</v>
      </c>
      <c r="L1" s="1" t="s">
        <v>9</v>
      </c>
      <c r="M1" s="36" t="s">
        <v>10</v>
      </c>
    </row>
    <row r="2" spans="1:16" ht="15.75" thickTop="1" x14ac:dyDescent="0.25">
      <c r="A2" t="s">
        <v>39</v>
      </c>
      <c r="B2" s="5">
        <v>42552</v>
      </c>
      <c r="C2" s="6" t="s">
        <v>11</v>
      </c>
      <c r="D2" s="7">
        <v>42487</v>
      </c>
      <c r="E2" s="8">
        <f>+F2-D2</f>
        <v>65</v>
      </c>
      <c r="F2" s="7">
        <v>42552</v>
      </c>
      <c r="G2" s="7" t="s">
        <v>14</v>
      </c>
      <c r="H2" s="7" t="s">
        <v>15</v>
      </c>
      <c r="I2" s="37">
        <v>20000</v>
      </c>
      <c r="J2" s="38">
        <v>20000</v>
      </c>
      <c r="K2" s="38">
        <f>25876+171</f>
        <v>26047</v>
      </c>
      <c r="L2" s="38" t="str">
        <f>VLOOKUP(A2,'Inf. RA_$$'!$M$2:$P$10,4,0)</f>
        <v>26071,278</v>
      </c>
      <c r="M2" s="39">
        <f>IF(H2="C",(L2-K2)*J2,IF(H2="V",(K2-L2)*J2,))</f>
        <v>-485559.99999996857</v>
      </c>
      <c r="O2" s="13">
        <f>+J2*K2/1000</f>
        <v>520940</v>
      </c>
      <c r="P2" s="13">
        <f>+J2*L2/1000</f>
        <v>521425.55999999994</v>
      </c>
    </row>
    <row r="3" spans="1:16" x14ac:dyDescent="0.25">
      <c r="A3" t="s">
        <v>40</v>
      </c>
      <c r="B3" s="5">
        <v>42612</v>
      </c>
      <c r="C3" s="6" t="s">
        <v>11</v>
      </c>
      <c r="D3" s="7">
        <v>42488</v>
      </c>
      <c r="E3" s="8">
        <f>+F3-D3</f>
        <v>124</v>
      </c>
      <c r="F3" s="7">
        <v>42612</v>
      </c>
      <c r="G3" s="7" t="s">
        <v>14</v>
      </c>
      <c r="H3" s="7" t="s">
        <v>15</v>
      </c>
      <c r="I3" s="7">
        <v>20000</v>
      </c>
      <c r="J3" s="9">
        <v>30000</v>
      </c>
      <c r="K3" s="10">
        <v>26159</v>
      </c>
      <c r="L3" s="38" t="str">
        <f>VLOOKUP(A3,'Inf. RA_$$'!$M$2:$P$10,4,0)</f>
        <v>26200,953</v>
      </c>
      <c r="M3" s="39">
        <f>IF(H3="C",(L3-K3)*J3,IF(H3="V",(K3-L3)*J3,))</f>
        <v>-1258590.00000004</v>
      </c>
      <c r="O3" s="13">
        <f t="shared" ref="O3:O4" si="0">+J3*K3/1000</f>
        <v>784770</v>
      </c>
      <c r="P3" s="13">
        <f t="shared" ref="P3:P4" si="1">+J3*L3/1000</f>
        <v>786028.59</v>
      </c>
    </row>
    <row r="4" spans="1:16" x14ac:dyDescent="0.25">
      <c r="A4" t="s">
        <v>41</v>
      </c>
      <c r="B4" s="5">
        <v>42600</v>
      </c>
      <c r="C4" s="6" t="s">
        <v>61</v>
      </c>
      <c r="D4" s="7">
        <v>42488</v>
      </c>
      <c r="E4" s="8">
        <f>+F4-D4</f>
        <v>112</v>
      </c>
      <c r="F4" s="7">
        <v>42600</v>
      </c>
      <c r="G4" s="7" t="s">
        <v>14</v>
      </c>
      <c r="H4" s="7" t="s">
        <v>15</v>
      </c>
      <c r="I4" s="7"/>
      <c r="J4" s="9">
        <v>5000</v>
      </c>
      <c r="K4" s="10">
        <v>26150</v>
      </c>
      <c r="L4" s="38" t="str">
        <f>VLOOKUP(A4,'Inf. RA_$$'!$M$2:$P$10,4,0)</f>
        <v>26178,115</v>
      </c>
      <c r="M4" s="39">
        <f>IF(H4="C",(L4-K4)*J4,IF(H4="V",(K4-L4)*J4,))</f>
        <v>-140575.000000008</v>
      </c>
      <c r="O4" s="13">
        <f t="shared" si="0"/>
        <v>130750</v>
      </c>
      <c r="P4" s="13">
        <f t="shared" si="1"/>
        <v>130890.57500000001</v>
      </c>
    </row>
    <row r="5" spans="1:16" x14ac:dyDescent="0.25">
      <c r="M5" s="40"/>
      <c r="O5" s="13">
        <f>SUM(O2:O4)</f>
        <v>1436460</v>
      </c>
      <c r="P5" s="13">
        <f>SUM(P2:P4)</f>
        <v>1438344.7249999999</v>
      </c>
    </row>
    <row r="14" spans="1:16" x14ac:dyDescent="0.25">
      <c r="K14" s="98" t="s">
        <v>64</v>
      </c>
      <c r="L14" s="98"/>
      <c r="M14" s="50">
        <f>SUM(M2:M12)</f>
        <v>-1884725.0000000165</v>
      </c>
    </row>
  </sheetData>
  <mergeCells count="1">
    <mergeCell ref="K14:L14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T256"/>
  <sheetViews>
    <sheetView zoomScale="80" zoomScaleNormal="80" workbookViewId="0">
      <selection activeCell="G9" sqref="G9"/>
    </sheetView>
  </sheetViews>
  <sheetFormatPr baseColWidth="10" defaultRowHeight="15" x14ac:dyDescent="0.25"/>
  <cols>
    <col min="1" max="1" width="17.85546875" bestFit="1" customWidth="1"/>
    <col min="3" max="3" width="1.42578125" style="23" customWidth="1"/>
    <col min="4" max="4" width="9.42578125" customWidth="1"/>
    <col min="5" max="5" width="18" customWidth="1"/>
    <col min="6" max="6" width="15.7109375" bestFit="1" customWidth="1"/>
    <col min="7" max="7" width="16" customWidth="1"/>
    <col min="8" max="8" width="1.42578125" style="23" customWidth="1"/>
    <col min="9" max="9" width="9.5703125" customWidth="1"/>
    <col min="10" max="10" width="19.140625" customWidth="1"/>
    <col min="11" max="11" width="17.85546875" bestFit="1" customWidth="1"/>
    <col min="12" max="12" width="16" bestFit="1" customWidth="1"/>
    <col min="13" max="13" width="1.7109375" style="23" customWidth="1"/>
    <col min="14" max="14" width="10" customWidth="1"/>
    <col min="15" max="15" width="18.85546875" customWidth="1"/>
    <col min="16" max="16" width="17.85546875" bestFit="1" customWidth="1"/>
    <col min="17" max="17" width="16" bestFit="1" customWidth="1"/>
    <col min="18" max="18" width="1.7109375" style="23" customWidth="1"/>
    <col min="19" max="19" width="12.42578125" customWidth="1"/>
    <col min="20" max="20" width="17.5703125" customWidth="1"/>
  </cols>
  <sheetData>
    <row r="1" spans="1:20" ht="15.75" thickBot="1" x14ac:dyDescent="0.3"/>
    <row r="2" spans="1:20" ht="15.75" thickBot="1" x14ac:dyDescent="0.3">
      <c r="F2" s="24" t="s">
        <v>43</v>
      </c>
      <c r="G2" s="25">
        <f>G3*(1+G4*G5/30)</f>
        <v>520939960.25667959</v>
      </c>
      <c r="K2" s="24" t="s">
        <v>43</v>
      </c>
      <c r="L2" s="25">
        <f>L3*(1+L4*L5/30)</f>
        <v>784768658.32087517</v>
      </c>
      <c r="P2" s="24" t="s">
        <v>43</v>
      </c>
      <c r="Q2" s="25">
        <f>Q3*(1+Q4*Q5/30)</f>
        <v>130749910.73267199</v>
      </c>
    </row>
    <row r="3" spans="1:20" ht="15.75" thickBot="1" x14ac:dyDescent="0.3">
      <c r="F3" s="24" t="s">
        <v>44</v>
      </c>
      <c r="G3" s="26">
        <v>516976987</v>
      </c>
      <c r="K3" s="24" t="s">
        <v>44</v>
      </c>
      <c r="L3" s="26">
        <v>773533446</v>
      </c>
      <c r="P3" s="24" t="s">
        <v>44</v>
      </c>
      <c r="Q3" s="26">
        <v>128977926</v>
      </c>
    </row>
    <row r="4" spans="1:20" ht="15.75" thickBot="1" x14ac:dyDescent="0.3">
      <c r="F4" s="24" t="s">
        <v>45</v>
      </c>
      <c r="G4" s="27">
        <v>3.5379999999999999E-3</v>
      </c>
      <c r="K4" s="24" t="s">
        <v>45</v>
      </c>
      <c r="L4" s="27">
        <v>3.5140000000000002E-3</v>
      </c>
      <c r="P4" s="24" t="s">
        <v>45</v>
      </c>
      <c r="Q4" s="27">
        <v>3.6800000000000001E-3</v>
      </c>
    </row>
    <row r="5" spans="1:20" ht="15.75" thickBot="1" x14ac:dyDescent="0.3">
      <c r="D5" s="13">
        <v>20000</v>
      </c>
      <c r="E5" t="s">
        <v>14</v>
      </c>
      <c r="F5" s="24" t="s">
        <v>46</v>
      </c>
      <c r="G5" s="28">
        <v>65</v>
      </c>
      <c r="I5" s="13">
        <v>30000</v>
      </c>
      <c r="J5" t="s">
        <v>14</v>
      </c>
      <c r="K5" s="24" t="s">
        <v>46</v>
      </c>
      <c r="L5" s="28">
        <v>124</v>
      </c>
      <c r="N5" s="13">
        <v>5000</v>
      </c>
      <c r="O5" t="s">
        <v>14</v>
      </c>
      <c r="P5" s="24" t="s">
        <v>46</v>
      </c>
      <c r="Q5" s="28">
        <v>112</v>
      </c>
    </row>
    <row r="7" spans="1:20" x14ac:dyDescent="0.25">
      <c r="A7" s="99" t="s">
        <v>60</v>
      </c>
      <c r="B7" s="99"/>
      <c r="D7" s="29" t="s">
        <v>46</v>
      </c>
      <c r="E7" s="29" t="s">
        <v>47</v>
      </c>
      <c r="I7" s="29" t="s">
        <v>46</v>
      </c>
      <c r="J7" s="29" t="s">
        <v>47</v>
      </c>
      <c r="N7" s="29" t="s">
        <v>46</v>
      </c>
      <c r="O7" s="29" t="s">
        <v>47</v>
      </c>
    </row>
    <row r="8" spans="1:20" x14ac:dyDescent="0.25">
      <c r="A8" s="32">
        <f>+E9+J8+O8</f>
        <v>1419548871.0902131</v>
      </c>
      <c r="B8" s="41">
        <v>42487</v>
      </c>
      <c r="D8" s="29">
        <f>+G5</f>
        <v>65</v>
      </c>
      <c r="E8" s="30">
        <f t="shared" ref="E8:E71" si="0">($G$2/(1+$G$4*D8/30))</f>
        <v>516976987</v>
      </c>
      <c r="F8" s="31">
        <v>42487</v>
      </c>
      <c r="I8" s="29">
        <f>+L5</f>
        <v>124</v>
      </c>
      <c r="J8" s="30">
        <f>($L$2/(1+$L$4*I8/30))</f>
        <v>773533446</v>
      </c>
      <c r="K8" s="31">
        <v>42488</v>
      </c>
      <c r="N8" s="29">
        <f>+Q5</f>
        <v>112</v>
      </c>
      <c r="O8" s="30">
        <f>($Q$2/(1+$Q$4*N8/30))</f>
        <v>128977926</v>
      </c>
      <c r="P8" s="31">
        <v>42488</v>
      </c>
    </row>
    <row r="9" spans="1:20" x14ac:dyDescent="0.25">
      <c r="A9" s="32">
        <f>+E10+J9+O9</f>
        <v>1419714325.797807</v>
      </c>
      <c r="B9" s="41">
        <v>42488</v>
      </c>
      <c r="D9" s="29">
        <f>+D8-1</f>
        <v>64</v>
      </c>
      <c r="E9" s="30">
        <f t="shared" si="0"/>
        <v>517037499.09021306</v>
      </c>
      <c r="F9" s="31">
        <v>42488</v>
      </c>
      <c r="I9" s="43">
        <f>+I8-1</f>
        <v>123</v>
      </c>
      <c r="J9" s="30">
        <f t="shared" ref="J9:J72" si="1">($L$2/(1+$L$4*I9/30))</f>
        <v>773622765.68652308</v>
      </c>
      <c r="K9" s="31">
        <v>42489</v>
      </c>
      <c r="L9" s="47"/>
      <c r="N9" s="43">
        <f>+N8-1</f>
        <v>111</v>
      </c>
      <c r="O9" s="30">
        <f t="shared" ref="O9:O72" si="2">($Q$2/(1+$Q$4*N9/30))</f>
        <v>128993534.76333442</v>
      </c>
      <c r="P9" s="31">
        <v>42489</v>
      </c>
      <c r="Q9" s="47"/>
      <c r="S9" s="32"/>
      <c r="T9" s="32"/>
    </row>
    <row r="10" spans="1:20" x14ac:dyDescent="0.25">
      <c r="A10" s="32">
        <f>+E11+J10+O10</f>
        <v>1419879819.0860868</v>
      </c>
      <c r="B10" s="41">
        <v>42489</v>
      </c>
      <c r="D10" s="43">
        <f t="shared" ref="D10:D73" si="3">+D9-1</f>
        <v>63</v>
      </c>
      <c r="E10" s="30">
        <f t="shared" si="0"/>
        <v>517098025.34794945</v>
      </c>
      <c r="F10" s="31">
        <v>42489</v>
      </c>
      <c r="G10" s="46"/>
      <c r="I10" s="29">
        <f t="shared" ref="I10:I73" si="4">+I9-1</f>
        <v>122</v>
      </c>
      <c r="J10" s="30">
        <f t="shared" si="1"/>
        <v>773712106.00286591</v>
      </c>
      <c r="K10" s="31">
        <v>42490</v>
      </c>
      <c r="L10" s="33"/>
      <c r="N10" s="29">
        <f t="shared" ref="N10:N73" si="5">+N9-1</f>
        <v>110</v>
      </c>
      <c r="O10" s="30">
        <f t="shared" si="2"/>
        <v>129009147.30503604</v>
      </c>
      <c r="P10" s="31">
        <v>42490</v>
      </c>
      <c r="Q10" s="33"/>
      <c r="S10" s="32"/>
    </row>
    <row r="11" spans="1:20" x14ac:dyDescent="0.25">
      <c r="A11" s="32">
        <f t="shared" ref="A11:A74" si="6">+E12+J11+O11</f>
        <v>1420045350.9685516</v>
      </c>
      <c r="B11" s="41">
        <v>42490</v>
      </c>
      <c r="D11" s="29">
        <f t="shared" si="3"/>
        <v>62</v>
      </c>
      <c r="E11" s="34">
        <f t="shared" si="0"/>
        <v>517158565.77818489</v>
      </c>
      <c r="F11" s="35">
        <v>42490</v>
      </c>
      <c r="I11" s="29">
        <f t="shared" si="4"/>
        <v>121</v>
      </c>
      <c r="J11" s="30">
        <f t="shared" si="1"/>
        <v>773801466.9561764</v>
      </c>
      <c r="K11" s="31">
        <v>42491</v>
      </c>
      <c r="N11" s="29">
        <f t="shared" si="5"/>
        <v>109</v>
      </c>
      <c r="O11" s="30">
        <f t="shared" si="2"/>
        <v>129024763.62647691</v>
      </c>
      <c r="P11" s="31">
        <v>42491</v>
      </c>
    </row>
    <row r="12" spans="1:20" x14ac:dyDescent="0.25">
      <c r="A12" s="32">
        <f t="shared" si="6"/>
        <v>1420210921.4587052</v>
      </c>
      <c r="B12" s="41">
        <v>42491</v>
      </c>
      <c r="D12" s="29">
        <f t="shared" si="3"/>
        <v>61</v>
      </c>
      <c r="E12" s="34">
        <f t="shared" si="0"/>
        <v>517219120.38589817</v>
      </c>
      <c r="F12" s="35">
        <v>42491</v>
      </c>
      <c r="I12" s="29">
        <f t="shared" si="4"/>
        <v>120</v>
      </c>
      <c r="J12" s="30">
        <f t="shared" si="1"/>
        <v>773890848.55360568</v>
      </c>
      <c r="K12" s="31">
        <v>42492</v>
      </c>
      <c r="N12" s="29">
        <f t="shared" si="5"/>
        <v>108</v>
      </c>
      <c r="O12" s="30">
        <f t="shared" si="2"/>
        <v>129040383.72902982</v>
      </c>
      <c r="P12" s="31">
        <v>42492</v>
      </c>
    </row>
    <row r="13" spans="1:20" x14ac:dyDescent="0.25">
      <c r="A13" s="32">
        <f t="shared" si="6"/>
        <v>1420376530.5700593</v>
      </c>
      <c r="B13" s="41">
        <v>42492</v>
      </c>
      <c r="D13" s="29">
        <f t="shared" si="3"/>
        <v>60</v>
      </c>
      <c r="E13" s="34">
        <f t="shared" si="0"/>
        <v>517279689.17606968</v>
      </c>
      <c r="F13" s="35">
        <v>42492</v>
      </c>
      <c r="I13" s="29">
        <f t="shared" si="4"/>
        <v>119</v>
      </c>
      <c r="J13" s="30">
        <f t="shared" si="1"/>
        <v>773980250.80230856</v>
      </c>
      <c r="K13" s="31">
        <v>42493</v>
      </c>
      <c r="N13" s="29">
        <f t="shared" si="5"/>
        <v>107</v>
      </c>
      <c r="O13" s="30">
        <f t="shared" si="2"/>
        <v>129056007.61406814</v>
      </c>
      <c r="P13" s="31">
        <v>42493</v>
      </c>
    </row>
    <row r="14" spans="1:20" x14ac:dyDescent="0.25">
      <c r="A14" s="32">
        <f t="shared" si="6"/>
        <v>1420542178.3161316</v>
      </c>
      <c r="B14" s="41">
        <v>42493</v>
      </c>
      <c r="D14" s="29">
        <f t="shared" si="3"/>
        <v>59</v>
      </c>
      <c r="E14" s="34">
        <f t="shared" si="0"/>
        <v>517340272.15368283</v>
      </c>
      <c r="F14" s="35">
        <v>42493</v>
      </c>
      <c r="I14" s="29">
        <f t="shared" si="4"/>
        <v>118</v>
      </c>
      <c r="J14" s="30">
        <f t="shared" si="1"/>
        <v>774069673.70944297</v>
      </c>
      <c r="K14" s="31">
        <v>42494</v>
      </c>
      <c r="N14" s="29">
        <f t="shared" si="5"/>
        <v>106</v>
      </c>
      <c r="O14" s="30">
        <f t="shared" si="2"/>
        <v>129071635.282966</v>
      </c>
      <c r="P14" s="31">
        <v>42494</v>
      </c>
    </row>
    <row r="15" spans="1:20" x14ac:dyDescent="0.25">
      <c r="A15" s="32">
        <f t="shared" si="6"/>
        <v>1420707864.7104454</v>
      </c>
      <c r="B15" s="41">
        <v>42494</v>
      </c>
      <c r="D15" s="29">
        <f t="shared" si="3"/>
        <v>58</v>
      </c>
      <c r="E15" s="34">
        <f t="shared" si="0"/>
        <v>517400869.32372272</v>
      </c>
      <c r="F15" s="35">
        <v>42494</v>
      </c>
      <c r="I15" s="29">
        <f t="shared" si="4"/>
        <v>117</v>
      </c>
      <c r="J15" s="30">
        <f t="shared" si="1"/>
        <v>774159117.28216994</v>
      </c>
      <c r="K15" s="31">
        <v>42495</v>
      </c>
      <c r="N15" s="29">
        <f t="shared" si="5"/>
        <v>105</v>
      </c>
      <c r="O15" s="30">
        <f t="shared" si="2"/>
        <v>129087266.73709817</v>
      </c>
      <c r="P15" s="31">
        <v>42495</v>
      </c>
    </row>
    <row r="16" spans="1:20" x14ac:dyDescent="0.25">
      <c r="A16" s="32">
        <f t="shared" si="6"/>
        <v>1420873589.766531</v>
      </c>
      <c r="B16" s="41">
        <v>42495</v>
      </c>
      <c r="D16" s="29">
        <f t="shared" si="3"/>
        <v>57</v>
      </c>
      <c r="E16" s="34">
        <f t="shared" si="0"/>
        <v>517461480.69117737</v>
      </c>
      <c r="F16" s="35">
        <v>42495</v>
      </c>
      <c r="I16" s="29">
        <f t="shared" si="4"/>
        <v>116</v>
      </c>
      <c r="J16" s="30">
        <f t="shared" si="1"/>
        <v>774248581.52765417</v>
      </c>
      <c r="K16" s="31">
        <v>42496</v>
      </c>
      <c r="N16" s="29">
        <f t="shared" si="5"/>
        <v>104</v>
      </c>
      <c r="O16" s="30">
        <f t="shared" si="2"/>
        <v>129102901.97784004</v>
      </c>
      <c r="P16" s="31">
        <v>42496</v>
      </c>
    </row>
    <row r="17" spans="1:16" x14ac:dyDescent="0.25">
      <c r="A17" s="32">
        <f t="shared" si="6"/>
        <v>1421039353.4979246</v>
      </c>
      <c r="B17" s="41">
        <v>42496</v>
      </c>
      <c r="D17" s="29">
        <f t="shared" si="3"/>
        <v>56</v>
      </c>
      <c r="E17" s="34">
        <f t="shared" si="0"/>
        <v>517522106.26103675</v>
      </c>
      <c r="F17" s="35">
        <v>42496</v>
      </c>
      <c r="I17" s="29">
        <f t="shared" si="4"/>
        <v>115</v>
      </c>
      <c r="J17" s="30">
        <f t="shared" si="1"/>
        <v>774338066.45306361</v>
      </c>
      <c r="K17" s="31">
        <v>42497</v>
      </c>
      <c r="N17" s="29">
        <f t="shared" si="5"/>
        <v>103</v>
      </c>
      <c r="O17" s="30">
        <f t="shared" si="2"/>
        <v>129118541.00656769</v>
      </c>
      <c r="P17" s="31">
        <v>42497</v>
      </c>
    </row>
    <row r="18" spans="1:16" x14ac:dyDescent="0.25">
      <c r="A18" s="32">
        <f t="shared" si="6"/>
        <v>1421205155.9181688</v>
      </c>
      <c r="B18" s="41">
        <v>42497</v>
      </c>
      <c r="D18" s="29">
        <f t="shared" si="3"/>
        <v>55</v>
      </c>
      <c r="E18" s="34">
        <f t="shared" si="0"/>
        <v>517582746.03829318</v>
      </c>
      <c r="F18" s="35">
        <v>42497</v>
      </c>
      <c r="I18" s="29">
        <f t="shared" si="4"/>
        <v>114</v>
      </c>
      <c r="J18" s="30">
        <f t="shared" si="1"/>
        <v>774427572.06556916</v>
      </c>
      <c r="K18" s="31">
        <v>42498</v>
      </c>
      <c r="N18" s="29">
        <f t="shared" si="5"/>
        <v>102</v>
      </c>
      <c r="O18" s="30">
        <f t="shared" si="2"/>
        <v>129134183.82465786</v>
      </c>
      <c r="P18" s="31">
        <v>42498</v>
      </c>
    </row>
    <row r="19" spans="1:16" x14ac:dyDescent="0.25">
      <c r="A19" s="32">
        <f t="shared" si="6"/>
        <v>1421370997.0408127</v>
      </c>
      <c r="B19" s="41">
        <v>42498</v>
      </c>
      <c r="D19" s="29">
        <f t="shared" si="3"/>
        <v>54</v>
      </c>
      <c r="E19" s="34">
        <f t="shared" si="0"/>
        <v>517643400.0279417</v>
      </c>
      <c r="F19" s="35">
        <v>42498</v>
      </c>
      <c r="I19" s="29">
        <f t="shared" si="4"/>
        <v>113</v>
      </c>
      <c r="J19" s="30">
        <f t="shared" si="1"/>
        <v>774517098.37234557</v>
      </c>
      <c r="K19" s="31">
        <v>42499</v>
      </c>
      <c r="N19" s="29">
        <f t="shared" si="5"/>
        <v>101</v>
      </c>
      <c r="O19" s="30">
        <f t="shared" si="2"/>
        <v>129149830.43348803</v>
      </c>
      <c r="P19" s="31">
        <v>42499</v>
      </c>
    </row>
    <row r="20" spans="1:16" x14ac:dyDescent="0.25">
      <c r="A20" s="32">
        <f t="shared" si="6"/>
        <v>1421536876.8794119</v>
      </c>
      <c r="B20" s="41">
        <v>42499</v>
      </c>
      <c r="D20" s="29">
        <f t="shared" si="3"/>
        <v>53</v>
      </c>
      <c r="E20" s="34">
        <f t="shared" si="0"/>
        <v>517704068.23497909</v>
      </c>
      <c r="F20" s="35">
        <v>42499</v>
      </c>
      <c r="I20" s="29">
        <f t="shared" si="4"/>
        <v>112</v>
      </c>
      <c r="J20" s="30">
        <f t="shared" si="1"/>
        <v>774606645.38057053</v>
      </c>
      <c r="K20" s="31">
        <v>42500</v>
      </c>
      <c r="N20" s="29">
        <f t="shared" si="5"/>
        <v>100</v>
      </c>
      <c r="O20" s="30">
        <f t="shared" si="2"/>
        <v>129165480.83443624</v>
      </c>
      <c r="P20" s="31">
        <v>42500</v>
      </c>
    </row>
    <row r="21" spans="1:16" x14ac:dyDescent="0.25">
      <c r="A21" s="32">
        <f t="shared" si="6"/>
        <v>1421702795.4475276</v>
      </c>
      <c r="B21" s="41">
        <v>42500</v>
      </c>
      <c r="D21" s="29">
        <f t="shared" si="3"/>
        <v>52</v>
      </c>
      <c r="E21" s="34">
        <f t="shared" si="0"/>
        <v>517764750.66440511</v>
      </c>
      <c r="F21" s="35">
        <v>42500</v>
      </c>
      <c r="I21" s="29">
        <f t="shared" si="4"/>
        <v>111</v>
      </c>
      <c r="J21" s="30">
        <f t="shared" si="1"/>
        <v>774696213.09742498</v>
      </c>
      <c r="K21" s="31">
        <v>42501</v>
      </c>
      <c r="N21" s="29">
        <f t="shared" si="5"/>
        <v>99</v>
      </c>
      <c r="O21" s="30">
        <f t="shared" si="2"/>
        <v>129181135.02888127</v>
      </c>
      <c r="P21" s="31">
        <v>42501</v>
      </c>
    </row>
    <row r="22" spans="1:16" x14ac:dyDescent="0.25">
      <c r="A22" s="32">
        <f t="shared" si="6"/>
        <v>1421868752.7587285</v>
      </c>
      <c r="B22" s="41">
        <v>42501</v>
      </c>
      <c r="D22" s="29">
        <f t="shared" si="3"/>
        <v>51</v>
      </c>
      <c r="E22" s="34">
        <f t="shared" si="0"/>
        <v>517825447.32122135</v>
      </c>
      <c r="F22" s="35">
        <v>42501</v>
      </c>
      <c r="I22" s="29">
        <f t="shared" si="4"/>
        <v>110</v>
      </c>
      <c r="J22" s="30">
        <f t="shared" si="1"/>
        <v>774785801.53009379</v>
      </c>
      <c r="K22" s="31">
        <v>42502</v>
      </c>
      <c r="N22" s="29">
        <f t="shared" si="5"/>
        <v>98</v>
      </c>
      <c r="O22" s="30">
        <f t="shared" si="2"/>
        <v>129196793.0182025</v>
      </c>
      <c r="P22" s="31">
        <v>42502</v>
      </c>
    </row>
    <row r="23" spans="1:16" x14ac:dyDescent="0.25">
      <c r="A23" s="32">
        <f t="shared" si="6"/>
        <v>1422034748.8265882</v>
      </c>
      <c r="B23" s="41">
        <v>42502</v>
      </c>
      <c r="D23" s="29">
        <f t="shared" si="3"/>
        <v>50</v>
      </c>
      <c r="E23" s="34">
        <f t="shared" si="0"/>
        <v>517886158.21043211</v>
      </c>
      <c r="F23" s="35">
        <v>42502</v>
      </c>
      <c r="I23" s="29">
        <f t="shared" si="4"/>
        <v>109</v>
      </c>
      <c r="J23" s="30">
        <f t="shared" si="1"/>
        <v>774875410.68576443</v>
      </c>
      <c r="K23" s="31">
        <v>42503</v>
      </c>
      <c r="N23" s="29">
        <f t="shared" si="5"/>
        <v>97</v>
      </c>
      <c r="O23" s="30">
        <f t="shared" si="2"/>
        <v>129212454.80378008</v>
      </c>
      <c r="P23" s="31">
        <v>42503</v>
      </c>
    </row>
    <row r="24" spans="1:16" x14ac:dyDescent="0.25">
      <c r="A24" s="32">
        <f t="shared" si="6"/>
        <v>1422200783.6646879</v>
      </c>
      <c r="B24" s="41">
        <v>42503</v>
      </c>
      <c r="D24" s="29">
        <f t="shared" si="3"/>
        <v>49</v>
      </c>
      <c r="E24" s="34">
        <f t="shared" si="0"/>
        <v>517946883.33704376</v>
      </c>
      <c r="F24" s="35">
        <v>42503</v>
      </c>
      <c r="I24" s="29">
        <f t="shared" si="4"/>
        <v>108</v>
      </c>
      <c r="J24" s="30">
        <f t="shared" si="1"/>
        <v>774965040.57162786</v>
      </c>
      <c r="K24" s="31">
        <v>42504</v>
      </c>
      <c r="N24" s="29">
        <f t="shared" si="5"/>
        <v>96</v>
      </c>
      <c r="O24" s="30">
        <f t="shared" si="2"/>
        <v>129228120.38699473</v>
      </c>
      <c r="P24" s="31">
        <v>42504</v>
      </c>
    </row>
    <row r="25" spans="1:16" x14ac:dyDescent="0.25">
      <c r="A25" s="32">
        <f t="shared" si="6"/>
        <v>1422366857.2866144</v>
      </c>
      <c r="B25" s="41">
        <v>42504</v>
      </c>
      <c r="D25" s="29">
        <f t="shared" si="3"/>
        <v>48</v>
      </c>
      <c r="E25" s="34">
        <f t="shared" si="0"/>
        <v>518007622.70606512</v>
      </c>
      <c r="F25" s="35">
        <v>42504</v>
      </c>
      <c r="I25" s="29">
        <f t="shared" si="4"/>
        <v>107</v>
      </c>
      <c r="J25" s="30">
        <f t="shared" si="1"/>
        <v>775054691.19487882</v>
      </c>
      <c r="K25" s="31">
        <v>42505</v>
      </c>
      <c r="N25" s="29">
        <f t="shared" si="5"/>
        <v>95</v>
      </c>
      <c r="O25" s="30">
        <f t="shared" si="2"/>
        <v>129243789.76922792</v>
      </c>
      <c r="P25" s="31">
        <v>42505</v>
      </c>
    </row>
    <row r="26" spans="1:16" x14ac:dyDescent="0.25">
      <c r="A26" s="32">
        <f t="shared" si="6"/>
        <v>1422532969.7059608</v>
      </c>
      <c r="B26" s="41">
        <v>42505</v>
      </c>
      <c r="D26" s="29">
        <f t="shared" si="3"/>
        <v>47</v>
      </c>
      <c r="E26" s="34">
        <f t="shared" si="0"/>
        <v>518068376.3225075</v>
      </c>
      <c r="F26" s="35">
        <v>42505</v>
      </c>
      <c r="I26" s="29">
        <f t="shared" si="4"/>
        <v>106</v>
      </c>
      <c r="J26" s="30">
        <f t="shared" si="1"/>
        <v>775144362.56271493</v>
      </c>
      <c r="K26" s="31">
        <v>42506</v>
      </c>
      <c r="N26" s="29">
        <f t="shared" si="5"/>
        <v>94</v>
      </c>
      <c r="O26" s="30">
        <f t="shared" si="2"/>
        <v>129259462.95186174</v>
      </c>
      <c r="P26" s="31">
        <v>42506</v>
      </c>
    </row>
    <row r="27" spans="1:16" x14ac:dyDescent="0.25">
      <c r="A27" s="32">
        <f t="shared" si="6"/>
        <v>1422699120.9363275</v>
      </c>
      <c r="B27" s="41">
        <v>42506</v>
      </c>
      <c r="D27" s="29">
        <f t="shared" si="3"/>
        <v>46</v>
      </c>
      <c r="E27" s="34">
        <f t="shared" si="0"/>
        <v>518129144.19138426</v>
      </c>
      <c r="F27" s="35">
        <v>42506</v>
      </c>
      <c r="I27" s="29">
        <f t="shared" si="4"/>
        <v>105</v>
      </c>
      <c r="J27" s="30">
        <f t="shared" si="1"/>
        <v>775234054.68233705</v>
      </c>
      <c r="K27" s="31">
        <v>42507</v>
      </c>
      <c r="N27" s="29">
        <f t="shared" si="5"/>
        <v>93</v>
      </c>
      <c r="O27" s="30">
        <f t="shared" si="2"/>
        <v>129275139.93627891</v>
      </c>
      <c r="P27" s="31">
        <v>42507</v>
      </c>
    </row>
    <row r="28" spans="1:16" x14ac:dyDescent="0.25">
      <c r="A28" s="32">
        <f t="shared" si="6"/>
        <v>1422865310.9913204</v>
      </c>
      <c r="B28" s="41">
        <v>42507</v>
      </c>
      <c r="D28" s="29">
        <f t="shared" si="3"/>
        <v>45</v>
      </c>
      <c r="E28" s="34">
        <f t="shared" si="0"/>
        <v>518189926.31771153</v>
      </c>
      <c r="F28" s="35">
        <v>42507</v>
      </c>
      <c r="I28" s="29">
        <f t="shared" si="4"/>
        <v>104</v>
      </c>
      <c r="J28" s="30">
        <f t="shared" si="1"/>
        <v>775323767.56095004</v>
      </c>
      <c r="K28" s="31">
        <v>42508</v>
      </c>
      <c r="N28" s="29">
        <f t="shared" si="5"/>
        <v>92</v>
      </c>
      <c r="O28" s="30">
        <f t="shared" si="2"/>
        <v>129290820.72386295</v>
      </c>
      <c r="P28" s="31">
        <v>42508</v>
      </c>
    </row>
    <row r="29" spans="1:16" x14ac:dyDescent="0.25">
      <c r="A29" s="32">
        <f t="shared" si="6"/>
        <v>1423031539.8845518</v>
      </c>
      <c r="B29" s="41">
        <v>42508</v>
      </c>
      <c r="D29" s="29">
        <f t="shared" si="3"/>
        <v>44</v>
      </c>
      <c r="E29" s="34">
        <f t="shared" si="0"/>
        <v>518250722.70650733</v>
      </c>
      <c r="F29" s="35">
        <v>42508</v>
      </c>
      <c r="I29" s="29">
        <f t="shared" si="4"/>
        <v>103</v>
      </c>
      <c r="J29" s="30">
        <f t="shared" si="1"/>
        <v>775413501.20576143</v>
      </c>
      <c r="K29" s="31">
        <v>42509</v>
      </c>
      <c r="N29" s="29">
        <f t="shared" si="5"/>
        <v>91</v>
      </c>
      <c r="O29" s="30">
        <f t="shared" si="2"/>
        <v>129306505.31599794</v>
      </c>
      <c r="P29" s="31">
        <v>42509</v>
      </c>
    </row>
    <row r="30" spans="1:16" x14ac:dyDescent="0.25">
      <c r="A30" s="32">
        <f t="shared" si="6"/>
        <v>1423197807.6296403</v>
      </c>
      <c r="B30" s="41">
        <v>42509</v>
      </c>
      <c r="D30" s="29">
        <f t="shared" si="3"/>
        <v>43</v>
      </c>
      <c r="E30" s="34">
        <f t="shared" si="0"/>
        <v>518311533.36279243</v>
      </c>
      <c r="F30" s="35">
        <v>42509</v>
      </c>
      <c r="I30" s="29">
        <f t="shared" si="4"/>
        <v>102</v>
      </c>
      <c r="J30" s="30">
        <f t="shared" si="1"/>
        <v>775503255.62398207</v>
      </c>
      <c r="K30" s="31">
        <v>42510</v>
      </c>
      <c r="N30" s="29">
        <f t="shared" si="5"/>
        <v>90</v>
      </c>
      <c r="O30" s="30">
        <f t="shared" si="2"/>
        <v>129322193.71406868</v>
      </c>
      <c r="P30" s="31">
        <v>42510</v>
      </c>
    </row>
    <row r="31" spans="1:16" x14ac:dyDescent="0.25">
      <c r="A31" s="32">
        <f t="shared" si="6"/>
        <v>1423364114.2402117</v>
      </c>
      <c r="B31" s="41">
        <v>42510</v>
      </c>
      <c r="D31" s="29">
        <f t="shared" si="3"/>
        <v>42</v>
      </c>
      <c r="E31" s="34">
        <f t="shared" si="0"/>
        <v>518372358.29158962</v>
      </c>
      <c r="F31" s="35">
        <v>42510</v>
      </c>
      <c r="I31" s="29">
        <f t="shared" si="4"/>
        <v>101</v>
      </c>
      <c r="J31" s="30">
        <f t="shared" si="1"/>
        <v>775593030.82282674</v>
      </c>
      <c r="K31" s="31">
        <v>42511</v>
      </c>
      <c r="N31" s="29">
        <f t="shared" si="5"/>
        <v>89</v>
      </c>
      <c r="O31" s="30">
        <f t="shared" si="2"/>
        <v>129337885.91946058</v>
      </c>
      <c r="P31" s="31">
        <v>42511</v>
      </c>
    </row>
    <row r="32" spans="1:16" x14ac:dyDescent="0.25">
      <c r="A32" s="32">
        <f t="shared" si="6"/>
        <v>1423530459.7298975</v>
      </c>
      <c r="B32" s="41">
        <v>42511</v>
      </c>
      <c r="D32" s="29">
        <f t="shared" si="3"/>
        <v>41</v>
      </c>
      <c r="E32" s="34">
        <f t="shared" si="0"/>
        <v>518433197.49792445</v>
      </c>
      <c r="F32" s="35">
        <v>42511</v>
      </c>
      <c r="I32" s="29">
        <f t="shared" si="4"/>
        <v>100</v>
      </c>
      <c r="J32" s="30">
        <f t="shared" si="1"/>
        <v>775682826.80951309</v>
      </c>
      <c r="K32" s="31">
        <v>42512</v>
      </c>
      <c r="N32" s="29">
        <f t="shared" si="5"/>
        <v>88</v>
      </c>
      <c r="O32" s="30">
        <f t="shared" si="2"/>
        <v>129353581.93355985</v>
      </c>
      <c r="P32" s="31">
        <v>42512</v>
      </c>
    </row>
    <row r="33" spans="1:16" x14ac:dyDescent="0.25">
      <c r="A33" s="32">
        <f t="shared" si="6"/>
        <v>1423696844.1123347</v>
      </c>
      <c r="B33" s="41">
        <v>42512</v>
      </c>
      <c r="D33" s="29">
        <f t="shared" si="3"/>
        <v>40</v>
      </c>
      <c r="E33" s="34">
        <f t="shared" si="0"/>
        <v>518494050.98682445</v>
      </c>
      <c r="F33" s="35">
        <v>42512</v>
      </c>
      <c r="I33" s="29">
        <f t="shared" si="4"/>
        <v>99</v>
      </c>
      <c r="J33" s="30">
        <f t="shared" si="1"/>
        <v>775772643.5912621</v>
      </c>
      <c r="K33" s="31">
        <v>42513</v>
      </c>
      <c r="N33" s="29">
        <f t="shared" si="5"/>
        <v>87</v>
      </c>
      <c r="O33" s="30">
        <f t="shared" si="2"/>
        <v>129369281.75775325</v>
      </c>
      <c r="P33" s="31">
        <v>42513</v>
      </c>
    </row>
    <row r="34" spans="1:16" x14ac:dyDescent="0.25">
      <c r="A34" s="32">
        <f t="shared" si="6"/>
        <v>1423863267.4011693</v>
      </c>
      <c r="B34" s="41">
        <v>42513</v>
      </c>
      <c r="D34" s="29">
        <f t="shared" si="3"/>
        <v>39</v>
      </c>
      <c r="E34" s="34">
        <f t="shared" si="0"/>
        <v>518554918.76331955</v>
      </c>
      <c r="F34" s="35">
        <v>42513</v>
      </c>
      <c r="I34" s="29">
        <f t="shared" si="4"/>
        <v>98</v>
      </c>
      <c r="J34" s="30">
        <f t="shared" si="1"/>
        <v>775862481.17529857</v>
      </c>
      <c r="K34" s="31">
        <v>42514</v>
      </c>
      <c r="N34" s="29">
        <f t="shared" si="5"/>
        <v>86</v>
      </c>
      <c r="O34" s="30">
        <f t="shared" si="2"/>
        <v>129384985.39342825</v>
      </c>
      <c r="P34" s="31">
        <v>42514</v>
      </c>
    </row>
    <row r="35" spans="1:16" x14ac:dyDescent="0.25">
      <c r="A35" s="32">
        <f t="shared" si="6"/>
        <v>1424029729.6100504</v>
      </c>
      <c r="B35" s="41">
        <v>42514</v>
      </c>
      <c r="D35" s="29">
        <f t="shared" si="3"/>
        <v>38</v>
      </c>
      <c r="E35" s="34">
        <f t="shared" si="0"/>
        <v>518615800.8324424</v>
      </c>
      <c r="F35" s="35">
        <v>42514</v>
      </c>
      <c r="I35" s="29">
        <f t="shared" si="4"/>
        <v>97</v>
      </c>
      <c r="J35" s="30">
        <f t="shared" si="1"/>
        <v>775952339.56884992</v>
      </c>
      <c r="K35" s="31">
        <v>42515</v>
      </c>
      <c r="N35" s="29">
        <f t="shared" si="5"/>
        <v>85</v>
      </c>
      <c r="O35" s="30">
        <f t="shared" si="2"/>
        <v>129400692.84197304</v>
      </c>
      <c r="P35" s="31">
        <v>42515</v>
      </c>
    </row>
    <row r="36" spans="1:16" x14ac:dyDescent="0.25">
      <c r="A36" s="32">
        <f t="shared" si="6"/>
        <v>1424196230.752636</v>
      </c>
      <c r="B36" s="41">
        <v>42515</v>
      </c>
      <c r="D36" s="29">
        <f t="shared" si="3"/>
        <v>37</v>
      </c>
      <c r="E36" s="34">
        <f t="shared" si="0"/>
        <v>518676697.19922751</v>
      </c>
      <c r="F36" s="35">
        <v>42515</v>
      </c>
      <c r="I36" s="29">
        <f t="shared" si="4"/>
        <v>96</v>
      </c>
      <c r="J36" s="30">
        <f t="shared" si="1"/>
        <v>776042218.77914739</v>
      </c>
      <c r="K36" s="31">
        <v>42516</v>
      </c>
      <c r="N36" s="29">
        <f t="shared" si="5"/>
        <v>84</v>
      </c>
      <c r="O36" s="30">
        <f t="shared" si="2"/>
        <v>129416404.10477637</v>
      </c>
      <c r="P36" s="31">
        <v>42516</v>
      </c>
    </row>
    <row r="37" spans="1:16" x14ac:dyDescent="0.25">
      <c r="A37" s="32">
        <f t="shared" si="6"/>
        <v>1424362770.8425891</v>
      </c>
      <c r="B37" s="41">
        <v>42516</v>
      </c>
      <c r="D37" s="29">
        <f t="shared" si="3"/>
        <v>36</v>
      </c>
      <c r="E37" s="34">
        <f t="shared" si="0"/>
        <v>518737607.86871219</v>
      </c>
      <c r="F37" s="35">
        <v>42516</v>
      </c>
      <c r="I37" s="29">
        <f t="shared" si="4"/>
        <v>95</v>
      </c>
      <c r="J37" s="30">
        <f t="shared" si="1"/>
        <v>776132118.81342566</v>
      </c>
      <c r="K37" s="31">
        <v>42517</v>
      </c>
      <c r="N37" s="29">
        <f t="shared" si="5"/>
        <v>83</v>
      </c>
      <c r="O37" s="30">
        <f t="shared" si="2"/>
        <v>129432119.18322782</v>
      </c>
      <c r="P37" s="31">
        <v>42517</v>
      </c>
    </row>
    <row r="38" spans="1:16" x14ac:dyDescent="0.25">
      <c r="A38" s="32">
        <f t="shared" si="6"/>
        <v>1424529349.8935804</v>
      </c>
      <c r="B38" s="41">
        <v>42517</v>
      </c>
      <c r="D38" s="29">
        <f t="shared" si="3"/>
        <v>35</v>
      </c>
      <c r="E38" s="34">
        <f t="shared" si="0"/>
        <v>518798532.84593582</v>
      </c>
      <c r="F38" s="35">
        <v>42517</v>
      </c>
      <c r="I38" s="29">
        <f t="shared" si="4"/>
        <v>94</v>
      </c>
      <c r="J38" s="30">
        <f t="shared" si="1"/>
        <v>776222039.67892253</v>
      </c>
      <c r="K38" s="31">
        <v>42518</v>
      </c>
      <c r="N38" s="29">
        <f t="shared" si="5"/>
        <v>82</v>
      </c>
      <c r="O38" s="30">
        <f t="shared" si="2"/>
        <v>129447838.07871753</v>
      </c>
      <c r="P38" s="31">
        <v>42518</v>
      </c>
    </row>
    <row r="39" spans="1:16" x14ac:dyDescent="0.25">
      <c r="A39" s="32">
        <f t="shared" si="6"/>
        <v>1424695967.9192853</v>
      </c>
      <c r="B39" s="41">
        <v>42518</v>
      </c>
      <c r="D39" s="29">
        <f t="shared" si="3"/>
        <v>34</v>
      </c>
      <c r="E39" s="34">
        <f t="shared" si="0"/>
        <v>518859472.13594037</v>
      </c>
      <c r="F39" s="35">
        <v>42518</v>
      </c>
      <c r="I39" s="29">
        <f t="shared" si="4"/>
        <v>93</v>
      </c>
      <c r="J39" s="30">
        <f t="shared" si="1"/>
        <v>776311981.3828789</v>
      </c>
      <c r="K39" s="31">
        <v>42519</v>
      </c>
      <c r="N39" s="29">
        <f t="shared" si="5"/>
        <v>81</v>
      </c>
      <c r="O39" s="30">
        <f t="shared" si="2"/>
        <v>129463560.79263636</v>
      </c>
      <c r="P39" s="31">
        <v>42519</v>
      </c>
    </row>
    <row r="40" spans="1:16" x14ac:dyDescent="0.25">
      <c r="A40" s="32">
        <f t="shared" si="6"/>
        <v>1424862624.9333868</v>
      </c>
      <c r="B40" s="41">
        <v>42519</v>
      </c>
      <c r="D40" s="29">
        <f t="shared" si="3"/>
        <v>33</v>
      </c>
      <c r="E40" s="34">
        <f t="shared" si="0"/>
        <v>518920425.74377006</v>
      </c>
      <c r="F40" s="35">
        <v>42519</v>
      </c>
      <c r="I40" s="29">
        <f t="shared" si="4"/>
        <v>92</v>
      </c>
      <c r="J40" s="30">
        <f t="shared" si="1"/>
        <v>776401943.9325397</v>
      </c>
      <c r="K40" s="31">
        <v>42520</v>
      </c>
      <c r="N40" s="29">
        <f t="shared" si="5"/>
        <v>80</v>
      </c>
      <c r="O40" s="30">
        <f t="shared" si="2"/>
        <v>129479287.32637584</v>
      </c>
      <c r="P40" s="31">
        <v>42520</v>
      </c>
    </row>
    <row r="41" spans="1:16" x14ac:dyDescent="0.25">
      <c r="A41" s="32">
        <f t="shared" si="6"/>
        <v>1425029320.9495742</v>
      </c>
      <c r="B41" s="41">
        <v>42520</v>
      </c>
      <c r="D41" s="29">
        <f t="shared" si="3"/>
        <v>32</v>
      </c>
      <c r="E41" s="34">
        <f t="shared" si="0"/>
        <v>518981393.67447132</v>
      </c>
      <c r="F41" s="35">
        <v>42520</v>
      </c>
      <c r="I41" s="29">
        <f t="shared" si="4"/>
        <v>91</v>
      </c>
      <c r="J41" s="30">
        <f t="shared" si="1"/>
        <v>776491927.33515286</v>
      </c>
      <c r="K41" s="31">
        <v>42521</v>
      </c>
      <c r="N41" s="29">
        <f t="shared" si="5"/>
        <v>79</v>
      </c>
      <c r="O41" s="30">
        <f t="shared" si="2"/>
        <v>129495017.68132812</v>
      </c>
      <c r="P41" s="31">
        <v>42521</v>
      </c>
    </row>
    <row r="42" spans="1:16" x14ac:dyDescent="0.25">
      <c r="A42" s="32">
        <f t="shared" si="6"/>
        <v>1425196055.9815428</v>
      </c>
      <c r="B42" s="41">
        <v>42521</v>
      </c>
      <c r="D42" s="29">
        <f t="shared" si="3"/>
        <v>31</v>
      </c>
      <c r="E42" s="34">
        <f t="shared" si="0"/>
        <v>519042375.93309331</v>
      </c>
      <c r="F42" s="35">
        <v>42521</v>
      </c>
      <c r="I42" s="29">
        <f t="shared" si="4"/>
        <v>90</v>
      </c>
      <c r="J42" s="30">
        <f t="shared" si="1"/>
        <v>776581931.59796929</v>
      </c>
      <c r="K42" s="31">
        <v>42522</v>
      </c>
      <c r="N42" s="29">
        <f t="shared" si="5"/>
        <v>78</v>
      </c>
      <c r="O42" s="30">
        <f t="shared" si="2"/>
        <v>129510751.85888617</v>
      </c>
      <c r="P42" s="31">
        <v>42522</v>
      </c>
    </row>
    <row r="43" spans="1:16" x14ac:dyDescent="0.25">
      <c r="A43" s="32">
        <f t="shared" si="6"/>
        <v>1425362830.0429947</v>
      </c>
      <c r="B43" s="41">
        <v>42522</v>
      </c>
      <c r="D43" s="29">
        <f t="shared" si="3"/>
        <v>30</v>
      </c>
      <c r="E43" s="34">
        <f t="shared" si="0"/>
        <v>519103372.52468723</v>
      </c>
      <c r="F43" s="35">
        <v>42522</v>
      </c>
      <c r="I43" s="29">
        <f t="shared" si="4"/>
        <v>89</v>
      </c>
      <c r="J43" s="30">
        <f t="shared" si="1"/>
        <v>776671956.72824419</v>
      </c>
      <c r="K43" s="31">
        <v>42523</v>
      </c>
      <c r="N43" s="29">
        <f t="shared" si="5"/>
        <v>77</v>
      </c>
      <c r="O43" s="30">
        <f t="shared" si="2"/>
        <v>129526489.86044349</v>
      </c>
      <c r="P43" s="31">
        <v>42523</v>
      </c>
    </row>
    <row r="44" spans="1:16" x14ac:dyDescent="0.25">
      <c r="A44" s="32">
        <f t="shared" si="6"/>
        <v>1425529643.1476381</v>
      </c>
      <c r="B44" s="41">
        <v>42523</v>
      </c>
      <c r="D44" s="29">
        <f t="shared" si="3"/>
        <v>29</v>
      </c>
      <c r="E44" s="34">
        <f t="shared" si="0"/>
        <v>519164383.45430702</v>
      </c>
      <c r="F44" s="35">
        <v>42523</v>
      </c>
      <c r="I44" s="29">
        <f t="shared" si="4"/>
        <v>88</v>
      </c>
      <c r="J44" s="30">
        <f t="shared" si="1"/>
        <v>776762002.73323512</v>
      </c>
      <c r="K44" s="31">
        <v>42524</v>
      </c>
      <c r="N44" s="29">
        <f t="shared" si="5"/>
        <v>76</v>
      </c>
      <c r="O44" s="30">
        <f t="shared" si="2"/>
        <v>129542231.68739432</v>
      </c>
      <c r="P44" s="31">
        <v>42524</v>
      </c>
    </row>
    <row r="45" spans="1:16" x14ac:dyDescent="0.25">
      <c r="A45" s="32">
        <f t="shared" si="6"/>
        <v>1425696495.3091874</v>
      </c>
      <c r="B45" s="41">
        <v>42524</v>
      </c>
      <c r="D45" s="29">
        <f t="shared" si="3"/>
        <v>28</v>
      </c>
      <c r="E45" s="34">
        <f t="shared" si="0"/>
        <v>519225408.72700846</v>
      </c>
      <c r="F45" s="35">
        <v>42524</v>
      </c>
      <c r="I45" s="29">
        <f t="shared" si="4"/>
        <v>87</v>
      </c>
      <c r="J45" s="30">
        <f t="shared" si="1"/>
        <v>776852069.6202035</v>
      </c>
      <c r="K45" s="31">
        <v>42525</v>
      </c>
      <c r="N45" s="29">
        <f t="shared" si="5"/>
        <v>75</v>
      </c>
      <c r="O45" s="30">
        <f t="shared" si="2"/>
        <v>129557977.34113355</v>
      </c>
      <c r="P45" s="31">
        <v>42525</v>
      </c>
    </row>
    <row r="46" spans="1:16" x14ac:dyDescent="0.25">
      <c r="A46" s="32">
        <f t="shared" si="6"/>
        <v>1425863386.5413642</v>
      </c>
      <c r="B46" s="41">
        <v>42525</v>
      </c>
      <c r="D46" s="29">
        <f t="shared" si="3"/>
        <v>27</v>
      </c>
      <c r="E46" s="34">
        <f t="shared" si="0"/>
        <v>519286448.34785038</v>
      </c>
      <c r="F46" s="35">
        <v>42525</v>
      </c>
      <c r="I46" s="29">
        <f t="shared" si="4"/>
        <v>86</v>
      </c>
      <c r="J46" s="30">
        <f t="shared" si="1"/>
        <v>776942157.39641428</v>
      </c>
      <c r="K46" s="31">
        <v>42526</v>
      </c>
      <c r="N46" s="29">
        <f t="shared" si="5"/>
        <v>74</v>
      </c>
      <c r="O46" s="30">
        <f t="shared" si="2"/>
        <v>129573726.82305682</v>
      </c>
      <c r="P46" s="31">
        <v>42526</v>
      </c>
    </row>
    <row r="47" spans="1:16" x14ac:dyDescent="0.25">
      <c r="A47" s="32">
        <f t="shared" si="6"/>
        <v>1426030316.8578966</v>
      </c>
      <c r="B47" s="41">
        <v>42526</v>
      </c>
      <c r="D47" s="29">
        <f t="shared" si="3"/>
        <v>26</v>
      </c>
      <c r="E47" s="34">
        <f t="shared" si="0"/>
        <v>519347502.32189333</v>
      </c>
      <c r="F47" s="35">
        <v>42526</v>
      </c>
      <c r="I47" s="29">
        <f t="shared" si="4"/>
        <v>85</v>
      </c>
      <c r="J47" s="30">
        <f t="shared" si="1"/>
        <v>777032266.06913555</v>
      </c>
      <c r="K47" s="31">
        <v>42527</v>
      </c>
      <c r="N47" s="29">
        <f t="shared" si="5"/>
        <v>73</v>
      </c>
      <c r="O47" s="30">
        <f t="shared" si="2"/>
        <v>129589480.13456038</v>
      </c>
      <c r="P47" s="31">
        <v>42527</v>
      </c>
    </row>
    <row r="48" spans="1:16" x14ac:dyDescent="0.25">
      <c r="A48" s="32">
        <f t="shared" si="6"/>
        <v>1426197286.2725179</v>
      </c>
      <c r="B48" s="41">
        <v>42527</v>
      </c>
      <c r="D48" s="29">
        <f t="shared" si="3"/>
        <v>25</v>
      </c>
      <c r="E48" s="34">
        <f t="shared" si="0"/>
        <v>519408570.65420079</v>
      </c>
      <c r="F48" s="35">
        <v>42527</v>
      </c>
      <c r="I48" s="29">
        <f t="shared" si="4"/>
        <v>84</v>
      </c>
      <c r="J48" s="30">
        <f t="shared" si="1"/>
        <v>777122395.64563859</v>
      </c>
      <c r="K48" s="31">
        <v>42528</v>
      </c>
      <c r="N48" s="29">
        <f t="shared" si="5"/>
        <v>72</v>
      </c>
      <c r="O48" s="30">
        <f t="shared" si="2"/>
        <v>129605237.27704117</v>
      </c>
      <c r="P48" s="31">
        <v>42528</v>
      </c>
    </row>
    <row r="49" spans="1:16" x14ac:dyDescent="0.25">
      <c r="A49" s="32">
        <f t="shared" si="6"/>
        <v>1426364294.798969</v>
      </c>
      <c r="B49" s="41">
        <v>42528</v>
      </c>
      <c r="D49" s="29">
        <f t="shared" si="3"/>
        <v>24</v>
      </c>
      <c r="E49" s="34">
        <f t="shared" si="0"/>
        <v>519469653.34983826</v>
      </c>
      <c r="F49" s="35">
        <v>42528</v>
      </c>
      <c r="I49" s="29">
        <f t="shared" si="4"/>
        <v>83</v>
      </c>
      <c r="J49" s="30">
        <f t="shared" si="1"/>
        <v>777212546.1331985</v>
      </c>
      <c r="K49" s="31">
        <v>42529</v>
      </c>
      <c r="N49" s="29">
        <f t="shared" si="5"/>
        <v>71</v>
      </c>
      <c r="O49" s="30">
        <f t="shared" si="2"/>
        <v>129620998.25189681</v>
      </c>
      <c r="P49" s="31">
        <v>42529</v>
      </c>
    </row>
    <row r="50" spans="1:16" x14ac:dyDescent="0.25">
      <c r="A50" s="32">
        <f t="shared" si="6"/>
        <v>1426531342.4509966</v>
      </c>
      <c r="B50" s="41">
        <v>42529</v>
      </c>
      <c r="D50" s="29">
        <f t="shared" si="3"/>
        <v>23</v>
      </c>
      <c r="E50" s="34">
        <f t="shared" si="0"/>
        <v>519530750.41387361</v>
      </c>
      <c r="F50" s="35">
        <v>42529</v>
      </c>
      <c r="I50" s="29">
        <f t="shared" si="4"/>
        <v>82</v>
      </c>
      <c r="J50" s="30">
        <f t="shared" si="1"/>
        <v>777302717.53909338</v>
      </c>
      <c r="K50" s="31">
        <v>42530</v>
      </c>
      <c r="N50" s="29">
        <f t="shared" si="5"/>
        <v>70</v>
      </c>
      <c r="O50" s="30">
        <f t="shared" si="2"/>
        <v>129636763.0605256</v>
      </c>
      <c r="P50" s="31">
        <v>42530</v>
      </c>
    </row>
    <row r="51" spans="1:16" x14ac:dyDescent="0.25">
      <c r="A51" s="32">
        <f t="shared" si="6"/>
        <v>1426698429.2423539</v>
      </c>
      <c r="B51" s="41">
        <v>42530</v>
      </c>
      <c r="D51" s="29">
        <f t="shared" si="3"/>
        <v>22</v>
      </c>
      <c r="E51" s="34">
        <f t="shared" si="0"/>
        <v>519591861.85137749</v>
      </c>
      <c r="F51" s="35">
        <v>42530</v>
      </c>
      <c r="I51" s="29">
        <f t="shared" si="4"/>
        <v>81</v>
      </c>
      <c r="J51" s="30">
        <f t="shared" si="1"/>
        <v>777392909.87060475</v>
      </c>
      <c r="K51" s="31">
        <v>42531</v>
      </c>
      <c r="N51" s="29">
        <f t="shared" si="5"/>
        <v>69</v>
      </c>
      <c r="O51" s="30">
        <f t="shared" si="2"/>
        <v>129652531.70432657</v>
      </c>
      <c r="P51" s="31">
        <v>42531</v>
      </c>
    </row>
    <row r="52" spans="1:16" x14ac:dyDescent="0.25">
      <c r="A52" s="32">
        <f t="shared" si="6"/>
        <v>1426865555.1868012</v>
      </c>
      <c r="B52" s="41">
        <v>42531</v>
      </c>
      <c r="D52" s="29">
        <f t="shared" si="3"/>
        <v>21</v>
      </c>
      <c r="E52" s="34">
        <f t="shared" si="0"/>
        <v>519652987.66742241</v>
      </c>
      <c r="F52" s="35">
        <v>42531</v>
      </c>
      <c r="I52" s="29">
        <f t="shared" si="4"/>
        <v>80</v>
      </c>
      <c r="J52" s="30">
        <f t="shared" si="1"/>
        <v>777483123.13501799</v>
      </c>
      <c r="K52" s="31">
        <v>42532</v>
      </c>
      <c r="N52" s="29">
        <f t="shared" si="5"/>
        <v>68</v>
      </c>
      <c r="O52" s="30">
        <f t="shared" si="2"/>
        <v>129668304.18469936</v>
      </c>
      <c r="P52" s="31">
        <v>42532</v>
      </c>
    </row>
    <row r="53" spans="1:16" x14ac:dyDescent="0.25">
      <c r="A53" s="32">
        <f t="shared" si="6"/>
        <v>1427032720.2981045</v>
      </c>
      <c r="B53" s="41">
        <v>42532</v>
      </c>
      <c r="D53" s="29">
        <f t="shared" si="3"/>
        <v>20</v>
      </c>
      <c r="E53" s="34">
        <f t="shared" si="0"/>
        <v>519714127.86708379</v>
      </c>
      <c r="F53" s="35">
        <v>42532</v>
      </c>
      <c r="I53" s="29">
        <f t="shared" si="4"/>
        <v>79</v>
      </c>
      <c r="J53" s="30">
        <f t="shared" si="1"/>
        <v>777573357.33962119</v>
      </c>
      <c r="K53" s="31">
        <v>42533</v>
      </c>
      <c r="N53" s="29">
        <f t="shared" si="5"/>
        <v>67</v>
      </c>
      <c r="O53" s="30">
        <f t="shared" si="2"/>
        <v>129684080.50304431</v>
      </c>
      <c r="P53" s="31">
        <v>42533</v>
      </c>
    </row>
    <row r="54" spans="1:16" x14ac:dyDescent="0.25">
      <c r="A54" s="32">
        <f t="shared" si="6"/>
        <v>1427199924.5900364</v>
      </c>
      <c r="B54" s="41">
        <v>42533</v>
      </c>
      <c r="D54" s="29">
        <f t="shared" si="3"/>
        <v>19</v>
      </c>
      <c r="E54" s="34">
        <f t="shared" si="0"/>
        <v>519775282.45543891</v>
      </c>
      <c r="F54" s="35">
        <v>42533</v>
      </c>
      <c r="I54" s="29">
        <f t="shared" si="4"/>
        <v>78</v>
      </c>
      <c r="J54" s="30">
        <f t="shared" si="1"/>
        <v>777663612.49170589</v>
      </c>
      <c r="K54" s="31">
        <v>42534</v>
      </c>
      <c r="N54" s="29">
        <f t="shared" si="5"/>
        <v>66</v>
      </c>
      <c r="O54" s="30">
        <f t="shared" si="2"/>
        <v>129699860.66076244</v>
      </c>
      <c r="P54" s="31">
        <v>42534</v>
      </c>
    </row>
    <row r="55" spans="1:16" x14ac:dyDescent="0.25">
      <c r="A55" s="32">
        <f t="shared" si="6"/>
        <v>1427367168.0763762</v>
      </c>
      <c r="B55" s="41">
        <v>42534</v>
      </c>
      <c r="D55" s="29">
        <f t="shared" si="3"/>
        <v>18</v>
      </c>
      <c r="E55" s="34">
        <f t="shared" si="0"/>
        <v>519836451.43756795</v>
      </c>
      <c r="F55" s="35">
        <v>42534</v>
      </c>
      <c r="I55" s="29">
        <f t="shared" si="4"/>
        <v>77</v>
      </c>
      <c r="J55" s="30">
        <f t="shared" si="1"/>
        <v>777753888.59856772</v>
      </c>
      <c r="K55" s="31">
        <v>42535</v>
      </c>
      <c r="N55" s="29">
        <f t="shared" si="5"/>
        <v>65</v>
      </c>
      <c r="O55" s="30">
        <f t="shared" si="2"/>
        <v>129715644.65925552</v>
      </c>
      <c r="P55" s="31">
        <v>42535</v>
      </c>
    </row>
    <row r="56" spans="1:16" x14ac:dyDescent="0.25">
      <c r="A56" s="32">
        <f t="shared" si="6"/>
        <v>1427534450.77091</v>
      </c>
      <c r="B56" s="41">
        <v>42535</v>
      </c>
      <c r="D56" s="29">
        <f t="shared" si="3"/>
        <v>17</v>
      </c>
      <c r="E56" s="34">
        <f t="shared" si="0"/>
        <v>519897634.81855297</v>
      </c>
      <c r="F56" s="35">
        <v>42535</v>
      </c>
      <c r="I56" s="29">
        <f t="shared" si="4"/>
        <v>76</v>
      </c>
      <c r="J56" s="30">
        <f t="shared" si="1"/>
        <v>777844185.66750503</v>
      </c>
      <c r="K56" s="31">
        <v>42536</v>
      </c>
      <c r="N56" s="29">
        <f t="shared" si="5"/>
        <v>64</v>
      </c>
      <c r="O56" s="30">
        <f t="shared" si="2"/>
        <v>129731432.49992591</v>
      </c>
      <c r="P56" s="31">
        <v>42536</v>
      </c>
    </row>
    <row r="57" spans="1:16" x14ac:dyDescent="0.25">
      <c r="A57" s="32">
        <f t="shared" si="6"/>
        <v>1427701772.6874292</v>
      </c>
      <c r="B57" s="41">
        <v>42536</v>
      </c>
      <c r="D57" s="29">
        <f t="shared" si="3"/>
        <v>16</v>
      </c>
      <c r="E57" s="34">
        <f t="shared" si="0"/>
        <v>519958832.60347903</v>
      </c>
      <c r="F57" s="35">
        <v>42536</v>
      </c>
      <c r="I57" s="29">
        <f t="shared" si="4"/>
        <v>75</v>
      </c>
      <c r="J57" s="30">
        <f t="shared" si="1"/>
        <v>777934503.70581949</v>
      </c>
      <c r="K57" s="31">
        <v>42537</v>
      </c>
      <c r="N57" s="29">
        <f t="shared" si="5"/>
        <v>63</v>
      </c>
      <c r="O57" s="30">
        <f t="shared" si="2"/>
        <v>129747224.18417668</v>
      </c>
      <c r="P57" s="31">
        <v>42537</v>
      </c>
    </row>
    <row r="58" spans="1:16" x14ac:dyDescent="0.25">
      <c r="A58" s="32">
        <f t="shared" si="6"/>
        <v>1427869133.8397329</v>
      </c>
      <c r="B58" s="41">
        <v>42537</v>
      </c>
      <c r="D58" s="29">
        <f t="shared" si="3"/>
        <v>15</v>
      </c>
      <c r="E58" s="34">
        <f t="shared" si="0"/>
        <v>520020044.79743296</v>
      </c>
      <c r="F58" s="35">
        <v>42537</v>
      </c>
      <c r="I58" s="29">
        <f t="shared" si="4"/>
        <v>74</v>
      </c>
      <c r="J58" s="30">
        <f t="shared" si="1"/>
        <v>778024842.72081685</v>
      </c>
      <c r="K58" s="31">
        <v>42538</v>
      </c>
      <c r="N58" s="29">
        <f t="shared" si="5"/>
        <v>62</v>
      </c>
      <c r="O58" s="30">
        <f t="shared" si="2"/>
        <v>129763019.7134116</v>
      </c>
      <c r="P58" s="31">
        <v>42538</v>
      </c>
    </row>
    <row r="59" spans="1:16" x14ac:dyDescent="0.25">
      <c r="A59" s="32">
        <f t="shared" si="6"/>
        <v>1428036534.2416258</v>
      </c>
      <c r="B59" s="41">
        <v>42538</v>
      </c>
      <c r="D59" s="29">
        <f t="shared" si="3"/>
        <v>14</v>
      </c>
      <c r="E59" s="34">
        <f t="shared" si="0"/>
        <v>520081271.40550435</v>
      </c>
      <c r="F59" s="35">
        <v>42538</v>
      </c>
      <c r="I59" s="29">
        <f t="shared" si="4"/>
        <v>73</v>
      </c>
      <c r="J59" s="30">
        <f t="shared" si="1"/>
        <v>778115202.7198056</v>
      </c>
      <c r="K59" s="31">
        <v>42539</v>
      </c>
      <c r="N59" s="29">
        <f t="shared" si="5"/>
        <v>61</v>
      </c>
      <c r="O59" s="30">
        <f t="shared" si="2"/>
        <v>129778819.08903509</v>
      </c>
      <c r="P59" s="31">
        <v>42539</v>
      </c>
    </row>
    <row r="60" spans="1:16" x14ac:dyDescent="0.25">
      <c r="A60" s="32">
        <f t="shared" si="6"/>
        <v>1428203973.9069195</v>
      </c>
      <c r="B60" s="41">
        <v>42539</v>
      </c>
      <c r="D60" s="29">
        <f t="shared" si="3"/>
        <v>13</v>
      </c>
      <c r="E60" s="34">
        <f t="shared" si="0"/>
        <v>520142512.43278515</v>
      </c>
      <c r="F60" s="35">
        <v>42539</v>
      </c>
      <c r="I60" s="29">
        <f t="shared" si="4"/>
        <v>72</v>
      </c>
      <c r="J60" s="30">
        <f t="shared" si="1"/>
        <v>778205583.71009767</v>
      </c>
      <c r="K60" s="31">
        <v>42540</v>
      </c>
      <c r="N60" s="29">
        <f t="shared" si="5"/>
        <v>60</v>
      </c>
      <c r="O60" s="30">
        <f t="shared" si="2"/>
        <v>129794622.31245233</v>
      </c>
      <c r="P60" s="31">
        <v>42540</v>
      </c>
    </row>
    <row r="61" spans="1:16" x14ac:dyDescent="0.25">
      <c r="A61" s="32">
        <f t="shared" si="6"/>
        <v>1428371452.8494327</v>
      </c>
      <c r="B61" s="41">
        <v>42540</v>
      </c>
      <c r="D61" s="29">
        <f t="shared" si="3"/>
        <v>12</v>
      </c>
      <c r="E61" s="34">
        <f t="shared" si="0"/>
        <v>520203767.88436961</v>
      </c>
      <c r="F61" s="35">
        <v>42540</v>
      </c>
      <c r="I61" s="29">
        <f t="shared" si="4"/>
        <v>71</v>
      </c>
      <c r="J61" s="30">
        <f t="shared" si="1"/>
        <v>778295985.69900894</v>
      </c>
      <c r="K61" s="31">
        <v>42541</v>
      </c>
      <c r="N61" s="29">
        <f t="shared" si="5"/>
        <v>59</v>
      </c>
      <c r="O61" s="30">
        <f t="shared" si="2"/>
        <v>129810429.38506912</v>
      </c>
      <c r="P61" s="31">
        <v>42541</v>
      </c>
    </row>
    <row r="62" spans="1:16" x14ac:dyDescent="0.25">
      <c r="A62" s="32">
        <f t="shared" si="6"/>
        <v>1428538971.0829887</v>
      </c>
      <c r="B62" s="41">
        <v>42541</v>
      </c>
      <c r="D62" s="29">
        <f t="shared" si="3"/>
        <v>11</v>
      </c>
      <c r="E62" s="34">
        <f t="shared" si="0"/>
        <v>520265037.76535457</v>
      </c>
      <c r="F62" s="35">
        <v>42541</v>
      </c>
      <c r="I62" s="29">
        <f t="shared" si="4"/>
        <v>70</v>
      </c>
      <c r="J62" s="30">
        <f t="shared" si="1"/>
        <v>778386408.69385803</v>
      </c>
      <c r="K62" s="31">
        <v>42542</v>
      </c>
      <c r="N62" s="29">
        <f t="shared" si="5"/>
        <v>58</v>
      </c>
      <c r="O62" s="30">
        <f t="shared" si="2"/>
        <v>129826240.30829194</v>
      </c>
      <c r="P62" s="31">
        <v>42542</v>
      </c>
    </row>
    <row r="63" spans="1:16" x14ac:dyDescent="0.25">
      <c r="A63" s="32">
        <f t="shared" si="6"/>
        <v>1428706528.6214197</v>
      </c>
      <c r="B63" s="41">
        <v>42542</v>
      </c>
      <c r="D63" s="29">
        <f t="shared" si="3"/>
        <v>10</v>
      </c>
      <c r="E63" s="34">
        <f t="shared" si="0"/>
        <v>520326322.08083886</v>
      </c>
      <c r="F63" s="35">
        <v>42542</v>
      </c>
      <c r="I63" s="29">
        <f t="shared" si="4"/>
        <v>69</v>
      </c>
      <c r="J63" s="30">
        <f t="shared" si="1"/>
        <v>778476852.70196724</v>
      </c>
      <c r="K63" s="31">
        <v>42543</v>
      </c>
      <c r="N63" s="29">
        <f t="shared" si="5"/>
        <v>57</v>
      </c>
      <c r="O63" s="30">
        <f t="shared" si="2"/>
        <v>129842055.08352795</v>
      </c>
      <c r="P63" s="31">
        <v>42543</v>
      </c>
    </row>
    <row r="64" spans="1:16" x14ac:dyDescent="0.25">
      <c r="A64" s="32">
        <f t="shared" si="6"/>
        <v>1428874125.4785626</v>
      </c>
      <c r="B64" s="41">
        <v>42543</v>
      </c>
      <c r="D64" s="29">
        <f t="shared" si="3"/>
        <v>9</v>
      </c>
      <c r="E64" s="34">
        <f t="shared" si="0"/>
        <v>520387620.83592433</v>
      </c>
      <c r="F64" s="35">
        <v>42543</v>
      </c>
      <c r="I64" s="29">
        <f t="shared" si="4"/>
        <v>68</v>
      </c>
      <c r="J64" s="30">
        <f t="shared" si="1"/>
        <v>778567317.73066258</v>
      </c>
      <c r="K64" s="31">
        <v>42544</v>
      </c>
      <c r="N64" s="29">
        <f t="shared" si="5"/>
        <v>56</v>
      </c>
      <c r="O64" s="30">
        <f t="shared" si="2"/>
        <v>129857873.71218508</v>
      </c>
      <c r="P64" s="31">
        <v>42544</v>
      </c>
    </row>
    <row r="65" spans="1:16" x14ac:dyDescent="0.25">
      <c r="A65" s="32">
        <f t="shared" si="6"/>
        <v>1429041761.6682611</v>
      </c>
      <c r="B65" s="41">
        <v>42544</v>
      </c>
      <c r="D65" s="29">
        <f t="shared" si="3"/>
        <v>8</v>
      </c>
      <c r="E65" s="34">
        <f t="shared" si="0"/>
        <v>520448934.03571475</v>
      </c>
      <c r="F65" s="35">
        <v>42544</v>
      </c>
      <c r="I65" s="29">
        <f t="shared" si="4"/>
        <v>67</v>
      </c>
      <c r="J65" s="30">
        <f t="shared" si="1"/>
        <v>778657803.78727293</v>
      </c>
      <c r="K65" s="31">
        <v>42545</v>
      </c>
      <c r="N65" s="29">
        <f t="shared" si="5"/>
        <v>55</v>
      </c>
      <c r="O65" s="30">
        <f t="shared" si="2"/>
        <v>129873696.19567186</v>
      </c>
      <c r="P65" s="31">
        <v>42545</v>
      </c>
    </row>
    <row r="66" spans="1:16" x14ac:dyDescent="0.25">
      <c r="A66" s="32">
        <f t="shared" si="6"/>
        <v>1429209437.2043662</v>
      </c>
      <c r="B66" s="41">
        <v>42545</v>
      </c>
      <c r="D66" s="29">
        <f t="shared" si="3"/>
        <v>7</v>
      </c>
      <c r="E66" s="34">
        <f t="shared" si="0"/>
        <v>520510261.68531632</v>
      </c>
      <c r="F66" s="35">
        <v>42545</v>
      </c>
      <c r="I66" s="29">
        <f t="shared" si="4"/>
        <v>66</v>
      </c>
      <c r="J66" s="30">
        <f t="shared" si="1"/>
        <v>778748310.87913072</v>
      </c>
      <c r="K66" s="31">
        <v>42546</v>
      </c>
      <c r="N66" s="29">
        <f t="shared" si="5"/>
        <v>54</v>
      </c>
      <c r="O66" s="30">
        <f t="shared" si="2"/>
        <v>129889522.53539753</v>
      </c>
      <c r="P66" s="31">
        <v>42546</v>
      </c>
    </row>
    <row r="67" spans="1:16" x14ac:dyDescent="0.25">
      <c r="A67" s="32">
        <f t="shared" si="6"/>
        <v>1429377152.1007349</v>
      </c>
      <c r="B67" s="41">
        <v>42546</v>
      </c>
      <c r="D67" s="29">
        <f t="shared" si="3"/>
        <v>6</v>
      </c>
      <c r="E67" s="34">
        <f t="shared" si="0"/>
        <v>520571603.78983796</v>
      </c>
      <c r="F67" s="35">
        <v>42546</v>
      </c>
      <c r="I67" s="29">
        <f t="shared" si="4"/>
        <v>65</v>
      </c>
      <c r="J67" s="30">
        <f t="shared" si="1"/>
        <v>778838839.01357222</v>
      </c>
      <c r="K67" s="31">
        <v>42547</v>
      </c>
      <c r="N67" s="29">
        <f t="shared" si="5"/>
        <v>53</v>
      </c>
      <c r="O67" s="30">
        <f t="shared" si="2"/>
        <v>129905352.73277201</v>
      </c>
      <c r="P67" s="31">
        <v>42547</v>
      </c>
    </row>
    <row r="68" spans="1:16" x14ac:dyDescent="0.25">
      <c r="A68" s="32">
        <f t="shared" si="6"/>
        <v>1429544906.3712301</v>
      </c>
      <c r="B68" s="41">
        <v>42547</v>
      </c>
      <c r="D68" s="29">
        <f t="shared" si="3"/>
        <v>5</v>
      </c>
      <c r="E68" s="34">
        <f t="shared" si="0"/>
        <v>520632960.35439062</v>
      </c>
      <c r="F68" s="35">
        <v>42547</v>
      </c>
      <c r="I68" s="29">
        <f t="shared" si="4"/>
        <v>64</v>
      </c>
      <c r="J68" s="30">
        <f t="shared" si="1"/>
        <v>778929388.1979363</v>
      </c>
      <c r="K68" s="31">
        <v>42548</v>
      </c>
      <c r="N68" s="29">
        <f t="shared" si="5"/>
        <v>52</v>
      </c>
      <c r="O68" s="30">
        <f t="shared" si="2"/>
        <v>129921186.78920589</v>
      </c>
      <c r="P68" s="31">
        <v>42548</v>
      </c>
    </row>
    <row r="69" spans="1:16" x14ac:dyDescent="0.25">
      <c r="A69" s="32">
        <f t="shared" si="6"/>
        <v>1429712700.0297227</v>
      </c>
      <c r="B69" s="41">
        <v>42548</v>
      </c>
      <c r="D69" s="29">
        <f t="shared" si="3"/>
        <v>4</v>
      </c>
      <c r="E69" s="34">
        <f t="shared" si="0"/>
        <v>520694331.38408804</v>
      </c>
      <c r="F69" s="35">
        <v>42548</v>
      </c>
      <c r="I69" s="29">
        <f t="shared" si="4"/>
        <v>63</v>
      </c>
      <c r="J69" s="30">
        <f t="shared" si="1"/>
        <v>779019958.43956625</v>
      </c>
      <c r="K69" s="31">
        <v>42549</v>
      </c>
      <c r="N69" s="29">
        <f t="shared" si="5"/>
        <v>51</v>
      </c>
      <c r="O69" s="30">
        <f t="shared" si="2"/>
        <v>129937024.70611055</v>
      </c>
      <c r="P69" s="31">
        <v>42549</v>
      </c>
    </row>
    <row r="70" spans="1:16" x14ac:dyDescent="0.25">
      <c r="A70" s="32">
        <f t="shared" si="6"/>
        <v>1429880533.0900888</v>
      </c>
      <c r="B70" s="41">
        <v>42549</v>
      </c>
      <c r="D70" s="29">
        <f t="shared" si="3"/>
        <v>3</v>
      </c>
      <c r="E70" s="34">
        <f t="shared" si="0"/>
        <v>520755716.88404596</v>
      </c>
      <c r="F70" s="35">
        <v>42549</v>
      </c>
      <c r="I70" s="29">
        <f t="shared" si="4"/>
        <v>62</v>
      </c>
      <c r="J70" s="30">
        <f t="shared" si="1"/>
        <v>779110549.74580789</v>
      </c>
      <c r="K70" s="31">
        <v>42550</v>
      </c>
      <c r="N70" s="29">
        <f t="shared" si="5"/>
        <v>50</v>
      </c>
      <c r="O70" s="30">
        <f t="shared" si="2"/>
        <v>129952866.48489796</v>
      </c>
      <c r="P70" s="31">
        <v>42550</v>
      </c>
    </row>
    <row r="71" spans="1:16" x14ac:dyDescent="0.25">
      <c r="A71" s="32">
        <f t="shared" si="6"/>
        <v>1430048405.5662112</v>
      </c>
      <c r="B71" s="41">
        <v>42550</v>
      </c>
      <c r="D71" s="29">
        <f t="shared" si="3"/>
        <v>2</v>
      </c>
      <c r="E71" s="34">
        <f t="shared" si="0"/>
        <v>520817116.85938305</v>
      </c>
      <c r="F71" s="35">
        <v>42550</v>
      </c>
      <c r="I71" s="29">
        <f t="shared" si="4"/>
        <v>61</v>
      </c>
      <c r="J71" s="30">
        <f t="shared" si="1"/>
        <v>779201162.1240108</v>
      </c>
      <c r="K71" s="31">
        <v>42551</v>
      </c>
      <c r="N71" s="29">
        <f t="shared" si="5"/>
        <v>49</v>
      </c>
      <c r="O71" s="30">
        <f t="shared" si="2"/>
        <v>129968712.12698077</v>
      </c>
      <c r="P71" s="31">
        <v>42551</v>
      </c>
    </row>
    <row r="72" spans="1:16" x14ac:dyDescent="0.25">
      <c r="A72" s="32">
        <f t="shared" si="6"/>
        <v>1430216317.4719801</v>
      </c>
      <c r="B72" s="41">
        <v>42551</v>
      </c>
      <c r="D72" s="29">
        <f t="shared" si="3"/>
        <v>1</v>
      </c>
      <c r="E72" s="34">
        <f t="shared" ref="E72:E73" si="7">($G$2/(1+$G$4*D72/30))</f>
        <v>520878531.31521976</v>
      </c>
      <c r="F72" s="35">
        <v>42551</v>
      </c>
      <c r="I72" s="29">
        <f t="shared" si="4"/>
        <v>60</v>
      </c>
      <c r="J72" s="30">
        <f t="shared" si="1"/>
        <v>779291795.58152819</v>
      </c>
      <c r="K72" s="31">
        <v>42552</v>
      </c>
      <c r="N72" s="29">
        <f t="shared" si="5"/>
        <v>48</v>
      </c>
      <c r="O72" s="30">
        <f t="shared" si="2"/>
        <v>129984561.63377236</v>
      </c>
      <c r="P72" s="31">
        <v>42552</v>
      </c>
    </row>
    <row r="73" spans="1:16" x14ac:dyDescent="0.25">
      <c r="A73" s="32">
        <f t="shared" si="6"/>
        <v>909382865.13240325</v>
      </c>
      <c r="B73" s="41">
        <v>42552</v>
      </c>
      <c r="D73" s="29">
        <f t="shared" si="3"/>
        <v>0</v>
      </c>
      <c r="E73" s="34">
        <f t="shared" si="7"/>
        <v>520939960.25667959</v>
      </c>
      <c r="F73" s="35">
        <v>42552</v>
      </c>
      <c r="I73" s="29">
        <f t="shared" si="4"/>
        <v>59</v>
      </c>
      <c r="J73" s="30">
        <f t="shared" ref="J73:J132" si="8">($L$2/(1+$L$4*I73/30))</f>
        <v>779382450.12571645</v>
      </c>
      <c r="K73" s="31">
        <v>42553</v>
      </c>
      <c r="N73" s="29">
        <f t="shared" si="5"/>
        <v>47</v>
      </c>
      <c r="O73" s="30">
        <f t="shared" ref="O73:O120" si="9">($Q$2/(1+$Q$4*N73/30))</f>
        <v>130000415.00668676</v>
      </c>
      <c r="P73" s="31">
        <v>42553</v>
      </c>
    </row>
    <row r="74" spans="1:16" x14ac:dyDescent="0.25">
      <c r="A74" s="32">
        <f t="shared" si="6"/>
        <v>909489398.01107383</v>
      </c>
      <c r="B74" s="41">
        <v>42553</v>
      </c>
      <c r="D74" s="29"/>
      <c r="E74" s="34"/>
      <c r="I74" s="29">
        <f t="shared" ref="I74:I132" si="10">+I73-1</f>
        <v>58</v>
      </c>
      <c r="J74" s="30">
        <f t="shared" si="8"/>
        <v>779473125.76393509</v>
      </c>
      <c r="K74" s="31">
        <v>42554</v>
      </c>
      <c r="N74" s="29">
        <f t="shared" ref="N74:N120" si="11">+N73-1</f>
        <v>46</v>
      </c>
      <c r="O74" s="30">
        <f t="shared" si="9"/>
        <v>130016272.2471388</v>
      </c>
      <c r="P74" s="31">
        <v>42554</v>
      </c>
    </row>
    <row r="75" spans="1:16" x14ac:dyDescent="0.25">
      <c r="A75" s="32">
        <f t="shared" ref="A75:A133" si="12">+E76+J75+O75</f>
        <v>909595955.86009181</v>
      </c>
      <c r="B75" s="41">
        <v>42554</v>
      </c>
      <c r="D75" s="29"/>
      <c r="E75" s="34"/>
      <c r="I75" s="29">
        <f t="shared" si="10"/>
        <v>57</v>
      </c>
      <c r="J75" s="30">
        <f t="shared" si="8"/>
        <v>779563822.50354791</v>
      </c>
      <c r="K75" s="31">
        <v>42555</v>
      </c>
      <c r="N75" s="29">
        <f t="shared" si="11"/>
        <v>45</v>
      </c>
      <c r="O75" s="30">
        <f t="shared" si="9"/>
        <v>130032133.35654387</v>
      </c>
      <c r="P75" s="31">
        <v>42555</v>
      </c>
    </row>
    <row r="76" spans="1:16" x14ac:dyDescent="0.25">
      <c r="A76" s="32">
        <f t="shared" si="12"/>
        <v>909702538.68823957</v>
      </c>
      <c r="B76" s="41">
        <v>42555</v>
      </c>
      <c r="D76" s="29"/>
      <c r="E76" s="29"/>
      <c r="I76" s="29">
        <f t="shared" si="10"/>
        <v>56</v>
      </c>
      <c r="J76" s="30">
        <f t="shared" si="8"/>
        <v>779654540.35192144</v>
      </c>
      <c r="K76" s="31">
        <v>42556</v>
      </c>
      <c r="N76" s="29">
        <f t="shared" si="11"/>
        <v>44</v>
      </c>
      <c r="O76" s="30">
        <f t="shared" si="9"/>
        <v>130047998.33631812</v>
      </c>
      <c r="P76" s="31">
        <v>42556</v>
      </c>
    </row>
    <row r="77" spans="1:16" x14ac:dyDescent="0.25">
      <c r="A77" s="32">
        <f t="shared" si="12"/>
        <v>909809146.50430393</v>
      </c>
      <c r="B77" s="41">
        <v>42556</v>
      </c>
      <c r="D77" s="29"/>
      <c r="E77" s="29"/>
      <c r="I77" s="29">
        <f t="shared" si="10"/>
        <v>55</v>
      </c>
      <c r="J77" s="30">
        <f t="shared" si="8"/>
        <v>779745279.31642556</v>
      </c>
      <c r="K77" s="31">
        <v>42557</v>
      </c>
      <c r="N77" s="29">
        <f t="shared" si="11"/>
        <v>43</v>
      </c>
      <c r="O77" s="30">
        <f t="shared" si="9"/>
        <v>130063867.18787831</v>
      </c>
      <c r="P77" s="31">
        <v>42557</v>
      </c>
    </row>
    <row r="78" spans="1:16" x14ac:dyDescent="0.25">
      <c r="A78" s="32">
        <f t="shared" si="12"/>
        <v>909915779.31707621</v>
      </c>
      <c r="B78" s="41">
        <v>42557</v>
      </c>
      <c r="D78" s="29"/>
      <c r="E78" s="29"/>
      <c r="I78" s="29">
        <f t="shared" si="10"/>
        <v>54</v>
      </c>
      <c r="J78" s="30">
        <f t="shared" si="8"/>
        <v>779836039.4044342</v>
      </c>
      <c r="K78" s="31">
        <v>42558</v>
      </c>
      <c r="N78" s="29">
        <f t="shared" si="11"/>
        <v>42</v>
      </c>
      <c r="O78" s="30">
        <f t="shared" si="9"/>
        <v>130079739.91264205</v>
      </c>
      <c r="P78" s="31">
        <v>42558</v>
      </c>
    </row>
    <row r="79" spans="1:16" x14ac:dyDescent="0.25">
      <c r="A79" s="32">
        <f t="shared" si="12"/>
        <v>910022437.13535178</v>
      </c>
      <c r="B79" s="41">
        <v>42558</v>
      </c>
      <c r="D79" s="29"/>
      <c r="E79" s="29"/>
      <c r="I79" s="29">
        <f t="shared" si="10"/>
        <v>53</v>
      </c>
      <c r="J79" s="30">
        <f t="shared" si="8"/>
        <v>779926820.62332428</v>
      </c>
      <c r="K79" s="31">
        <v>42559</v>
      </c>
      <c r="N79" s="29">
        <f t="shared" si="11"/>
        <v>41</v>
      </c>
      <c r="O79" s="30">
        <f t="shared" si="9"/>
        <v>130095616.5120275</v>
      </c>
      <c r="P79" s="31">
        <v>42559</v>
      </c>
    </row>
    <row r="80" spans="1:16" x14ac:dyDescent="0.25">
      <c r="A80" s="32">
        <f t="shared" si="12"/>
        <v>910129119.96792948</v>
      </c>
      <c r="B80" s="41">
        <v>42559</v>
      </c>
      <c r="D80" s="29"/>
      <c r="E80" s="29"/>
      <c r="I80" s="29">
        <f t="shared" si="10"/>
        <v>52</v>
      </c>
      <c r="J80" s="30">
        <f t="shared" si="8"/>
        <v>780017622.9804759</v>
      </c>
      <c r="K80" s="31">
        <v>42560</v>
      </c>
      <c r="N80" s="29">
        <f t="shared" si="11"/>
        <v>40</v>
      </c>
      <c r="O80" s="30">
        <f t="shared" si="9"/>
        <v>130111496.98745357</v>
      </c>
      <c r="P80" s="31">
        <v>42560</v>
      </c>
    </row>
    <row r="81" spans="1:16" x14ac:dyDescent="0.25">
      <c r="A81" s="32">
        <f t="shared" si="12"/>
        <v>910235827.82361317</v>
      </c>
      <c r="B81" s="41">
        <v>42560</v>
      </c>
      <c r="D81" s="29"/>
      <c r="E81" s="29"/>
      <c r="I81" s="29">
        <f t="shared" si="10"/>
        <v>51</v>
      </c>
      <c r="J81" s="30">
        <f t="shared" si="8"/>
        <v>780108446.48327339</v>
      </c>
      <c r="K81" s="31">
        <v>42561</v>
      </c>
      <c r="N81" s="29">
        <f t="shared" si="11"/>
        <v>39</v>
      </c>
      <c r="O81" s="30">
        <f t="shared" si="9"/>
        <v>130127381.34033982</v>
      </c>
      <c r="P81" s="31">
        <v>42561</v>
      </c>
    </row>
    <row r="82" spans="1:16" x14ac:dyDescent="0.25">
      <c r="A82" s="32">
        <f t="shared" si="12"/>
        <v>910342560.71121049</v>
      </c>
      <c r="B82" s="41">
        <v>42561</v>
      </c>
      <c r="D82" s="29"/>
      <c r="E82" s="29"/>
      <c r="I82" s="29">
        <f t="shared" si="10"/>
        <v>50</v>
      </c>
      <c r="J82" s="30">
        <f t="shared" si="8"/>
        <v>780199291.13910389</v>
      </c>
      <c r="K82" s="31">
        <v>42562</v>
      </c>
      <c r="N82" s="29">
        <f t="shared" si="11"/>
        <v>38</v>
      </c>
      <c r="O82" s="30">
        <f t="shared" si="9"/>
        <v>130143269.57210654</v>
      </c>
      <c r="P82" s="31">
        <v>42562</v>
      </c>
    </row>
    <row r="83" spans="1:16" x14ac:dyDescent="0.25">
      <c r="A83" s="32">
        <f t="shared" si="12"/>
        <v>910449318.63953269</v>
      </c>
      <c r="B83" s="41">
        <v>42562</v>
      </c>
      <c r="D83" s="29"/>
      <c r="E83" s="29"/>
      <c r="I83" s="29">
        <f t="shared" si="10"/>
        <v>49</v>
      </c>
      <c r="J83" s="30">
        <f t="shared" si="8"/>
        <v>780290156.95535791</v>
      </c>
      <c r="K83" s="31">
        <v>42563</v>
      </c>
      <c r="N83" s="29">
        <f t="shared" si="11"/>
        <v>37</v>
      </c>
      <c r="O83" s="30">
        <f t="shared" si="9"/>
        <v>130159161.68417475</v>
      </c>
      <c r="P83" s="31">
        <v>42563</v>
      </c>
    </row>
    <row r="84" spans="1:16" x14ac:dyDescent="0.25">
      <c r="A84" s="32">
        <f t="shared" si="12"/>
        <v>910556101.61739624</v>
      </c>
      <c r="B84" s="41">
        <v>42563</v>
      </c>
      <c r="D84" s="29"/>
      <c r="E84" s="29"/>
      <c r="I84" s="29">
        <f t="shared" si="10"/>
        <v>48</v>
      </c>
      <c r="J84" s="30">
        <f t="shared" si="8"/>
        <v>780381043.93943012</v>
      </c>
      <c r="K84" s="31">
        <v>42564</v>
      </c>
      <c r="N84" s="29">
        <f t="shared" si="11"/>
        <v>36</v>
      </c>
      <c r="O84" s="30">
        <f t="shared" si="9"/>
        <v>130175057.6779661</v>
      </c>
      <c r="P84" s="31">
        <v>42564</v>
      </c>
    </row>
    <row r="85" spans="1:16" x14ac:dyDescent="0.25">
      <c r="A85" s="32">
        <f t="shared" si="12"/>
        <v>910662909.65362084</v>
      </c>
      <c r="B85" s="41">
        <v>42564</v>
      </c>
      <c r="D85" s="29"/>
      <c r="E85" s="29"/>
      <c r="I85" s="29">
        <f t="shared" si="10"/>
        <v>47</v>
      </c>
      <c r="J85" s="30">
        <f t="shared" si="8"/>
        <v>780471952.09871793</v>
      </c>
      <c r="K85" s="31">
        <v>42565</v>
      </c>
      <c r="N85" s="29">
        <f t="shared" si="11"/>
        <v>35</v>
      </c>
      <c r="O85" s="30">
        <f t="shared" si="9"/>
        <v>130190957.55490296</v>
      </c>
      <c r="P85" s="31">
        <v>42565</v>
      </c>
    </row>
    <row r="86" spans="1:16" x14ac:dyDescent="0.25">
      <c r="A86" s="32">
        <f t="shared" si="12"/>
        <v>910769742.75703061</v>
      </c>
      <c r="B86" s="41">
        <v>42565</v>
      </c>
      <c r="D86" s="29"/>
      <c r="E86" s="29"/>
      <c r="I86" s="29">
        <f t="shared" si="10"/>
        <v>46</v>
      </c>
      <c r="J86" s="30">
        <f t="shared" si="8"/>
        <v>780562881.44062221</v>
      </c>
      <c r="K86" s="31">
        <v>42566</v>
      </c>
      <c r="N86" s="29">
        <f t="shared" si="11"/>
        <v>34</v>
      </c>
      <c r="O86" s="30">
        <f t="shared" si="9"/>
        <v>130206861.31640835</v>
      </c>
      <c r="P86" s="31">
        <v>42566</v>
      </c>
    </row>
    <row r="87" spans="1:16" x14ac:dyDescent="0.25">
      <c r="A87" s="32">
        <f t="shared" si="12"/>
        <v>910876600.93645394</v>
      </c>
      <c r="B87" s="41">
        <v>42566</v>
      </c>
      <c r="D87" s="29"/>
      <c r="E87" s="29"/>
      <c r="I87" s="29">
        <f t="shared" si="10"/>
        <v>45</v>
      </c>
      <c r="J87" s="30">
        <f t="shared" si="8"/>
        <v>780653831.97254789</v>
      </c>
      <c r="K87" s="31">
        <v>42567</v>
      </c>
      <c r="N87" s="29">
        <f t="shared" si="11"/>
        <v>33</v>
      </c>
      <c r="O87" s="30">
        <f t="shared" si="9"/>
        <v>130222768.96390609</v>
      </c>
      <c r="P87" s="31">
        <v>42567</v>
      </c>
    </row>
    <row r="88" spans="1:16" x14ac:dyDescent="0.25">
      <c r="A88" s="32">
        <f t="shared" si="12"/>
        <v>910983484.20072341</v>
      </c>
      <c r="B88" s="41">
        <v>42567</v>
      </c>
      <c r="D88" s="29"/>
      <c r="E88" s="29"/>
      <c r="I88" s="29">
        <f t="shared" si="10"/>
        <v>44</v>
      </c>
      <c r="J88" s="30">
        <f t="shared" si="8"/>
        <v>780744803.70190275</v>
      </c>
      <c r="K88" s="31">
        <v>42568</v>
      </c>
      <c r="N88" s="29">
        <f t="shared" si="11"/>
        <v>32</v>
      </c>
      <c r="O88" s="30">
        <f t="shared" si="9"/>
        <v>130238680.49882062</v>
      </c>
      <c r="P88" s="31">
        <v>42568</v>
      </c>
    </row>
    <row r="89" spans="1:16" x14ac:dyDescent="0.25">
      <c r="A89" s="32">
        <f t="shared" si="12"/>
        <v>911090392.55867529</v>
      </c>
      <c r="B89" s="41">
        <v>42568</v>
      </c>
      <c r="D89" s="29"/>
      <c r="E89" s="29"/>
      <c r="I89" s="29">
        <f t="shared" si="10"/>
        <v>43</v>
      </c>
      <c r="J89" s="30">
        <f t="shared" si="8"/>
        <v>780835796.63609815</v>
      </c>
      <c r="K89" s="31">
        <v>42569</v>
      </c>
      <c r="N89" s="29">
        <f t="shared" si="11"/>
        <v>31</v>
      </c>
      <c r="O89" s="30">
        <f t="shared" si="9"/>
        <v>130254595.92257708</v>
      </c>
      <c r="P89" s="31">
        <v>42569</v>
      </c>
    </row>
    <row r="90" spans="1:16" x14ac:dyDescent="0.25">
      <c r="A90" s="32">
        <f t="shared" si="12"/>
        <v>911197326.01915061</v>
      </c>
      <c r="B90" s="41">
        <v>42569</v>
      </c>
      <c r="D90" s="29"/>
      <c r="E90" s="29"/>
      <c r="I90" s="29">
        <f t="shared" si="10"/>
        <v>42</v>
      </c>
      <c r="J90" s="30">
        <f t="shared" si="8"/>
        <v>780926810.78254926</v>
      </c>
      <c r="K90" s="31">
        <v>42570</v>
      </c>
      <c r="N90" s="29">
        <f t="shared" si="11"/>
        <v>30</v>
      </c>
      <c r="O90" s="30">
        <f t="shared" si="9"/>
        <v>130270515.23660131</v>
      </c>
      <c r="P90" s="31">
        <v>42570</v>
      </c>
    </row>
    <row r="91" spans="1:16" x14ac:dyDescent="0.25">
      <c r="A91" s="32">
        <f t="shared" si="12"/>
        <v>911304284.59099424</v>
      </c>
      <c r="B91" s="41">
        <v>42570</v>
      </c>
      <c r="D91" s="29"/>
      <c r="E91" s="29"/>
      <c r="I91" s="29">
        <f t="shared" si="10"/>
        <v>41</v>
      </c>
      <c r="J91" s="30">
        <f t="shared" si="8"/>
        <v>781017846.14867437</v>
      </c>
      <c r="K91" s="31">
        <v>42571</v>
      </c>
      <c r="N91" s="29">
        <f t="shared" si="11"/>
        <v>29</v>
      </c>
      <c r="O91" s="30">
        <f t="shared" si="9"/>
        <v>130286438.44231984</v>
      </c>
      <c r="P91" s="31">
        <v>42571</v>
      </c>
    </row>
    <row r="92" spans="1:16" x14ac:dyDescent="0.25">
      <c r="A92" s="32">
        <f t="shared" si="12"/>
        <v>911411268.28305507</v>
      </c>
      <c r="B92" s="41">
        <v>42571</v>
      </c>
      <c r="D92" s="29"/>
      <c r="E92" s="29"/>
      <c r="I92" s="29">
        <f t="shared" si="10"/>
        <v>40</v>
      </c>
      <c r="J92" s="30">
        <f t="shared" si="8"/>
        <v>781108902.74189508</v>
      </c>
      <c r="K92" s="31">
        <v>42572</v>
      </c>
      <c r="N92" s="29">
        <f t="shared" si="11"/>
        <v>28</v>
      </c>
      <c r="O92" s="30">
        <f t="shared" si="9"/>
        <v>130302365.54115994</v>
      </c>
      <c r="P92" s="31">
        <v>42572</v>
      </c>
    </row>
    <row r="93" spans="1:16" x14ac:dyDescent="0.25">
      <c r="A93" s="32">
        <f t="shared" si="12"/>
        <v>911518277.10418653</v>
      </c>
      <c r="B93" s="41">
        <v>42572</v>
      </c>
      <c r="D93" s="29"/>
      <c r="E93" s="29"/>
      <c r="I93" s="29">
        <f t="shared" si="10"/>
        <v>39</v>
      </c>
      <c r="J93" s="30">
        <f t="shared" si="8"/>
        <v>781199980.56963694</v>
      </c>
      <c r="K93" s="31">
        <v>42573</v>
      </c>
      <c r="N93" s="29">
        <f t="shared" si="11"/>
        <v>27</v>
      </c>
      <c r="O93" s="30">
        <f t="shared" si="9"/>
        <v>130318296.53454956</v>
      </c>
      <c r="P93" s="31">
        <v>42573</v>
      </c>
    </row>
    <row r="94" spans="1:16" x14ac:dyDescent="0.25">
      <c r="A94" s="32">
        <f t="shared" si="12"/>
        <v>911625311.06324589</v>
      </c>
      <c r="B94" s="41">
        <v>42573</v>
      </c>
      <c r="D94" s="29"/>
      <c r="E94" s="29"/>
      <c r="I94" s="29">
        <f t="shared" si="10"/>
        <v>38</v>
      </c>
      <c r="J94" s="30">
        <f t="shared" si="8"/>
        <v>781291079.6393286</v>
      </c>
      <c r="K94" s="31">
        <v>42574</v>
      </c>
      <c r="N94" s="29">
        <f t="shared" si="11"/>
        <v>26</v>
      </c>
      <c r="O94" s="30">
        <f t="shared" si="9"/>
        <v>130334231.42391732</v>
      </c>
      <c r="P94" s="31">
        <v>42574</v>
      </c>
    </row>
    <row r="95" spans="1:16" x14ac:dyDescent="0.25">
      <c r="A95" s="32">
        <f t="shared" si="12"/>
        <v>911732370.16909456</v>
      </c>
      <c r="B95" s="41">
        <v>42574</v>
      </c>
      <c r="D95" s="29"/>
      <c r="E95" s="29"/>
      <c r="I95" s="29">
        <f t="shared" si="10"/>
        <v>37</v>
      </c>
      <c r="J95" s="30">
        <f t="shared" si="8"/>
        <v>781382199.95840204</v>
      </c>
      <c r="K95" s="31">
        <v>42575</v>
      </c>
      <c r="N95" s="29">
        <f t="shared" si="11"/>
        <v>25</v>
      </c>
      <c r="O95" s="30">
        <f t="shared" si="9"/>
        <v>130350170.21069252</v>
      </c>
      <c r="P95" s="31">
        <v>42575</v>
      </c>
    </row>
    <row r="96" spans="1:16" x14ac:dyDescent="0.25">
      <c r="A96" s="32">
        <f t="shared" si="12"/>
        <v>911839454.4305985</v>
      </c>
      <c r="B96" s="41">
        <v>42575</v>
      </c>
      <c r="D96" s="29"/>
      <c r="E96" s="29"/>
      <c r="I96" s="29">
        <f t="shared" si="10"/>
        <v>36</v>
      </c>
      <c r="J96" s="30">
        <f t="shared" si="8"/>
        <v>781473341.53429329</v>
      </c>
      <c r="K96" s="31">
        <v>42576</v>
      </c>
      <c r="N96" s="29">
        <f t="shared" si="11"/>
        <v>24</v>
      </c>
      <c r="O96" s="30">
        <f t="shared" si="9"/>
        <v>130366112.89630526</v>
      </c>
      <c r="P96" s="31">
        <v>42576</v>
      </c>
    </row>
    <row r="97" spans="1:16" x14ac:dyDescent="0.25">
      <c r="A97" s="32">
        <f t="shared" si="12"/>
        <v>911946563.8566277</v>
      </c>
      <c r="B97" s="41">
        <v>42576</v>
      </c>
      <c r="D97" s="29"/>
      <c r="E97" s="29"/>
      <c r="I97" s="29">
        <f t="shared" si="10"/>
        <v>35</v>
      </c>
      <c r="J97" s="30">
        <f t="shared" si="8"/>
        <v>781564504.3744415</v>
      </c>
      <c r="K97" s="31">
        <v>42577</v>
      </c>
      <c r="N97" s="29">
        <f t="shared" si="11"/>
        <v>23</v>
      </c>
      <c r="O97" s="30">
        <f t="shared" si="9"/>
        <v>130382059.48218624</v>
      </c>
      <c r="P97" s="31">
        <v>42577</v>
      </c>
    </row>
    <row r="98" spans="1:16" x14ac:dyDescent="0.25">
      <c r="A98" s="32">
        <f t="shared" si="12"/>
        <v>912053698.45605564</v>
      </c>
      <c r="B98" s="41">
        <v>42577</v>
      </c>
      <c r="D98" s="29"/>
      <c r="E98" s="29"/>
      <c r="I98" s="29">
        <f t="shared" si="10"/>
        <v>34</v>
      </c>
      <c r="J98" s="30">
        <f t="shared" si="8"/>
        <v>781655688.48628879</v>
      </c>
      <c r="K98" s="31">
        <v>42578</v>
      </c>
      <c r="N98" s="29">
        <f t="shared" si="11"/>
        <v>22</v>
      </c>
      <c r="O98" s="30">
        <f t="shared" si="9"/>
        <v>130398009.96976691</v>
      </c>
      <c r="P98" s="31">
        <v>42578</v>
      </c>
    </row>
    <row r="99" spans="1:16" x14ac:dyDescent="0.25">
      <c r="A99" s="32">
        <f t="shared" si="12"/>
        <v>912160858.23776126</v>
      </c>
      <c r="B99" s="41">
        <v>42578</v>
      </c>
      <c r="D99" s="29"/>
      <c r="E99" s="29"/>
      <c r="I99" s="29">
        <f t="shared" si="10"/>
        <v>33</v>
      </c>
      <c r="J99" s="30">
        <f t="shared" si="8"/>
        <v>781746893.8772819</v>
      </c>
      <c r="K99" s="31">
        <v>42579</v>
      </c>
      <c r="N99" s="29">
        <f t="shared" si="11"/>
        <v>21</v>
      </c>
      <c r="O99" s="30">
        <f t="shared" si="9"/>
        <v>130413964.36047941</v>
      </c>
      <c r="P99" s="31">
        <v>42579</v>
      </c>
    </row>
    <row r="100" spans="1:16" x14ac:dyDescent="0.25">
      <c r="A100" s="32">
        <f t="shared" si="12"/>
        <v>912268043.2106266</v>
      </c>
      <c r="B100" s="41">
        <v>42579</v>
      </c>
      <c r="D100" s="29"/>
      <c r="E100" s="29"/>
      <c r="I100" s="29">
        <f t="shared" si="10"/>
        <v>32</v>
      </c>
      <c r="J100" s="30">
        <f t="shared" si="8"/>
        <v>781838120.55487013</v>
      </c>
      <c r="K100" s="31">
        <v>42580</v>
      </c>
      <c r="N100" s="29">
        <f t="shared" si="11"/>
        <v>20</v>
      </c>
      <c r="O100" s="30">
        <f t="shared" si="9"/>
        <v>130429922.65575652</v>
      </c>
      <c r="P100" s="31">
        <v>42580</v>
      </c>
    </row>
    <row r="101" spans="1:16" x14ac:dyDescent="0.25">
      <c r="A101" s="32">
        <f t="shared" si="12"/>
        <v>912375253.38353801</v>
      </c>
      <c r="B101" s="41">
        <v>42580</v>
      </c>
      <c r="D101" s="29"/>
      <c r="E101" s="29"/>
      <c r="I101" s="29">
        <f t="shared" si="10"/>
        <v>31</v>
      </c>
      <c r="J101" s="30">
        <f t="shared" si="8"/>
        <v>781929368.52650619</v>
      </c>
      <c r="K101" s="31">
        <v>42581</v>
      </c>
      <c r="N101" s="29">
        <f t="shared" si="11"/>
        <v>19</v>
      </c>
      <c r="O101" s="30">
        <f t="shared" si="9"/>
        <v>130445884.85703187</v>
      </c>
      <c r="P101" s="31">
        <v>42581</v>
      </c>
    </row>
    <row r="102" spans="1:16" x14ac:dyDescent="0.25">
      <c r="A102" s="32">
        <f t="shared" si="12"/>
        <v>912482488.76538682</v>
      </c>
      <c r="B102" s="41">
        <v>42581</v>
      </c>
      <c r="D102" s="29"/>
      <c r="E102" s="29"/>
      <c r="I102" s="29">
        <f t="shared" si="10"/>
        <v>30</v>
      </c>
      <c r="J102" s="30">
        <f t="shared" si="8"/>
        <v>782020637.79964721</v>
      </c>
      <c r="K102" s="31">
        <v>42582</v>
      </c>
      <c r="N102" s="29">
        <f t="shared" si="11"/>
        <v>18</v>
      </c>
      <c r="O102" s="30">
        <f t="shared" si="9"/>
        <v>130461850.96573964</v>
      </c>
      <c r="P102" s="31">
        <v>42582</v>
      </c>
    </row>
    <row r="103" spans="1:16" x14ac:dyDescent="0.25">
      <c r="A103" s="32">
        <f t="shared" si="12"/>
        <v>912589749.3650676</v>
      </c>
      <c r="B103" s="41">
        <v>42582</v>
      </c>
      <c r="D103" s="29"/>
      <c r="E103" s="29"/>
      <c r="I103" s="29">
        <f t="shared" si="10"/>
        <v>29</v>
      </c>
      <c r="J103" s="30">
        <f t="shared" si="8"/>
        <v>782111928.38175285</v>
      </c>
      <c r="K103" s="31">
        <v>42583</v>
      </c>
      <c r="N103" s="29">
        <f t="shared" si="11"/>
        <v>17</v>
      </c>
      <c r="O103" s="30">
        <f t="shared" si="9"/>
        <v>130477820.9833148</v>
      </c>
      <c r="P103" s="31">
        <v>42583</v>
      </c>
    </row>
    <row r="104" spans="1:16" x14ac:dyDescent="0.25">
      <c r="A104" s="32">
        <f t="shared" si="12"/>
        <v>912697035.19147956</v>
      </c>
      <c r="B104" s="41">
        <v>42583</v>
      </c>
      <c r="D104" s="29"/>
      <c r="E104" s="29"/>
      <c r="I104" s="29">
        <f t="shared" si="10"/>
        <v>28</v>
      </c>
      <c r="J104" s="30">
        <f t="shared" si="8"/>
        <v>782203240.28028655</v>
      </c>
      <c r="K104" s="31">
        <v>42584</v>
      </c>
      <c r="N104" s="29">
        <f t="shared" si="11"/>
        <v>16</v>
      </c>
      <c r="O104" s="30">
        <f t="shared" si="9"/>
        <v>130493794.91119297</v>
      </c>
      <c r="P104" s="31">
        <v>42584</v>
      </c>
    </row>
    <row r="105" spans="1:16" x14ac:dyDescent="0.25">
      <c r="A105" s="32">
        <f t="shared" si="12"/>
        <v>912804346.25352597</v>
      </c>
      <c r="B105" s="41">
        <v>42584</v>
      </c>
      <c r="D105" s="29"/>
      <c r="E105" s="29"/>
      <c r="I105" s="29">
        <f t="shared" si="10"/>
        <v>27</v>
      </c>
      <c r="J105" s="30">
        <f t="shared" si="8"/>
        <v>782294573.50271547</v>
      </c>
      <c r="K105" s="31">
        <v>42585</v>
      </c>
      <c r="N105" s="29">
        <f t="shared" si="11"/>
        <v>15</v>
      </c>
      <c r="O105" s="30">
        <f t="shared" si="9"/>
        <v>130509772.75081049</v>
      </c>
      <c r="P105" s="31">
        <v>42585</v>
      </c>
    </row>
    <row r="106" spans="1:16" x14ac:dyDescent="0.25">
      <c r="A106" s="32">
        <f t="shared" si="12"/>
        <v>912911682.56011462</v>
      </c>
      <c r="B106" s="41">
        <v>42585</v>
      </c>
      <c r="D106" s="29"/>
      <c r="E106" s="29"/>
      <c r="I106" s="29">
        <f t="shared" si="10"/>
        <v>26</v>
      </c>
      <c r="J106" s="30">
        <f t="shared" si="8"/>
        <v>782385928.05651009</v>
      </c>
      <c r="K106" s="31">
        <v>42586</v>
      </c>
      <c r="N106" s="29">
        <f t="shared" si="11"/>
        <v>14</v>
      </c>
      <c r="O106" s="30">
        <f t="shared" si="9"/>
        <v>130525754.50360447</v>
      </c>
      <c r="P106" s="31">
        <v>42586</v>
      </c>
    </row>
    <row r="107" spans="1:16" x14ac:dyDescent="0.25">
      <c r="A107" s="32">
        <f t="shared" si="12"/>
        <v>913019044.12015665</v>
      </c>
      <c r="B107" s="41">
        <v>42586</v>
      </c>
      <c r="D107" s="29"/>
      <c r="E107" s="29"/>
      <c r="I107" s="29">
        <f t="shared" si="10"/>
        <v>25</v>
      </c>
      <c r="J107" s="30">
        <f t="shared" si="8"/>
        <v>782477303.94914401</v>
      </c>
      <c r="K107" s="31">
        <v>42587</v>
      </c>
      <c r="N107" s="29">
        <f t="shared" si="11"/>
        <v>13</v>
      </c>
      <c r="O107" s="30">
        <f t="shared" si="9"/>
        <v>130541740.17101263</v>
      </c>
      <c r="P107" s="31">
        <v>42587</v>
      </c>
    </row>
    <row r="108" spans="1:16" x14ac:dyDescent="0.25">
      <c r="A108" s="32">
        <f t="shared" si="12"/>
        <v>913126430.94256866</v>
      </c>
      <c r="B108" s="41">
        <v>42587</v>
      </c>
      <c r="D108" s="29"/>
      <c r="E108" s="29"/>
      <c r="I108" s="29">
        <f t="shared" si="10"/>
        <v>24</v>
      </c>
      <c r="J108" s="30">
        <f t="shared" si="8"/>
        <v>782568701.18809521</v>
      </c>
      <c r="K108" s="31">
        <v>42588</v>
      </c>
      <c r="N108" s="29">
        <f t="shared" si="11"/>
        <v>12</v>
      </c>
      <c r="O108" s="30">
        <f t="shared" si="9"/>
        <v>130557729.75447342</v>
      </c>
      <c r="P108" s="31">
        <v>42588</v>
      </c>
    </row>
    <row r="109" spans="1:16" x14ac:dyDescent="0.25">
      <c r="A109" s="32">
        <f t="shared" si="12"/>
        <v>913233843.03627038</v>
      </c>
      <c r="B109" s="41">
        <v>42588</v>
      </c>
      <c r="D109" s="29"/>
      <c r="E109" s="29"/>
      <c r="I109" s="29">
        <f t="shared" si="10"/>
        <v>23</v>
      </c>
      <c r="J109" s="30">
        <f t="shared" si="8"/>
        <v>782660119.78084433</v>
      </c>
      <c r="K109" s="31">
        <v>42589</v>
      </c>
      <c r="N109" s="29">
        <f t="shared" si="11"/>
        <v>11</v>
      </c>
      <c r="O109" s="30">
        <f t="shared" si="9"/>
        <v>130573723.25542599</v>
      </c>
      <c r="P109" s="31">
        <v>42589</v>
      </c>
    </row>
    <row r="110" spans="1:16" x14ac:dyDescent="0.25">
      <c r="A110" s="32">
        <f t="shared" si="12"/>
        <v>913341280.41018593</v>
      </c>
      <c r="B110" s="41">
        <v>42589</v>
      </c>
      <c r="D110" s="29"/>
      <c r="E110" s="29"/>
      <c r="I110" s="29">
        <f t="shared" si="10"/>
        <v>22</v>
      </c>
      <c r="J110" s="30">
        <f t="shared" si="8"/>
        <v>782751559.73487568</v>
      </c>
      <c r="K110" s="31">
        <v>42590</v>
      </c>
      <c r="N110" s="29">
        <f t="shared" si="11"/>
        <v>10</v>
      </c>
      <c r="O110" s="30">
        <f t="shared" si="9"/>
        <v>130589720.67531027</v>
      </c>
      <c r="P110" s="31">
        <v>42590</v>
      </c>
    </row>
    <row r="111" spans="1:16" x14ac:dyDescent="0.25">
      <c r="A111" s="32">
        <f t="shared" si="12"/>
        <v>913448743.07324433</v>
      </c>
      <c r="B111" s="41">
        <v>42590</v>
      </c>
      <c r="D111" s="29"/>
      <c r="E111" s="29"/>
      <c r="I111" s="29">
        <f t="shared" si="10"/>
        <v>21</v>
      </c>
      <c r="J111" s="30">
        <f t="shared" si="8"/>
        <v>782843021.05767751</v>
      </c>
      <c r="K111" s="31">
        <v>42591</v>
      </c>
      <c r="N111" s="29">
        <f t="shared" si="11"/>
        <v>9</v>
      </c>
      <c r="O111" s="30">
        <f t="shared" si="9"/>
        <v>130605722.01556681</v>
      </c>
      <c r="P111" s="31">
        <v>42591</v>
      </c>
    </row>
    <row r="112" spans="1:16" x14ac:dyDescent="0.25">
      <c r="A112" s="32">
        <f t="shared" si="12"/>
        <v>913556231.03437793</v>
      </c>
      <c r="B112" s="41">
        <v>42591</v>
      </c>
      <c r="D112" s="29"/>
      <c r="E112" s="29"/>
      <c r="I112" s="29">
        <f t="shared" si="10"/>
        <v>20</v>
      </c>
      <c r="J112" s="30">
        <f t="shared" si="8"/>
        <v>782934503.75674105</v>
      </c>
      <c r="K112" s="31">
        <v>42592</v>
      </c>
      <c r="N112" s="29">
        <f t="shared" si="11"/>
        <v>8</v>
      </c>
      <c r="O112" s="30">
        <f t="shared" si="9"/>
        <v>130621727.27763687</v>
      </c>
      <c r="P112" s="31">
        <v>42592</v>
      </c>
    </row>
    <row r="113" spans="1:16" x14ac:dyDescent="0.25">
      <c r="A113" s="32">
        <f t="shared" si="12"/>
        <v>913663744.30252373</v>
      </c>
      <c r="B113" s="41">
        <v>42592</v>
      </c>
      <c r="D113" s="29"/>
      <c r="E113" s="29"/>
      <c r="I113" s="29">
        <f t="shared" si="10"/>
        <v>19</v>
      </c>
      <c r="J113" s="30">
        <f t="shared" si="8"/>
        <v>783026007.83956122</v>
      </c>
      <c r="K113" s="31">
        <v>42593</v>
      </c>
      <c r="N113" s="29">
        <f t="shared" si="11"/>
        <v>7</v>
      </c>
      <c r="O113" s="30">
        <f t="shared" si="9"/>
        <v>130637736.46296248</v>
      </c>
      <c r="P113" s="31">
        <v>42593</v>
      </c>
    </row>
    <row r="114" spans="1:16" x14ac:dyDescent="0.25">
      <c r="A114" s="32">
        <f t="shared" si="12"/>
        <v>913771282.88662291</v>
      </c>
      <c r="B114" s="41">
        <v>42593</v>
      </c>
      <c r="D114" s="29"/>
      <c r="E114" s="29"/>
      <c r="I114" s="29">
        <f t="shared" si="10"/>
        <v>18</v>
      </c>
      <c r="J114" s="30">
        <f t="shared" si="8"/>
        <v>783117533.31363666</v>
      </c>
      <c r="K114" s="31">
        <v>42594</v>
      </c>
      <c r="N114" s="29">
        <f t="shared" si="11"/>
        <v>6</v>
      </c>
      <c r="O114" s="30">
        <f t="shared" si="9"/>
        <v>130653749.57298626</v>
      </c>
      <c r="P114" s="31">
        <v>42594</v>
      </c>
    </row>
    <row r="115" spans="1:16" x14ac:dyDescent="0.25">
      <c r="A115" s="32">
        <f t="shared" si="12"/>
        <v>913878846.79562092</v>
      </c>
      <c r="B115" s="41">
        <v>42594</v>
      </c>
      <c r="D115" s="29"/>
      <c r="E115" s="29"/>
      <c r="I115" s="29">
        <f t="shared" si="10"/>
        <v>17</v>
      </c>
      <c r="J115" s="30">
        <f t="shared" si="8"/>
        <v>783209080.1864692</v>
      </c>
      <c r="K115" s="31">
        <v>42595</v>
      </c>
      <c r="N115" s="29">
        <f t="shared" si="11"/>
        <v>5</v>
      </c>
      <c r="O115" s="30">
        <f t="shared" si="9"/>
        <v>130669766.60915171</v>
      </c>
      <c r="P115" s="31">
        <v>42595</v>
      </c>
    </row>
    <row r="116" spans="1:16" x14ac:dyDescent="0.25">
      <c r="A116" s="32">
        <f t="shared" si="12"/>
        <v>913986436.03846705</v>
      </c>
      <c r="B116" s="41">
        <v>42595</v>
      </c>
      <c r="D116" s="29"/>
      <c r="E116" s="29"/>
      <c r="I116" s="29">
        <f t="shared" si="10"/>
        <v>16</v>
      </c>
      <c r="J116" s="30">
        <f t="shared" si="8"/>
        <v>783300648.46556413</v>
      </c>
      <c r="K116" s="31">
        <v>42596</v>
      </c>
      <c r="N116" s="29">
        <f t="shared" si="11"/>
        <v>4</v>
      </c>
      <c r="O116" s="30">
        <f t="shared" si="9"/>
        <v>130685787.57290289</v>
      </c>
      <c r="P116" s="31">
        <v>42596</v>
      </c>
    </row>
    <row r="117" spans="1:16" x14ac:dyDescent="0.25">
      <c r="A117" s="32">
        <f t="shared" si="12"/>
        <v>914094050.62411547</v>
      </c>
      <c r="B117" s="41">
        <v>42596</v>
      </c>
      <c r="D117" s="29"/>
      <c r="E117" s="29"/>
      <c r="I117" s="29">
        <f t="shared" si="10"/>
        <v>15</v>
      </c>
      <c r="J117" s="30">
        <f t="shared" si="8"/>
        <v>783392238.15843081</v>
      </c>
      <c r="K117" s="31">
        <v>42597</v>
      </c>
      <c r="N117" s="29">
        <f t="shared" si="11"/>
        <v>3</v>
      </c>
      <c r="O117" s="30">
        <f t="shared" si="9"/>
        <v>130701812.46568462</v>
      </c>
      <c r="P117" s="31">
        <v>42597</v>
      </c>
    </row>
    <row r="118" spans="1:16" x14ac:dyDescent="0.25">
      <c r="A118" s="32">
        <f t="shared" si="12"/>
        <v>914201690.56152391</v>
      </c>
      <c r="B118" s="41">
        <v>42597</v>
      </c>
      <c r="D118" s="29"/>
      <c r="E118" s="29"/>
      <c r="I118" s="29">
        <f t="shared" si="10"/>
        <v>14</v>
      </c>
      <c r="J118" s="30">
        <f t="shared" si="8"/>
        <v>783483849.27258146</v>
      </c>
      <c r="K118" s="31">
        <v>42598</v>
      </c>
      <c r="N118" s="29">
        <f t="shared" si="11"/>
        <v>2</v>
      </c>
      <c r="O118" s="30">
        <f t="shared" si="9"/>
        <v>130717841.28894243</v>
      </c>
      <c r="P118" s="31">
        <v>42598</v>
      </c>
    </row>
    <row r="119" spans="1:16" x14ac:dyDescent="0.25">
      <c r="A119" s="32">
        <f t="shared" si="12"/>
        <v>914309355.85965443</v>
      </c>
      <c r="B119" s="41">
        <v>42598</v>
      </c>
      <c r="D119" s="29"/>
      <c r="E119" s="29"/>
      <c r="I119" s="29">
        <f t="shared" si="10"/>
        <v>13</v>
      </c>
      <c r="J119" s="30">
        <f t="shared" si="8"/>
        <v>783575481.81553185</v>
      </c>
      <c r="K119" s="31">
        <v>42599</v>
      </c>
      <c r="N119" s="29">
        <f t="shared" si="11"/>
        <v>1</v>
      </c>
      <c r="O119" s="30">
        <f t="shared" si="9"/>
        <v>130733874.04412258</v>
      </c>
      <c r="P119" s="31">
        <v>42599</v>
      </c>
    </row>
    <row r="120" spans="1:16" x14ac:dyDescent="0.25">
      <c r="A120" s="32">
        <f t="shared" si="12"/>
        <v>914417046.52747393</v>
      </c>
      <c r="B120" s="41">
        <v>42599</v>
      </c>
      <c r="D120" s="29"/>
      <c r="E120" s="29"/>
      <c r="I120" s="29">
        <f t="shared" si="10"/>
        <v>12</v>
      </c>
      <c r="J120" s="30">
        <f t="shared" si="8"/>
        <v>783667135.79480195</v>
      </c>
      <c r="K120" s="31">
        <v>42600</v>
      </c>
      <c r="N120" s="29">
        <f t="shared" si="11"/>
        <v>0</v>
      </c>
      <c r="O120" s="30">
        <f t="shared" si="9"/>
        <v>130749910.73267199</v>
      </c>
      <c r="P120" s="31">
        <v>42600</v>
      </c>
    </row>
    <row r="121" spans="1:16" x14ac:dyDescent="0.25">
      <c r="A121" s="32">
        <f t="shared" si="12"/>
        <v>783758811.2179147</v>
      </c>
      <c r="B121" s="41">
        <v>42600</v>
      </c>
      <c r="D121" s="29"/>
      <c r="E121" s="29"/>
      <c r="I121" s="29">
        <f t="shared" si="10"/>
        <v>11</v>
      </c>
      <c r="J121" s="30">
        <f t="shared" si="8"/>
        <v>783758811.2179147</v>
      </c>
      <c r="K121" s="31">
        <v>42601</v>
      </c>
      <c r="N121" s="29"/>
      <c r="O121" s="30"/>
    </row>
    <row r="122" spans="1:16" x14ac:dyDescent="0.25">
      <c r="A122" s="32">
        <f t="shared" si="12"/>
        <v>783850508.09239626</v>
      </c>
      <c r="B122" s="41">
        <v>42601</v>
      </c>
      <c r="D122" s="29"/>
      <c r="E122" s="29"/>
      <c r="I122" s="29">
        <f t="shared" si="10"/>
        <v>10</v>
      </c>
      <c r="J122" s="30">
        <f t="shared" si="8"/>
        <v>783850508.09239626</v>
      </c>
      <c r="K122" s="31">
        <v>42602</v>
      </c>
      <c r="N122" s="29"/>
      <c r="O122" s="30"/>
    </row>
    <row r="123" spans="1:16" x14ac:dyDescent="0.25">
      <c r="A123" s="32">
        <f t="shared" si="12"/>
        <v>783942226.42577708</v>
      </c>
      <c r="B123" s="41">
        <v>42602</v>
      </c>
      <c r="D123" s="29"/>
      <c r="E123" s="29"/>
      <c r="I123" s="29">
        <f t="shared" si="10"/>
        <v>9</v>
      </c>
      <c r="J123" s="30">
        <f t="shared" si="8"/>
        <v>783942226.42577708</v>
      </c>
      <c r="K123" s="31">
        <v>42603</v>
      </c>
      <c r="N123" s="29"/>
      <c r="O123" s="30"/>
    </row>
    <row r="124" spans="1:16" x14ac:dyDescent="0.25">
      <c r="A124" s="32">
        <f t="shared" si="12"/>
        <v>784033966.22559071</v>
      </c>
      <c r="B124" s="41">
        <v>42603</v>
      </c>
      <c r="D124" s="29"/>
      <c r="E124" s="29"/>
      <c r="I124" s="29">
        <f t="shared" si="10"/>
        <v>8</v>
      </c>
      <c r="J124" s="30">
        <f t="shared" si="8"/>
        <v>784033966.22559071</v>
      </c>
      <c r="K124" s="31">
        <v>42604</v>
      </c>
      <c r="N124" s="29"/>
      <c r="O124" s="30"/>
    </row>
    <row r="125" spans="1:16" x14ac:dyDescent="0.25">
      <c r="A125" s="32">
        <f t="shared" si="12"/>
        <v>784125727.49937415</v>
      </c>
      <c r="B125" s="41">
        <v>42604</v>
      </c>
      <c r="D125" s="29"/>
      <c r="E125" s="29"/>
      <c r="I125" s="29">
        <f t="shared" si="10"/>
        <v>7</v>
      </c>
      <c r="J125" s="30">
        <f t="shared" si="8"/>
        <v>784125727.49937415</v>
      </c>
      <c r="K125" s="31">
        <v>42605</v>
      </c>
      <c r="N125" s="29"/>
      <c r="O125" s="30"/>
    </row>
    <row r="126" spans="1:16" x14ac:dyDescent="0.25">
      <c r="A126" s="32">
        <f t="shared" si="12"/>
        <v>784217510.25466824</v>
      </c>
      <c r="B126" s="41">
        <v>42605</v>
      </c>
      <c r="D126" s="29"/>
      <c r="E126" s="29"/>
      <c r="I126" s="29">
        <f t="shared" si="10"/>
        <v>6</v>
      </c>
      <c r="J126" s="30">
        <f t="shared" si="8"/>
        <v>784217510.25466824</v>
      </c>
      <c r="K126" s="31">
        <v>42606</v>
      </c>
      <c r="N126" s="29"/>
      <c r="O126" s="30"/>
    </row>
    <row r="127" spans="1:16" x14ac:dyDescent="0.25">
      <c r="A127" s="32">
        <f t="shared" si="12"/>
        <v>784309314.499017</v>
      </c>
      <c r="B127" s="41">
        <v>42606</v>
      </c>
      <c r="D127" s="29"/>
      <c r="E127" s="29"/>
      <c r="I127" s="29">
        <f t="shared" si="10"/>
        <v>5</v>
      </c>
      <c r="J127" s="30">
        <f t="shared" si="8"/>
        <v>784309314.499017</v>
      </c>
      <c r="K127" s="31">
        <v>42607</v>
      </c>
      <c r="N127" s="29"/>
      <c r="O127" s="30"/>
    </row>
    <row r="128" spans="1:16" x14ac:dyDescent="0.25">
      <c r="A128" s="32">
        <f t="shared" si="12"/>
        <v>784401140.23996806</v>
      </c>
      <c r="B128" s="41">
        <v>42607</v>
      </c>
      <c r="D128" s="29"/>
      <c r="E128" s="29"/>
      <c r="I128" s="29">
        <f t="shared" si="10"/>
        <v>4</v>
      </c>
      <c r="J128" s="30">
        <f t="shared" si="8"/>
        <v>784401140.23996806</v>
      </c>
      <c r="K128" s="31">
        <v>42608</v>
      </c>
      <c r="N128" s="29"/>
      <c r="O128" s="30"/>
    </row>
    <row r="129" spans="1:15" x14ac:dyDescent="0.25">
      <c r="A129" s="32">
        <f t="shared" si="12"/>
        <v>784492987.48507297</v>
      </c>
      <c r="B129" s="41">
        <v>42608</v>
      </c>
      <c r="D129" s="29"/>
      <c r="E129" s="29"/>
      <c r="I129" s="29">
        <f t="shared" si="10"/>
        <v>3</v>
      </c>
      <c r="J129" s="30">
        <f t="shared" si="8"/>
        <v>784492987.48507297</v>
      </c>
      <c r="K129" s="31">
        <v>42609</v>
      </c>
      <c r="N129" s="29"/>
      <c r="O129" s="30"/>
    </row>
    <row r="130" spans="1:15" x14ac:dyDescent="0.25">
      <c r="A130" s="32">
        <f t="shared" si="12"/>
        <v>784584856.24188626</v>
      </c>
      <c r="B130" s="41">
        <v>42609</v>
      </c>
      <c r="D130" s="29"/>
      <c r="E130" s="29"/>
      <c r="I130" s="29">
        <f t="shared" si="10"/>
        <v>2</v>
      </c>
      <c r="J130" s="30">
        <f t="shared" si="8"/>
        <v>784584856.24188626</v>
      </c>
      <c r="K130" s="31">
        <v>42610</v>
      </c>
      <c r="N130" s="29"/>
      <c r="O130" s="30"/>
    </row>
    <row r="131" spans="1:15" x14ac:dyDescent="0.25">
      <c r="A131" s="32">
        <f t="shared" si="12"/>
        <v>784676746.51796627</v>
      </c>
      <c r="B131" s="41">
        <v>42610</v>
      </c>
      <c r="D131" s="29"/>
      <c r="E131" s="29"/>
      <c r="I131" s="29">
        <f t="shared" si="10"/>
        <v>1</v>
      </c>
      <c r="J131" s="30">
        <f t="shared" si="8"/>
        <v>784676746.51796627</v>
      </c>
      <c r="K131" s="31">
        <v>42611</v>
      </c>
      <c r="N131" s="29"/>
      <c r="O131" s="30"/>
    </row>
    <row r="132" spans="1:15" x14ac:dyDescent="0.25">
      <c r="A132" s="32">
        <f t="shared" si="12"/>
        <v>784768658.32087517</v>
      </c>
      <c r="B132" s="41">
        <v>42611</v>
      </c>
      <c r="D132" s="29"/>
      <c r="E132" s="29"/>
      <c r="I132" s="29">
        <f t="shared" si="10"/>
        <v>0</v>
      </c>
      <c r="J132" s="30">
        <f t="shared" si="8"/>
        <v>784768658.32087517</v>
      </c>
      <c r="K132" s="31">
        <v>42612</v>
      </c>
      <c r="N132" s="29"/>
      <c r="O132" s="30"/>
    </row>
    <row r="133" spans="1:15" x14ac:dyDescent="0.25">
      <c r="A133" s="32">
        <f t="shared" si="12"/>
        <v>0</v>
      </c>
      <c r="B133" s="41">
        <v>42612</v>
      </c>
      <c r="D133" s="29"/>
      <c r="E133" s="29"/>
      <c r="I133" s="29"/>
      <c r="J133" s="34"/>
      <c r="N133" s="29"/>
      <c r="O133" s="34"/>
    </row>
    <row r="134" spans="1:15" x14ac:dyDescent="0.25">
      <c r="B134" s="41"/>
      <c r="D134" s="29"/>
      <c r="E134" s="29"/>
      <c r="I134" s="29"/>
      <c r="J134" s="34"/>
      <c r="N134" s="29"/>
      <c r="O134" s="34"/>
    </row>
    <row r="135" spans="1:15" x14ac:dyDescent="0.25">
      <c r="B135" s="41"/>
      <c r="D135" s="29"/>
      <c r="E135" s="29"/>
      <c r="I135" s="29"/>
      <c r="J135" s="34"/>
      <c r="N135" s="29"/>
      <c r="O135" s="34"/>
    </row>
    <row r="136" spans="1:15" x14ac:dyDescent="0.25">
      <c r="B136" s="41"/>
      <c r="D136" s="29"/>
      <c r="E136" s="29"/>
      <c r="I136" s="29"/>
      <c r="J136" s="34"/>
      <c r="N136" s="29"/>
      <c r="O136" s="34"/>
    </row>
    <row r="137" spans="1:15" x14ac:dyDescent="0.25">
      <c r="D137" s="29"/>
      <c r="E137" s="29"/>
      <c r="I137" s="29"/>
      <c r="J137" s="34"/>
      <c r="N137" s="29"/>
      <c r="O137" s="34"/>
    </row>
    <row r="138" spans="1:15" x14ac:dyDescent="0.25">
      <c r="D138" s="29"/>
      <c r="E138" s="29"/>
      <c r="I138" s="29"/>
      <c r="J138" s="34"/>
      <c r="N138" s="29"/>
      <c r="O138" s="34"/>
    </row>
    <row r="139" spans="1:15" x14ac:dyDescent="0.25">
      <c r="D139" s="29"/>
      <c r="E139" s="29"/>
      <c r="I139" s="29"/>
      <c r="J139" s="34"/>
      <c r="N139" s="29"/>
      <c r="O139" s="34"/>
    </row>
    <row r="140" spans="1:15" x14ac:dyDescent="0.25">
      <c r="D140" s="29"/>
      <c r="E140" s="29"/>
      <c r="I140" s="29"/>
      <c r="J140" s="34"/>
      <c r="N140" s="29"/>
      <c r="O140" s="34"/>
    </row>
    <row r="141" spans="1:15" x14ac:dyDescent="0.25">
      <c r="D141" s="29"/>
      <c r="E141" s="29"/>
      <c r="I141" s="29"/>
      <c r="J141" s="34"/>
      <c r="N141" s="29"/>
      <c r="O141" s="34"/>
    </row>
    <row r="142" spans="1:15" x14ac:dyDescent="0.25">
      <c r="D142" s="29"/>
      <c r="E142" s="29"/>
      <c r="I142" s="29"/>
      <c r="J142" s="34"/>
      <c r="N142" s="29"/>
      <c r="O142" s="34"/>
    </row>
    <row r="143" spans="1:15" x14ac:dyDescent="0.25">
      <c r="D143" s="29"/>
      <c r="E143" s="29"/>
      <c r="I143" s="29"/>
      <c r="J143" s="34"/>
      <c r="N143" s="29"/>
      <c r="O143" s="34"/>
    </row>
    <row r="144" spans="1:15" x14ac:dyDescent="0.25">
      <c r="D144" s="29"/>
      <c r="E144" s="29"/>
      <c r="I144" s="29"/>
      <c r="J144" s="34"/>
      <c r="N144" s="29"/>
      <c r="O144" s="34"/>
    </row>
    <row r="145" spans="4:15" x14ac:dyDescent="0.25">
      <c r="D145" s="29"/>
      <c r="E145" s="29"/>
      <c r="I145" s="29"/>
      <c r="J145" s="34"/>
      <c r="N145" s="29"/>
      <c r="O145" s="34"/>
    </row>
    <row r="146" spans="4:15" x14ac:dyDescent="0.25">
      <c r="D146" s="29"/>
      <c r="E146" s="29"/>
      <c r="I146" s="29"/>
      <c r="J146" s="34"/>
      <c r="N146" s="29"/>
      <c r="O146" s="34"/>
    </row>
    <row r="147" spans="4:15" x14ac:dyDescent="0.25">
      <c r="D147" s="29"/>
      <c r="E147" s="29"/>
      <c r="I147" s="29"/>
      <c r="J147" s="34"/>
      <c r="N147" s="29"/>
      <c r="O147" s="34"/>
    </row>
    <row r="148" spans="4:15" x14ac:dyDescent="0.25">
      <c r="D148" s="29"/>
      <c r="E148" s="29"/>
      <c r="I148" s="29"/>
      <c r="J148" s="34"/>
      <c r="N148" s="29"/>
      <c r="O148" s="34"/>
    </row>
    <row r="149" spans="4:15" x14ac:dyDescent="0.25">
      <c r="D149" s="29"/>
      <c r="E149" s="29"/>
      <c r="I149" s="29"/>
      <c r="J149" s="34"/>
      <c r="N149" s="29"/>
      <c r="O149" s="34"/>
    </row>
    <row r="150" spans="4:15" x14ac:dyDescent="0.25">
      <c r="D150" s="29"/>
      <c r="E150" s="29"/>
      <c r="I150" s="29"/>
      <c r="J150" s="34"/>
      <c r="N150" s="29"/>
      <c r="O150" s="34"/>
    </row>
    <row r="151" spans="4:15" x14ac:dyDescent="0.25">
      <c r="D151" s="29"/>
      <c r="E151" s="29"/>
      <c r="I151" s="29"/>
      <c r="J151" s="34"/>
      <c r="N151" s="29"/>
      <c r="O151" s="34"/>
    </row>
    <row r="152" spans="4:15" x14ac:dyDescent="0.25">
      <c r="D152" s="29"/>
      <c r="E152" s="29"/>
      <c r="I152" s="29"/>
      <c r="J152" s="34"/>
      <c r="N152" s="29"/>
      <c r="O152" s="34"/>
    </row>
    <row r="153" spans="4:15" x14ac:dyDescent="0.25">
      <c r="D153" s="29"/>
      <c r="E153" s="29"/>
      <c r="I153" s="29"/>
      <c r="J153" s="34"/>
      <c r="N153" s="29"/>
      <c r="O153" s="34"/>
    </row>
    <row r="154" spans="4:15" x14ac:dyDescent="0.25">
      <c r="D154" s="29"/>
      <c r="E154" s="29"/>
      <c r="I154" s="29"/>
      <c r="J154" s="34"/>
      <c r="N154" s="29"/>
      <c r="O154" s="34"/>
    </row>
    <row r="155" spans="4:15" x14ac:dyDescent="0.25">
      <c r="D155" s="29"/>
      <c r="E155" s="29"/>
      <c r="I155" s="29"/>
      <c r="J155" s="34"/>
      <c r="N155" s="29"/>
      <c r="O155" s="34"/>
    </row>
    <row r="156" spans="4:15" x14ac:dyDescent="0.25">
      <c r="D156" s="29"/>
      <c r="E156" s="29"/>
      <c r="I156" s="29"/>
      <c r="J156" s="34"/>
      <c r="N156" s="29"/>
      <c r="O156" s="34"/>
    </row>
    <row r="157" spans="4:15" x14ac:dyDescent="0.25">
      <c r="D157" s="29"/>
      <c r="E157" s="29"/>
      <c r="I157" s="29"/>
      <c r="J157" s="34"/>
      <c r="N157" s="29"/>
      <c r="O157" s="34"/>
    </row>
    <row r="158" spans="4:15" x14ac:dyDescent="0.25">
      <c r="D158" s="29"/>
      <c r="E158" s="29"/>
      <c r="I158" s="29"/>
      <c r="J158" s="34"/>
      <c r="N158" s="29"/>
      <c r="O158" s="34"/>
    </row>
    <row r="159" spans="4:15" x14ac:dyDescent="0.25">
      <c r="D159" s="29"/>
      <c r="E159" s="29"/>
      <c r="I159" s="29"/>
      <c r="J159" s="34"/>
      <c r="N159" s="29"/>
      <c r="O159" s="34"/>
    </row>
    <row r="160" spans="4:15" x14ac:dyDescent="0.25">
      <c r="D160" s="29"/>
      <c r="E160" s="29"/>
      <c r="I160" s="29"/>
      <c r="J160" s="34"/>
      <c r="N160" s="29"/>
      <c r="O160" s="34"/>
    </row>
    <row r="161" spans="4:15" x14ac:dyDescent="0.25">
      <c r="D161" s="29"/>
      <c r="E161" s="29"/>
      <c r="I161" s="29"/>
      <c r="J161" s="34"/>
      <c r="N161" s="29"/>
      <c r="O161" s="34"/>
    </row>
    <row r="162" spans="4:15" x14ac:dyDescent="0.25">
      <c r="D162" s="29"/>
      <c r="E162" s="29"/>
      <c r="I162" s="29"/>
      <c r="J162" s="34"/>
      <c r="N162" s="29"/>
      <c r="O162" s="34"/>
    </row>
    <row r="163" spans="4:15" x14ac:dyDescent="0.25">
      <c r="D163" s="29"/>
      <c r="E163" s="29"/>
      <c r="I163" s="29"/>
      <c r="J163" s="34"/>
      <c r="N163" s="29"/>
      <c r="O163" s="34"/>
    </row>
    <row r="164" spans="4:15" x14ac:dyDescent="0.25">
      <c r="D164" s="29"/>
      <c r="E164" s="29"/>
      <c r="I164" s="29"/>
      <c r="J164" s="29"/>
      <c r="N164" s="29"/>
      <c r="O164" s="29"/>
    </row>
    <row r="165" spans="4:15" x14ac:dyDescent="0.25">
      <c r="D165" s="29"/>
      <c r="E165" s="29"/>
      <c r="I165" s="29"/>
      <c r="J165" s="29"/>
      <c r="N165" s="29"/>
      <c r="O165" s="29"/>
    </row>
    <row r="166" spans="4:15" x14ac:dyDescent="0.25">
      <c r="D166" s="29"/>
      <c r="E166" s="29"/>
      <c r="I166" s="29"/>
      <c r="J166" s="29"/>
      <c r="N166" s="29"/>
      <c r="O166" s="29"/>
    </row>
    <row r="167" spans="4:15" x14ac:dyDescent="0.25">
      <c r="D167" s="29"/>
      <c r="E167" s="29"/>
      <c r="I167" s="29"/>
      <c r="J167" s="29"/>
      <c r="N167" s="29"/>
      <c r="O167" s="29"/>
    </row>
    <row r="168" spans="4:15" x14ac:dyDescent="0.25">
      <c r="D168" s="29"/>
      <c r="E168" s="29"/>
      <c r="I168" s="29"/>
      <c r="J168" s="29"/>
      <c r="N168" s="29"/>
      <c r="O168" s="29"/>
    </row>
    <row r="169" spans="4:15" x14ac:dyDescent="0.25">
      <c r="D169" s="29"/>
      <c r="E169" s="29"/>
      <c r="I169" s="29"/>
      <c r="J169" s="29"/>
      <c r="N169" s="29"/>
      <c r="O169" s="29"/>
    </row>
    <row r="170" spans="4:15" x14ac:dyDescent="0.25">
      <c r="D170" s="29"/>
      <c r="E170" s="29"/>
      <c r="I170" s="29"/>
      <c r="J170" s="29"/>
      <c r="N170" s="29"/>
      <c r="O170" s="29"/>
    </row>
    <row r="171" spans="4:15" x14ac:dyDescent="0.25">
      <c r="D171" s="29"/>
      <c r="E171" s="29"/>
      <c r="I171" s="29"/>
      <c r="J171" s="29"/>
      <c r="N171" s="29"/>
      <c r="O171" s="29"/>
    </row>
    <row r="172" spans="4:15" x14ac:dyDescent="0.25">
      <c r="D172" s="29"/>
      <c r="E172" s="29"/>
      <c r="I172" s="29"/>
      <c r="J172" s="29"/>
      <c r="N172" s="29"/>
      <c r="O172" s="29"/>
    </row>
    <row r="173" spans="4:15" x14ac:dyDescent="0.25">
      <c r="D173" s="29"/>
      <c r="E173" s="29"/>
      <c r="I173" s="29"/>
      <c r="J173" s="29"/>
      <c r="N173" s="29"/>
      <c r="O173" s="29"/>
    </row>
    <row r="174" spans="4:15" x14ac:dyDescent="0.25">
      <c r="D174" s="29"/>
      <c r="E174" s="29"/>
      <c r="I174" s="29"/>
      <c r="J174" s="29"/>
      <c r="N174" s="29"/>
      <c r="O174" s="29"/>
    </row>
    <row r="175" spans="4:15" x14ac:dyDescent="0.25">
      <c r="D175" s="29"/>
      <c r="E175" s="29"/>
      <c r="I175" s="29"/>
      <c r="J175" s="29"/>
      <c r="N175" s="29"/>
      <c r="O175" s="29"/>
    </row>
    <row r="176" spans="4:15" x14ac:dyDescent="0.25">
      <c r="D176" s="29"/>
      <c r="E176" s="29"/>
      <c r="I176" s="29"/>
      <c r="J176" s="29"/>
      <c r="N176" s="29"/>
      <c r="O176" s="29"/>
    </row>
    <row r="177" spans="4:15" x14ac:dyDescent="0.25">
      <c r="D177" s="29"/>
      <c r="E177" s="29"/>
      <c r="I177" s="29"/>
      <c r="J177" s="29"/>
      <c r="N177" s="29"/>
      <c r="O177" s="29"/>
    </row>
    <row r="178" spans="4:15" x14ac:dyDescent="0.25">
      <c r="D178" s="29"/>
      <c r="E178" s="29"/>
      <c r="I178" s="29"/>
      <c r="J178" s="29"/>
      <c r="N178" s="29"/>
      <c r="O178" s="29"/>
    </row>
    <row r="179" spans="4:15" x14ac:dyDescent="0.25">
      <c r="D179" s="29"/>
      <c r="E179" s="29"/>
      <c r="I179" s="29"/>
      <c r="J179" s="29"/>
      <c r="N179" s="29"/>
      <c r="O179" s="29"/>
    </row>
    <row r="180" spans="4:15" x14ac:dyDescent="0.25">
      <c r="D180" s="29"/>
      <c r="E180" s="29"/>
      <c r="I180" s="29"/>
      <c r="J180" s="29"/>
      <c r="N180" s="29"/>
      <c r="O180" s="29"/>
    </row>
    <row r="181" spans="4:15" x14ac:dyDescent="0.25">
      <c r="D181" s="29"/>
      <c r="E181" s="29"/>
      <c r="I181" s="29"/>
      <c r="J181" s="29"/>
      <c r="N181" s="29"/>
      <c r="O181" s="29"/>
    </row>
    <row r="182" spans="4:15" x14ac:dyDescent="0.25">
      <c r="D182" s="29"/>
      <c r="E182" s="29"/>
      <c r="I182" s="29"/>
      <c r="J182" s="29"/>
      <c r="N182" s="29"/>
      <c r="O182" s="29"/>
    </row>
    <row r="183" spans="4:15" x14ac:dyDescent="0.25">
      <c r="D183" s="29"/>
      <c r="E183" s="29"/>
      <c r="I183" s="29"/>
      <c r="J183" s="29"/>
      <c r="N183" s="29"/>
      <c r="O183" s="29"/>
    </row>
    <row r="184" spans="4:15" x14ac:dyDescent="0.25">
      <c r="D184" s="29"/>
      <c r="E184" s="29"/>
      <c r="I184" s="29"/>
      <c r="J184" s="29"/>
      <c r="N184" s="29"/>
      <c r="O184" s="29"/>
    </row>
    <row r="185" spans="4:15" x14ac:dyDescent="0.25">
      <c r="D185" s="29"/>
      <c r="E185" s="29"/>
      <c r="I185" s="29"/>
      <c r="J185" s="29"/>
      <c r="N185" s="29"/>
      <c r="O185" s="29"/>
    </row>
    <row r="186" spans="4:15" x14ac:dyDescent="0.25">
      <c r="D186" s="29"/>
      <c r="E186" s="29"/>
      <c r="I186" s="29"/>
      <c r="J186" s="29"/>
      <c r="N186" s="29"/>
      <c r="O186" s="29"/>
    </row>
    <row r="187" spans="4:15" x14ac:dyDescent="0.25">
      <c r="D187" s="29"/>
      <c r="E187" s="29"/>
      <c r="I187" s="29"/>
      <c r="J187" s="29"/>
      <c r="N187" s="29"/>
      <c r="O187" s="29"/>
    </row>
    <row r="188" spans="4:15" x14ac:dyDescent="0.25">
      <c r="D188" s="29"/>
      <c r="E188" s="29"/>
      <c r="I188" s="29"/>
      <c r="J188" s="29"/>
      <c r="N188" s="29"/>
      <c r="O188" s="29"/>
    </row>
    <row r="189" spans="4:15" x14ac:dyDescent="0.25">
      <c r="D189" s="29"/>
      <c r="E189" s="29"/>
      <c r="I189" s="29"/>
      <c r="J189" s="29"/>
      <c r="N189" s="29"/>
      <c r="O189" s="29"/>
    </row>
    <row r="190" spans="4:15" x14ac:dyDescent="0.25">
      <c r="D190" s="29"/>
      <c r="E190" s="29"/>
      <c r="I190" s="29"/>
      <c r="J190" s="29"/>
      <c r="N190" s="29"/>
      <c r="O190" s="29"/>
    </row>
    <row r="191" spans="4:15" x14ac:dyDescent="0.25">
      <c r="D191" s="29"/>
      <c r="E191" s="29"/>
      <c r="I191" s="29"/>
      <c r="J191" s="29"/>
      <c r="N191" s="29"/>
      <c r="O191" s="29"/>
    </row>
    <row r="192" spans="4:15" x14ac:dyDescent="0.25">
      <c r="D192" s="29"/>
      <c r="E192" s="29"/>
      <c r="I192" s="29"/>
      <c r="J192" s="29"/>
      <c r="N192" s="29"/>
      <c r="O192" s="29"/>
    </row>
    <row r="193" spans="4:15" x14ac:dyDescent="0.25">
      <c r="D193" s="29"/>
      <c r="E193" s="29"/>
      <c r="I193" s="29"/>
      <c r="J193" s="29"/>
      <c r="N193" s="29"/>
      <c r="O193" s="29"/>
    </row>
    <row r="194" spans="4:15" x14ac:dyDescent="0.25">
      <c r="D194" s="29"/>
      <c r="E194" s="29"/>
      <c r="I194" s="29"/>
      <c r="J194" s="29"/>
      <c r="N194" s="29"/>
      <c r="O194" s="29"/>
    </row>
    <row r="195" spans="4:15" x14ac:dyDescent="0.25">
      <c r="D195" s="29"/>
      <c r="E195" s="29"/>
      <c r="I195" s="29"/>
      <c r="J195" s="29"/>
      <c r="N195" s="29"/>
      <c r="O195" s="29"/>
    </row>
    <row r="196" spans="4:15" x14ac:dyDescent="0.25">
      <c r="D196" s="29"/>
      <c r="E196" s="29"/>
      <c r="I196" s="29"/>
      <c r="J196" s="29"/>
      <c r="N196" s="29"/>
      <c r="O196" s="29"/>
    </row>
    <row r="197" spans="4:15" x14ac:dyDescent="0.25">
      <c r="D197" s="29"/>
      <c r="E197" s="29"/>
      <c r="I197" s="29"/>
      <c r="J197" s="29"/>
      <c r="N197" s="29"/>
      <c r="O197" s="29"/>
    </row>
    <row r="198" spans="4:15" x14ac:dyDescent="0.25">
      <c r="D198" s="29"/>
      <c r="E198" s="29"/>
      <c r="I198" s="29"/>
      <c r="J198" s="29"/>
      <c r="N198" s="29"/>
      <c r="O198" s="29"/>
    </row>
    <row r="199" spans="4:15" x14ac:dyDescent="0.25">
      <c r="D199" s="29"/>
      <c r="E199" s="29"/>
      <c r="I199" s="29"/>
      <c r="J199" s="29"/>
      <c r="N199" s="29"/>
      <c r="O199" s="29"/>
    </row>
    <row r="200" spans="4:15" x14ac:dyDescent="0.25">
      <c r="D200" s="29"/>
      <c r="E200" s="29"/>
      <c r="I200" s="29"/>
      <c r="J200" s="29"/>
      <c r="N200" s="29"/>
      <c r="O200" s="29"/>
    </row>
    <row r="201" spans="4:15" x14ac:dyDescent="0.25">
      <c r="D201" s="29"/>
      <c r="E201" s="29"/>
      <c r="I201" s="29"/>
      <c r="J201" s="29"/>
      <c r="N201" s="29"/>
      <c r="O201" s="29"/>
    </row>
    <row r="202" spans="4:15" x14ac:dyDescent="0.25">
      <c r="D202" s="29"/>
      <c r="E202" s="29"/>
      <c r="I202" s="29"/>
      <c r="J202" s="29"/>
      <c r="N202" s="29"/>
      <c r="O202" s="29"/>
    </row>
    <row r="203" spans="4:15" x14ac:dyDescent="0.25">
      <c r="D203" s="29"/>
      <c r="E203" s="29"/>
      <c r="I203" s="29"/>
      <c r="J203" s="29"/>
      <c r="N203" s="29"/>
      <c r="O203" s="29"/>
    </row>
    <row r="204" spans="4:15" x14ac:dyDescent="0.25">
      <c r="D204" s="29"/>
      <c r="E204" s="29"/>
      <c r="I204" s="29"/>
      <c r="J204" s="29"/>
      <c r="N204" s="29"/>
      <c r="O204" s="29"/>
    </row>
    <row r="205" spans="4:15" x14ac:dyDescent="0.25">
      <c r="D205" s="29"/>
      <c r="E205" s="29"/>
      <c r="I205" s="29"/>
      <c r="J205" s="29"/>
      <c r="N205" s="29"/>
      <c r="O205" s="29"/>
    </row>
    <row r="206" spans="4:15" x14ac:dyDescent="0.25">
      <c r="D206" s="29"/>
      <c r="E206" s="29"/>
      <c r="I206" s="29"/>
      <c r="J206" s="29"/>
      <c r="N206" s="29"/>
      <c r="O206" s="29"/>
    </row>
    <row r="207" spans="4:15" x14ac:dyDescent="0.25">
      <c r="D207" s="29"/>
      <c r="E207" s="29"/>
      <c r="I207" s="29"/>
      <c r="J207" s="29"/>
      <c r="N207" s="29"/>
      <c r="O207" s="29"/>
    </row>
    <row r="208" spans="4:15" x14ac:dyDescent="0.25">
      <c r="D208" s="29"/>
      <c r="E208" s="29"/>
      <c r="I208" s="29"/>
      <c r="J208" s="29"/>
      <c r="N208" s="29"/>
      <c r="O208" s="29"/>
    </row>
    <row r="209" spans="4:15" x14ac:dyDescent="0.25">
      <c r="D209" s="29"/>
      <c r="E209" s="29"/>
      <c r="I209" s="29"/>
      <c r="J209" s="29"/>
      <c r="N209" s="29"/>
      <c r="O209" s="29"/>
    </row>
    <row r="210" spans="4:15" x14ac:dyDescent="0.25">
      <c r="D210" s="29"/>
      <c r="E210" s="29"/>
      <c r="I210" s="29"/>
      <c r="J210" s="29"/>
      <c r="N210" s="29"/>
      <c r="O210" s="29"/>
    </row>
    <row r="211" spans="4:15" x14ac:dyDescent="0.25">
      <c r="D211" s="29"/>
      <c r="E211" s="29"/>
      <c r="I211" s="29"/>
      <c r="J211" s="29"/>
      <c r="N211" s="29"/>
      <c r="O211" s="29"/>
    </row>
    <row r="212" spans="4:15" x14ac:dyDescent="0.25">
      <c r="D212" s="29"/>
      <c r="E212" s="29"/>
      <c r="I212" s="29"/>
      <c r="J212" s="29"/>
      <c r="N212" s="29"/>
      <c r="O212" s="29"/>
    </row>
    <row r="213" spans="4:15" x14ac:dyDescent="0.25">
      <c r="D213" s="29"/>
      <c r="E213" s="29"/>
      <c r="I213" s="29"/>
      <c r="J213" s="29"/>
      <c r="N213" s="29"/>
      <c r="O213" s="29"/>
    </row>
    <row r="214" spans="4:15" x14ac:dyDescent="0.25">
      <c r="D214" s="29"/>
      <c r="E214" s="29"/>
      <c r="I214" s="29"/>
      <c r="J214" s="29"/>
      <c r="N214" s="29"/>
      <c r="O214" s="29"/>
    </row>
    <row r="215" spans="4:15" x14ac:dyDescent="0.25">
      <c r="D215" s="29"/>
      <c r="E215" s="29"/>
      <c r="I215" s="29"/>
      <c r="J215" s="29"/>
      <c r="N215" s="29"/>
      <c r="O215" s="29"/>
    </row>
    <row r="216" spans="4:15" x14ac:dyDescent="0.25">
      <c r="D216" s="29"/>
      <c r="E216" s="29"/>
      <c r="I216" s="29"/>
      <c r="J216" s="29"/>
      <c r="N216" s="29"/>
      <c r="O216" s="29"/>
    </row>
    <row r="217" spans="4:15" x14ac:dyDescent="0.25">
      <c r="D217" s="29"/>
      <c r="E217" s="29"/>
      <c r="I217" s="29"/>
      <c r="J217" s="29"/>
      <c r="N217" s="29"/>
      <c r="O217" s="29"/>
    </row>
    <row r="218" spans="4:15" x14ac:dyDescent="0.25">
      <c r="D218" s="29"/>
      <c r="E218" s="29"/>
      <c r="I218" s="29"/>
      <c r="J218" s="29"/>
      <c r="N218" s="29"/>
      <c r="O218" s="29"/>
    </row>
    <row r="219" spans="4:15" x14ac:dyDescent="0.25">
      <c r="D219" s="29"/>
      <c r="E219" s="29"/>
      <c r="I219" s="29"/>
      <c r="J219" s="29"/>
      <c r="N219" s="29"/>
      <c r="O219" s="29"/>
    </row>
    <row r="220" spans="4:15" x14ac:dyDescent="0.25">
      <c r="D220" s="29"/>
      <c r="E220" s="29"/>
      <c r="I220" s="29"/>
      <c r="J220" s="29"/>
      <c r="N220" s="29"/>
      <c r="O220" s="29"/>
    </row>
    <row r="221" spans="4:15" x14ac:dyDescent="0.25">
      <c r="D221" s="29"/>
      <c r="E221" s="29"/>
      <c r="I221" s="29"/>
      <c r="J221" s="29"/>
      <c r="N221" s="29"/>
      <c r="O221" s="29"/>
    </row>
    <row r="222" spans="4:15" x14ac:dyDescent="0.25">
      <c r="D222" s="29"/>
      <c r="E222" s="29"/>
      <c r="I222" s="29"/>
      <c r="J222" s="29"/>
      <c r="N222" s="29"/>
      <c r="O222" s="29"/>
    </row>
    <row r="223" spans="4:15" x14ac:dyDescent="0.25">
      <c r="D223" s="29"/>
      <c r="E223" s="29"/>
      <c r="I223" s="29"/>
      <c r="J223" s="29"/>
      <c r="N223" s="29"/>
      <c r="O223" s="29"/>
    </row>
    <row r="224" spans="4:15" x14ac:dyDescent="0.25">
      <c r="D224" s="29"/>
      <c r="E224" s="29"/>
      <c r="I224" s="29"/>
      <c r="J224" s="29"/>
      <c r="N224" s="29"/>
      <c r="O224" s="29"/>
    </row>
    <row r="225" spans="4:15" x14ac:dyDescent="0.25">
      <c r="D225" s="29"/>
      <c r="E225" s="29"/>
      <c r="I225" s="29"/>
      <c r="J225" s="29"/>
      <c r="N225" s="29"/>
      <c r="O225" s="29"/>
    </row>
    <row r="226" spans="4:15" x14ac:dyDescent="0.25">
      <c r="D226" s="29"/>
      <c r="E226" s="29"/>
      <c r="I226" s="29"/>
      <c r="J226" s="29"/>
      <c r="N226" s="29"/>
      <c r="O226" s="29"/>
    </row>
    <row r="227" spans="4:15" x14ac:dyDescent="0.25">
      <c r="D227" s="29"/>
      <c r="E227" s="29"/>
      <c r="I227" s="29"/>
      <c r="J227" s="29"/>
      <c r="N227" s="29"/>
      <c r="O227" s="29"/>
    </row>
    <row r="228" spans="4:15" x14ac:dyDescent="0.25">
      <c r="D228" s="29"/>
      <c r="E228" s="29"/>
      <c r="I228" s="29"/>
      <c r="J228" s="29"/>
      <c r="N228" s="29"/>
      <c r="O228" s="29"/>
    </row>
    <row r="229" spans="4:15" x14ac:dyDescent="0.25">
      <c r="D229" s="29"/>
      <c r="E229" s="29"/>
      <c r="I229" s="29"/>
      <c r="J229" s="29"/>
      <c r="N229" s="29"/>
      <c r="O229" s="29"/>
    </row>
    <row r="230" spans="4:15" x14ac:dyDescent="0.25">
      <c r="D230" s="29"/>
      <c r="E230" s="29"/>
      <c r="I230" s="29"/>
      <c r="J230" s="29"/>
      <c r="N230" s="29"/>
      <c r="O230" s="29"/>
    </row>
    <row r="231" spans="4:15" x14ac:dyDescent="0.25">
      <c r="D231" s="29"/>
      <c r="E231" s="29"/>
      <c r="I231" s="29"/>
      <c r="J231" s="29"/>
      <c r="N231" s="29"/>
      <c r="O231" s="29"/>
    </row>
    <row r="232" spans="4:15" x14ac:dyDescent="0.25">
      <c r="D232" s="29"/>
      <c r="E232" s="29"/>
      <c r="I232" s="29"/>
      <c r="J232" s="29"/>
      <c r="N232" s="29"/>
      <c r="O232" s="29"/>
    </row>
    <row r="233" spans="4:15" x14ac:dyDescent="0.25">
      <c r="D233" s="29"/>
      <c r="E233" s="29"/>
      <c r="I233" s="29"/>
      <c r="J233" s="29"/>
      <c r="N233" s="29"/>
      <c r="O233" s="29"/>
    </row>
    <row r="234" spans="4:15" x14ac:dyDescent="0.25">
      <c r="D234" s="29"/>
      <c r="E234" s="29"/>
      <c r="I234" s="29"/>
      <c r="J234" s="29"/>
      <c r="N234" s="29"/>
      <c r="O234" s="29"/>
    </row>
    <row r="235" spans="4:15" x14ac:dyDescent="0.25">
      <c r="D235" s="29"/>
      <c r="E235" s="29"/>
      <c r="I235" s="29"/>
      <c r="J235" s="29"/>
      <c r="N235" s="29"/>
      <c r="O235" s="29"/>
    </row>
    <row r="236" spans="4:15" x14ac:dyDescent="0.25">
      <c r="D236" s="29"/>
      <c r="E236" s="29"/>
      <c r="I236" s="29"/>
      <c r="J236" s="29"/>
      <c r="N236" s="29"/>
      <c r="O236" s="29"/>
    </row>
    <row r="237" spans="4:15" x14ac:dyDescent="0.25">
      <c r="D237" s="29"/>
      <c r="E237" s="29"/>
      <c r="I237" s="29"/>
      <c r="J237" s="29"/>
      <c r="N237" s="29"/>
      <c r="O237" s="29"/>
    </row>
    <row r="238" spans="4:15" x14ac:dyDescent="0.25">
      <c r="D238" s="29"/>
      <c r="E238" s="29"/>
      <c r="I238" s="29"/>
      <c r="J238" s="29"/>
      <c r="N238" s="29"/>
      <c r="O238" s="29"/>
    </row>
    <row r="239" spans="4:15" x14ac:dyDescent="0.25">
      <c r="D239" s="29"/>
      <c r="E239" s="29"/>
      <c r="I239" s="29"/>
      <c r="J239" s="29"/>
      <c r="N239" s="29"/>
      <c r="O239" s="29"/>
    </row>
    <row r="240" spans="4:15" x14ac:dyDescent="0.25">
      <c r="D240" s="29"/>
      <c r="E240" s="29"/>
      <c r="I240" s="29"/>
      <c r="J240" s="29"/>
      <c r="N240" s="29"/>
      <c r="O240" s="29"/>
    </row>
    <row r="241" spans="4:15" x14ac:dyDescent="0.25">
      <c r="D241" s="29"/>
      <c r="E241" s="29"/>
      <c r="I241" s="29"/>
      <c r="J241" s="29"/>
      <c r="N241" s="29"/>
      <c r="O241" s="29"/>
    </row>
    <row r="242" spans="4:15" x14ac:dyDescent="0.25">
      <c r="D242" s="29"/>
      <c r="E242" s="29"/>
      <c r="I242" s="29"/>
      <c r="J242" s="29"/>
      <c r="N242" s="29"/>
      <c r="O242" s="29"/>
    </row>
    <row r="243" spans="4:15" x14ac:dyDescent="0.25">
      <c r="D243" s="29"/>
      <c r="E243" s="29"/>
      <c r="I243" s="29"/>
      <c r="J243" s="29"/>
      <c r="N243" s="29"/>
      <c r="O243" s="29"/>
    </row>
    <row r="244" spans="4:15" x14ac:dyDescent="0.25">
      <c r="D244" s="29"/>
      <c r="E244" s="29"/>
      <c r="I244" s="29"/>
      <c r="J244" s="29"/>
      <c r="N244" s="29"/>
      <c r="O244" s="29"/>
    </row>
    <row r="245" spans="4:15" x14ac:dyDescent="0.25">
      <c r="D245" s="29"/>
      <c r="E245" s="29"/>
      <c r="I245" s="29"/>
      <c r="J245" s="29"/>
      <c r="N245" s="29"/>
      <c r="O245" s="29"/>
    </row>
    <row r="246" spans="4:15" x14ac:dyDescent="0.25">
      <c r="D246" s="29"/>
      <c r="E246" s="29"/>
      <c r="I246" s="29"/>
      <c r="J246" s="29"/>
      <c r="N246" s="29"/>
      <c r="O246" s="29"/>
    </row>
    <row r="247" spans="4:15" x14ac:dyDescent="0.25">
      <c r="D247" s="29"/>
      <c r="E247" s="29"/>
      <c r="I247" s="29"/>
      <c r="J247" s="29"/>
      <c r="N247" s="29"/>
      <c r="O247" s="29"/>
    </row>
    <row r="248" spans="4:15" x14ac:dyDescent="0.25">
      <c r="D248" s="29"/>
      <c r="E248" s="29"/>
      <c r="I248" s="29"/>
      <c r="J248" s="29"/>
      <c r="N248" s="29"/>
      <c r="O248" s="29"/>
    </row>
    <row r="249" spans="4:15" x14ac:dyDescent="0.25">
      <c r="D249" s="29"/>
      <c r="E249" s="29"/>
      <c r="I249" s="29"/>
      <c r="J249" s="29"/>
      <c r="N249" s="29"/>
      <c r="O249" s="29"/>
    </row>
    <row r="250" spans="4:15" x14ac:dyDescent="0.25">
      <c r="D250" s="29"/>
      <c r="E250" s="29"/>
      <c r="I250" s="29"/>
      <c r="J250" s="29"/>
      <c r="N250" s="29"/>
      <c r="O250" s="29"/>
    </row>
    <row r="251" spans="4:15" x14ac:dyDescent="0.25">
      <c r="D251" s="29"/>
      <c r="E251" s="29"/>
      <c r="I251" s="29"/>
      <c r="J251" s="29"/>
      <c r="N251" s="29"/>
      <c r="O251" s="29"/>
    </row>
    <row r="252" spans="4:15" x14ac:dyDescent="0.25">
      <c r="D252" s="29"/>
      <c r="E252" s="29"/>
      <c r="I252" s="29"/>
      <c r="J252" s="29"/>
      <c r="N252" s="29"/>
      <c r="O252" s="29"/>
    </row>
    <row r="253" spans="4:15" x14ac:dyDescent="0.25">
      <c r="D253" s="29"/>
      <c r="E253" s="29"/>
      <c r="I253" s="29"/>
      <c r="J253" s="29"/>
      <c r="N253" s="29"/>
      <c r="O253" s="29"/>
    </row>
    <row r="254" spans="4:15" x14ac:dyDescent="0.25">
      <c r="D254" s="29"/>
      <c r="E254" s="29"/>
      <c r="I254" s="29"/>
      <c r="J254" s="29"/>
      <c r="N254" s="29"/>
      <c r="O254" s="29"/>
    </row>
    <row r="255" spans="4:15" x14ac:dyDescent="0.25">
      <c r="D255" s="29"/>
      <c r="E255" s="29"/>
      <c r="I255" s="29"/>
      <c r="J255" s="29"/>
      <c r="N255" s="29"/>
      <c r="O255" s="29"/>
    </row>
    <row r="256" spans="4:15" x14ac:dyDescent="0.25">
      <c r="D256" s="29"/>
      <c r="E256" s="29"/>
      <c r="I256" s="29"/>
      <c r="J256" s="29"/>
      <c r="N256" s="29"/>
      <c r="O256" s="29"/>
    </row>
  </sheetData>
  <mergeCells count="1">
    <mergeCell ref="A7:B7"/>
  </mergeCells>
  <conditionalFormatting sqref="B1:B1048576">
    <cfRule type="cellIs" dxfId="1" priority="1" operator="equal">
      <formula>TODAY()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>
    <tabColor rgb="FF92D050"/>
  </sheetPr>
  <dimension ref="A3:I30"/>
  <sheetViews>
    <sheetView zoomScale="90" zoomScaleNormal="90" workbookViewId="0">
      <selection activeCell="I17" sqref="I17"/>
    </sheetView>
  </sheetViews>
  <sheetFormatPr baseColWidth="10" defaultRowHeight="15" x14ac:dyDescent="0.25"/>
  <cols>
    <col min="2" max="2" width="22.140625" bestFit="1" customWidth="1"/>
    <col min="3" max="3" width="16.85546875" customWidth="1"/>
    <col min="4" max="4" width="15.28515625" customWidth="1"/>
    <col min="8" max="8" width="17.5703125" bestFit="1" customWidth="1"/>
    <col min="9" max="9" width="14" bestFit="1" customWidth="1"/>
  </cols>
  <sheetData>
    <row r="3" spans="1:9" x14ac:dyDescent="0.25">
      <c r="B3" s="100" t="s">
        <v>63</v>
      </c>
      <c r="C3" s="100"/>
      <c r="H3" s="90" t="s">
        <v>102</v>
      </c>
    </row>
    <row r="4" spans="1:9" ht="8.25" customHeight="1" x14ac:dyDescent="0.25"/>
    <row r="5" spans="1:9" x14ac:dyDescent="0.25">
      <c r="A5" t="s">
        <v>65</v>
      </c>
      <c r="B5" s="43" t="s">
        <v>49</v>
      </c>
      <c r="C5" s="42">
        <v>518108489</v>
      </c>
      <c r="D5" t="s">
        <v>52</v>
      </c>
      <c r="E5" t="s">
        <v>57</v>
      </c>
      <c r="F5" s="41">
        <v>42552</v>
      </c>
      <c r="H5" s="33">
        <f>SUM(C5:C7)</f>
        <v>1422539371</v>
      </c>
      <c r="I5" t="s">
        <v>103</v>
      </c>
    </row>
    <row r="6" spans="1:9" x14ac:dyDescent="0.25">
      <c r="B6" s="43" t="s">
        <v>55</v>
      </c>
      <c r="C6" s="42">
        <v>775178624</v>
      </c>
      <c r="D6" t="s">
        <v>53</v>
      </c>
      <c r="E6" t="s">
        <v>58</v>
      </c>
      <c r="F6" s="41">
        <v>42612</v>
      </c>
      <c r="H6" s="32">
        <f>+'Sintetico Liquidez'!A21</f>
        <v>1421702795.4475276</v>
      </c>
      <c r="I6" t="s">
        <v>104</v>
      </c>
    </row>
    <row r="7" spans="1:9" x14ac:dyDescent="0.25">
      <c r="B7" s="43" t="s">
        <v>56</v>
      </c>
      <c r="C7" s="42">
        <v>129252258</v>
      </c>
      <c r="D7" t="s">
        <v>54</v>
      </c>
      <c r="E7" t="s">
        <v>59</v>
      </c>
      <c r="F7" s="41">
        <v>42600</v>
      </c>
      <c r="H7" s="97">
        <f>+H6-H5</f>
        <v>-836575.55247235298</v>
      </c>
    </row>
    <row r="8" spans="1:9" x14ac:dyDescent="0.25">
      <c r="B8" s="43" t="s">
        <v>62</v>
      </c>
      <c r="C8" s="42">
        <f>+'FWD LIquidez'!M14</f>
        <v>-1884725.0000000165</v>
      </c>
    </row>
    <row r="9" spans="1:9" x14ac:dyDescent="0.25">
      <c r="B9" s="44" t="s">
        <v>50</v>
      </c>
      <c r="C9" s="45">
        <f>SUM(C5:C8)</f>
        <v>1420654646</v>
      </c>
    </row>
    <row r="10" spans="1:9" x14ac:dyDescent="0.25">
      <c r="B10" s="48" t="s">
        <v>51</v>
      </c>
      <c r="C10" s="49">
        <f>+'Sintetico Liquidez'!A21-'R° Sintetico Liquidez'!C9</f>
        <v>1048149.447527647</v>
      </c>
      <c r="D10" t="s">
        <v>101</v>
      </c>
    </row>
    <row r="11" spans="1:9" x14ac:dyDescent="0.25">
      <c r="C11" s="46">
        <f>+C8+C10</f>
        <v>-836575.55247236951</v>
      </c>
      <c r="H11" s="96">
        <f>+H7-C11</f>
        <v>1.6530975699424744E-8</v>
      </c>
    </row>
    <row r="12" spans="1:9" x14ac:dyDescent="0.25">
      <c r="C12" s="46"/>
    </row>
    <row r="13" spans="1:9" x14ac:dyDescent="0.25">
      <c r="B13" s="100" t="s">
        <v>63</v>
      </c>
      <c r="C13" s="100"/>
    </row>
    <row r="15" spans="1:9" x14ac:dyDescent="0.25">
      <c r="A15" t="s">
        <v>66</v>
      </c>
      <c r="B15" s="43" t="s">
        <v>49</v>
      </c>
      <c r="C15" s="42"/>
      <c r="D15" t="s">
        <v>52</v>
      </c>
      <c r="E15" t="s">
        <v>57</v>
      </c>
      <c r="F15" s="41">
        <v>42552</v>
      </c>
    </row>
    <row r="16" spans="1:9" x14ac:dyDescent="0.25">
      <c r="B16" s="43" t="s">
        <v>55</v>
      </c>
      <c r="C16" s="42"/>
      <c r="D16" t="s">
        <v>53</v>
      </c>
      <c r="E16" t="s">
        <v>58</v>
      </c>
      <c r="F16" s="41">
        <v>42612</v>
      </c>
    </row>
    <row r="17" spans="1:6" x14ac:dyDescent="0.25">
      <c r="B17" s="43" t="s">
        <v>56</v>
      </c>
      <c r="C17" s="42"/>
      <c r="D17" t="s">
        <v>54</v>
      </c>
      <c r="E17" t="s">
        <v>59</v>
      </c>
      <c r="F17" s="41">
        <v>42600</v>
      </c>
    </row>
    <row r="18" spans="1:6" x14ac:dyDescent="0.25">
      <c r="B18" s="43" t="s">
        <v>62</v>
      </c>
      <c r="C18" s="42"/>
      <c r="D18" t="s">
        <v>68</v>
      </c>
    </row>
    <row r="19" spans="1:6" x14ac:dyDescent="0.25">
      <c r="B19" s="44" t="s">
        <v>50</v>
      </c>
      <c r="C19" s="45">
        <f>SUM(C15:C18)</f>
        <v>0</v>
      </c>
    </row>
    <row r="20" spans="1:6" x14ac:dyDescent="0.25">
      <c r="B20" s="48" t="s">
        <v>51</v>
      </c>
      <c r="C20" s="49">
        <f>+'Sintetico Liquidez'!A15-'R° Sintetico Liquidez'!C19</f>
        <v>1420707864.7104454</v>
      </c>
    </row>
    <row r="21" spans="1:6" ht="14.25" customHeight="1" x14ac:dyDescent="0.25"/>
    <row r="22" spans="1:6" ht="14.25" customHeight="1" x14ac:dyDescent="0.25"/>
    <row r="23" spans="1:6" x14ac:dyDescent="0.25">
      <c r="B23" s="100" t="s">
        <v>63</v>
      </c>
      <c r="C23" s="100"/>
    </row>
    <row r="25" spans="1:6" x14ac:dyDescent="0.25">
      <c r="A25" t="s">
        <v>67</v>
      </c>
      <c r="B25" s="43" t="s">
        <v>49</v>
      </c>
      <c r="C25" s="42"/>
      <c r="D25" t="s">
        <v>52</v>
      </c>
      <c r="E25" t="s">
        <v>57</v>
      </c>
      <c r="F25" s="41">
        <v>42552</v>
      </c>
    </row>
    <row r="26" spans="1:6" x14ac:dyDescent="0.25">
      <c r="B26" s="43" t="s">
        <v>55</v>
      </c>
      <c r="C26" s="42"/>
      <c r="D26" t="s">
        <v>53</v>
      </c>
      <c r="E26" t="s">
        <v>58</v>
      </c>
      <c r="F26" s="41">
        <v>42612</v>
      </c>
    </row>
    <row r="27" spans="1:6" x14ac:dyDescent="0.25">
      <c r="B27" s="43" t="s">
        <v>56</v>
      </c>
      <c r="C27" s="42"/>
      <c r="D27" t="s">
        <v>54</v>
      </c>
      <c r="E27" t="s">
        <v>59</v>
      </c>
      <c r="F27" s="41">
        <v>42600</v>
      </c>
    </row>
    <row r="28" spans="1:6" x14ac:dyDescent="0.25">
      <c r="B28" s="43" t="s">
        <v>62</v>
      </c>
      <c r="C28" s="42"/>
      <c r="D28" t="s">
        <v>68</v>
      </c>
    </row>
    <row r="29" spans="1:6" x14ac:dyDescent="0.25">
      <c r="B29" s="44" t="s">
        <v>50</v>
      </c>
      <c r="C29" s="45">
        <f>SUM(C25:C28)</f>
        <v>0</v>
      </c>
    </row>
    <row r="30" spans="1:6" x14ac:dyDescent="0.25">
      <c r="B30" s="48" t="s">
        <v>51</v>
      </c>
      <c r="C30" s="49">
        <f>+'Sintetico Liquidez'!A15-'R° Sintetico Liquidez'!C29</f>
        <v>1420707864.7104454</v>
      </c>
    </row>
  </sheetData>
  <mergeCells count="3">
    <mergeCell ref="B3:C3"/>
    <mergeCell ref="B13:C13"/>
    <mergeCell ref="B23:C23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>
    <tabColor theme="3" tint="0.59999389629810485"/>
  </sheetPr>
  <dimension ref="A1:R162"/>
  <sheetViews>
    <sheetView topLeftCell="F1" zoomScale="90" zoomScaleNormal="90" workbookViewId="0">
      <selection activeCell="I2" sqref="I2"/>
    </sheetView>
  </sheetViews>
  <sheetFormatPr baseColWidth="10" defaultRowHeight="15" x14ac:dyDescent="0.25"/>
  <cols>
    <col min="1" max="1" width="7.5703125" style="51" hidden="1" customWidth="1"/>
    <col min="2" max="3" width="5.85546875" style="51" hidden="1" customWidth="1"/>
    <col min="4" max="4" width="8.42578125" style="51" hidden="1" customWidth="1"/>
    <col min="5" max="5" width="13.5703125" style="51" hidden="1" customWidth="1"/>
    <col min="6" max="6" width="11.7109375" customWidth="1"/>
    <col min="8" max="8" width="14" customWidth="1"/>
    <col min="9" max="9" width="11.5703125" customWidth="1"/>
    <col min="10" max="10" width="12" style="33" bestFit="1" customWidth="1"/>
    <col min="11" max="11" width="19.28515625" style="51" bestFit="1" customWidth="1"/>
    <col min="12" max="12" width="13.42578125" style="33" bestFit="1" customWidth="1"/>
    <col min="13" max="13" width="14.28515625" style="13" bestFit="1" customWidth="1"/>
    <col min="14" max="14" width="16.5703125" bestFit="1" customWidth="1"/>
    <col min="15" max="15" width="9.42578125" style="51" customWidth="1"/>
    <col min="16" max="16" width="9.5703125" style="51" customWidth="1"/>
    <col min="17" max="17" width="18.5703125" style="51" bestFit="1" customWidth="1"/>
    <col min="18" max="18" width="2.7109375" style="51" customWidth="1"/>
    <col min="20" max="20" width="13.5703125" bestFit="1" customWidth="1"/>
  </cols>
  <sheetData>
    <row r="1" spans="1:18" ht="39" customHeight="1" x14ac:dyDescent="0.25">
      <c r="G1" s="52" t="s">
        <v>69</v>
      </c>
      <c r="H1" s="52" t="s">
        <v>70</v>
      </c>
      <c r="I1" s="52" t="s">
        <v>71</v>
      </c>
      <c r="J1"/>
      <c r="K1" s="52" t="s">
        <v>72</v>
      </c>
      <c r="M1" s="53" t="s">
        <v>73</v>
      </c>
      <c r="N1" s="53" t="s">
        <v>74</v>
      </c>
    </row>
    <row r="2" spans="1:18" x14ac:dyDescent="0.25">
      <c r="G2" s="54">
        <v>42500</v>
      </c>
      <c r="H2" s="55">
        <f>SUM(M6:M7)</f>
        <v>-9947249.7100000009</v>
      </c>
      <c r="I2" s="56">
        <f>+H2/K2</f>
        <v>-14688.79165682221</v>
      </c>
      <c r="J2"/>
      <c r="K2" s="57">
        <v>677.2</v>
      </c>
      <c r="M2" s="53">
        <v>44059132.600000001</v>
      </c>
      <c r="N2" s="58">
        <f>+K8/M2</f>
        <v>5.3025447895449496E-2</v>
      </c>
      <c r="O2" s="59"/>
      <c r="Q2" s="59"/>
      <c r="R2" s="59"/>
    </row>
    <row r="3" spans="1:18" x14ac:dyDescent="0.25">
      <c r="J3"/>
      <c r="K3"/>
      <c r="N3" s="13"/>
      <c r="O3" s="60"/>
    </row>
    <row r="4" spans="1:18" ht="16.5" customHeight="1" thickBot="1" x14ac:dyDescent="0.3">
      <c r="G4" s="101" t="s">
        <v>75</v>
      </c>
      <c r="H4" s="101"/>
      <c r="I4" s="101"/>
      <c r="J4" s="101"/>
      <c r="K4" s="101"/>
      <c r="L4" s="101"/>
      <c r="M4" s="101"/>
      <c r="O4" s="61"/>
    </row>
    <row r="5" spans="1:18" ht="39.75" customHeight="1" thickTop="1" thickBot="1" x14ac:dyDescent="0.3">
      <c r="F5" s="62" t="s">
        <v>2</v>
      </c>
      <c r="G5" s="62" t="s">
        <v>76</v>
      </c>
      <c r="H5" s="62" t="s">
        <v>4</v>
      </c>
      <c r="I5" s="62" t="s">
        <v>5</v>
      </c>
      <c r="J5" s="62" t="s">
        <v>8</v>
      </c>
      <c r="K5" s="63" t="s">
        <v>7</v>
      </c>
      <c r="L5" s="64" t="s">
        <v>9</v>
      </c>
      <c r="M5" s="65" t="s">
        <v>10</v>
      </c>
      <c r="O5" s="62" t="s">
        <v>77</v>
      </c>
      <c r="P5" s="62" t="s">
        <v>78</v>
      </c>
    </row>
    <row r="6" spans="1:18" ht="15.75" thickTop="1" x14ac:dyDescent="0.25">
      <c r="A6" s="51" t="str">
        <f t="shared" ref="A6:A69" si="0">IF(I6="US$","FWC*P","FWVUP")</f>
        <v>FWC*P</v>
      </c>
      <c r="B6" s="66">
        <f t="shared" ref="B6:B69" si="1">IF(DAY(H6)&lt;10,CONCATENATE(0,DAY(H6)),DAY(H6))</f>
        <v>18</v>
      </c>
      <c r="C6" s="66" t="str">
        <f t="shared" ref="C6:C69" si="2">IF(MONTH(H6)&lt;10,CONCATENATE(0,MONTH(H6)),MONTH(H6))</f>
        <v>08</v>
      </c>
      <c r="D6" s="67">
        <f t="shared" ref="D6:D69" si="3">YEAR(H6)</f>
        <v>2016</v>
      </c>
      <c r="E6" s="51" t="str">
        <f>CONCATENATE(A6,B6,C6,RIGHT(D6,2))</f>
        <v>FWC*P180816</v>
      </c>
      <c r="F6" s="68">
        <v>42432</v>
      </c>
      <c r="G6" s="69" t="s">
        <v>79</v>
      </c>
      <c r="H6" s="70">
        <v>42600</v>
      </c>
      <c r="I6" s="71" t="s">
        <v>80</v>
      </c>
      <c r="J6" s="72">
        <v>699.2</v>
      </c>
      <c r="K6" s="73">
        <v>1144164.76</v>
      </c>
      <c r="L6" s="74" t="str">
        <f>VLOOKUP(E6,'INf. RA USD'!$M$2:$P$3,4,0)</f>
        <v>683,713</v>
      </c>
      <c r="M6" s="75">
        <f t="shared" ref="M6:M7" si="4">IF(G6="Compra",ROUND((-J6+$L6)*K6,2),IF(G6="Venta",ROUND((+J6-$L6)*K6,2)," "))</f>
        <v>-17719679.640000001</v>
      </c>
      <c r="N6" s="76"/>
      <c r="O6" s="77">
        <f t="shared" ref="O6:P7" si="5">ROUND(J6*K6/$K$2/1000,0)</f>
        <v>1181</v>
      </c>
      <c r="P6" s="78">
        <f t="shared" si="5"/>
        <v>1155</v>
      </c>
    </row>
    <row r="7" spans="1:18" x14ac:dyDescent="0.25">
      <c r="A7" s="51" t="str">
        <f t="shared" si="0"/>
        <v>FWC*P</v>
      </c>
      <c r="B7" s="66">
        <f t="shared" si="1"/>
        <v>17</v>
      </c>
      <c r="C7" s="66" t="str">
        <f t="shared" si="2"/>
        <v>05</v>
      </c>
      <c r="D7" s="67">
        <f t="shared" si="3"/>
        <v>2016</v>
      </c>
      <c r="E7" s="51" t="str">
        <f t="shared" ref="E7:E70" si="6">CONCATENATE(A7,B7,C7,RIGHT(D7,2))</f>
        <v>FWC*P170516</v>
      </c>
      <c r="F7" s="68">
        <v>42474</v>
      </c>
      <c r="G7" s="69" t="s">
        <v>79</v>
      </c>
      <c r="H7" s="70">
        <f>+F7+33</f>
        <v>42507</v>
      </c>
      <c r="I7" s="71" t="s">
        <v>80</v>
      </c>
      <c r="J7" s="72">
        <v>671.09</v>
      </c>
      <c r="K7" s="73">
        <v>1192090.48</v>
      </c>
      <c r="L7" s="74" t="str">
        <f>VLOOKUP(E7,'INf. RA USD'!$M$2:$P$3,4,0)</f>
        <v>677,61</v>
      </c>
      <c r="M7" s="75">
        <f t="shared" si="4"/>
        <v>7772429.9299999997</v>
      </c>
      <c r="N7" s="76"/>
      <c r="O7" s="77">
        <f t="shared" si="5"/>
        <v>1181</v>
      </c>
      <c r="P7" s="78">
        <f t="shared" si="5"/>
        <v>1193</v>
      </c>
    </row>
    <row r="8" spans="1:18" x14ac:dyDescent="0.25">
      <c r="A8" s="51" t="str">
        <f t="shared" si="0"/>
        <v>FWVUP</v>
      </c>
      <c r="B8" s="66" t="str">
        <f t="shared" si="1"/>
        <v>00</v>
      </c>
      <c r="C8" s="66" t="str">
        <f t="shared" si="2"/>
        <v>01</v>
      </c>
      <c r="D8" s="67">
        <f t="shared" si="3"/>
        <v>1900</v>
      </c>
      <c r="E8" s="51" t="str">
        <f t="shared" si="6"/>
        <v>FWVUP000100</v>
      </c>
      <c r="K8" s="79">
        <f>SUM(K6:K7)</f>
        <v>2336255.2400000002</v>
      </c>
      <c r="M8" s="33"/>
    </row>
    <row r="9" spans="1:18" x14ac:dyDescent="0.25">
      <c r="A9" s="51" t="str">
        <f t="shared" si="0"/>
        <v>FWVUP</v>
      </c>
      <c r="B9" s="66" t="str">
        <f t="shared" si="1"/>
        <v>00</v>
      </c>
      <c r="C9" s="66" t="str">
        <f t="shared" si="2"/>
        <v>01</v>
      </c>
      <c r="D9" s="67">
        <f t="shared" si="3"/>
        <v>1900</v>
      </c>
      <c r="E9" s="51" t="str">
        <f t="shared" si="6"/>
        <v>FWVUP000100</v>
      </c>
    </row>
    <row r="10" spans="1:18" x14ac:dyDescent="0.25">
      <c r="A10" s="51" t="str">
        <f t="shared" si="0"/>
        <v>FWVUP</v>
      </c>
      <c r="B10" s="66" t="str">
        <f t="shared" si="1"/>
        <v>00</v>
      </c>
      <c r="C10" s="66" t="str">
        <f t="shared" si="2"/>
        <v>01</v>
      </c>
      <c r="D10" s="67">
        <f t="shared" si="3"/>
        <v>1900</v>
      </c>
      <c r="E10" s="51" t="str">
        <f t="shared" si="6"/>
        <v>FWVUP000100</v>
      </c>
      <c r="H10" s="80"/>
      <c r="K10" s="67"/>
    </row>
    <row r="11" spans="1:18" x14ac:dyDescent="0.25">
      <c r="A11" s="51" t="str">
        <f t="shared" si="0"/>
        <v>FWVUP</v>
      </c>
      <c r="B11" s="66" t="str">
        <f t="shared" si="1"/>
        <v>00</v>
      </c>
      <c r="C11" s="66" t="str">
        <f t="shared" si="2"/>
        <v>01</v>
      </c>
      <c r="D11" s="67">
        <f t="shared" si="3"/>
        <v>1900</v>
      </c>
      <c r="E11" s="51" t="str">
        <f t="shared" si="6"/>
        <v>FWVUP000100</v>
      </c>
      <c r="K11" s="81"/>
    </row>
    <row r="12" spans="1:18" x14ac:dyDescent="0.25">
      <c r="A12" s="51" t="str">
        <f t="shared" si="0"/>
        <v>FWVUP</v>
      </c>
      <c r="B12" s="66" t="str">
        <f t="shared" si="1"/>
        <v>00</v>
      </c>
      <c r="C12" s="66" t="str">
        <f t="shared" si="2"/>
        <v>01</v>
      </c>
      <c r="D12" s="67">
        <f t="shared" si="3"/>
        <v>1900</v>
      </c>
      <c r="E12" s="51" t="str">
        <f t="shared" si="6"/>
        <v>FWVUP000100</v>
      </c>
      <c r="H12" s="80"/>
      <c r="K12" s="82"/>
      <c r="M12" s="83"/>
    </row>
    <row r="13" spans="1:18" x14ac:dyDescent="0.25">
      <c r="A13" s="51" t="str">
        <f t="shared" si="0"/>
        <v>FWVUP</v>
      </c>
      <c r="B13" s="66" t="str">
        <f t="shared" si="1"/>
        <v>00</v>
      </c>
      <c r="C13" s="66" t="str">
        <f t="shared" si="2"/>
        <v>01</v>
      </c>
      <c r="D13" s="67">
        <f t="shared" si="3"/>
        <v>1900</v>
      </c>
      <c r="E13" s="51" t="str">
        <f t="shared" si="6"/>
        <v>FWVUP000100</v>
      </c>
      <c r="H13" s="80"/>
      <c r="K13" s="82"/>
      <c r="M13" s="83"/>
    </row>
    <row r="14" spans="1:18" x14ac:dyDescent="0.25">
      <c r="A14" s="51" t="str">
        <f t="shared" si="0"/>
        <v>FWVUP</v>
      </c>
      <c r="B14" s="66" t="str">
        <f t="shared" si="1"/>
        <v>00</v>
      </c>
      <c r="C14" s="66" t="str">
        <f t="shared" si="2"/>
        <v>01</v>
      </c>
      <c r="D14" s="67">
        <f t="shared" si="3"/>
        <v>1900</v>
      </c>
      <c r="E14" s="51" t="str">
        <f t="shared" si="6"/>
        <v>FWVUP000100</v>
      </c>
      <c r="J14" s="84"/>
      <c r="K14" s="84"/>
      <c r="L14" s="85"/>
      <c r="M14" s="83"/>
    </row>
    <row r="15" spans="1:18" x14ac:dyDescent="0.25">
      <c r="A15" s="51" t="str">
        <f t="shared" si="0"/>
        <v>FWVUP</v>
      </c>
      <c r="B15" s="66" t="str">
        <f t="shared" si="1"/>
        <v>00</v>
      </c>
      <c r="C15" s="66" t="str">
        <f t="shared" si="2"/>
        <v>01</v>
      </c>
      <c r="D15" s="67">
        <f t="shared" si="3"/>
        <v>1900</v>
      </c>
      <c r="E15" s="51" t="str">
        <f t="shared" si="6"/>
        <v>FWVUP000100</v>
      </c>
      <c r="K15" s="82"/>
      <c r="L15" s="86"/>
      <c r="M15" s="87"/>
    </row>
    <row r="16" spans="1:18" x14ac:dyDescent="0.25">
      <c r="A16" s="51" t="str">
        <f t="shared" si="0"/>
        <v>FWVUP</v>
      </c>
      <c r="B16" s="66" t="str">
        <f t="shared" si="1"/>
        <v>00</v>
      </c>
      <c r="C16" s="66" t="str">
        <f t="shared" si="2"/>
        <v>01</v>
      </c>
      <c r="D16" s="67">
        <f t="shared" si="3"/>
        <v>1900</v>
      </c>
      <c r="E16" s="51" t="str">
        <f t="shared" si="6"/>
        <v>FWVUP000100</v>
      </c>
      <c r="K16" s="82"/>
      <c r="L16" s="85"/>
      <c r="M16" s="83"/>
    </row>
    <row r="17" spans="1:14" customFormat="1" x14ac:dyDescent="0.25">
      <c r="A17" s="51" t="str">
        <f t="shared" si="0"/>
        <v>FWVUP</v>
      </c>
      <c r="B17" s="66" t="str">
        <f t="shared" si="1"/>
        <v>00</v>
      </c>
      <c r="C17" s="66" t="str">
        <f t="shared" si="2"/>
        <v>01</v>
      </c>
      <c r="D17" s="67">
        <f t="shared" si="3"/>
        <v>1900</v>
      </c>
      <c r="E17" s="51" t="str">
        <f t="shared" si="6"/>
        <v>FWVUP000100</v>
      </c>
      <c r="J17" s="33"/>
      <c r="K17" s="82"/>
      <c r="L17" s="86"/>
      <c r="M17" s="87"/>
    </row>
    <row r="18" spans="1:14" customFormat="1" x14ac:dyDescent="0.25">
      <c r="A18" s="51" t="str">
        <f t="shared" si="0"/>
        <v>FWVUP</v>
      </c>
      <c r="B18" s="66" t="str">
        <f t="shared" si="1"/>
        <v>00</v>
      </c>
      <c r="C18" s="66" t="str">
        <f t="shared" si="2"/>
        <v>01</v>
      </c>
      <c r="D18" s="67">
        <f t="shared" si="3"/>
        <v>1900</v>
      </c>
      <c r="E18" s="51" t="str">
        <f t="shared" si="6"/>
        <v>FWVUP000100</v>
      </c>
      <c r="J18" s="33"/>
      <c r="K18" s="51"/>
      <c r="L18" s="85"/>
      <c r="M18" s="83"/>
    </row>
    <row r="19" spans="1:14" customFormat="1" x14ac:dyDescent="0.25">
      <c r="A19" s="51" t="str">
        <f t="shared" si="0"/>
        <v>FWVUP</v>
      </c>
      <c r="B19" s="66" t="str">
        <f t="shared" si="1"/>
        <v>00</v>
      </c>
      <c r="C19" s="66" t="str">
        <f t="shared" si="2"/>
        <v>01</v>
      </c>
      <c r="D19" s="67">
        <f t="shared" si="3"/>
        <v>1900</v>
      </c>
      <c r="E19" s="51" t="str">
        <f t="shared" si="6"/>
        <v>FWVUP000100</v>
      </c>
      <c r="J19" s="33"/>
      <c r="K19" s="51"/>
      <c r="L19" s="13"/>
      <c r="M19" s="13"/>
    </row>
    <row r="20" spans="1:14" customFormat="1" x14ac:dyDescent="0.25">
      <c r="A20" s="51" t="str">
        <f t="shared" si="0"/>
        <v>FWVUP</v>
      </c>
      <c r="B20" s="66" t="str">
        <f t="shared" si="1"/>
        <v>00</v>
      </c>
      <c r="C20" s="66" t="str">
        <f t="shared" si="2"/>
        <v>01</v>
      </c>
      <c r="D20" s="67">
        <f t="shared" si="3"/>
        <v>1900</v>
      </c>
      <c r="E20" s="51" t="str">
        <f t="shared" si="6"/>
        <v>FWVUP000100</v>
      </c>
      <c r="J20" s="33"/>
      <c r="K20" s="51"/>
      <c r="L20" s="13"/>
      <c r="M20" s="13"/>
    </row>
    <row r="21" spans="1:14" customFormat="1" x14ac:dyDescent="0.25">
      <c r="A21" s="51" t="str">
        <f t="shared" si="0"/>
        <v>FWVUP</v>
      </c>
      <c r="B21" s="66" t="str">
        <f t="shared" si="1"/>
        <v>00</v>
      </c>
      <c r="C21" s="66" t="str">
        <f t="shared" si="2"/>
        <v>01</v>
      </c>
      <c r="D21" s="67">
        <f t="shared" si="3"/>
        <v>1900</v>
      </c>
      <c r="E21" s="51" t="str">
        <f t="shared" si="6"/>
        <v>FWVUP000100</v>
      </c>
      <c r="J21" s="33"/>
      <c r="K21" s="51"/>
      <c r="L21" s="13"/>
      <c r="M21" s="13"/>
    </row>
    <row r="22" spans="1:14" customFormat="1" x14ac:dyDescent="0.25">
      <c r="A22" s="51" t="str">
        <f t="shared" si="0"/>
        <v>FWVUP</v>
      </c>
      <c r="B22" s="66" t="str">
        <f t="shared" si="1"/>
        <v>00</v>
      </c>
      <c r="C22" s="66" t="str">
        <f t="shared" si="2"/>
        <v>01</v>
      </c>
      <c r="D22" s="67">
        <f t="shared" si="3"/>
        <v>1900</v>
      </c>
      <c r="E22" s="51" t="str">
        <f t="shared" si="6"/>
        <v>FWVUP000100</v>
      </c>
      <c r="J22" s="33"/>
      <c r="K22" s="51"/>
      <c r="L22" s="13"/>
      <c r="M22" s="13"/>
    </row>
    <row r="23" spans="1:14" customFormat="1" x14ac:dyDescent="0.25">
      <c r="A23" s="51" t="str">
        <f t="shared" si="0"/>
        <v>FWVUP</v>
      </c>
      <c r="B23" s="66" t="str">
        <f t="shared" si="1"/>
        <v>00</v>
      </c>
      <c r="C23" s="66" t="str">
        <f t="shared" si="2"/>
        <v>01</v>
      </c>
      <c r="D23" s="67">
        <f t="shared" si="3"/>
        <v>1900</v>
      </c>
      <c r="E23" s="51" t="str">
        <f t="shared" si="6"/>
        <v>FWVUP000100</v>
      </c>
      <c r="J23" s="33"/>
      <c r="K23" s="51"/>
      <c r="L23" s="33"/>
      <c r="M23" s="88"/>
    </row>
    <row r="24" spans="1:14" customFormat="1" x14ac:dyDescent="0.25">
      <c r="A24" s="51" t="str">
        <f t="shared" si="0"/>
        <v>FWVUP</v>
      </c>
      <c r="B24" s="66" t="str">
        <f t="shared" si="1"/>
        <v>00</v>
      </c>
      <c r="C24" s="66" t="str">
        <f t="shared" si="2"/>
        <v>01</v>
      </c>
      <c r="D24" s="67">
        <f t="shared" si="3"/>
        <v>1900</v>
      </c>
      <c r="E24" s="51" t="str">
        <f t="shared" si="6"/>
        <v>FWVUP000100</v>
      </c>
      <c r="J24" s="33"/>
      <c r="K24" s="51"/>
      <c r="L24" s="89"/>
      <c r="M24" s="89"/>
    </row>
    <row r="25" spans="1:14" customFormat="1" x14ac:dyDescent="0.25">
      <c r="A25" s="51" t="str">
        <f t="shared" si="0"/>
        <v>FWVUP</v>
      </c>
      <c r="B25" s="66" t="str">
        <f t="shared" si="1"/>
        <v>00</v>
      </c>
      <c r="C25" s="66" t="str">
        <f t="shared" si="2"/>
        <v>01</v>
      </c>
      <c r="D25" s="67">
        <f t="shared" si="3"/>
        <v>1900</v>
      </c>
      <c r="E25" s="51" t="str">
        <f t="shared" si="6"/>
        <v>FWVUP000100</v>
      </c>
      <c r="J25" s="33"/>
      <c r="K25" s="51"/>
      <c r="L25" s="33"/>
      <c r="M25" s="13"/>
    </row>
    <row r="26" spans="1:14" customFormat="1" x14ac:dyDescent="0.25">
      <c r="A26" s="51" t="str">
        <f t="shared" si="0"/>
        <v>FWVUP</v>
      </c>
      <c r="B26" s="66" t="str">
        <f t="shared" si="1"/>
        <v>00</v>
      </c>
      <c r="C26" s="66" t="str">
        <f t="shared" si="2"/>
        <v>01</v>
      </c>
      <c r="D26" s="67">
        <f t="shared" si="3"/>
        <v>1900</v>
      </c>
      <c r="E26" s="51" t="str">
        <f t="shared" si="6"/>
        <v>FWVUP000100</v>
      </c>
      <c r="J26" s="33"/>
      <c r="K26" s="51"/>
      <c r="L26" s="33"/>
      <c r="M26" s="13"/>
    </row>
    <row r="27" spans="1:14" customFormat="1" x14ac:dyDescent="0.25">
      <c r="A27" s="51" t="str">
        <f t="shared" si="0"/>
        <v>FWVUP</v>
      </c>
      <c r="B27" s="66" t="str">
        <f t="shared" si="1"/>
        <v>00</v>
      </c>
      <c r="C27" s="66" t="str">
        <f t="shared" si="2"/>
        <v>01</v>
      </c>
      <c r="D27" s="67">
        <f t="shared" si="3"/>
        <v>1900</v>
      </c>
      <c r="E27" s="51" t="str">
        <f t="shared" si="6"/>
        <v>FWVUP000100</v>
      </c>
      <c r="J27" s="33"/>
      <c r="K27" s="51"/>
      <c r="L27" s="88"/>
      <c r="M27" s="88"/>
    </row>
    <row r="28" spans="1:14" customFormat="1" x14ac:dyDescent="0.25">
      <c r="A28" s="51" t="str">
        <f t="shared" si="0"/>
        <v>FWVUP</v>
      </c>
      <c r="B28" s="66" t="str">
        <f t="shared" si="1"/>
        <v>00</v>
      </c>
      <c r="C28" s="66" t="str">
        <f t="shared" si="2"/>
        <v>01</v>
      </c>
      <c r="D28" s="67">
        <f t="shared" si="3"/>
        <v>1900</v>
      </c>
      <c r="E28" s="51" t="str">
        <f t="shared" si="6"/>
        <v>FWVUP000100</v>
      </c>
      <c r="J28" s="33"/>
      <c r="K28" s="51"/>
      <c r="L28" s="33"/>
      <c r="M28" s="13"/>
    </row>
    <row r="29" spans="1:14" customFormat="1" x14ac:dyDescent="0.25">
      <c r="A29" s="51" t="str">
        <f t="shared" si="0"/>
        <v>FWVUP</v>
      </c>
      <c r="B29" s="66" t="str">
        <f t="shared" si="1"/>
        <v>00</v>
      </c>
      <c r="C29" s="66" t="str">
        <f t="shared" si="2"/>
        <v>01</v>
      </c>
      <c r="D29" s="67">
        <f t="shared" si="3"/>
        <v>1900</v>
      </c>
      <c r="E29" s="51" t="str">
        <f t="shared" si="6"/>
        <v>FWVUP000100</v>
      </c>
      <c r="J29" s="33"/>
      <c r="K29" s="51"/>
      <c r="L29" s="33"/>
      <c r="M29" s="88"/>
      <c r="N29" s="90"/>
    </row>
    <row r="30" spans="1:14" customFormat="1" x14ac:dyDescent="0.25">
      <c r="A30" s="51" t="str">
        <f t="shared" si="0"/>
        <v>FWVUP</v>
      </c>
      <c r="B30" s="66" t="str">
        <f t="shared" si="1"/>
        <v>00</v>
      </c>
      <c r="C30" s="66" t="str">
        <f t="shared" si="2"/>
        <v>01</v>
      </c>
      <c r="D30" s="67">
        <f t="shared" si="3"/>
        <v>1900</v>
      </c>
      <c r="E30" s="51" t="str">
        <f t="shared" si="6"/>
        <v>FWVUP000100</v>
      </c>
      <c r="J30" s="33"/>
      <c r="K30" s="51"/>
      <c r="L30" s="33"/>
      <c r="M30" s="13"/>
    </row>
    <row r="31" spans="1:14" customFormat="1" x14ac:dyDescent="0.25">
      <c r="A31" s="51" t="str">
        <f t="shared" si="0"/>
        <v>FWVUP</v>
      </c>
      <c r="B31" s="66" t="str">
        <f t="shared" si="1"/>
        <v>00</v>
      </c>
      <c r="C31" s="66" t="str">
        <f t="shared" si="2"/>
        <v>01</v>
      </c>
      <c r="D31" s="67">
        <f t="shared" si="3"/>
        <v>1900</v>
      </c>
      <c r="E31" s="51" t="str">
        <f t="shared" si="6"/>
        <v>FWVUP000100</v>
      </c>
      <c r="J31" s="33"/>
      <c r="K31" s="51"/>
      <c r="L31" s="33"/>
      <c r="M31" s="13"/>
    </row>
    <row r="32" spans="1:14" customFormat="1" x14ac:dyDescent="0.25">
      <c r="A32" s="51" t="str">
        <f t="shared" si="0"/>
        <v>FWVUP</v>
      </c>
      <c r="B32" s="66" t="str">
        <f t="shared" si="1"/>
        <v>00</v>
      </c>
      <c r="C32" s="66" t="str">
        <f t="shared" si="2"/>
        <v>01</v>
      </c>
      <c r="D32" s="67">
        <f t="shared" si="3"/>
        <v>1900</v>
      </c>
      <c r="E32" s="51" t="str">
        <f t="shared" si="6"/>
        <v>FWVUP000100</v>
      </c>
      <c r="J32" s="33"/>
      <c r="K32" s="51"/>
      <c r="L32" s="33"/>
      <c r="M32" s="13"/>
    </row>
    <row r="33" spans="1:5" customFormat="1" x14ac:dyDescent="0.25">
      <c r="A33" s="51" t="str">
        <f t="shared" si="0"/>
        <v>FWVUP</v>
      </c>
      <c r="B33" s="66" t="str">
        <f t="shared" si="1"/>
        <v>00</v>
      </c>
      <c r="C33" s="66" t="str">
        <f t="shared" si="2"/>
        <v>01</v>
      </c>
      <c r="D33" s="67">
        <f t="shared" si="3"/>
        <v>1900</v>
      </c>
      <c r="E33" s="51" t="str">
        <f t="shared" si="6"/>
        <v>FWVUP000100</v>
      </c>
    </row>
    <row r="34" spans="1:5" customFormat="1" x14ac:dyDescent="0.25">
      <c r="A34" s="51" t="str">
        <f t="shared" si="0"/>
        <v>FWVUP</v>
      </c>
      <c r="B34" s="66" t="str">
        <f t="shared" si="1"/>
        <v>00</v>
      </c>
      <c r="C34" s="66" t="str">
        <f t="shared" si="2"/>
        <v>01</v>
      </c>
      <c r="D34" s="67">
        <f t="shared" si="3"/>
        <v>1900</v>
      </c>
      <c r="E34" s="51" t="str">
        <f t="shared" si="6"/>
        <v>FWVUP000100</v>
      </c>
    </row>
    <row r="35" spans="1:5" customFormat="1" x14ac:dyDescent="0.25">
      <c r="A35" s="51" t="str">
        <f t="shared" si="0"/>
        <v>FWVUP</v>
      </c>
      <c r="B35" s="66" t="str">
        <f t="shared" si="1"/>
        <v>00</v>
      </c>
      <c r="C35" s="66" t="str">
        <f t="shared" si="2"/>
        <v>01</v>
      </c>
      <c r="D35" s="67">
        <f t="shared" si="3"/>
        <v>1900</v>
      </c>
      <c r="E35" s="51" t="str">
        <f t="shared" si="6"/>
        <v>FWVUP000100</v>
      </c>
    </row>
    <row r="36" spans="1:5" customFormat="1" x14ac:dyDescent="0.25">
      <c r="A36" s="51" t="str">
        <f t="shared" si="0"/>
        <v>FWVUP</v>
      </c>
      <c r="B36" s="66" t="str">
        <f t="shared" si="1"/>
        <v>00</v>
      </c>
      <c r="C36" s="66" t="str">
        <f t="shared" si="2"/>
        <v>01</v>
      </c>
      <c r="D36" s="67">
        <f t="shared" si="3"/>
        <v>1900</v>
      </c>
      <c r="E36" s="51" t="str">
        <f t="shared" si="6"/>
        <v>FWVUP000100</v>
      </c>
    </row>
    <row r="37" spans="1:5" customFormat="1" x14ac:dyDescent="0.25">
      <c r="A37" s="51" t="str">
        <f t="shared" si="0"/>
        <v>FWVUP</v>
      </c>
      <c r="B37" s="66" t="str">
        <f t="shared" si="1"/>
        <v>00</v>
      </c>
      <c r="C37" s="66" t="str">
        <f t="shared" si="2"/>
        <v>01</v>
      </c>
      <c r="D37" s="67">
        <f t="shared" si="3"/>
        <v>1900</v>
      </c>
      <c r="E37" s="51" t="str">
        <f t="shared" si="6"/>
        <v>FWVUP000100</v>
      </c>
    </row>
    <row r="38" spans="1:5" customFormat="1" x14ac:dyDescent="0.25">
      <c r="A38" s="51" t="str">
        <f t="shared" si="0"/>
        <v>FWVUP</v>
      </c>
      <c r="B38" s="66" t="str">
        <f t="shared" si="1"/>
        <v>00</v>
      </c>
      <c r="C38" s="66" t="str">
        <f t="shared" si="2"/>
        <v>01</v>
      </c>
      <c r="D38" s="67">
        <f t="shared" si="3"/>
        <v>1900</v>
      </c>
      <c r="E38" s="51" t="str">
        <f t="shared" si="6"/>
        <v>FWVUP000100</v>
      </c>
    </row>
    <row r="39" spans="1:5" customFormat="1" x14ac:dyDescent="0.25">
      <c r="A39" s="51" t="str">
        <f t="shared" si="0"/>
        <v>FWVUP</v>
      </c>
      <c r="B39" s="66" t="str">
        <f t="shared" si="1"/>
        <v>00</v>
      </c>
      <c r="C39" s="66" t="str">
        <f t="shared" si="2"/>
        <v>01</v>
      </c>
      <c r="D39" s="67">
        <f t="shared" si="3"/>
        <v>1900</v>
      </c>
      <c r="E39" s="51" t="str">
        <f t="shared" si="6"/>
        <v>FWVUP000100</v>
      </c>
    </row>
    <row r="40" spans="1:5" customFormat="1" x14ac:dyDescent="0.25">
      <c r="A40" s="51" t="str">
        <f t="shared" si="0"/>
        <v>FWVUP</v>
      </c>
      <c r="B40" s="66" t="str">
        <f t="shared" si="1"/>
        <v>00</v>
      </c>
      <c r="C40" s="66" t="str">
        <f t="shared" si="2"/>
        <v>01</v>
      </c>
      <c r="D40" s="67">
        <f t="shared" si="3"/>
        <v>1900</v>
      </c>
      <c r="E40" s="51" t="str">
        <f t="shared" si="6"/>
        <v>FWVUP000100</v>
      </c>
    </row>
    <row r="41" spans="1:5" customFormat="1" x14ac:dyDescent="0.25">
      <c r="A41" s="51" t="str">
        <f t="shared" si="0"/>
        <v>FWVUP</v>
      </c>
      <c r="B41" s="66" t="str">
        <f t="shared" si="1"/>
        <v>00</v>
      </c>
      <c r="C41" s="66" t="str">
        <f t="shared" si="2"/>
        <v>01</v>
      </c>
      <c r="D41" s="67">
        <f t="shared" si="3"/>
        <v>1900</v>
      </c>
      <c r="E41" s="51" t="str">
        <f t="shared" si="6"/>
        <v>FWVUP000100</v>
      </c>
    </row>
    <row r="42" spans="1:5" customFormat="1" x14ac:dyDescent="0.25">
      <c r="A42" s="51" t="str">
        <f t="shared" si="0"/>
        <v>FWVUP</v>
      </c>
      <c r="B42" s="66" t="str">
        <f t="shared" si="1"/>
        <v>00</v>
      </c>
      <c r="C42" s="66" t="str">
        <f t="shared" si="2"/>
        <v>01</v>
      </c>
      <c r="D42" s="67">
        <f t="shared" si="3"/>
        <v>1900</v>
      </c>
      <c r="E42" s="51" t="str">
        <f t="shared" si="6"/>
        <v>FWVUP000100</v>
      </c>
    </row>
    <row r="43" spans="1:5" customFormat="1" x14ac:dyDescent="0.25">
      <c r="A43" s="51" t="str">
        <f t="shared" si="0"/>
        <v>FWVUP</v>
      </c>
      <c r="B43" s="66" t="str">
        <f t="shared" si="1"/>
        <v>00</v>
      </c>
      <c r="C43" s="66" t="str">
        <f t="shared" si="2"/>
        <v>01</v>
      </c>
      <c r="D43" s="67">
        <f t="shared" si="3"/>
        <v>1900</v>
      </c>
      <c r="E43" s="51" t="str">
        <f t="shared" si="6"/>
        <v>FWVUP000100</v>
      </c>
    </row>
    <row r="44" spans="1:5" customFormat="1" x14ac:dyDescent="0.25">
      <c r="A44" s="51" t="str">
        <f t="shared" si="0"/>
        <v>FWVUP</v>
      </c>
      <c r="B44" s="66" t="str">
        <f t="shared" si="1"/>
        <v>00</v>
      </c>
      <c r="C44" s="66" t="str">
        <f t="shared" si="2"/>
        <v>01</v>
      </c>
      <c r="D44" s="67">
        <f t="shared" si="3"/>
        <v>1900</v>
      </c>
      <c r="E44" s="51" t="str">
        <f t="shared" si="6"/>
        <v>FWVUP000100</v>
      </c>
    </row>
    <row r="45" spans="1:5" customFormat="1" x14ac:dyDescent="0.25">
      <c r="A45" s="51" t="str">
        <f t="shared" si="0"/>
        <v>FWVUP</v>
      </c>
      <c r="B45" s="66" t="str">
        <f t="shared" si="1"/>
        <v>00</v>
      </c>
      <c r="C45" s="66" t="str">
        <f t="shared" si="2"/>
        <v>01</v>
      </c>
      <c r="D45" s="67">
        <f t="shared" si="3"/>
        <v>1900</v>
      </c>
      <c r="E45" s="51" t="str">
        <f t="shared" si="6"/>
        <v>FWVUP000100</v>
      </c>
    </row>
    <row r="46" spans="1:5" customFormat="1" x14ac:dyDescent="0.25">
      <c r="A46" s="51" t="str">
        <f t="shared" si="0"/>
        <v>FWVUP</v>
      </c>
      <c r="B46" s="66" t="str">
        <f t="shared" si="1"/>
        <v>00</v>
      </c>
      <c r="C46" s="66" t="str">
        <f t="shared" si="2"/>
        <v>01</v>
      </c>
      <c r="D46" s="67">
        <f t="shared" si="3"/>
        <v>1900</v>
      </c>
      <c r="E46" s="51" t="str">
        <f t="shared" si="6"/>
        <v>FWVUP000100</v>
      </c>
    </row>
    <row r="47" spans="1:5" customFormat="1" x14ac:dyDescent="0.25">
      <c r="A47" s="51" t="str">
        <f t="shared" si="0"/>
        <v>FWVUP</v>
      </c>
      <c r="B47" s="66" t="str">
        <f t="shared" si="1"/>
        <v>00</v>
      </c>
      <c r="C47" s="66" t="str">
        <f t="shared" si="2"/>
        <v>01</v>
      </c>
      <c r="D47" s="67">
        <f t="shared" si="3"/>
        <v>1900</v>
      </c>
      <c r="E47" s="51" t="str">
        <f t="shared" si="6"/>
        <v>FWVUP000100</v>
      </c>
    </row>
    <row r="48" spans="1:5" customFormat="1" x14ac:dyDescent="0.25">
      <c r="A48" s="51" t="str">
        <f t="shared" si="0"/>
        <v>FWVUP</v>
      </c>
      <c r="B48" s="66" t="str">
        <f t="shared" si="1"/>
        <v>00</v>
      </c>
      <c r="C48" s="66" t="str">
        <f t="shared" si="2"/>
        <v>01</v>
      </c>
      <c r="D48" s="67">
        <f t="shared" si="3"/>
        <v>1900</v>
      </c>
      <c r="E48" s="51" t="str">
        <f t="shared" si="6"/>
        <v>FWVUP000100</v>
      </c>
    </row>
    <row r="49" spans="1:11" customFormat="1" x14ac:dyDescent="0.25">
      <c r="A49" s="51" t="str">
        <f t="shared" si="0"/>
        <v>FWVUP</v>
      </c>
      <c r="B49" s="66" t="str">
        <f t="shared" si="1"/>
        <v>00</v>
      </c>
      <c r="C49" s="66" t="str">
        <f t="shared" si="2"/>
        <v>01</v>
      </c>
      <c r="D49" s="67">
        <f t="shared" si="3"/>
        <v>1900</v>
      </c>
      <c r="E49" s="51" t="str">
        <f t="shared" si="6"/>
        <v>FWVUP000100</v>
      </c>
      <c r="J49" s="33"/>
      <c r="K49" s="51"/>
    </row>
    <row r="50" spans="1:11" customFormat="1" x14ac:dyDescent="0.25">
      <c r="A50" s="51" t="str">
        <f t="shared" si="0"/>
        <v>FWVUP</v>
      </c>
      <c r="B50" s="66" t="str">
        <f t="shared" si="1"/>
        <v>00</v>
      </c>
      <c r="C50" s="66" t="str">
        <f t="shared" si="2"/>
        <v>01</v>
      </c>
      <c r="D50" s="67">
        <f t="shared" si="3"/>
        <v>1900</v>
      </c>
      <c r="E50" s="51" t="str">
        <f t="shared" si="6"/>
        <v>FWVUP000100</v>
      </c>
      <c r="J50" s="33"/>
      <c r="K50" s="51"/>
    </row>
    <row r="51" spans="1:11" customFormat="1" x14ac:dyDescent="0.25">
      <c r="A51" s="51" t="str">
        <f t="shared" si="0"/>
        <v>FWVUP</v>
      </c>
      <c r="B51" s="66" t="str">
        <f t="shared" si="1"/>
        <v>00</v>
      </c>
      <c r="C51" s="66" t="str">
        <f t="shared" si="2"/>
        <v>01</v>
      </c>
      <c r="D51" s="67">
        <f t="shared" si="3"/>
        <v>1900</v>
      </c>
      <c r="E51" s="51" t="str">
        <f t="shared" si="6"/>
        <v>FWVUP000100</v>
      </c>
      <c r="J51" s="33"/>
      <c r="K51" s="51"/>
    </row>
    <row r="52" spans="1:11" customFormat="1" x14ac:dyDescent="0.25">
      <c r="A52" s="51" t="str">
        <f t="shared" si="0"/>
        <v>FWVUP</v>
      </c>
      <c r="B52" s="66" t="str">
        <f t="shared" si="1"/>
        <v>00</v>
      </c>
      <c r="C52" s="66" t="str">
        <f t="shared" si="2"/>
        <v>01</v>
      </c>
      <c r="D52" s="67">
        <f t="shared" si="3"/>
        <v>1900</v>
      </c>
      <c r="E52" s="51" t="str">
        <f t="shared" si="6"/>
        <v>FWVUP000100</v>
      </c>
      <c r="J52" s="33"/>
      <c r="K52" s="51"/>
    </row>
    <row r="53" spans="1:11" customFormat="1" x14ac:dyDescent="0.25">
      <c r="A53" s="51" t="str">
        <f t="shared" si="0"/>
        <v>FWVUP</v>
      </c>
      <c r="B53" s="66" t="str">
        <f t="shared" si="1"/>
        <v>00</v>
      </c>
      <c r="C53" s="66" t="str">
        <f t="shared" si="2"/>
        <v>01</v>
      </c>
      <c r="D53" s="67">
        <f t="shared" si="3"/>
        <v>1900</v>
      </c>
      <c r="E53" s="51" t="str">
        <f t="shared" si="6"/>
        <v>FWVUP000100</v>
      </c>
      <c r="J53" s="33"/>
      <c r="K53" s="51"/>
    </row>
    <row r="54" spans="1:11" customFormat="1" x14ac:dyDescent="0.25">
      <c r="A54" s="51" t="str">
        <f t="shared" si="0"/>
        <v>FWVUP</v>
      </c>
      <c r="B54" s="66" t="str">
        <f t="shared" si="1"/>
        <v>00</v>
      </c>
      <c r="C54" s="66" t="str">
        <f t="shared" si="2"/>
        <v>01</v>
      </c>
      <c r="D54" s="67">
        <f t="shared" si="3"/>
        <v>1900</v>
      </c>
      <c r="E54" s="51" t="str">
        <f t="shared" si="6"/>
        <v>FWVUP000100</v>
      </c>
      <c r="J54" s="33"/>
      <c r="K54" s="51"/>
    </row>
    <row r="55" spans="1:11" customFormat="1" x14ac:dyDescent="0.25">
      <c r="A55" s="51" t="str">
        <f t="shared" si="0"/>
        <v>FWVUP</v>
      </c>
      <c r="B55" s="66" t="str">
        <f t="shared" si="1"/>
        <v>00</v>
      </c>
      <c r="C55" s="66" t="str">
        <f t="shared" si="2"/>
        <v>01</v>
      </c>
      <c r="D55" s="67">
        <f t="shared" si="3"/>
        <v>1900</v>
      </c>
      <c r="E55" s="51" t="str">
        <f t="shared" si="6"/>
        <v>FWVUP000100</v>
      </c>
      <c r="J55" s="33"/>
      <c r="K55" s="51"/>
    </row>
    <row r="56" spans="1:11" customFormat="1" x14ac:dyDescent="0.25">
      <c r="A56" s="51" t="str">
        <f t="shared" si="0"/>
        <v>FWVUP</v>
      </c>
      <c r="B56" s="66" t="str">
        <f t="shared" si="1"/>
        <v>00</v>
      </c>
      <c r="C56" s="66" t="str">
        <f t="shared" si="2"/>
        <v>01</v>
      </c>
      <c r="D56" s="67">
        <f t="shared" si="3"/>
        <v>1900</v>
      </c>
      <c r="E56" s="51" t="str">
        <f t="shared" si="6"/>
        <v>FWVUP000100</v>
      </c>
      <c r="J56" s="33"/>
      <c r="K56" s="51"/>
    </row>
    <row r="57" spans="1:11" customFormat="1" x14ac:dyDescent="0.25">
      <c r="A57" s="51" t="str">
        <f t="shared" si="0"/>
        <v>FWVUP</v>
      </c>
      <c r="B57" s="66" t="str">
        <f t="shared" si="1"/>
        <v>00</v>
      </c>
      <c r="C57" s="66" t="str">
        <f t="shared" si="2"/>
        <v>01</v>
      </c>
      <c r="D57" s="67">
        <f t="shared" si="3"/>
        <v>1900</v>
      </c>
      <c r="E57" s="51" t="str">
        <f t="shared" si="6"/>
        <v>FWVUP000100</v>
      </c>
      <c r="J57" s="33"/>
      <c r="K57" s="51"/>
    </row>
    <row r="58" spans="1:11" customFormat="1" x14ac:dyDescent="0.25">
      <c r="A58" s="51" t="str">
        <f t="shared" si="0"/>
        <v>FWVUP</v>
      </c>
      <c r="B58" s="66" t="str">
        <f t="shared" si="1"/>
        <v>00</v>
      </c>
      <c r="C58" s="66" t="str">
        <f t="shared" si="2"/>
        <v>01</v>
      </c>
      <c r="D58" s="67">
        <f t="shared" si="3"/>
        <v>1900</v>
      </c>
      <c r="E58" s="51" t="str">
        <f t="shared" si="6"/>
        <v>FWVUP000100</v>
      </c>
      <c r="J58" s="33"/>
      <c r="K58" s="51" t="s">
        <v>81</v>
      </c>
    </row>
    <row r="59" spans="1:11" customFormat="1" x14ac:dyDescent="0.25">
      <c r="A59" s="51" t="str">
        <f t="shared" si="0"/>
        <v>FWVUP</v>
      </c>
      <c r="B59" s="66" t="str">
        <f t="shared" si="1"/>
        <v>00</v>
      </c>
      <c r="C59" s="66" t="str">
        <f t="shared" si="2"/>
        <v>01</v>
      </c>
      <c r="D59" s="67">
        <f t="shared" si="3"/>
        <v>1900</v>
      </c>
      <c r="E59" s="51" t="str">
        <f t="shared" si="6"/>
        <v>FWVUP000100</v>
      </c>
      <c r="J59" s="33"/>
      <c r="K59" s="51"/>
    </row>
    <row r="60" spans="1:11" customFormat="1" x14ac:dyDescent="0.25">
      <c r="A60" s="51" t="str">
        <f t="shared" si="0"/>
        <v>FWVUP</v>
      </c>
      <c r="B60" s="66" t="str">
        <f t="shared" si="1"/>
        <v>00</v>
      </c>
      <c r="C60" s="66" t="str">
        <f t="shared" si="2"/>
        <v>01</v>
      </c>
      <c r="D60" s="67">
        <f t="shared" si="3"/>
        <v>1900</v>
      </c>
      <c r="E60" s="51" t="str">
        <f t="shared" si="6"/>
        <v>FWVUP000100</v>
      </c>
      <c r="J60" s="33"/>
      <c r="K60" s="51"/>
    </row>
    <row r="61" spans="1:11" customFormat="1" x14ac:dyDescent="0.25">
      <c r="A61" s="51" t="str">
        <f t="shared" si="0"/>
        <v>FWVUP</v>
      </c>
      <c r="B61" s="66" t="str">
        <f t="shared" si="1"/>
        <v>00</v>
      </c>
      <c r="C61" s="66" t="str">
        <f t="shared" si="2"/>
        <v>01</v>
      </c>
      <c r="D61" s="67">
        <f t="shared" si="3"/>
        <v>1900</v>
      </c>
      <c r="E61" s="51" t="str">
        <f t="shared" si="6"/>
        <v>FWVUP000100</v>
      </c>
      <c r="J61" s="33"/>
      <c r="K61" s="51"/>
    </row>
    <row r="62" spans="1:11" customFormat="1" x14ac:dyDescent="0.25">
      <c r="A62" s="51" t="str">
        <f t="shared" si="0"/>
        <v>FWVUP</v>
      </c>
      <c r="B62" s="66" t="str">
        <f t="shared" si="1"/>
        <v>00</v>
      </c>
      <c r="C62" s="66" t="str">
        <f t="shared" si="2"/>
        <v>01</v>
      </c>
      <c r="D62" s="67">
        <f t="shared" si="3"/>
        <v>1900</v>
      </c>
      <c r="E62" s="51" t="str">
        <f t="shared" si="6"/>
        <v>FWVUP000100</v>
      </c>
      <c r="J62" s="33"/>
      <c r="K62" s="51"/>
    </row>
    <row r="63" spans="1:11" customFormat="1" x14ac:dyDescent="0.25">
      <c r="A63" s="51" t="str">
        <f t="shared" si="0"/>
        <v>FWVUP</v>
      </c>
      <c r="B63" s="66" t="str">
        <f t="shared" si="1"/>
        <v>00</v>
      </c>
      <c r="C63" s="66" t="str">
        <f t="shared" si="2"/>
        <v>01</v>
      </c>
      <c r="D63" s="67">
        <f t="shared" si="3"/>
        <v>1900</v>
      </c>
      <c r="E63" s="51" t="str">
        <f t="shared" si="6"/>
        <v>FWVUP000100</v>
      </c>
      <c r="J63" s="33"/>
      <c r="K63" s="51"/>
    </row>
    <row r="64" spans="1:11" customFormat="1" x14ac:dyDescent="0.25">
      <c r="A64" s="51" t="str">
        <f t="shared" si="0"/>
        <v>FWVUP</v>
      </c>
      <c r="B64" s="66" t="str">
        <f t="shared" si="1"/>
        <v>00</v>
      </c>
      <c r="C64" s="66" t="str">
        <f t="shared" si="2"/>
        <v>01</v>
      </c>
      <c r="D64" s="67">
        <f t="shared" si="3"/>
        <v>1900</v>
      </c>
      <c r="E64" s="51" t="str">
        <f t="shared" si="6"/>
        <v>FWVUP000100</v>
      </c>
      <c r="J64" s="33"/>
      <c r="K64" s="51"/>
    </row>
    <row r="65" spans="1:5" customFormat="1" x14ac:dyDescent="0.25">
      <c r="A65" s="51" t="str">
        <f t="shared" si="0"/>
        <v>FWVUP</v>
      </c>
      <c r="B65" s="66" t="str">
        <f t="shared" si="1"/>
        <v>00</v>
      </c>
      <c r="C65" s="66" t="str">
        <f t="shared" si="2"/>
        <v>01</v>
      </c>
      <c r="D65" s="67">
        <f t="shared" si="3"/>
        <v>1900</v>
      </c>
      <c r="E65" s="51" t="str">
        <f t="shared" si="6"/>
        <v>FWVUP000100</v>
      </c>
    </row>
    <row r="66" spans="1:5" customFormat="1" x14ac:dyDescent="0.25">
      <c r="A66" s="51" t="str">
        <f t="shared" si="0"/>
        <v>FWVUP</v>
      </c>
      <c r="B66" s="66" t="str">
        <f t="shared" si="1"/>
        <v>00</v>
      </c>
      <c r="C66" s="66" t="str">
        <f t="shared" si="2"/>
        <v>01</v>
      </c>
      <c r="D66" s="67">
        <f t="shared" si="3"/>
        <v>1900</v>
      </c>
      <c r="E66" s="51" t="str">
        <f t="shared" si="6"/>
        <v>FWVUP000100</v>
      </c>
    </row>
    <row r="67" spans="1:5" customFormat="1" x14ac:dyDescent="0.25">
      <c r="A67" s="51" t="str">
        <f t="shared" si="0"/>
        <v>FWVUP</v>
      </c>
      <c r="B67" s="66" t="str">
        <f t="shared" si="1"/>
        <v>00</v>
      </c>
      <c r="C67" s="66" t="str">
        <f t="shared" si="2"/>
        <v>01</v>
      </c>
      <c r="D67" s="67">
        <f t="shared" si="3"/>
        <v>1900</v>
      </c>
      <c r="E67" s="51" t="str">
        <f t="shared" si="6"/>
        <v>FWVUP000100</v>
      </c>
    </row>
    <row r="68" spans="1:5" customFormat="1" x14ac:dyDescent="0.25">
      <c r="A68" s="51" t="str">
        <f t="shared" si="0"/>
        <v>FWVUP</v>
      </c>
      <c r="B68" s="66" t="str">
        <f t="shared" si="1"/>
        <v>00</v>
      </c>
      <c r="C68" s="66" t="str">
        <f t="shared" si="2"/>
        <v>01</v>
      </c>
      <c r="D68" s="67">
        <f t="shared" si="3"/>
        <v>1900</v>
      </c>
      <c r="E68" s="51" t="str">
        <f t="shared" si="6"/>
        <v>FWVUP000100</v>
      </c>
    </row>
    <row r="69" spans="1:5" customFormat="1" x14ac:dyDescent="0.25">
      <c r="A69" s="51" t="str">
        <f t="shared" si="0"/>
        <v>FWVUP</v>
      </c>
      <c r="B69" s="66" t="str">
        <f t="shared" si="1"/>
        <v>00</v>
      </c>
      <c r="C69" s="66" t="str">
        <f t="shared" si="2"/>
        <v>01</v>
      </c>
      <c r="D69" s="67">
        <f t="shared" si="3"/>
        <v>1900</v>
      </c>
      <c r="E69" s="51" t="str">
        <f t="shared" si="6"/>
        <v>FWVUP000100</v>
      </c>
    </row>
    <row r="70" spans="1:5" customFormat="1" x14ac:dyDescent="0.25">
      <c r="A70" s="51" t="str">
        <f t="shared" ref="A70:A133" si="7">IF(I70="US$","FWC*P","FWVUP")</f>
        <v>FWVUP</v>
      </c>
      <c r="B70" s="66" t="str">
        <f t="shared" ref="B70:B133" si="8">IF(DAY(H70)&lt;10,CONCATENATE(0,DAY(H70)),DAY(H70))</f>
        <v>00</v>
      </c>
      <c r="C70" s="66" t="str">
        <f t="shared" ref="C70:C133" si="9">IF(MONTH(H70)&lt;10,CONCATENATE(0,MONTH(H70)),MONTH(H70))</f>
        <v>01</v>
      </c>
      <c r="D70" s="67">
        <f t="shared" ref="D70:D133" si="10">YEAR(H70)</f>
        <v>1900</v>
      </c>
      <c r="E70" s="51" t="str">
        <f t="shared" si="6"/>
        <v>FWVUP000100</v>
      </c>
    </row>
    <row r="71" spans="1:5" customFormat="1" x14ac:dyDescent="0.25">
      <c r="A71" s="51" t="str">
        <f t="shared" si="7"/>
        <v>FWVUP</v>
      </c>
      <c r="B71" s="66" t="str">
        <f t="shared" si="8"/>
        <v>00</v>
      </c>
      <c r="C71" s="66" t="str">
        <f t="shared" si="9"/>
        <v>01</v>
      </c>
      <c r="D71" s="67">
        <f t="shared" si="10"/>
        <v>1900</v>
      </c>
      <c r="E71" s="51" t="str">
        <f t="shared" ref="E71:E134" si="11">CONCATENATE(A71,B71,C71,RIGHT(D71,2))</f>
        <v>FWVUP000100</v>
      </c>
    </row>
    <row r="72" spans="1:5" customFormat="1" x14ac:dyDescent="0.25">
      <c r="A72" s="51" t="str">
        <f t="shared" si="7"/>
        <v>FWVUP</v>
      </c>
      <c r="B72" s="66" t="str">
        <f t="shared" si="8"/>
        <v>00</v>
      </c>
      <c r="C72" s="66" t="str">
        <f t="shared" si="9"/>
        <v>01</v>
      </c>
      <c r="D72" s="67">
        <f t="shared" si="10"/>
        <v>1900</v>
      </c>
      <c r="E72" s="51" t="str">
        <f t="shared" si="11"/>
        <v>FWVUP000100</v>
      </c>
    </row>
    <row r="73" spans="1:5" customFormat="1" x14ac:dyDescent="0.25">
      <c r="A73" s="51" t="str">
        <f t="shared" si="7"/>
        <v>FWVUP</v>
      </c>
      <c r="B73" s="66" t="str">
        <f t="shared" si="8"/>
        <v>00</v>
      </c>
      <c r="C73" s="66" t="str">
        <f t="shared" si="9"/>
        <v>01</v>
      </c>
      <c r="D73" s="67">
        <f t="shared" si="10"/>
        <v>1900</v>
      </c>
      <c r="E73" s="51" t="str">
        <f t="shared" si="11"/>
        <v>FWVUP000100</v>
      </c>
    </row>
    <row r="74" spans="1:5" customFormat="1" x14ac:dyDescent="0.25">
      <c r="A74" s="51" t="str">
        <f t="shared" si="7"/>
        <v>FWVUP</v>
      </c>
      <c r="B74" s="66" t="str">
        <f t="shared" si="8"/>
        <v>00</v>
      </c>
      <c r="C74" s="66" t="str">
        <f t="shared" si="9"/>
        <v>01</v>
      </c>
      <c r="D74" s="67">
        <f t="shared" si="10"/>
        <v>1900</v>
      </c>
      <c r="E74" s="51" t="str">
        <f t="shared" si="11"/>
        <v>FWVUP000100</v>
      </c>
    </row>
    <row r="75" spans="1:5" customFormat="1" x14ac:dyDescent="0.25">
      <c r="A75" s="51" t="str">
        <f t="shared" si="7"/>
        <v>FWVUP</v>
      </c>
      <c r="B75" s="66" t="str">
        <f t="shared" si="8"/>
        <v>00</v>
      </c>
      <c r="C75" s="66" t="str">
        <f t="shared" si="9"/>
        <v>01</v>
      </c>
      <c r="D75" s="67">
        <f t="shared" si="10"/>
        <v>1900</v>
      </c>
      <c r="E75" s="51" t="str">
        <f t="shared" si="11"/>
        <v>FWVUP000100</v>
      </c>
    </row>
    <row r="76" spans="1:5" customFormat="1" x14ac:dyDescent="0.25">
      <c r="A76" s="51" t="str">
        <f t="shared" si="7"/>
        <v>FWVUP</v>
      </c>
      <c r="B76" s="66" t="str">
        <f t="shared" si="8"/>
        <v>00</v>
      </c>
      <c r="C76" s="66" t="str">
        <f t="shared" si="9"/>
        <v>01</v>
      </c>
      <c r="D76" s="67">
        <f t="shared" si="10"/>
        <v>1900</v>
      </c>
      <c r="E76" s="51" t="str">
        <f t="shared" si="11"/>
        <v>FWVUP000100</v>
      </c>
    </row>
    <row r="77" spans="1:5" customFormat="1" x14ac:dyDescent="0.25">
      <c r="A77" s="51" t="str">
        <f t="shared" si="7"/>
        <v>FWVUP</v>
      </c>
      <c r="B77" s="66" t="str">
        <f t="shared" si="8"/>
        <v>00</v>
      </c>
      <c r="C77" s="66" t="str">
        <f t="shared" si="9"/>
        <v>01</v>
      </c>
      <c r="D77" s="67">
        <f t="shared" si="10"/>
        <v>1900</v>
      </c>
      <c r="E77" s="51" t="str">
        <f t="shared" si="11"/>
        <v>FWVUP000100</v>
      </c>
    </row>
    <row r="78" spans="1:5" customFormat="1" x14ac:dyDescent="0.25">
      <c r="A78" s="51" t="str">
        <f t="shared" si="7"/>
        <v>FWVUP</v>
      </c>
      <c r="B78" s="66" t="str">
        <f t="shared" si="8"/>
        <v>00</v>
      </c>
      <c r="C78" s="66" t="str">
        <f t="shared" si="9"/>
        <v>01</v>
      </c>
      <c r="D78" s="67">
        <f t="shared" si="10"/>
        <v>1900</v>
      </c>
      <c r="E78" s="51" t="str">
        <f t="shared" si="11"/>
        <v>FWVUP000100</v>
      </c>
    </row>
    <row r="79" spans="1:5" customFormat="1" x14ac:dyDescent="0.25">
      <c r="A79" s="51" t="str">
        <f t="shared" si="7"/>
        <v>FWVUP</v>
      </c>
      <c r="B79" s="66" t="str">
        <f t="shared" si="8"/>
        <v>00</v>
      </c>
      <c r="C79" s="66" t="str">
        <f t="shared" si="9"/>
        <v>01</v>
      </c>
      <c r="D79" s="67">
        <f t="shared" si="10"/>
        <v>1900</v>
      </c>
      <c r="E79" s="51" t="str">
        <f t="shared" si="11"/>
        <v>FWVUP000100</v>
      </c>
    </row>
    <row r="80" spans="1:5" customFormat="1" x14ac:dyDescent="0.25">
      <c r="A80" s="51" t="str">
        <f t="shared" si="7"/>
        <v>FWVUP</v>
      </c>
      <c r="B80" s="66" t="str">
        <f t="shared" si="8"/>
        <v>00</v>
      </c>
      <c r="C80" s="66" t="str">
        <f t="shared" si="9"/>
        <v>01</v>
      </c>
      <c r="D80" s="67">
        <f t="shared" si="10"/>
        <v>1900</v>
      </c>
      <c r="E80" s="51" t="str">
        <f t="shared" si="11"/>
        <v>FWVUP000100</v>
      </c>
    </row>
    <row r="81" spans="1:5" customFormat="1" x14ac:dyDescent="0.25">
      <c r="A81" s="51" t="str">
        <f t="shared" si="7"/>
        <v>FWVUP</v>
      </c>
      <c r="B81" s="66" t="str">
        <f t="shared" si="8"/>
        <v>00</v>
      </c>
      <c r="C81" s="66" t="str">
        <f t="shared" si="9"/>
        <v>01</v>
      </c>
      <c r="D81" s="67">
        <f t="shared" si="10"/>
        <v>1900</v>
      </c>
      <c r="E81" s="51" t="str">
        <f t="shared" si="11"/>
        <v>FWVUP000100</v>
      </c>
    </row>
    <row r="82" spans="1:5" customFormat="1" x14ac:dyDescent="0.25">
      <c r="A82" s="51" t="str">
        <f t="shared" si="7"/>
        <v>FWVUP</v>
      </c>
      <c r="B82" s="66" t="str">
        <f t="shared" si="8"/>
        <v>00</v>
      </c>
      <c r="C82" s="66" t="str">
        <f t="shared" si="9"/>
        <v>01</v>
      </c>
      <c r="D82" s="67">
        <f t="shared" si="10"/>
        <v>1900</v>
      </c>
      <c r="E82" s="51" t="str">
        <f t="shared" si="11"/>
        <v>FWVUP000100</v>
      </c>
    </row>
    <row r="83" spans="1:5" customFormat="1" x14ac:dyDescent="0.25">
      <c r="A83" s="51" t="str">
        <f t="shared" si="7"/>
        <v>FWVUP</v>
      </c>
      <c r="B83" s="66" t="str">
        <f t="shared" si="8"/>
        <v>00</v>
      </c>
      <c r="C83" s="66" t="str">
        <f t="shared" si="9"/>
        <v>01</v>
      </c>
      <c r="D83" s="67">
        <f t="shared" si="10"/>
        <v>1900</v>
      </c>
      <c r="E83" s="51" t="str">
        <f t="shared" si="11"/>
        <v>FWVUP000100</v>
      </c>
    </row>
    <row r="84" spans="1:5" customFormat="1" x14ac:dyDescent="0.25">
      <c r="A84" s="51" t="str">
        <f t="shared" si="7"/>
        <v>FWVUP</v>
      </c>
      <c r="B84" s="66" t="str">
        <f t="shared" si="8"/>
        <v>00</v>
      </c>
      <c r="C84" s="66" t="str">
        <f t="shared" si="9"/>
        <v>01</v>
      </c>
      <c r="D84" s="67">
        <f t="shared" si="10"/>
        <v>1900</v>
      </c>
      <c r="E84" s="51" t="str">
        <f t="shared" si="11"/>
        <v>FWVUP000100</v>
      </c>
    </row>
    <row r="85" spans="1:5" customFormat="1" x14ac:dyDescent="0.25">
      <c r="A85" s="51" t="str">
        <f t="shared" si="7"/>
        <v>FWVUP</v>
      </c>
      <c r="B85" s="66" t="str">
        <f t="shared" si="8"/>
        <v>00</v>
      </c>
      <c r="C85" s="66" t="str">
        <f t="shared" si="9"/>
        <v>01</v>
      </c>
      <c r="D85" s="67">
        <f t="shared" si="10"/>
        <v>1900</v>
      </c>
      <c r="E85" s="51" t="str">
        <f t="shared" si="11"/>
        <v>FWVUP000100</v>
      </c>
    </row>
    <row r="86" spans="1:5" customFormat="1" x14ac:dyDescent="0.25">
      <c r="A86" s="51" t="str">
        <f t="shared" si="7"/>
        <v>FWVUP</v>
      </c>
      <c r="B86" s="66" t="str">
        <f t="shared" si="8"/>
        <v>00</v>
      </c>
      <c r="C86" s="66" t="str">
        <f t="shared" si="9"/>
        <v>01</v>
      </c>
      <c r="D86" s="67">
        <f t="shared" si="10"/>
        <v>1900</v>
      </c>
      <c r="E86" s="51" t="str">
        <f t="shared" si="11"/>
        <v>FWVUP000100</v>
      </c>
    </row>
    <row r="87" spans="1:5" customFormat="1" x14ac:dyDescent="0.25">
      <c r="A87" s="51" t="str">
        <f t="shared" si="7"/>
        <v>FWVUP</v>
      </c>
      <c r="B87" s="66" t="str">
        <f t="shared" si="8"/>
        <v>00</v>
      </c>
      <c r="C87" s="66" t="str">
        <f t="shared" si="9"/>
        <v>01</v>
      </c>
      <c r="D87" s="67">
        <f t="shared" si="10"/>
        <v>1900</v>
      </c>
      <c r="E87" s="51" t="str">
        <f t="shared" si="11"/>
        <v>FWVUP000100</v>
      </c>
    </row>
    <row r="88" spans="1:5" customFormat="1" x14ac:dyDescent="0.25">
      <c r="A88" s="51" t="str">
        <f t="shared" si="7"/>
        <v>FWVUP</v>
      </c>
      <c r="B88" s="66" t="str">
        <f t="shared" si="8"/>
        <v>00</v>
      </c>
      <c r="C88" s="66" t="str">
        <f t="shared" si="9"/>
        <v>01</v>
      </c>
      <c r="D88" s="67">
        <f t="shared" si="10"/>
        <v>1900</v>
      </c>
      <c r="E88" s="51" t="str">
        <f t="shared" si="11"/>
        <v>FWVUP000100</v>
      </c>
    </row>
    <row r="89" spans="1:5" customFormat="1" x14ac:dyDescent="0.25">
      <c r="A89" s="51" t="str">
        <f t="shared" si="7"/>
        <v>FWVUP</v>
      </c>
      <c r="B89" s="66" t="str">
        <f t="shared" si="8"/>
        <v>00</v>
      </c>
      <c r="C89" s="66" t="str">
        <f t="shared" si="9"/>
        <v>01</v>
      </c>
      <c r="D89" s="67">
        <f t="shared" si="10"/>
        <v>1900</v>
      </c>
      <c r="E89" s="51" t="str">
        <f t="shared" si="11"/>
        <v>FWVUP000100</v>
      </c>
    </row>
    <row r="90" spans="1:5" customFormat="1" x14ac:dyDescent="0.25">
      <c r="A90" s="51" t="str">
        <f t="shared" si="7"/>
        <v>FWVUP</v>
      </c>
      <c r="B90" s="66" t="str">
        <f t="shared" si="8"/>
        <v>00</v>
      </c>
      <c r="C90" s="66" t="str">
        <f t="shared" si="9"/>
        <v>01</v>
      </c>
      <c r="D90" s="67">
        <f t="shared" si="10"/>
        <v>1900</v>
      </c>
      <c r="E90" s="51" t="str">
        <f t="shared" si="11"/>
        <v>FWVUP000100</v>
      </c>
    </row>
    <row r="91" spans="1:5" customFormat="1" x14ac:dyDescent="0.25">
      <c r="A91" s="51" t="str">
        <f t="shared" si="7"/>
        <v>FWVUP</v>
      </c>
      <c r="B91" s="66" t="str">
        <f t="shared" si="8"/>
        <v>00</v>
      </c>
      <c r="C91" s="66" t="str">
        <f t="shared" si="9"/>
        <v>01</v>
      </c>
      <c r="D91" s="67">
        <f t="shared" si="10"/>
        <v>1900</v>
      </c>
      <c r="E91" s="51" t="str">
        <f t="shared" si="11"/>
        <v>FWVUP000100</v>
      </c>
    </row>
    <row r="92" spans="1:5" customFormat="1" x14ac:dyDescent="0.25">
      <c r="A92" s="51" t="str">
        <f t="shared" si="7"/>
        <v>FWVUP</v>
      </c>
      <c r="B92" s="66" t="str">
        <f t="shared" si="8"/>
        <v>00</v>
      </c>
      <c r="C92" s="66" t="str">
        <f t="shared" si="9"/>
        <v>01</v>
      </c>
      <c r="D92" s="67">
        <f t="shared" si="10"/>
        <v>1900</v>
      </c>
      <c r="E92" s="51" t="str">
        <f t="shared" si="11"/>
        <v>FWVUP000100</v>
      </c>
    </row>
    <row r="93" spans="1:5" customFormat="1" x14ac:dyDescent="0.25">
      <c r="A93" s="51" t="str">
        <f t="shared" si="7"/>
        <v>FWVUP</v>
      </c>
      <c r="B93" s="66" t="str">
        <f t="shared" si="8"/>
        <v>00</v>
      </c>
      <c r="C93" s="66" t="str">
        <f t="shared" si="9"/>
        <v>01</v>
      </c>
      <c r="D93" s="67">
        <f t="shared" si="10"/>
        <v>1900</v>
      </c>
      <c r="E93" s="51" t="str">
        <f t="shared" si="11"/>
        <v>FWVUP000100</v>
      </c>
    </row>
    <row r="94" spans="1:5" customFormat="1" x14ac:dyDescent="0.25">
      <c r="A94" s="51" t="str">
        <f t="shared" si="7"/>
        <v>FWVUP</v>
      </c>
      <c r="B94" s="66" t="str">
        <f t="shared" si="8"/>
        <v>00</v>
      </c>
      <c r="C94" s="66" t="str">
        <f t="shared" si="9"/>
        <v>01</v>
      </c>
      <c r="D94" s="67">
        <f t="shared" si="10"/>
        <v>1900</v>
      </c>
      <c r="E94" s="51" t="str">
        <f t="shared" si="11"/>
        <v>FWVUP000100</v>
      </c>
    </row>
    <row r="95" spans="1:5" customFormat="1" x14ac:dyDescent="0.25">
      <c r="A95" s="51" t="str">
        <f t="shared" si="7"/>
        <v>FWVUP</v>
      </c>
      <c r="B95" s="66" t="str">
        <f t="shared" si="8"/>
        <v>00</v>
      </c>
      <c r="C95" s="66" t="str">
        <f t="shared" si="9"/>
        <v>01</v>
      </c>
      <c r="D95" s="67">
        <f t="shared" si="10"/>
        <v>1900</v>
      </c>
      <c r="E95" s="51" t="str">
        <f t="shared" si="11"/>
        <v>FWVUP000100</v>
      </c>
    </row>
    <row r="96" spans="1:5" customFormat="1" x14ac:dyDescent="0.25">
      <c r="A96" s="51" t="str">
        <f t="shared" si="7"/>
        <v>FWVUP</v>
      </c>
      <c r="B96" s="66" t="str">
        <f t="shared" si="8"/>
        <v>00</v>
      </c>
      <c r="C96" s="66" t="str">
        <f t="shared" si="9"/>
        <v>01</v>
      </c>
      <c r="D96" s="67">
        <f t="shared" si="10"/>
        <v>1900</v>
      </c>
      <c r="E96" s="51" t="str">
        <f t="shared" si="11"/>
        <v>FWVUP000100</v>
      </c>
    </row>
    <row r="97" spans="1:5" customFormat="1" x14ac:dyDescent="0.25">
      <c r="A97" s="51" t="str">
        <f t="shared" si="7"/>
        <v>FWVUP</v>
      </c>
      <c r="B97" s="66" t="str">
        <f t="shared" si="8"/>
        <v>00</v>
      </c>
      <c r="C97" s="66" t="str">
        <f t="shared" si="9"/>
        <v>01</v>
      </c>
      <c r="D97" s="67">
        <f t="shared" si="10"/>
        <v>1900</v>
      </c>
      <c r="E97" s="51" t="str">
        <f t="shared" si="11"/>
        <v>FWVUP000100</v>
      </c>
    </row>
    <row r="98" spans="1:5" customFormat="1" x14ac:dyDescent="0.25">
      <c r="A98" s="51" t="str">
        <f t="shared" si="7"/>
        <v>FWVUP</v>
      </c>
      <c r="B98" s="66" t="str">
        <f t="shared" si="8"/>
        <v>00</v>
      </c>
      <c r="C98" s="66" t="str">
        <f t="shared" si="9"/>
        <v>01</v>
      </c>
      <c r="D98" s="67">
        <f t="shared" si="10"/>
        <v>1900</v>
      </c>
      <c r="E98" s="51" t="str">
        <f t="shared" si="11"/>
        <v>FWVUP000100</v>
      </c>
    </row>
    <row r="99" spans="1:5" customFormat="1" x14ac:dyDescent="0.25">
      <c r="A99" s="51" t="str">
        <f t="shared" si="7"/>
        <v>FWVUP</v>
      </c>
      <c r="B99" s="66" t="str">
        <f t="shared" si="8"/>
        <v>00</v>
      </c>
      <c r="C99" s="66" t="str">
        <f t="shared" si="9"/>
        <v>01</v>
      </c>
      <c r="D99" s="67">
        <f t="shared" si="10"/>
        <v>1900</v>
      </c>
      <c r="E99" s="51" t="str">
        <f t="shared" si="11"/>
        <v>FWVUP000100</v>
      </c>
    </row>
    <row r="100" spans="1:5" customFormat="1" x14ac:dyDescent="0.25">
      <c r="A100" s="51" t="str">
        <f t="shared" si="7"/>
        <v>FWVUP</v>
      </c>
      <c r="B100" s="66" t="str">
        <f t="shared" si="8"/>
        <v>00</v>
      </c>
      <c r="C100" s="66" t="str">
        <f t="shared" si="9"/>
        <v>01</v>
      </c>
      <c r="D100" s="67">
        <f t="shared" si="10"/>
        <v>1900</v>
      </c>
      <c r="E100" s="51" t="str">
        <f t="shared" si="11"/>
        <v>FWVUP000100</v>
      </c>
    </row>
    <row r="101" spans="1:5" customFormat="1" x14ac:dyDescent="0.25">
      <c r="A101" s="51" t="str">
        <f t="shared" si="7"/>
        <v>FWVUP</v>
      </c>
      <c r="B101" s="66" t="str">
        <f t="shared" si="8"/>
        <v>00</v>
      </c>
      <c r="C101" s="66" t="str">
        <f t="shared" si="9"/>
        <v>01</v>
      </c>
      <c r="D101" s="67">
        <f t="shared" si="10"/>
        <v>1900</v>
      </c>
      <c r="E101" s="51" t="str">
        <f t="shared" si="11"/>
        <v>FWVUP000100</v>
      </c>
    </row>
    <row r="102" spans="1:5" customFormat="1" x14ac:dyDescent="0.25">
      <c r="A102" s="51" t="str">
        <f t="shared" si="7"/>
        <v>FWVUP</v>
      </c>
      <c r="B102" s="66" t="str">
        <f t="shared" si="8"/>
        <v>00</v>
      </c>
      <c r="C102" s="66" t="str">
        <f t="shared" si="9"/>
        <v>01</v>
      </c>
      <c r="D102" s="67">
        <f t="shared" si="10"/>
        <v>1900</v>
      </c>
      <c r="E102" s="51" t="str">
        <f t="shared" si="11"/>
        <v>FWVUP000100</v>
      </c>
    </row>
    <row r="103" spans="1:5" customFormat="1" x14ac:dyDescent="0.25">
      <c r="A103" s="51" t="str">
        <f t="shared" si="7"/>
        <v>FWVUP</v>
      </c>
      <c r="B103" s="66" t="str">
        <f t="shared" si="8"/>
        <v>00</v>
      </c>
      <c r="C103" s="66" t="str">
        <f t="shared" si="9"/>
        <v>01</v>
      </c>
      <c r="D103" s="67">
        <f t="shared" si="10"/>
        <v>1900</v>
      </c>
      <c r="E103" s="51" t="str">
        <f t="shared" si="11"/>
        <v>FWVUP000100</v>
      </c>
    </row>
    <row r="104" spans="1:5" customFormat="1" x14ac:dyDescent="0.25">
      <c r="A104" s="51" t="str">
        <f t="shared" si="7"/>
        <v>FWVUP</v>
      </c>
      <c r="B104" s="66" t="str">
        <f t="shared" si="8"/>
        <v>00</v>
      </c>
      <c r="C104" s="66" t="str">
        <f t="shared" si="9"/>
        <v>01</v>
      </c>
      <c r="D104" s="67">
        <f t="shared" si="10"/>
        <v>1900</v>
      </c>
      <c r="E104" s="51" t="str">
        <f t="shared" si="11"/>
        <v>FWVUP000100</v>
      </c>
    </row>
    <row r="105" spans="1:5" customFormat="1" x14ac:dyDescent="0.25">
      <c r="A105" s="51" t="str">
        <f t="shared" si="7"/>
        <v>FWVUP</v>
      </c>
      <c r="B105" s="66" t="str">
        <f t="shared" si="8"/>
        <v>00</v>
      </c>
      <c r="C105" s="66" t="str">
        <f t="shared" si="9"/>
        <v>01</v>
      </c>
      <c r="D105" s="67">
        <f t="shared" si="10"/>
        <v>1900</v>
      </c>
      <c r="E105" s="51" t="str">
        <f t="shared" si="11"/>
        <v>FWVUP000100</v>
      </c>
    </row>
    <row r="106" spans="1:5" customFormat="1" x14ac:dyDescent="0.25">
      <c r="A106" s="51" t="str">
        <f t="shared" si="7"/>
        <v>FWVUP</v>
      </c>
      <c r="B106" s="66" t="str">
        <f t="shared" si="8"/>
        <v>00</v>
      </c>
      <c r="C106" s="66" t="str">
        <f t="shared" si="9"/>
        <v>01</v>
      </c>
      <c r="D106" s="67">
        <f t="shared" si="10"/>
        <v>1900</v>
      </c>
      <c r="E106" s="51" t="str">
        <f t="shared" si="11"/>
        <v>FWVUP000100</v>
      </c>
    </row>
    <row r="107" spans="1:5" customFormat="1" x14ac:dyDescent="0.25">
      <c r="A107" s="51" t="str">
        <f t="shared" si="7"/>
        <v>FWVUP</v>
      </c>
      <c r="B107" s="66" t="str">
        <f t="shared" si="8"/>
        <v>00</v>
      </c>
      <c r="C107" s="66" t="str">
        <f t="shared" si="9"/>
        <v>01</v>
      </c>
      <c r="D107" s="67">
        <f t="shared" si="10"/>
        <v>1900</v>
      </c>
      <c r="E107" s="51" t="str">
        <f t="shared" si="11"/>
        <v>FWVUP000100</v>
      </c>
    </row>
    <row r="108" spans="1:5" customFormat="1" x14ac:dyDescent="0.25">
      <c r="A108" s="51" t="str">
        <f t="shared" si="7"/>
        <v>FWVUP</v>
      </c>
      <c r="B108" s="66" t="str">
        <f t="shared" si="8"/>
        <v>00</v>
      </c>
      <c r="C108" s="66" t="str">
        <f t="shared" si="9"/>
        <v>01</v>
      </c>
      <c r="D108" s="67">
        <f t="shared" si="10"/>
        <v>1900</v>
      </c>
      <c r="E108" s="51" t="str">
        <f t="shared" si="11"/>
        <v>FWVUP000100</v>
      </c>
    </row>
    <row r="109" spans="1:5" customFormat="1" x14ac:dyDescent="0.25">
      <c r="A109" s="51" t="str">
        <f t="shared" si="7"/>
        <v>FWVUP</v>
      </c>
      <c r="B109" s="66" t="str">
        <f t="shared" si="8"/>
        <v>00</v>
      </c>
      <c r="C109" s="66" t="str">
        <f t="shared" si="9"/>
        <v>01</v>
      </c>
      <c r="D109" s="67">
        <f t="shared" si="10"/>
        <v>1900</v>
      </c>
      <c r="E109" s="51" t="str">
        <f t="shared" si="11"/>
        <v>FWVUP000100</v>
      </c>
    </row>
    <row r="110" spans="1:5" customFormat="1" x14ac:dyDescent="0.25">
      <c r="A110" s="51" t="str">
        <f t="shared" si="7"/>
        <v>FWVUP</v>
      </c>
      <c r="B110" s="66" t="str">
        <f t="shared" si="8"/>
        <v>00</v>
      </c>
      <c r="C110" s="66" t="str">
        <f t="shared" si="9"/>
        <v>01</v>
      </c>
      <c r="D110" s="67">
        <f t="shared" si="10"/>
        <v>1900</v>
      </c>
      <c r="E110" s="51" t="str">
        <f t="shared" si="11"/>
        <v>FWVUP000100</v>
      </c>
    </row>
    <row r="111" spans="1:5" customFormat="1" x14ac:dyDescent="0.25">
      <c r="A111" s="51" t="str">
        <f t="shared" si="7"/>
        <v>FWVUP</v>
      </c>
      <c r="B111" s="66" t="str">
        <f t="shared" si="8"/>
        <v>00</v>
      </c>
      <c r="C111" s="66" t="str">
        <f t="shared" si="9"/>
        <v>01</v>
      </c>
      <c r="D111" s="67">
        <f t="shared" si="10"/>
        <v>1900</v>
      </c>
      <c r="E111" s="51" t="str">
        <f t="shared" si="11"/>
        <v>FWVUP000100</v>
      </c>
    </row>
    <row r="112" spans="1:5" customFormat="1" x14ac:dyDescent="0.25">
      <c r="A112" s="51" t="str">
        <f t="shared" si="7"/>
        <v>FWVUP</v>
      </c>
      <c r="B112" s="66" t="str">
        <f t="shared" si="8"/>
        <v>00</v>
      </c>
      <c r="C112" s="66" t="str">
        <f t="shared" si="9"/>
        <v>01</v>
      </c>
      <c r="D112" s="67">
        <f t="shared" si="10"/>
        <v>1900</v>
      </c>
      <c r="E112" s="51" t="str">
        <f t="shared" si="11"/>
        <v>FWVUP000100</v>
      </c>
    </row>
    <row r="113" spans="1:5" customFormat="1" x14ac:dyDescent="0.25">
      <c r="A113" s="51" t="str">
        <f t="shared" si="7"/>
        <v>FWVUP</v>
      </c>
      <c r="B113" s="66" t="str">
        <f t="shared" si="8"/>
        <v>00</v>
      </c>
      <c r="C113" s="66" t="str">
        <f t="shared" si="9"/>
        <v>01</v>
      </c>
      <c r="D113" s="67">
        <f t="shared" si="10"/>
        <v>1900</v>
      </c>
      <c r="E113" s="51" t="str">
        <f t="shared" si="11"/>
        <v>FWVUP000100</v>
      </c>
    </row>
    <row r="114" spans="1:5" customFormat="1" x14ac:dyDescent="0.25">
      <c r="A114" s="51" t="str">
        <f t="shared" si="7"/>
        <v>FWVUP</v>
      </c>
      <c r="B114" s="66" t="str">
        <f t="shared" si="8"/>
        <v>00</v>
      </c>
      <c r="C114" s="66" t="str">
        <f t="shared" si="9"/>
        <v>01</v>
      </c>
      <c r="D114" s="67">
        <f t="shared" si="10"/>
        <v>1900</v>
      </c>
      <c r="E114" s="51" t="str">
        <f t="shared" si="11"/>
        <v>FWVUP000100</v>
      </c>
    </row>
    <row r="115" spans="1:5" customFormat="1" x14ac:dyDescent="0.25">
      <c r="A115" s="51" t="str">
        <f t="shared" si="7"/>
        <v>FWVUP</v>
      </c>
      <c r="B115" s="66" t="str">
        <f t="shared" si="8"/>
        <v>00</v>
      </c>
      <c r="C115" s="66" t="str">
        <f t="shared" si="9"/>
        <v>01</v>
      </c>
      <c r="D115" s="67">
        <f t="shared" si="10"/>
        <v>1900</v>
      </c>
      <c r="E115" s="51" t="str">
        <f t="shared" si="11"/>
        <v>FWVUP000100</v>
      </c>
    </row>
    <row r="116" spans="1:5" customFormat="1" x14ac:dyDescent="0.25">
      <c r="A116" s="51" t="str">
        <f t="shared" si="7"/>
        <v>FWVUP</v>
      </c>
      <c r="B116" s="66" t="str">
        <f t="shared" si="8"/>
        <v>00</v>
      </c>
      <c r="C116" s="66" t="str">
        <f t="shared" si="9"/>
        <v>01</v>
      </c>
      <c r="D116" s="67">
        <f t="shared" si="10"/>
        <v>1900</v>
      </c>
      <c r="E116" s="51" t="str">
        <f t="shared" si="11"/>
        <v>FWVUP000100</v>
      </c>
    </row>
    <row r="117" spans="1:5" customFormat="1" x14ac:dyDescent="0.25">
      <c r="A117" s="51" t="str">
        <f t="shared" si="7"/>
        <v>FWVUP</v>
      </c>
      <c r="B117" s="66" t="str">
        <f t="shared" si="8"/>
        <v>00</v>
      </c>
      <c r="C117" s="66" t="str">
        <f t="shared" si="9"/>
        <v>01</v>
      </c>
      <c r="D117" s="67">
        <f t="shared" si="10"/>
        <v>1900</v>
      </c>
      <c r="E117" s="51" t="str">
        <f t="shared" si="11"/>
        <v>FWVUP000100</v>
      </c>
    </row>
    <row r="118" spans="1:5" customFormat="1" x14ac:dyDescent="0.25">
      <c r="A118" s="51" t="str">
        <f t="shared" si="7"/>
        <v>FWVUP</v>
      </c>
      <c r="B118" s="66" t="str">
        <f t="shared" si="8"/>
        <v>00</v>
      </c>
      <c r="C118" s="66" t="str">
        <f t="shared" si="9"/>
        <v>01</v>
      </c>
      <c r="D118" s="67">
        <f t="shared" si="10"/>
        <v>1900</v>
      </c>
      <c r="E118" s="51" t="str">
        <f t="shared" si="11"/>
        <v>FWVUP000100</v>
      </c>
    </row>
    <row r="119" spans="1:5" customFormat="1" x14ac:dyDescent="0.25">
      <c r="A119" s="51" t="str">
        <f t="shared" si="7"/>
        <v>FWVUP</v>
      </c>
      <c r="B119" s="66" t="str">
        <f t="shared" si="8"/>
        <v>00</v>
      </c>
      <c r="C119" s="66" t="str">
        <f t="shared" si="9"/>
        <v>01</v>
      </c>
      <c r="D119" s="67">
        <f t="shared" si="10"/>
        <v>1900</v>
      </c>
      <c r="E119" s="51" t="str">
        <f t="shared" si="11"/>
        <v>FWVUP000100</v>
      </c>
    </row>
    <row r="120" spans="1:5" customFormat="1" x14ac:dyDescent="0.25">
      <c r="A120" s="51" t="str">
        <f t="shared" si="7"/>
        <v>FWVUP</v>
      </c>
      <c r="B120" s="66" t="str">
        <f t="shared" si="8"/>
        <v>00</v>
      </c>
      <c r="C120" s="66" t="str">
        <f t="shared" si="9"/>
        <v>01</v>
      </c>
      <c r="D120" s="67">
        <f t="shared" si="10"/>
        <v>1900</v>
      </c>
      <c r="E120" s="51" t="str">
        <f t="shared" si="11"/>
        <v>FWVUP000100</v>
      </c>
    </row>
    <row r="121" spans="1:5" customFormat="1" x14ac:dyDescent="0.25">
      <c r="A121" s="51" t="str">
        <f t="shared" si="7"/>
        <v>FWVUP</v>
      </c>
      <c r="B121" s="66" t="str">
        <f t="shared" si="8"/>
        <v>00</v>
      </c>
      <c r="C121" s="66" t="str">
        <f t="shared" si="9"/>
        <v>01</v>
      </c>
      <c r="D121" s="67">
        <f t="shared" si="10"/>
        <v>1900</v>
      </c>
      <c r="E121" s="51" t="str">
        <f t="shared" si="11"/>
        <v>FWVUP000100</v>
      </c>
    </row>
    <row r="122" spans="1:5" customFormat="1" x14ac:dyDescent="0.25">
      <c r="A122" s="51" t="str">
        <f t="shared" si="7"/>
        <v>FWVUP</v>
      </c>
      <c r="B122" s="66" t="str">
        <f t="shared" si="8"/>
        <v>00</v>
      </c>
      <c r="C122" s="66" t="str">
        <f t="shared" si="9"/>
        <v>01</v>
      </c>
      <c r="D122" s="67">
        <f t="shared" si="10"/>
        <v>1900</v>
      </c>
      <c r="E122" s="51" t="str">
        <f t="shared" si="11"/>
        <v>FWVUP000100</v>
      </c>
    </row>
    <row r="123" spans="1:5" customFormat="1" x14ac:dyDescent="0.25">
      <c r="A123" s="51" t="str">
        <f t="shared" si="7"/>
        <v>FWVUP</v>
      </c>
      <c r="B123" s="66" t="str">
        <f t="shared" si="8"/>
        <v>00</v>
      </c>
      <c r="C123" s="66" t="str">
        <f t="shared" si="9"/>
        <v>01</v>
      </c>
      <c r="D123" s="67">
        <f t="shared" si="10"/>
        <v>1900</v>
      </c>
      <c r="E123" s="51" t="str">
        <f t="shared" si="11"/>
        <v>FWVUP000100</v>
      </c>
    </row>
    <row r="124" spans="1:5" customFormat="1" x14ac:dyDescent="0.25">
      <c r="A124" s="51" t="str">
        <f t="shared" si="7"/>
        <v>FWVUP</v>
      </c>
      <c r="B124" s="66" t="str">
        <f t="shared" si="8"/>
        <v>00</v>
      </c>
      <c r="C124" s="66" t="str">
        <f t="shared" si="9"/>
        <v>01</v>
      </c>
      <c r="D124" s="67">
        <f t="shared" si="10"/>
        <v>1900</v>
      </c>
      <c r="E124" s="51" t="str">
        <f t="shared" si="11"/>
        <v>FWVUP000100</v>
      </c>
    </row>
    <row r="125" spans="1:5" customFormat="1" x14ac:dyDescent="0.25">
      <c r="A125" s="51" t="str">
        <f t="shared" si="7"/>
        <v>FWVUP</v>
      </c>
      <c r="B125" s="66" t="str">
        <f t="shared" si="8"/>
        <v>00</v>
      </c>
      <c r="C125" s="66" t="str">
        <f t="shared" si="9"/>
        <v>01</v>
      </c>
      <c r="D125" s="67">
        <f t="shared" si="10"/>
        <v>1900</v>
      </c>
      <c r="E125" s="51" t="str">
        <f t="shared" si="11"/>
        <v>FWVUP000100</v>
      </c>
    </row>
    <row r="126" spans="1:5" customFormat="1" x14ac:dyDescent="0.25">
      <c r="A126" s="51" t="str">
        <f t="shared" si="7"/>
        <v>FWVUP</v>
      </c>
      <c r="B126" s="66" t="str">
        <f t="shared" si="8"/>
        <v>00</v>
      </c>
      <c r="C126" s="66" t="str">
        <f t="shared" si="9"/>
        <v>01</v>
      </c>
      <c r="D126" s="67">
        <f t="shared" si="10"/>
        <v>1900</v>
      </c>
      <c r="E126" s="51" t="str">
        <f t="shared" si="11"/>
        <v>FWVUP000100</v>
      </c>
    </row>
    <row r="127" spans="1:5" customFormat="1" x14ac:dyDescent="0.25">
      <c r="A127" s="51" t="str">
        <f t="shared" si="7"/>
        <v>FWVUP</v>
      </c>
      <c r="B127" s="66" t="str">
        <f t="shared" si="8"/>
        <v>00</v>
      </c>
      <c r="C127" s="66" t="str">
        <f t="shared" si="9"/>
        <v>01</v>
      </c>
      <c r="D127" s="67">
        <f t="shared" si="10"/>
        <v>1900</v>
      </c>
      <c r="E127" s="51" t="str">
        <f t="shared" si="11"/>
        <v>FWVUP000100</v>
      </c>
    </row>
    <row r="128" spans="1:5" customFormat="1" x14ac:dyDescent="0.25">
      <c r="A128" s="51" t="str">
        <f t="shared" si="7"/>
        <v>FWVUP</v>
      </c>
      <c r="B128" s="66" t="str">
        <f t="shared" si="8"/>
        <v>00</v>
      </c>
      <c r="C128" s="66" t="str">
        <f t="shared" si="9"/>
        <v>01</v>
      </c>
      <c r="D128" s="67">
        <f t="shared" si="10"/>
        <v>1900</v>
      </c>
      <c r="E128" s="51" t="str">
        <f t="shared" si="11"/>
        <v>FWVUP000100</v>
      </c>
    </row>
    <row r="129" spans="1:5" customFormat="1" x14ac:dyDescent="0.25">
      <c r="A129" s="51" t="str">
        <f t="shared" si="7"/>
        <v>FWVUP</v>
      </c>
      <c r="B129" s="66" t="str">
        <f t="shared" si="8"/>
        <v>00</v>
      </c>
      <c r="C129" s="66" t="str">
        <f t="shared" si="9"/>
        <v>01</v>
      </c>
      <c r="D129" s="67">
        <f t="shared" si="10"/>
        <v>1900</v>
      </c>
      <c r="E129" s="51" t="str">
        <f t="shared" si="11"/>
        <v>FWVUP000100</v>
      </c>
    </row>
    <row r="130" spans="1:5" customFormat="1" x14ac:dyDescent="0.25">
      <c r="A130" s="51" t="str">
        <f t="shared" si="7"/>
        <v>FWVUP</v>
      </c>
      <c r="B130" s="66" t="str">
        <f t="shared" si="8"/>
        <v>00</v>
      </c>
      <c r="C130" s="66" t="str">
        <f t="shared" si="9"/>
        <v>01</v>
      </c>
      <c r="D130" s="67">
        <f t="shared" si="10"/>
        <v>1900</v>
      </c>
      <c r="E130" s="51" t="str">
        <f t="shared" si="11"/>
        <v>FWVUP000100</v>
      </c>
    </row>
    <row r="131" spans="1:5" customFormat="1" x14ac:dyDescent="0.25">
      <c r="A131" s="51" t="str">
        <f t="shared" si="7"/>
        <v>FWVUP</v>
      </c>
      <c r="B131" s="66" t="str">
        <f t="shared" si="8"/>
        <v>00</v>
      </c>
      <c r="C131" s="66" t="str">
        <f t="shared" si="9"/>
        <v>01</v>
      </c>
      <c r="D131" s="67">
        <f t="shared" si="10"/>
        <v>1900</v>
      </c>
      <c r="E131" s="51" t="str">
        <f t="shared" si="11"/>
        <v>FWVUP000100</v>
      </c>
    </row>
    <row r="132" spans="1:5" customFormat="1" x14ac:dyDescent="0.25">
      <c r="A132" s="51" t="str">
        <f t="shared" si="7"/>
        <v>FWVUP</v>
      </c>
      <c r="B132" s="66" t="str">
        <f t="shared" si="8"/>
        <v>00</v>
      </c>
      <c r="C132" s="66" t="str">
        <f t="shared" si="9"/>
        <v>01</v>
      </c>
      <c r="D132" s="67">
        <f t="shared" si="10"/>
        <v>1900</v>
      </c>
      <c r="E132" s="51" t="str">
        <f t="shared" si="11"/>
        <v>FWVUP000100</v>
      </c>
    </row>
    <row r="133" spans="1:5" customFormat="1" x14ac:dyDescent="0.25">
      <c r="A133" s="51" t="str">
        <f t="shared" si="7"/>
        <v>FWVUP</v>
      </c>
      <c r="B133" s="66" t="str">
        <f t="shared" si="8"/>
        <v>00</v>
      </c>
      <c r="C133" s="66" t="str">
        <f t="shared" si="9"/>
        <v>01</v>
      </c>
      <c r="D133" s="67">
        <f t="shared" si="10"/>
        <v>1900</v>
      </c>
      <c r="E133" s="51" t="str">
        <f t="shared" si="11"/>
        <v>FWVUP000100</v>
      </c>
    </row>
    <row r="134" spans="1:5" customFormat="1" x14ac:dyDescent="0.25">
      <c r="A134" s="51" t="str">
        <f t="shared" ref="A134:A162" si="12">IF(I134="US$","FWC*P","FWVUP")</f>
        <v>FWVUP</v>
      </c>
      <c r="B134" s="66" t="str">
        <f t="shared" ref="B134:B162" si="13">IF(DAY(H134)&lt;10,CONCATENATE(0,DAY(H134)),DAY(H134))</f>
        <v>00</v>
      </c>
      <c r="C134" s="66" t="str">
        <f t="shared" ref="C134:C162" si="14">IF(MONTH(H134)&lt;10,CONCATENATE(0,MONTH(H134)),MONTH(H134))</f>
        <v>01</v>
      </c>
      <c r="D134" s="67">
        <f t="shared" ref="D134:D162" si="15">YEAR(H134)</f>
        <v>1900</v>
      </c>
      <c r="E134" s="51" t="str">
        <f t="shared" si="11"/>
        <v>FWVUP000100</v>
      </c>
    </row>
    <row r="135" spans="1:5" customFormat="1" x14ac:dyDescent="0.25">
      <c r="A135" s="51" t="str">
        <f t="shared" si="12"/>
        <v>FWVUP</v>
      </c>
      <c r="B135" s="66" t="str">
        <f t="shared" si="13"/>
        <v>00</v>
      </c>
      <c r="C135" s="66" t="str">
        <f t="shared" si="14"/>
        <v>01</v>
      </c>
      <c r="D135" s="67">
        <f t="shared" si="15"/>
        <v>1900</v>
      </c>
      <c r="E135" s="51" t="str">
        <f t="shared" ref="E135:E162" si="16">CONCATENATE(A135,B135,C135,RIGHT(D135,2))</f>
        <v>FWVUP000100</v>
      </c>
    </row>
    <row r="136" spans="1:5" customFormat="1" x14ac:dyDescent="0.25">
      <c r="A136" s="51" t="str">
        <f t="shared" si="12"/>
        <v>FWVUP</v>
      </c>
      <c r="B136" s="66" t="str">
        <f t="shared" si="13"/>
        <v>00</v>
      </c>
      <c r="C136" s="66" t="str">
        <f t="shared" si="14"/>
        <v>01</v>
      </c>
      <c r="D136" s="67">
        <f t="shared" si="15"/>
        <v>1900</v>
      </c>
      <c r="E136" s="51" t="str">
        <f t="shared" si="16"/>
        <v>FWVUP000100</v>
      </c>
    </row>
    <row r="137" spans="1:5" customFormat="1" x14ac:dyDescent="0.25">
      <c r="A137" s="51" t="str">
        <f t="shared" si="12"/>
        <v>FWVUP</v>
      </c>
      <c r="B137" s="66" t="str">
        <f t="shared" si="13"/>
        <v>00</v>
      </c>
      <c r="C137" s="66" t="str">
        <f t="shared" si="14"/>
        <v>01</v>
      </c>
      <c r="D137" s="67">
        <f t="shared" si="15"/>
        <v>1900</v>
      </c>
      <c r="E137" s="51" t="str">
        <f t="shared" si="16"/>
        <v>FWVUP000100</v>
      </c>
    </row>
    <row r="138" spans="1:5" customFormat="1" x14ac:dyDescent="0.25">
      <c r="A138" s="51" t="str">
        <f t="shared" si="12"/>
        <v>FWVUP</v>
      </c>
      <c r="B138" s="66" t="str">
        <f t="shared" si="13"/>
        <v>00</v>
      </c>
      <c r="C138" s="66" t="str">
        <f t="shared" si="14"/>
        <v>01</v>
      </c>
      <c r="D138" s="67">
        <f t="shared" si="15"/>
        <v>1900</v>
      </c>
      <c r="E138" s="51" t="str">
        <f t="shared" si="16"/>
        <v>FWVUP000100</v>
      </c>
    </row>
    <row r="139" spans="1:5" customFormat="1" x14ac:dyDescent="0.25">
      <c r="A139" s="51" t="str">
        <f t="shared" si="12"/>
        <v>FWVUP</v>
      </c>
      <c r="B139" s="66" t="str">
        <f t="shared" si="13"/>
        <v>00</v>
      </c>
      <c r="C139" s="66" t="str">
        <f t="shared" si="14"/>
        <v>01</v>
      </c>
      <c r="D139" s="67">
        <f t="shared" si="15"/>
        <v>1900</v>
      </c>
      <c r="E139" s="51" t="str">
        <f t="shared" si="16"/>
        <v>FWVUP000100</v>
      </c>
    </row>
    <row r="140" spans="1:5" customFormat="1" x14ac:dyDescent="0.25">
      <c r="A140" s="51" t="str">
        <f t="shared" si="12"/>
        <v>FWVUP</v>
      </c>
      <c r="B140" s="66" t="str">
        <f t="shared" si="13"/>
        <v>00</v>
      </c>
      <c r="C140" s="66" t="str">
        <f t="shared" si="14"/>
        <v>01</v>
      </c>
      <c r="D140" s="67">
        <f t="shared" si="15"/>
        <v>1900</v>
      </c>
      <c r="E140" s="51" t="str">
        <f t="shared" si="16"/>
        <v>FWVUP000100</v>
      </c>
    </row>
    <row r="141" spans="1:5" customFormat="1" x14ac:dyDescent="0.25">
      <c r="A141" s="51" t="str">
        <f t="shared" si="12"/>
        <v>FWVUP</v>
      </c>
      <c r="B141" s="66" t="str">
        <f t="shared" si="13"/>
        <v>00</v>
      </c>
      <c r="C141" s="66" t="str">
        <f t="shared" si="14"/>
        <v>01</v>
      </c>
      <c r="D141" s="67">
        <f t="shared" si="15"/>
        <v>1900</v>
      </c>
      <c r="E141" s="51" t="str">
        <f t="shared" si="16"/>
        <v>FWVUP000100</v>
      </c>
    </row>
    <row r="142" spans="1:5" customFormat="1" x14ac:dyDescent="0.25">
      <c r="A142" s="51" t="str">
        <f t="shared" si="12"/>
        <v>FWVUP</v>
      </c>
      <c r="B142" s="66" t="str">
        <f t="shared" si="13"/>
        <v>00</v>
      </c>
      <c r="C142" s="66" t="str">
        <f t="shared" si="14"/>
        <v>01</v>
      </c>
      <c r="D142" s="67">
        <f t="shared" si="15"/>
        <v>1900</v>
      </c>
      <c r="E142" s="51" t="str">
        <f t="shared" si="16"/>
        <v>FWVUP000100</v>
      </c>
    </row>
    <row r="143" spans="1:5" customFormat="1" x14ac:dyDescent="0.25">
      <c r="A143" s="51" t="str">
        <f t="shared" si="12"/>
        <v>FWVUP</v>
      </c>
      <c r="B143" s="66" t="str">
        <f t="shared" si="13"/>
        <v>00</v>
      </c>
      <c r="C143" s="66" t="str">
        <f t="shared" si="14"/>
        <v>01</v>
      </c>
      <c r="D143" s="67">
        <f t="shared" si="15"/>
        <v>1900</v>
      </c>
      <c r="E143" s="51" t="str">
        <f t="shared" si="16"/>
        <v>FWVUP000100</v>
      </c>
    </row>
    <row r="144" spans="1:5" customFormat="1" x14ac:dyDescent="0.25">
      <c r="A144" s="51" t="str">
        <f t="shared" si="12"/>
        <v>FWVUP</v>
      </c>
      <c r="B144" s="66" t="str">
        <f t="shared" si="13"/>
        <v>00</v>
      </c>
      <c r="C144" s="66" t="str">
        <f t="shared" si="14"/>
        <v>01</v>
      </c>
      <c r="D144" s="67">
        <f t="shared" si="15"/>
        <v>1900</v>
      </c>
      <c r="E144" s="51" t="str">
        <f t="shared" si="16"/>
        <v>FWVUP000100</v>
      </c>
    </row>
    <row r="145" spans="1:5" customFormat="1" x14ac:dyDescent="0.25">
      <c r="A145" s="51" t="str">
        <f t="shared" si="12"/>
        <v>FWVUP</v>
      </c>
      <c r="B145" s="66" t="str">
        <f t="shared" si="13"/>
        <v>00</v>
      </c>
      <c r="C145" s="66" t="str">
        <f t="shared" si="14"/>
        <v>01</v>
      </c>
      <c r="D145" s="67">
        <f t="shared" si="15"/>
        <v>1900</v>
      </c>
      <c r="E145" s="51" t="str">
        <f t="shared" si="16"/>
        <v>FWVUP000100</v>
      </c>
    </row>
    <row r="146" spans="1:5" customFormat="1" x14ac:dyDescent="0.25">
      <c r="A146" s="51" t="str">
        <f t="shared" si="12"/>
        <v>FWVUP</v>
      </c>
      <c r="B146" s="66" t="str">
        <f t="shared" si="13"/>
        <v>00</v>
      </c>
      <c r="C146" s="66" t="str">
        <f t="shared" si="14"/>
        <v>01</v>
      </c>
      <c r="D146" s="67">
        <f t="shared" si="15"/>
        <v>1900</v>
      </c>
      <c r="E146" s="51" t="str">
        <f t="shared" si="16"/>
        <v>FWVUP000100</v>
      </c>
    </row>
    <row r="147" spans="1:5" customFormat="1" x14ac:dyDescent="0.25">
      <c r="A147" s="51" t="str">
        <f t="shared" si="12"/>
        <v>FWVUP</v>
      </c>
      <c r="B147" s="66" t="str">
        <f t="shared" si="13"/>
        <v>00</v>
      </c>
      <c r="C147" s="66" t="str">
        <f t="shared" si="14"/>
        <v>01</v>
      </c>
      <c r="D147" s="67">
        <f t="shared" si="15"/>
        <v>1900</v>
      </c>
      <c r="E147" s="51" t="str">
        <f t="shared" si="16"/>
        <v>FWVUP000100</v>
      </c>
    </row>
    <row r="148" spans="1:5" customFormat="1" x14ac:dyDescent="0.25">
      <c r="A148" s="51" t="str">
        <f t="shared" si="12"/>
        <v>FWVUP</v>
      </c>
      <c r="B148" s="66" t="str">
        <f t="shared" si="13"/>
        <v>00</v>
      </c>
      <c r="C148" s="66" t="str">
        <f t="shared" si="14"/>
        <v>01</v>
      </c>
      <c r="D148" s="67">
        <f t="shared" si="15"/>
        <v>1900</v>
      </c>
      <c r="E148" s="51" t="str">
        <f t="shared" si="16"/>
        <v>FWVUP000100</v>
      </c>
    </row>
    <row r="149" spans="1:5" customFormat="1" x14ac:dyDescent="0.25">
      <c r="A149" s="51" t="str">
        <f t="shared" si="12"/>
        <v>FWVUP</v>
      </c>
      <c r="B149" s="66" t="str">
        <f t="shared" si="13"/>
        <v>00</v>
      </c>
      <c r="C149" s="66" t="str">
        <f t="shared" si="14"/>
        <v>01</v>
      </c>
      <c r="D149" s="67">
        <f t="shared" si="15"/>
        <v>1900</v>
      </c>
      <c r="E149" s="51" t="str">
        <f t="shared" si="16"/>
        <v>FWVUP000100</v>
      </c>
    </row>
    <row r="150" spans="1:5" customFormat="1" x14ac:dyDescent="0.25">
      <c r="A150" s="51" t="str">
        <f t="shared" si="12"/>
        <v>FWVUP</v>
      </c>
      <c r="B150" s="66" t="str">
        <f t="shared" si="13"/>
        <v>00</v>
      </c>
      <c r="C150" s="66" t="str">
        <f t="shared" si="14"/>
        <v>01</v>
      </c>
      <c r="D150" s="67">
        <f t="shared" si="15"/>
        <v>1900</v>
      </c>
      <c r="E150" s="51" t="str">
        <f t="shared" si="16"/>
        <v>FWVUP000100</v>
      </c>
    </row>
    <row r="151" spans="1:5" customFormat="1" x14ac:dyDescent="0.25">
      <c r="A151" s="51" t="str">
        <f t="shared" si="12"/>
        <v>FWVUP</v>
      </c>
      <c r="B151" s="66" t="str">
        <f t="shared" si="13"/>
        <v>00</v>
      </c>
      <c r="C151" s="66" t="str">
        <f t="shared" si="14"/>
        <v>01</v>
      </c>
      <c r="D151" s="67">
        <f t="shared" si="15"/>
        <v>1900</v>
      </c>
      <c r="E151" s="51" t="str">
        <f t="shared" si="16"/>
        <v>FWVUP000100</v>
      </c>
    </row>
    <row r="152" spans="1:5" customFormat="1" x14ac:dyDescent="0.25">
      <c r="A152" s="51" t="str">
        <f t="shared" si="12"/>
        <v>FWVUP</v>
      </c>
      <c r="B152" s="66" t="str">
        <f t="shared" si="13"/>
        <v>00</v>
      </c>
      <c r="C152" s="66" t="str">
        <f t="shared" si="14"/>
        <v>01</v>
      </c>
      <c r="D152" s="67">
        <f t="shared" si="15"/>
        <v>1900</v>
      </c>
      <c r="E152" s="51" t="str">
        <f t="shared" si="16"/>
        <v>FWVUP000100</v>
      </c>
    </row>
    <row r="153" spans="1:5" customFormat="1" x14ac:dyDescent="0.25">
      <c r="A153" s="51" t="str">
        <f t="shared" si="12"/>
        <v>FWVUP</v>
      </c>
      <c r="B153" s="66" t="str">
        <f t="shared" si="13"/>
        <v>00</v>
      </c>
      <c r="C153" s="66" t="str">
        <f t="shared" si="14"/>
        <v>01</v>
      </c>
      <c r="D153" s="67">
        <f t="shared" si="15"/>
        <v>1900</v>
      </c>
      <c r="E153" s="51" t="str">
        <f t="shared" si="16"/>
        <v>FWVUP000100</v>
      </c>
    </row>
    <row r="154" spans="1:5" customFormat="1" x14ac:dyDescent="0.25">
      <c r="A154" s="51" t="str">
        <f t="shared" si="12"/>
        <v>FWVUP</v>
      </c>
      <c r="B154" s="66" t="str">
        <f t="shared" si="13"/>
        <v>00</v>
      </c>
      <c r="C154" s="66" t="str">
        <f t="shared" si="14"/>
        <v>01</v>
      </c>
      <c r="D154" s="67">
        <f t="shared" si="15"/>
        <v>1900</v>
      </c>
      <c r="E154" s="51" t="str">
        <f t="shared" si="16"/>
        <v>FWVUP000100</v>
      </c>
    </row>
    <row r="155" spans="1:5" customFormat="1" x14ac:dyDescent="0.25">
      <c r="A155" s="51" t="str">
        <f t="shared" si="12"/>
        <v>FWVUP</v>
      </c>
      <c r="B155" s="66" t="str">
        <f t="shared" si="13"/>
        <v>00</v>
      </c>
      <c r="C155" s="66" t="str">
        <f t="shared" si="14"/>
        <v>01</v>
      </c>
      <c r="D155" s="67">
        <f t="shared" si="15"/>
        <v>1900</v>
      </c>
      <c r="E155" s="51" t="str">
        <f t="shared" si="16"/>
        <v>FWVUP000100</v>
      </c>
    </row>
    <row r="156" spans="1:5" customFormat="1" x14ac:dyDescent="0.25">
      <c r="A156" s="51" t="str">
        <f t="shared" si="12"/>
        <v>FWVUP</v>
      </c>
      <c r="B156" s="66" t="str">
        <f t="shared" si="13"/>
        <v>00</v>
      </c>
      <c r="C156" s="66" t="str">
        <f t="shared" si="14"/>
        <v>01</v>
      </c>
      <c r="D156" s="67">
        <f t="shared" si="15"/>
        <v>1900</v>
      </c>
      <c r="E156" s="51" t="str">
        <f t="shared" si="16"/>
        <v>FWVUP000100</v>
      </c>
    </row>
    <row r="157" spans="1:5" customFormat="1" x14ac:dyDescent="0.25">
      <c r="A157" s="51" t="str">
        <f t="shared" si="12"/>
        <v>FWVUP</v>
      </c>
      <c r="B157" s="66" t="str">
        <f t="shared" si="13"/>
        <v>00</v>
      </c>
      <c r="C157" s="66" t="str">
        <f t="shared" si="14"/>
        <v>01</v>
      </c>
      <c r="D157" s="67">
        <f t="shared" si="15"/>
        <v>1900</v>
      </c>
      <c r="E157" s="51" t="str">
        <f t="shared" si="16"/>
        <v>FWVUP000100</v>
      </c>
    </row>
    <row r="158" spans="1:5" customFormat="1" x14ac:dyDescent="0.25">
      <c r="A158" s="51" t="str">
        <f t="shared" si="12"/>
        <v>FWVUP</v>
      </c>
      <c r="B158" s="66" t="str">
        <f t="shared" si="13"/>
        <v>00</v>
      </c>
      <c r="C158" s="66" t="str">
        <f t="shared" si="14"/>
        <v>01</v>
      </c>
      <c r="D158" s="67">
        <f t="shared" si="15"/>
        <v>1900</v>
      </c>
      <c r="E158" s="51" t="str">
        <f t="shared" si="16"/>
        <v>FWVUP000100</v>
      </c>
    </row>
    <row r="159" spans="1:5" customFormat="1" x14ac:dyDescent="0.25">
      <c r="A159" s="51" t="str">
        <f t="shared" si="12"/>
        <v>FWVUP</v>
      </c>
      <c r="B159" s="66" t="str">
        <f t="shared" si="13"/>
        <v>00</v>
      </c>
      <c r="C159" s="66" t="str">
        <f t="shared" si="14"/>
        <v>01</v>
      </c>
      <c r="D159" s="67">
        <f t="shared" si="15"/>
        <v>1900</v>
      </c>
      <c r="E159" s="51" t="str">
        <f t="shared" si="16"/>
        <v>FWVUP000100</v>
      </c>
    </row>
    <row r="160" spans="1:5" customFormat="1" x14ac:dyDescent="0.25">
      <c r="A160" s="51" t="str">
        <f t="shared" si="12"/>
        <v>FWVUP</v>
      </c>
      <c r="B160" s="66" t="str">
        <f t="shared" si="13"/>
        <v>00</v>
      </c>
      <c r="C160" s="66" t="str">
        <f t="shared" si="14"/>
        <v>01</v>
      </c>
      <c r="D160" s="67">
        <f t="shared" si="15"/>
        <v>1900</v>
      </c>
      <c r="E160" s="51" t="str">
        <f t="shared" si="16"/>
        <v>FWVUP000100</v>
      </c>
    </row>
    <row r="161" spans="1:5" customFormat="1" x14ac:dyDescent="0.25">
      <c r="A161" s="51" t="str">
        <f t="shared" si="12"/>
        <v>FWVUP</v>
      </c>
      <c r="B161" s="66" t="str">
        <f t="shared" si="13"/>
        <v>00</v>
      </c>
      <c r="C161" s="66" t="str">
        <f t="shared" si="14"/>
        <v>01</v>
      </c>
      <c r="D161" s="67">
        <f t="shared" si="15"/>
        <v>1900</v>
      </c>
      <c r="E161" s="51" t="str">
        <f t="shared" si="16"/>
        <v>FWVUP000100</v>
      </c>
    </row>
    <row r="162" spans="1:5" customFormat="1" x14ac:dyDescent="0.25">
      <c r="A162" s="51" t="str">
        <f t="shared" si="12"/>
        <v>FWVUP</v>
      </c>
      <c r="B162" s="66" t="str">
        <f t="shared" si="13"/>
        <v>00</v>
      </c>
      <c r="C162" s="66" t="str">
        <f t="shared" si="14"/>
        <v>01</v>
      </c>
      <c r="D162" s="67">
        <f t="shared" si="15"/>
        <v>1900</v>
      </c>
      <c r="E162" s="51" t="str">
        <f t="shared" si="16"/>
        <v>FWVUP000100</v>
      </c>
    </row>
  </sheetData>
  <mergeCells count="1">
    <mergeCell ref="G4:M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N256"/>
  <sheetViews>
    <sheetView topLeftCell="A4" zoomScale="80" zoomScaleNormal="80" workbookViewId="0">
      <selection activeCell="K36" sqref="K36"/>
    </sheetView>
  </sheetViews>
  <sheetFormatPr baseColWidth="10" defaultRowHeight="15" x14ac:dyDescent="0.25"/>
  <cols>
    <col min="1" max="1" width="17.85546875" bestFit="1" customWidth="1"/>
    <col min="3" max="3" width="1.42578125" style="23" customWidth="1"/>
    <col min="4" max="4" width="9.42578125" customWidth="1"/>
    <col min="5" max="5" width="18" customWidth="1"/>
    <col min="6" max="6" width="15.7109375" bestFit="1" customWidth="1"/>
    <col min="7" max="7" width="16" customWidth="1"/>
    <col min="8" max="8" width="1.42578125" style="23" customWidth="1"/>
    <col min="9" max="9" width="9.5703125" customWidth="1"/>
    <col min="10" max="10" width="19.140625" customWidth="1"/>
    <col min="11" max="11" width="17.85546875" bestFit="1" customWidth="1"/>
    <col min="12" max="12" width="16" bestFit="1" customWidth="1"/>
    <col min="13" max="13" width="1.7109375" style="23" customWidth="1"/>
    <col min="14" max="14" width="17.5703125" customWidth="1"/>
  </cols>
  <sheetData>
    <row r="1" spans="1:14" ht="15.75" thickBot="1" x14ac:dyDescent="0.3"/>
    <row r="2" spans="1:14" ht="15.75" thickBot="1" x14ac:dyDescent="0.3">
      <c r="F2" s="24"/>
      <c r="G2" s="25"/>
      <c r="K2" s="24"/>
      <c r="L2" s="25"/>
    </row>
    <row r="3" spans="1:14" ht="15.75" thickBot="1" x14ac:dyDescent="0.3">
      <c r="F3" s="24"/>
      <c r="G3" s="26"/>
      <c r="K3" s="24"/>
      <c r="L3" s="26"/>
    </row>
    <row r="4" spans="1:14" ht="15.75" thickBot="1" x14ac:dyDescent="0.3">
      <c r="F4" s="24"/>
      <c r="G4" s="27"/>
      <c r="K4" s="24"/>
      <c r="L4" s="27"/>
    </row>
    <row r="5" spans="1:14" ht="15.75" thickBot="1" x14ac:dyDescent="0.3">
      <c r="D5" s="13"/>
      <c r="F5" s="24"/>
      <c r="G5" s="28"/>
      <c r="I5" s="13"/>
      <c r="K5" s="24"/>
      <c r="L5" s="28"/>
    </row>
    <row r="7" spans="1:14" x14ac:dyDescent="0.25">
      <c r="A7" s="99" t="s">
        <v>60</v>
      </c>
      <c r="B7" s="99"/>
      <c r="D7" s="29" t="s">
        <v>46</v>
      </c>
      <c r="E7" s="29" t="s">
        <v>47</v>
      </c>
      <c r="I7" s="29" t="s">
        <v>46</v>
      </c>
      <c r="J7" s="29" t="s">
        <v>47</v>
      </c>
    </row>
    <row r="8" spans="1:14" x14ac:dyDescent="0.25">
      <c r="A8" s="32"/>
      <c r="B8" s="41">
        <v>42487</v>
      </c>
      <c r="D8" s="29">
        <v>168</v>
      </c>
      <c r="E8" s="30">
        <v>1139594.908444145</v>
      </c>
      <c r="F8" s="31">
        <v>42432</v>
      </c>
      <c r="I8" s="29">
        <v>33</v>
      </c>
      <c r="J8" s="34">
        <v>1191620.1458161741</v>
      </c>
      <c r="K8" s="31">
        <v>42474</v>
      </c>
    </row>
    <row r="9" spans="1:14" x14ac:dyDescent="0.25">
      <c r="A9" s="32"/>
      <c r="B9" s="41">
        <v>42488</v>
      </c>
      <c r="D9" s="29">
        <v>167</v>
      </c>
      <c r="E9" s="30">
        <v>1139622.0019414776</v>
      </c>
      <c r="F9" s="31">
        <v>42433</v>
      </c>
      <c r="I9" s="29">
        <v>32</v>
      </c>
      <c r="J9" s="34">
        <v>1191634.3929041827</v>
      </c>
      <c r="K9" s="31">
        <v>42475</v>
      </c>
      <c r="L9" s="47"/>
      <c r="N9" s="32"/>
    </row>
    <row r="10" spans="1:14" x14ac:dyDescent="0.25">
      <c r="A10" s="32">
        <f>+E66+J24</f>
        <v>2333016.6038159598</v>
      </c>
      <c r="B10" s="41">
        <v>42489</v>
      </c>
      <c r="D10" s="43">
        <v>166</v>
      </c>
      <c r="E10" s="30">
        <v>1139649.0967271188</v>
      </c>
      <c r="F10" s="31">
        <v>42434</v>
      </c>
      <c r="G10" s="46"/>
      <c r="I10" s="29">
        <v>31</v>
      </c>
      <c r="J10" s="34">
        <v>1191648.6403328734</v>
      </c>
      <c r="K10" s="31">
        <v>42476</v>
      </c>
      <c r="L10" s="33"/>
    </row>
    <row r="11" spans="1:14" x14ac:dyDescent="0.25">
      <c r="A11" s="32">
        <f t="shared" ref="A11:A74" si="0">+E67+J25</f>
        <v>2333058.0247277594</v>
      </c>
      <c r="B11" s="41">
        <v>42490</v>
      </c>
      <c r="D11" s="29">
        <v>165</v>
      </c>
      <c r="E11" s="34">
        <v>1139676.1928011607</v>
      </c>
      <c r="F11" s="31">
        <v>42435</v>
      </c>
      <c r="I11" s="29">
        <v>30</v>
      </c>
      <c r="J11" s="34">
        <v>1191662.8881022593</v>
      </c>
      <c r="K11" s="31">
        <v>42477</v>
      </c>
    </row>
    <row r="12" spans="1:14" x14ac:dyDescent="0.25">
      <c r="A12" s="32">
        <f t="shared" si="0"/>
        <v>2333099.4472740898</v>
      </c>
      <c r="B12" s="41">
        <v>42491</v>
      </c>
      <c r="D12" s="29">
        <v>164</v>
      </c>
      <c r="E12" s="34">
        <v>1139703.2901636951</v>
      </c>
      <c r="F12" s="31">
        <v>42436</v>
      </c>
      <c r="I12" s="29">
        <v>29</v>
      </c>
      <c r="J12" s="34">
        <v>1191677.1362123513</v>
      </c>
      <c r="K12" s="31">
        <v>42478</v>
      </c>
    </row>
    <row r="13" spans="1:14" x14ac:dyDescent="0.25">
      <c r="A13" s="32">
        <f t="shared" si="0"/>
        <v>2333140.8714550557</v>
      </c>
      <c r="B13" s="41">
        <v>42492</v>
      </c>
      <c r="D13" s="29">
        <v>163</v>
      </c>
      <c r="E13" s="34">
        <v>1139730.3888148139</v>
      </c>
      <c r="F13" s="31">
        <v>42437</v>
      </c>
      <c r="I13" s="29">
        <v>28</v>
      </c>
      <c r="J13" s="34">
        <v>1191691.3846631623</v>
      </c>
      <c r="K13" s="31">
        <v>42479</v>
      </c>
    </row>
    <row r="14" spans="1:14" x14ac:dyDescent="0.25">
      <c r="A14" s="32">
        <f t="shared" si="0"/>
        <v>2333182.2972707618</v>
      </c>
      <c r="B14" s="41">
        <v>42493</v>
      </c>
      <c r="D14" s="29">
        <v>162</v>
      </c>
      <c r="E14" s="34">
        <v>1139757.4887546091</v>
      </c>
      <c r="F14" s="31">
        <v>42438</v>
      </c>
      <c r="I14" s="29">
        <v>27</v>
      </c>
      <c r="J14" s="34">
        <v>1191705.6334547047</v>
      </c>
      <c r="K14" s="31">
        <v>42480</v>
      </c>
    </row>
    <row r="15" spans="1:14" x14ac:dyDescent="0.25">
      <c r="A15" s="32">
        <f t="shared" si="0"/>
        <v>2333223.7247213125</v>
      </c>
      <c r="B15" s="41">
        <v>42494</v>
      </c>
      <c r="D15" s="29">
        <v>161</v>
      </c>
      <c r="E15" s="34">
        <v>1139784.5899831727</v>
      </c>
      <c r="F15" s="31">
        <v>42439</v>
      </c>
      <c r="I15" s="29">
        <v>26</v>
      </c>
      <c r="J15" s="34">
        <v>1191719.8825869903</v>
      </c>
      <c r="K15" s="31">
        <v>42481</v>
      </c>
    </row>
    <row r="16" spans="1:14" x14ac:dyDescent="0.25">
      <c r="A16" s="32">
        <f t="shared" si="0"/>
        <v>2333265.1538068131</v>
      </c>
      <c r="B16" s="41">
        <v>42495</v>
      </c>
      <c r="D16" s="29">
        <v>160</v>
      </c>
      <c r="E16" s="34">
        <v>1139811.6925005964</v>
      </c>
      <c r="F16" s="31">
        <v>42440</v>
      </c>
      <c r="I16" s="29">
        <v>25</v>
      </c>
      <c r="J16" s="34">
        <v>1191734.1320600319</v>
      </c>
      <c r="K16" s="31">
        <v>42482</v>
      </c>
    </row>
    <row r="17" spans="1:11" x14ac:dyDescent="0.25">
      <c r="A17" s="32">
        <f t="shared" si="0"/>
        <v>2333306.5845273668</v>
      </c>
      <c r="B17" s="41">
        <v>42496</v>
      </c>
      <c r="D17" s="29">
        <v>159</v>
      </c>
      <c r="E17" s="34">
        <v>1139838.7963069726</v>
      </c>
      <c r="F17" s="31">
        <v>42441</v>
      </c>
      <c r="I17" s="29">
        <v>24</v>
      </c>
      <c r="J17" s="34">
        <v>1191748.3818738409</v>
      </c>
      <c r="K17" s="31">
        <v>42483</v>
      </c>
    </row>
    <row r="18" spans="1:11" x14ac:dyDescent="0.25">
      <c r="A18" s="32">
        <f t="shared" si="0"/>
        <v>2333348.0168830799</v>
      </c>
      <c r="B18" s="41">
        <v>42497</v>
      </c>
      <c r="D18" s="29">
        <v>158</v>
      </c>
      <c r="E18" s="34">
        <v>1139865.9014023929</v>
      </c>
      <c r="F18" s="31">
        <v>42442</v>
      </c>
      <c r="I18" s="29">
        <v>23</v>
      </c>
      <c r="J18" s="34">
        <v>1191762.63202843</v>
      </c>
      <c r="K18" s="31">
        <v>42484</v>
      </c>
    </row>
    <row r="19" spans="1:11" x14ac:dyDescent="0.25">
      <c r="A19" s="32">
        <f t="shared" si="0"/>
        <v>2333389.4508740562</v>
      </c>
      <c r="B19" s="41">
        <v>42498</v>
      </c>
      <c r="D19" s="29">
        <v>157</v>
      </c>
      <c r="E19" s="34">
        <v>1139893.0077869489</v>
      </c>
      <c r="F19" s="31">
        <v>42443</v>
      </c>
      <c r="I19" s="29">
        <v>22</v>
      </c>
      <c r="J19" s="34">
        <v>1191776.8825238117</v>
      </c>
      <c r="K19" s="31">
        <v>42485</v>
      </c>
    </row>
    <row r="20" spans="1:11" x14ac:dyDescent="0.25">
      <c r="A20" s="32">
        <f t="shared" si="0"/>
        <v>2333430.8865004014</v>
      </c>
      <c r="B20" s="41">
        <v>42499</v>
      </c>
      <c r="D20" s="29">
        <v>156</v>
      </c>
      <c r="E20" s="34">
        <v>1139920.1154607334</v>
      </c>
      <c r="F20" s="31">
        <v>42444</v>
      </c>
      <c r="I20" s="29">
        <v>21</v>
      </c>
      <c r="J20" s="34">
        <v>1191791.1333599978</v>
      </c>
      <c r="K20" s="31">
        <v>42486</v>
      </c>
    </row>
    <row r="21" spans="1:11" x14ac:dyDescent="0.25">
      <c r="A21" s="32">
        <f>+E77+J35</f>
        <v>2333472.3237622185</v>
      </c>
      <c r="B21" s="41">
        <v>42500</v>
      </c>
      <c r="D21" s="29">
        <v>155</v>
      </c>
      <c r="E21" s="34">
        <v>1139947.2244238376</v>
      </c>
      <c r="F21" s="31">
        <v>42445</v>
      </c>
      <c r="I21" s="29">
        <v>20</v>
      </c>
      <c r="J21" s="34">
        <v>1191805.3845370007</v>
      </c>
      <c r="K21" s="31">
        <v>42487</v>
      </c>
    </row>
    <row r="22" spans="1:11" x14ac:dyDescent="0.25">
      <c r="A22" s="32">
        <f t="shared" si="0"/>
        <v>2333513.762659614</v>
      </c>
      <c r="B22" s="41">
        <v>42501</v>
      </c>
      <c r="D22" s="29">
        <v>154</v>
      </c>
      <c r="E22" s="34">
        <v>1139974.334676354</v>
      </c>
      <c r="F22" s="31">
        <v>42446</v>
      </c>
      <c r="I22" s="29">
        <v>19</v>
      </c>
      <c r="J22" s="34">
        <v>1191819.6360548323</v>
      </c>
      <c r="K22" s="31">
        <v>42488</v>
      </c>
    </row>
    <row r="23" spans="1:11" x14ac:dyDescent="0.25">
      <c r="A23" s="32">
        <f t="shared" si="0"/>
        <v>2333555.2031926913</v>
      </c>
      <c r="B23" s="41">
        <v>42502</v>
      </c>
      <c r="D23" s="29">
        <v>153</v>
      </c>
      <c r="E23" s="34">
        <v>1140001.4462183742</v>
      </c>
      <c r="F23" s="31">
        <v>42447</v>
      </c>
      <c r="I23" s="29">
        <v>18</v>
      </c>
      <c r="J23" s="34">
        <v>1191833.8879135053</v>
      </c>
      <c r="K23" s="31">
        <v>42489</v>
      </c>
    </row>
    <row r="24" spans="1:11" x14ac:dyDescent="0.25">
      <c r="A24" s="32">
        <f t="shared" si="0"/>
        <v>2333596.6453615553</v>
      </c>
      <c r="B24" s="41">
        <v>42503</v>
      </c>
      <c r="D24" s="29">
        <v>152</v>
      </c>
      <c r="E24" s="34">
        <v>1140028.5590499907</v>
      </c>
      <c r="F24" s="31">
        <v>42448</v>
      </c>
      <c r="I24" s="29">
        <v>17</v>
      </c>
      <c r="J24" s="34">
        <v>1191848.1401130317</v>
      </c>
      <c r="K24" s="31">
        <v>42490</v>
      </c>
    </row>
    <row r="25" spans="1:11" x14ac:dyDescent="0.25">
      <c r="A25" s="32">
        <f t="shared" si="0"/>
        <v>2333638.0891663115</v>
      </c>
      <c r="B25" s="41">
        <v>42504</v>
      </c>
      <c r="D25" s="29">
        <v>151</v>
      </c>
      <c r="E25" s="34">
        <v>1140055.6731712951</v>
      </c>
      <c r="F25" s="31">
        <v>42449</v>
      </c>
      <c r="I25" s="29">
        <v>16</v>
      </c>
      <c r="J25" s="34">
        <v>1191862.3926534238</v>
      </c>
      <c r="K25" s="31">
        <v>42491</v>
      </c>
    </row>
    <row r="26" spans="1:11" x14ac:dyDescent="0.25">
      <c r="A26" s="32">
        <f t="shared" si="0"/>
        <v>2333679.534607064</v>
      </c>
      <c r="B26" s="41">
        <v>42505</v>
      </c>
      <c r="D26" s="29">
        <v>150</v>
      </c>
      <c r="E26" s="34">
        <v>1140082.7885823799</v>
      </c>
      <c r="F26" s="31">
        <v>42450</v>
      </c>
      <c r="I26" s="29">
        <v>15</v>
      </c>
      <c r="J26" s="34">
        <v>1191876.6455346937</v>
      </c>
      <c r="K26" s="31">
        <v>42492</v>
      </c>
    </row>
    <row r="27" spans="1:11" x14ac:dyDescent="0.25">
      <c r="A27" s="32">
        <f t="shared" si="0"/>
        <v>2333720.9816839183</v>
      </c>
      <c r="B27" s="41">
        <v>42506</v>
      </c>
      <c r="D27" s="29">
        <v>149</v>
      </c>
      <c r="E27" s="34">
        <v>1140109.9052833363</v>
      </c>
      <c r="F27" s="31">
        <v>42451</v>
      </c>
      <c r="I27" s="29">
        <v>14</v>
      </c>
      <c r="J27" s="34">
        <v>1191890.8987568538</v>
      </c>
      <c r="K27" s="31">
        <v>42493</v>
      </c>
    </row>
    <row r="28" spans="1:11" x14ac:dyDescent="0.25">
      <c r="A28" s="32">
        <f t="shared" si="0"/>
        <v>1141657.6923925914</v>
      </c>
      <c r="B28" s="41">
        <v>42507</v>
      </c>
      <c r="D28" s="29">
        <v>148</v>
      </c>
      <c r="E28" s="34">
        <v>1140137.0232742573</v>
      </c>
      <c r="F28" s="31">
        <v>42452</v>
      </c>
      <c r="I28" s="29">
        <v>13</v>
      </c>
      <c r="J28" s="34">
        <v>1191905.1523199163</v>
      </c>
      <c r="K28" s="31">
        <v>42494</v>
      </c>
    </row>
    <row r="29" spans="1:11" x14ac:dyDescent="0.25">
      <c r="A29" s="32">
        <f t="shared" si="0"/>
        <v>1141684.8840638965</v>
      </c>
      <c r="B29" s="41">
        <v>42508</v>
      </c>
      <c r="D29" s="29">
        <v>147</v>
      </c>
      <c r="E29" s="34">
        <v>1140164.1425552345</v>
      </c>
      <c r="F29" s="31">
        <v>42453</v>
      </c>
      <c r="I29" s="29">
        <v>12</v>
      </c>
      <c r="J29" s="34">
        <v>1191919.4062238932</v>
      </c>
      <c r="K29" s="31">
        <v>42495</v>
      </c>
    </row>
    <row r="30" spans="1:11" x14ac:dyDescent="0.25">
      <c r="A30" s="32">
        <f t="shared" si="0"/>
        <v>1141712.077030519</v>
      </c>
      <c r="B30" s="41">
        <v>42509</v>
      </c>
      <c r="D30" s="29">
        <v>146</v>
      </c>
      <c r="E30" s="34">
        <v>1140191.2631263596</v>
      </c>
      <c r="F30" s="31">
        <v>42454</v>
      </c>
      <c r="I30" s="29">
        <v>11</v>
      </c>
      <c r="J30" s="34">
        <v>1191933.6604687972</v>
      </c>
      <c r="K30" s="31">
        <v>42496</v>
      </c>
    </row>
    <row r="31" spans="1:11" x14ac:dyDescent="0.25">
      <c r="A31" s="32">
        <f t="shared" si="0"/>
        <v>1141739.2712925519</v>
      </c>
      <c r="B31" s="41">
        <v>42510</v>
      </c>
      <c r="D31" s="29">
        <v>145</v>
      </c>
      <c r="E31" s="34">
        <v>1140218.3849877254</v>
      </c>
      <c r="F31" s="31">
        <v>42455</v>
      </c>
      <c r="I31" s="29">
        <v>10</v>
      </c>
      <c r="J31" s="34">
        <v>1191947.91505464</v>
      </c>
      <c r="K31" s="31">
        <v>42497</v>
      </c>
    </row>
    <row r="32" spans="1:11" x14ac:dyDescent="0.25">
      <c r="A32" s="32">
        <f t="shared" si="0"/>
        <v>1141766.4668500873</v>
      </c>
      <c r="B32" s="41">
        <v>42511</v>
      </c>
      <c r="D32" s="29">
        <v>144</v>
      </c>
      <c r="E32" s="34">
        <v>1140245.5081394231</v>
      </c>
      <c r="F32" s="31">
        <v>42456</v>
      </c>
      <c r="I32" s="29">
        <v>9</v>
      </c>
      <c r="J32" s="34">
        <v>1191962.169981434</v>
      </c>
      <c r="K32" s="31">
        <v>42498</v>
      </c>
    </row>
    <row r="33" spans="1:11" x14ac:dyDescent="0.25">
      <c r="A33" s="32">
        <f t="shared" si="0"/>
        <v>1141793.6637032179</v>
      </c>
      <c r="B33" s="41">
        <v>42512</v>
      </c>
      <c r="D33" s="29">
        <v>143</v>
      </c>
      <c r="E33" s="34">
        <v>1140272.6325815457</v>
      </c>
      <c r="F33" s="31">
        <v>42457</v>
      </c>
      <c r="I33" s="29">
        <v>8</v>
      </c>
      <c r="J33" s="34">
        <v>1191976.4252491915</v>
      </c>
      <c r="K33" s="31">
        <v>42499</v>
      </c>
    </row>
    <row r="34" spans="1:11" x14ac:dyDescent="0.25">
      <c r="A34" s="32">
        <f t="shared" si="0"/>
        <v>1141820.8618520361</v>
      </c>
      <c r="B34" s="41">
        <v>42513</v>
      </c>
      <c r="D34" s="29">
        <v>142</v>
      </c>
      <c r="E34" s="34">
        <v>1140299.7583141846</v>
      </c>
      <c r="F34" s="31">
        <v>42458</v>
      </c>
      <c r="I34" s="29">
        <v>7</v>
      </c>
      <c r="J34" s="34">
        <v>1191990.6808579252</v>
      </c>
      <c r="K34" s="31">
        <v>42500</v>
      </c>
    </row>
    <row r="35" spans="1:11" x14ac:dyDescent="0.25">
      <c r="A35" s="32">
        <f t="shared" si="0"/>
        <v>1141848.0612966351</v>
      </c>
      <c r="B35" s="41">
        <v>42514</v>
      </c>
      <c r="D35" s="29">
        <v>141</v>
      </c>
      <c r="E35" s="34">
        <v>1140326.8853374324</v>
      </c>
      <c r="F35" s="31">
        <v>42459</v>
      </c>
      <c r="I35" s="29">
        <v>6</v>
      </c>
      <c r="J35" s="34">
        <v>1192004.9368076464</v>
      </c>
      <c r="K35" s="31">
        <v>42501</v>
      </c>
    </row>
    <row r="36" spans="1:11" x14ac:dyDescent="0.25">
      <c r="A36" s="32">
        <f t="shared" si="0"/>
        <v>1141875.262037107</v>
      </c>
      <c r="B36" s="41">
        <v>42515</v>
      </c>
      <c r="D36" s="29">
        <v>140</v>
      </c>
      <c r="E36" s="34">
        <v>1140354.0136513808</v>
      </c>
      <c r="F36" s="31">
        <v>42460</v>
      </c>
      <c r="I36" s="29">
        <v>5</v>
      </c>
      <c r="J36" s="34">
        <v>1192019.1930983679</v>
      </c>
      <c r="K36" s="31">
        <v>42502</v>
      </c>
    </row>
    <row r="37" spans="1:11" x14ac:dyDescent="0.25">
      <c r="A37" s="32">
        <f t="shared" si="0"/>
        <v>1141902.4640735441</v>
      </c>
      <c r="B37" s="41">
        <v>42516</v>
      </c>
      <c r="D37" s="29">
        <v>139</v>
      </c>
      <c r="E37" s="34">
        <v>1140381.1432561222</v>
      </c>
      <c r="F37" s="31">
        <v>42461</v>
      </c>
      <c r="I37" s="29">
        <v>4</v>
      </c>
      <c r="J37" s="34">
        <v>1192033.4497301017</v>
      </c>
      <c r="K37" s="31">
        <v>42503</v>
      </c>
    </row>
    <row r="38" spans="1:11" x14ac:dyDescent="0.25">
      <c r="A38" s="32">
        <f t="shared" si="0"/>
        <v>1141929.66740604</v>
      </c>
      <c r="B38" s="41">
        <v>42517</v>
      </c>
      <c r="D38" s="29">
        <v>138</v>
      </c>
      <c r="E38" s="34">
        <v>1140408.2741517485</v>
      </c>
      <c r="F38" s="31">
        <v>42462</v>
      </c>
      <c r="I38" s="29">
        <v>3</v>
      </c>
      <c r="J38" s="34">
        <v>1192047.7067028603</v>
      </c>
      <c r="K38" s="31">
        <v>42504</v>
      </c>
    </row>
    <row r="39" spans="1:11" x14ac:dyDescent="0.25">
      <c r="A39" s="32">
        <f t="shared" si="0"/>
        <v>1141956.8720346864</v>
      </c>
      <c r="B39" s="41">
        <v>42518</v>
      </c>
      <c r="D39" s="29">
        <v>137</v>
      </c>
      <c r="E39" s="34">
        <v>1140435.4063383522</v>
      </c>
      <c r="F39" s="31">
        <v>42463</v>
      </c>
      <c r="I39" s="29">
        <v>2</v>
      </c>
      <c r="J39" s="34">
        <v>1192061.9640166562</v>
      </c>
      <c r="K39" s="31">
        <v>42505</v>
      </c>
    </row>
    <row r="40" spans="1:11" x14ac:dyDescent="0.25">
      <c r="A40" s="32">
        <f t="shared" si="0"/>
        <v>1141984.0779595764</v>
      </c>
      <c r="B40" s="41">
        <v>42519</v>
      </c>
      <c r="D40" s="29">
        <v>136</v>
      </c>
      <c r="E40" s="34">
        <v>1140462.5398160252</v>
      </c>
      <c r="F40" s="31">
        <v>42464</v>
      </c>
      <c r="I40" s="29">
        <v>1</v>
      </c>
      <c r="J40" s="34">
        <v>1192076.2216715007</v>
      </c>
      <c r="K40" s="31">
        <v>42506</v>
      </c>
    </row>
    <row r="41" spans="1:11" x14ac:dyDescent="0.25">
      <c r="A41" s="32">
        <f t="shared" si="0"/>
        <v>1142011.2851808025</v>
      </c>
      <c r="B41" s="41">
        <v>42520</v>
      </c>
      <c r="D41" s="29">
        <v>135</v>
      </c>
      <c r="E41" s="34">
        <v>1140489.6745848595</v>
      </c>
      <c r="F41" s="31">
        <v>42465</v>
      </c>
      <c r="I41" s="29">
        <v>0</v>
      </c>
      <c r="J41" s="34">
        <v>1192090.4796674068</v>
      </c>
      <c r="K41" s="31">
        <v>42507</v>
      </c>
    </row>
    <row r="42" spans="1:11" x14ac:dyDescent="0.25">
      <c r="A42" s="32">
        <f t="shared" si="0"/>
        <v>1142038.4936984573</v>
      </c>
      <c r="B42" s="41">
        <v>42521</v>
      </c>
      <c r="D42" s="29">
        <v>134</v>
      </c>
      <c r="E42" s="34">
        <v>1140516.8106449477</v>
      </c>
      <c r="F42" s="31">
        <v>42466</v>
      </c>
      <c r="I42" s="29"/>
      <c r="J42" s="30"/>
      <c r="K42" s="31"/>
    </row>
    <row r="43" spans="1:11" x14ac:dyDescent="0.25">
      <c r="A43" s="32">
        <f t="shared" si="0"/>
        <v>1142065.7035126337</v>
      </c>
      <c r="B43" s="41">
        <v>42522</v>
      </c>
      <c r="D43" s="29">
        <v>133</v>
      </c>
      <c r="E43" s="34">
        <v>1140543.9479963814</v>
      </c>
      <c r="F43" s="31">
        <v>42467</v>
      </c>
      <c r="I43" s="29"/>
      <c r="J43" s="30"/>
      <c r="K43" s="31"/>
    </row>
    <row r="44" spans="1:11" x14ac:dyDescent="0.25">
      <c r="A44" s="32">
        <f t="shared" si="0"/>
        <v>1142092.9146234242</v>
      </c>
      <c r="B44" s="41">
        <v>42523</v>
      </c>
      <c r="D44" s="29">
        <v>132</v>
      </c>
      <c r="E44" s="34">
        <v>1140571.0866392534</v>
      </c>
      <c r="F44" s="31">
        <v>42468</v>
      </c>
      <c r="I44" s="29"/>
      <c r="J44" s="30"/>
      <c r="K44" s="31"/>
    </row>
    <row r="45" spans="1:11" x14ac:dyDescent="0.25">
      <c r="A45" s="32">
        <f t="shared" si="0"/>
        <v>1142120.1270309214</v>
      </c>
      <c r="B45" s="41">
        <v>42524</v>
      </c>
      <c r="D45" s="29">
        <v>131</v>
      </c>
      <c r="E45" s="34">
        <v>1140598.2265736551</v>
      </c>
      <c r="F45" s="31">
        <v>42469</v>
      </c>
      <c r="I45" s="29"/>
      <c r="J45" s="30"/>
      <c r="K45" s="31"/>
    </row>
    <row r="46" spans="1:11" x14ac:dyDescent="0.25">
      <c r="A46" s="32">
        <f t="shared" si="0"/>
        <v>1142147.3407352183</v>
      </c>
      <c r="B46" s="41">
        <v>42525</v>
      </c>
      <c r="D46" s="29">
        <v>130</v>
      </c>
      <c r="E46" s="34">
        <v>1140625.3677996797</v>
      </c>
      <c r="F46" s="31">
        <v>42470</v>
      </c>
      <c r="I46" s="29"/>
      <c r="J46" s="30"/>
      <c r="K46" s="31"/>
    </row>
    <row r="47" spans="1:11" x14ac:dyDescent="0.25">
      <c r="A47" s="32">
        <f t="shared" si="0"/>
        <v>1142174.5557364076</v>
      </c>
      <c r="B47" s="41">
        <v>42526</v>
      </c>
      <c r="D47" s="29">
        <v>129</v>
      </c>
      <c r="E47" s="34">
        <v>1140652.5103174185</v>
      </c>
      <c r="F47" s="31">
        <v>42471</v>
      </c>
      <c r="I47" s="29"/>
      <c r="J47" s="30"/>
      <c r="K47" s="31"/>
    </row>
    <row r="48" spans="1:11" x14ac:dyDescent="0.25">
      <c r="A48" s="32">
        <f t="shared" si="0"/>
        <v>1142201.7720345813</v>
      </c>
      <c r="B48" s="41">
        <v>42527</v>
      </c>
      <c r="D48" s="29">
        <v>128</v>
      </c>
      <c r="E48" s="34">
        <v>1140679.6541269643</v>
      </c>
      <c r="F48" s="31">
        <v>42472</v>
      </c>
      <c r="I48" s="29"/>
      <c r="J48" s="30"/>
      <c r="K48" s="31"/>
    </row>
    <row r="49" spans="1:11" x14ac:dyDescent="0.25">
      <c r="A49" s="32">
        <f t="shared" si="0"/>
        <v>1142228.989629833</v>
      </c>
      <c r="B49" s="41">
        <v>42528</v>
      </c>
      <c r="D49" s="29">
        <v>127</v>
      </c>
      <c r="E49" s="34">
        <v>1140706.7992284088</v>
      </c>
      <c r="F49" s="31">
        <v>42473</v>
      </c>
      <c r="I49" s="29"/>
      <c r="J49" s="30"/>
      <c r="K49" s="31"/>
    </row>
    <row r="50" spans="1:11" x14ac:dyDescent="0.25">
      <c r="A50" s="32">
        <f t="shared" si="0"/>
        <v>1142256.2085222548</v>
      </c>
      <c r="B50" s="41">
        <v>42529</v>
      </c>
      <c r="D50" s="29">
        <v>126</v>
      </c>
      <c r="E50" s="34">
        <v>1140733.9456218451</v>
      </c>
      <c r="F50" s="31">
        <v>42474</v>
      </c>
      <c r="I50" s="29"/>
      <c r="J50" s="30"/>
      <c r="K50" s="31"/>
    </row>
    <row r="51" spans="1:11" x14ac:dyDescent="0.25">
      <c r="A51" s="32">
        <f t="shared" si="0"/>
        <v>1142283.4287119401</v>
      </c>
      <c r="B51" s="41">
        <v>42530</v>
      </c>
      <c r="D51" s="29">
        <v>125</v>
      </c>
      <c r="E51" s="34">
        <v>1140761.0933073645</v>
      </c>
      <c r="F51" s="31">
        <v>42475</v>
      </c>
      <c r="I51" s="29"/>
      <c r="J51" s="30"/>
      <c r="K51" s="31"/>
    </row>
    <row r="52" spans="1:11" x14ac:dyDescent="0.25">
      <c r="A52" s="32">
        <f t="shared" si="0"/>
        <v>1142310.6501989809</v>
      </c>
      <c r="B52" s="41">
        <v>42531</v>
      </c>
      <c r="D52" s="29">
        <v>124</v>
      </c>
      <c r="E52" s="34">
        <v>1140788.2422850598</v>
      </c>
      <c r="F52" s="31">
        <v>42476</v>
      </c>
      <c r="I52" s="29"/>
      <c r="J52" s="30"/>
      <c r="K52" s="31"/>
    </row>
    <row r="53" spans="1:11" x14ac:dyDescent="0.25">
      <c r="A53" s="32">
        <f t="shared" si="0"/>
        <v>1142337.8729834706</v>
      </c>
      <c r="B53" s="41">
        <v>42532</v>
      </c>
      <c r="D53" s="29">
        <v>123</v>
      </c>
      <c r="E53" s="34">
        <v>1140815.3925550228</v>
      </c>
      <c r="F53" s="31">
        <v>42477</v>
      </c>
      <c r="I53" s="29"/>
      <c r="J53" s="30"/>
      <c r="K53" s="31"/>
    </row>
    <row r="54" spans="1:11" x14ac:dyDescent="0.25">
      <c r="A54" s="32">
        <f t="shared" si="0"/>
        <v>1142365.0970655011</v>
      </c>
      <c r="B54" s="41">
        <v>42533</v>
      </c>
      <c r="D54" s="29">
        <v>122</v>
      </c>
      <c r="E54" s="34">
        <v>1140842.5441173466</v>
      </c>
      <c r="F54" s="31">
        <v>42478</v>
      </c>
      <c r="I54" s="29"/>
      <c r="J54" s="30"/>
      <c r="K54" s="31"/>
    </row>
    <row r="55" spans="1:11" x14ac:dyDescent="0.25">
      <c r="A55" s="32">
        <f t="shared" si="0"/>
        <v>1142392.3224451663</v>
      </c>
      <c r="B55" s="41">
        <v>42534</v>
      </c>
      <c r="D55" s="29">
        <v>121</v>
      </c>
      <c r="E55" s="34">
        <v>1140869.6969721226</v>
      </c>
      <c r="F55" s="31">
        <v>42479</v>
      </c>
      <c r="I55" s="29"/>
      <c r="J55" s="30"/>
      <c r="K55" s="31"/>
    </row>
    <row r="56" spans="1:11" x14ac:dyDescent="0.25">
      <c r="A56" s="32">
        <f t="shared" si="0"/>
        <v>1142419.5491225582</v>
      </c>
      <c r="B56" s="41">
        <v>42535</v>
      </c>
      <c r="D56" s="29">
        <v>120</v>
      </c>
      <c r="E56" s="34">
        <v>1140896.8511194435</v>
      </c>
      <c r="F56" s="31">
        <v>42480</v>
      </c>
      <c r="I56" s="29"/>
      <c r="J56" s="30"/>
      <c r="K56" s="31"/>
    </row>
    <row r="57" spans="1:11" x14ac:dyDescent="0.25">
      <c r="A57" s="32">
        <f t="shared" si="0"/>
        <v>1142446.7770977698</v>
      </c>
      <c r="B57" s="41">
        <v>42536</v>
      </c>
      <c r="D57" s="29">
        <v>119</v>
      </c>
      <c r="E57" s="34">
        <v>1140924.0065594018</v>
      </c>
      <c r="F57" s="31">
        <v>42481</v>
      </c>
      <c r="I57" s="29"/>
      <c r="J57" s="30"/>
      <c r="K57" s="31"/>
    </row>
    <row r="58" spans="1:11" x14ac:dyDescent="0.25">
      <c r="A58" s="32">
        <f t="shared" si="0"/>
        <v>1142474.0063708937</v>
      </c>
      <c r="B58" s="41">
        <v>42537</v>
      </c>
      <c r="D58" s="29">
        <v>118</v>
      </c>
      <c r="E58" s="34">
        <v>1140951.163292089</v>
      </c>
      <c r="F58" s="31">
        <v>42482</v>
      </c>
      <c r="I58" s="29"/>
      <c r="J58" s="30"/>
      <c r="K58" s="31"/>
    </row>
    <row r="59" spans="1:11" x14ac:dyDescent="0.25">
      <c r="A59" s="32">
        <f t="shared" si="0"/>
        <v>1142501.2369420233</v>
      </c>
      <c r="B59" s="41">
        <v>42538</v>
      </c>
      <c r="D59" s="29">
        <v>117</v>
      </c>
      <c r="E59" s="34">
        <v>1140978.3213175985</v>
      </c>
      <c r="F59" s="31">
        <v>42483</v>
      </c>
      <c r="I59" s="29"/>
      <c r="J59" s="30"/>
      <c r="K59" s="31"/>
    </row>
    <row r="60" spans="1:11" x14ac:dyDescent="0.25">
      <c r="A60" s="32">
        <f t="shared" si="0"/>
        <v>1142528.468811251</v>
      </c>
      <c r="B60" s="41">
        <v>42539</v>
      </c>
      <c r="D60" s="29">
        <v>116</v>
      </c>
      <c r="E60" s="34">
        <v>1141005.4806360216</v>
      </c>
      <c r="F60" s="31">
        <v>42484</v>
      </c>
      <c r="I60" s="29"/>
      <c r="J60" s="30"/>
      <c r="K60" s="31"/>
    </row>
    <row r="61" spans="1:11" x14ac:dyDescent="0.25">
      <c r="A61" s="32">
        <f t="shared" si="0"/>
        <v>1142555.7019786693</v>
      </c>
      <c r="B61" s="41">
        <v>42540</v>
      </c>
      <c r="D61" s="29">
        <v>115</v>
      </c>
      <c r="E61" s="34">
        <v>1141032.6412474513</v>
      </c>
      <c r="F61" s="31">
        <v>42485</v>
      </c>
      <c r="I61" s="29"/>
      <c r="J61" s="30"/>
      <c r="K61" s="31"/>
    </row>
    <row r="62" spans="1:11" x14ac:dyDescent="0.25">
      <c r="A62" s="32">
        <f t="shared" si="0"/>
        <v>1142582.9364443717</v>
      </c>
      <c r="B62" s="41">
        <v>42541</v>
      </c>
      <c r="D62" s="29">
        <v>114</v>
      </c>
      <c r="E62" s="34">
        <v>1141059.8031519796</v>
      </c>
      <c r="F62" s="31">
        <v>42486</v>
      </c>
      <c r="I62" s="29"/>
      <c r="J62" s="30"/>
      <c r="K62" s="31"/>
    </row>
    <row r="63" spans="1:11" x14ac:dyDescent="0.25">
      <c r="A63" s="32">
        <f t="shared" si="0"/>
        <v>1142610.1722084503</v>
      </c>
      <c r="B63" s="41">
        <v>42542</v>
      </c>
      <c r="D63" s="29">
        <v>113</v>
      </c>
      <c r="E63" s="34">
        <v>1141086.9663496993</v>
      </c>
      <c r="F63" s="31">
        <v>42487</v>
      </c>
      <c r="I63" s="29"/>
      <c r="J63" s="30"/>
      <c r="K63" s="31"/>
    </row>
    <row r="64" spans="1:11" x14ac:dyDescent="0.25">
      <c r="A64" s="32">
        <f t="shared" si="0"/>
        <v>1142637.4092709988</v>
      </c>
      <c r="B64" s="41">
        <v>42543</v>
      </c>
      <c r="D64" s="29">
        <v>112</v>
      </c>
      <c r="E64" s="34">
        <v>1141114.1308407022</v>
      </c>
      <c r="F64" s="31">
        <v>42488</v>
      </c>
      <c r="I64" s="29"/>
      <c r="J64" s="30"/>
      <c r="K64" s="31"/>
    </row>
    <row r="65" spans="1:11" x14ac:dyDescent="0.25">
      <c r="A65" s="32">
        <f t="shared" si="0"/>
        <v>1142664.6476321092</v>
      </c>
      <c r="B65" s="41">
        <v>42544</v>
      </c>
      <c r="D65" s="29">
        <v>111</v>
      </c>
      <c r="E65" s="34">
        <v>1141141.296625081</v>
      </c>
      <c r="F65" s="31">
        <v>42489</v>
      </c>
      <c r="I65" s="29"/>
      <c r="J65" s="30"/>
      <c r="K65" s="31"/>
    </row>
    <row r="66" spans="1:11" x14ac:dyDescent="0.25">
      <c r="A66" s="32">
        <f t="shared" si="0"/>
        <v>1142691.8872918752</v>
      </c>
      <c r="B66" s="41">
        <v>42545</v>
      </c>
      <c r="D66" s="29">
        <v>110</v>
      </c>
      <c r="E66" s="34">
        <v>1141168.463702928</v>
      </c>
      <c r="F66" s="31">
        <v>42490</v>
      </c>
      <c r="I66" s="29"/>
      <c r="J66" s="30"/>
      <c r="K66" s="31"/>
    </row>
    <row r="67" spans="1:11" x14ac:dyDescent="0.25">
      <c r="A67" s="32">
        <f t="shared" si="0"/>
        <v>1142719.1282503889</v>
      </c>
      <c r="B67" s="41">
        <v>42546</v>
      </c>
      <c r="D67" s="29">
        <v>109</v>
      </c>
      <c r="E67" s="34">
        <v>1141195.6320743356</v>
      </c>
      <c r="F67" s="31">
        <v>42491</v>
      </c>
      <c r="I67" s="29"/>
      <c r="J67" s="30"/>
      <c r="K67" s="31"/>
    </row>
    <row r="68" spans="1:11" x14ac:dyDescent="0.25">
      <c r="A68" s="32">
        <f t="shared" si="0"/>
        <v>1142746.3705077439</v>
      </c>
      <c r="B68" s="41">
        <v>42547</v>
      </c>
      <c r="D68" s="29">
        <v>108</v>
      </c>
      <c r="E68" s="34">
        <v>1141222.8017393961</v>
      </c>
      <c r="F68" s="31">
        <v>42492</v>
      </c>
      <c r="I68" s="29"/>
      <c r="J68" s="30"/>
      <c r="K68" s="31"/>
    </row>
    <row r="69" spans="1:11" x14ac:dyDescent="0.25">
      <c r="A69" s="32">
        <f t="shared" si="0"/>
        <v>1142773.6140640324</v>
      </c>
      <c r="B69" s="41">
        <v>42548</v>
      </c>
      <c r="D69" s="29">
        <v>107</v>
      </c>
      <c r="E69" s="34">
        <v>1141249.9726982019</v>
      </c>
      <c r="F69" s="31">
        <v>42493</v>
      </c>
      <c r="I69" s="29"/>
      <c r="J69" s="30"/>
      <c r="K69" s="31"/>
    </row>
    <row r="70" spans="1:11" x14ac:dyDescent="0.25">
      <c r="A70" s="32">
        <f t="shared" si="0"/>
        <v>1142800.8589193481</v>
      </c>
      <c r="B70" s="41">
        <v>42549</v>
      </c>
      <c r="D70" s="29">
        <v>106</v>
      </c>
      <c r="E70" s="34">
        <v>1141277.1449508455</v>
      </c>
      <c r="F70" s="31">
        <v>42494</v>
      </c>
      <c r="I70" s="29"/>
      <c r="J70" s="30"/>
      <c r="K70" s="31"/>
    </row>
    <row r="71" spans="1:11" x14ac:dyDescent="0.25">
      <c r="A71" s="32">
        <f t="shared" si="0"/>
        <v>1142828.1050737833</v>
      </c>
      <c r="B71" s="41">
        <v>42550</v>
      </c>
      <c r="D71" s="29">
        <v>105</v>
      </c>
      <c r="E71" s="34">
        <v>1141304.3184974191</v>
      </c>
      <c r="F71" s="31">
        <v>42495</v>
      </c>
      <c r="I71" s="29"/>
      <c r="J71" s="30"/>
      <c r="K71" s="31"/>
    </row>
    <row r="72" spans="1:11" x14ac:dyDescent="0.25">
      <c r="A72" s="32">
        <f t="shared" si="0"/>
        <v>1142855.352527431</v>
      </c>
      <c r="B72" s="41">
        <v>42551</v>
      </c>
      <c r="D72" s="29">
        <v>104</v>
      </c>
      <c r="E72" s="34">
        <v>1141331.4933380156</v>
      </c>
      <c r="F72" s="31">
        <v>42496</v>
      </c>
      <c r="I72" s="29"/>
      <c r="J72" s="30"/>
      <c r="K72" s="31"/>
    </row>
    <row r="73" spans="1:11" x14ac:dyDescent="0.25">
      <c r="A73" s="32">
        <f t="shared" si="0"/>
        <v>1142882.6012803842</v>
      </c>
      <c r="B73" s="41">
        <v>42552</v>
      </c>
      <c r="D73" s="29">
        <v>103</v>
      </c>
      <c r="E73" s="34">
        <v>1141358.669472727</v>
      </c>
      <c r="F73" s="31">
        <v>42497</v>
      </c>
      <c r="I73" s="29"/>
      <c r="J73" s="30"/>
      <c r="K73" s="31"/>
    </row>
    <row r="74" spans="1:11" x14ac:dyDescent="0.25">
      <c r="A74" s="32">
        <f t="shared" si="0"/>
        <v>1142909.8513327357</v>
      </c>
      <c r="B74" s="41">
        <v>42553</v>
      </c>
      <c r="D74" s="29">
        <v>102</v>
      </c>
      <c r="E74" s="34">
        <v>1141385.8469016461</v>
      </c>
      <c r="F74" s="31">
        <v>42498</v>
      </c>
      <c r="I74" s="29"/>
      <c r="J74" s="30"/>
      <c r="K74" s="31"/>
    </row>
    <row r="75" spans="1:11" x14ac:dyDescent="0.25">
      <c r="A75" s="32">
        <f t="shared" ref="A75:A121" si="1">+E131+J89</f>
        <v>1142937.1026845791</v>
      </c>
      <c r="B75" s="41">
        <v>42554</v>
      </c>
      <c r="D75" s="29">
        <v>101</v>
      </c>
      <c r="E75" s="34">
        <v>1141413.0256248647</v>
      </c>
      <c r="F75" s="31">
        <v>42499</v>
      </c>
      <c r="I75" s="29"/>
      <c r="J75" s="30"/>
      <c r="K75" s="31"/>
    </row>
    <row r="76" spans="1:11" x14ac:dyDescent="0.25">
      <c r="A76" s="32">
        <f t="shared" si="1"/>
        <v>1142964.3553360063</v>
      </c>
      <c r="B76" s="41">
        <v>42555</v>
      </c>
      <c r="D76" s="29">
        <v>100</v>
      </c>
      <c r="E76" s="29">
        <v>1141440.2056424762</v>
      </c>
      <c r="F76" s="31">
        <v>42500</v>
      </c>
      <c r="I76" s="29"/>
      <c r="J76" s="30"/>
      <c r="K76" s="31"/>
    </row>
    <row r="77" spans="1:11" x14ac:dyDescent="0.25">
      <c r="A77" s="32">
        <f t="shared" si="1"/>
        <v>1142991.6092871113</v>
      </c>
      <c r="B77" s="41">
        <v>42556</v>
      </c>
      <c r="D77" s="29">
        <v>99</v>
      </c>
      <c r="E77" s="29">
        <v>1141467.3869545723</v>
      </c>
      <c r="F77" s="31">
        <v>42501</v>
      </c>
      <c r="I77" s="29"/>
      <c r="J77" s="30"/>
      <c r="K77" s="31"/>
    </row>
    <row r="78" spans="1:11" x14ac:dyDescent="0.25">
      <c r="A78" s="32">
        <f t="shared" si="1"/>
        <v>1143018.8645379862</v>
      </c>
      <c r="B78" s="41">
        <v>42557</v>
      </c>
      <c r="D78" s="29">
        <v>98</v>
      </c>
      <c r="E78" s="29">
        <v>1141494.5695612459</v>
      </c>
      <c r="F78" s="31">
        <v>42502</v>
      </c>
      <c r="I78" s="29"/>
      <c r="J78" s="30"/>
      <c r="K78" s="31"/>
    </row>
    <row r="79" spans="1:11" x14ac:dyDescent="0.25">
      <c r="A79" s="32">
        <f t="shared" si="1"/>
        <v>1143046.1210887246</v>
      </c>
      <c r="B79" s="41">
        <v>42558</v>
      </c>
      <c r="D79" s="29">
        <v>97</v>
      </c>
      <c r="E79" s="29">
        <v>1141521.7534625893</v>
      </c>
      <c r="F79" s="31">
        <v>42503</v>
      </c>
      <c r="I79" s="29"/>
      <c r="J79" s="30"/>
      <c r="K79" s="31"/>
    </row>
    <row r="80" spans="1:11" x14ac:dyDescent="0.25">
      <c r="A80" s="32">
        <f t="shared" si="1"/>
        <v>1143073.3789394193</v>
      </c>
      <c r="B80" s="41">
        <v>42559</v>
      </c>
      <c r="D80" s="29">
        <v>96</v>
      </c>
      <c r="E80" s="29">
        <v>1141548.938658695</v>
      </c>
      <c r="F80" s="31">
        <v>42504</v>
      </c>
      <c r="I80" s="29"/>
      <c r="J80" s="30"/>
      <c r="K80" s="31"/>
    </row>
    <row r="81" spans="1:11" x14ac:dyDescent="0.25">
      <c r="A81" s="32">
        <f t="shared" si="1"/>
        <v>1143100.6380901632</v>
      </c>
      <c r="B81" s="41">
        <v>42560</v>
      </c>
      <c r="D81" s="29">
        <v>95</v>
      </c>
      <c r="E81" s="29">
        <v>1141576.1251496556</v>
      </c>
      <c r="F81" s="31">
        <v>42505</v>
      </c>
      <c r="I81" s="29"/>
      <c r="J81" s="30"/>
      <c r="K81" s="31"/>
    </row>
    <row r="82" spans="1:11" x14ac:dyDescent="0.25">
      <c r="A82" s="32">
        <f t="shared" si="1"/>
        <v>1143127.8985410493</v>
      </c>
      <c r="B82" s="41">
        <v>42561</v>
      </c>
      <c r="D82" s="29">
        <v>94</v>
      </c>
      <c r="E82" s="29">
        <v>1141603.3129355633</v>
      </c>
      <c r="F82" s="31">
        <v>42506</v>
      </c>
      <c r="I82" s="29"/>
      <c r="J82" s="30"/>
      <c r="K82" s="31"/>
    </row>
    <row r="83" spans="1:11" x14ac:dyDescent="0.25">
      <c r="A83" s="32">
        <f t="shared" si="1"/>
        <v>1143155.1602921709</v>
      </c>
      <c r="B83" s="41">
        <v>42562</v>
      </c>
      <c r="D83" s="29">
        <v>93</v>
      </c>
      <c r="E83" s="29">
        <v>1141630.5020165113</v>
      </c>
      <c r="F83" s="31">
        <v>42507</v>
      </c>
      <c r="I83" s="29"/>
      <c r="J83" s="30"/>
      <c r="K83" s="31"/>
    </row>
    <row r="84" spans="1:11" x14ac:dyDescent="0.25">
      <c r="A84" s="32">
        <f t="shared" si="1"/>
        <v>1143182.423343621</v>
      </c>
      <c r="B84" s="41">
        <v>42563</v>
      </c>
      <c r="D84" s="29">
        <v>92</v>
      </c>
      <c r="E84" s="29">
        <v>1141657.6923925914</v>
      </c>
      <c r="F84" s="31">
        <v>42508</v>
      </c>
      <c r="I84" s="29"/>
      <c r="J84" s="30"/>
      <c r="K84" s="31"/>
    </row>
    <row r="85" spans="1:11" x14ac:dyDescent="0.25">
      <c r="A85" s="32">
        <f t="shared" si="1"/>
        <v>1143209.6876954921</v>
      </c>
      <c r="B85" s="41">
        <v>42564</v>
      </c>
      <c r="D85" s="29">
        <v>91</v>
      </c>
      <c r="E85" s="29">
        <v>1141684.8840638965</v>
      </c>
      <c r="F85" s="31">
        <v>42509</v>
      </c>
      <c r="I85" s="29"/>
      <c r="J85" s="30"/>
      <c r="K85" s="31"/>
    </row>
    <row r="86" spans="1:11" x14ac:dyDescent="0.25">
      <c r="A86" s="32">
        <f t="shared" si="1"/>
        <v>1143236.9533478778</v>
      </c>
      <c r="B86" s="41">
        <v>42565</v>
      </c>
      <c r="D86" s="29">
        <v>90</v>
      </c>
      <c r="E86" s="29">
        <v>1141712.077030519</v>
      </c>
      <c r="F86" s="31">
        <v>42510</v>
      </c>
      <c r="I86" s="29"/>
      <c r="J86" s="30"/>
      <c r="K86" s="31"/>
    </row>
    <row r="87" spans="1:11" x14ac:dyDescent="0.25">
      <c r="A87" s="32">
        <f t="shared" si="1"/>
        <v>1143264.2203008707</v>
      </c>
      <c r="B87" s="41">
        <v>42566</v>
      </c>
      <c r="D87" s="29">
        <v>89</v>
      </c>
      <c r="E87" s="29">
        <v>1141739.2712925519</v>
      </c>
      <c r="F87" s="31">
        <v>42511</v>
      </c>
      <c r="I87" s="29"/>
      <c r="J87" s="30"/>
      <c r="K87" s="31"/>
    </row>
    <row r="88" spans="1:11" x14ac:dyDescent="0.25">
      <c r="A88" s="32">
        <f t="shared" si="1"/>
        <v>1143291.4885545645</v>
      </c>
      <c r="B88" s="41">
        <v>42567</v>
      </c>
      <c r="D88" s="29">
        <v>88</v>
      </c>
      <c r="E88" s="29">
        <v>1141766.4668500873</v>
      </c>
      <c r="F88" s="31">
        <v>42512</v>
      </c>
      <c r="I88" s="29"/>
      <c r="J88" s="30"/>
      <c r="K88" s="31"/>
    </row>
    <row r="89" spans="1:11" x14ac:dyDescent="0.25">
      <c r="A89" s="32">
        <f t="shared" si="1"/>
        <v>1143318.7581090517</v>
      </c>
      <c r="B89" s="41">
        <v>42568</v>
      </c>
      <c r="D89" s="29">
        <v>87</v>
      </c>
      <c r="E89" s="29">
        <v>1141793.6637032179</v>
      </c>
      <c r="F89" s="31">
        <v>42513</v>
      </c>
      <c r="I89" s="29"/>
      <c r="J89" s="30"/>
      <c r="K89" s="31"/>
    </row>
    <row r="90" spans="1:11" x14ac:dyDescent="0.25">
      <c r="A90" s="32">
        <f t="shared" si="1"/>
        <v>1143346.0289644259</v>
      </c>
      <c r="B90" s="41">
        <v>42569</v>
      </c>
      <c r="D90" s="29">
        <v>86</v>
      </c>
      <c r="E90" s="29">
        <v>1141820.8618520361</v>
      </c>
      <c r="F90" s="31">
        <v>42514</v>
      </c>
      <c r="I90" s="29"/>
      <c r="J90" s="30"/>
      <c r="K90" s="31"/>
    </row>
    <row r="91" spans="1:11" x14ac:dyDescent="0.25">
      <c r="A91" s="32">
        <f t="shared" si="1"/>
        <v>1143373.3011207795</v>
      </c>
      <c r="B91" s="41">
        <v>42570</v>
      </c>
      <c r="D91" s="29">
        <v>85</v>
      </c>
      <c r="E91" s="29">
        <v>1141848.0612966351</v>
      </c>
      <c r="F91" s="31">
        <v>42515</v>
      </c>
      <c r="I91" s="29"/>
      <c r="J91" s="30"/>
      <c r="K91" s="31"/>
    </row>
    <row r="92" spans="1:11" x14ac:dyDescent="0.25">
      <c r="A92" s="32">
        <f t="shared" si="1"/>
        <v>1143400.5745782061</v>
      </c>
      <c r="B92" s="41">
        <v>42571</v>
      </c>
      <c r="D92" s="29">
        <v>84</v>
      </c>
      <c r="E92" s="29">
        <v>1141875.262037107</v>
      </c>
      <c r="F92" s="31">
        <v>42516</v>
      </c>
      <c r="I92" s="29"/>
      <c r="J92" s="30"/>
      <c r="K92" s="31"/>
    </row>
    <row r="93" spans="1:11" x14ac:dyDescent="0.25">
      <c r="A93" s="32">
        <f t="shared" si="1"/>
        <v>1143427.8493367985</v>
      </c>
      <c r="B93" s="41">
        <v>42572</v>
      </c>
      <c r="D93" s="29">
        <v>83</v>
      </c>
      <c r="E93" s="29">
        <v>1141902.4640735441</v>
      </c>
      <c r="F93" s="31">
        <v>42517</v>
      </c>
      <c r="I93" s="29"/>
      <c r="J93" s="30"/>
      <c r="K93" s="31"/>
    </row>
    <row r="94" spans="1:11" x14ac:dyDescent="0.25">
      <c r="A94" s="32">
        <f t="shared" si="1"/>
        <v>1143455.1253966503</v>
      </c>
      <c r="B94" s="41">
        <v>42573</v>
      </c>
      <c r="D94" s="29">
        <v>82</v>
      </c>
      <c r="E94" s="29">
        <v>1141929.66740604</v>
      </c>
      <c r="F94" s="31">
        <v>42518</v>
      </c>
      <c r="I94" s="29"/>
      <c r="J94" s="30"/>
      <c r="K94" s="31"/>
    </row>
    <row r="95" spans="1:11" x14ac:dyDescent="0.25">
      <c r="A95" s="32">
        <f t="shared" si="1"/>
        <v>1143482.4027578542</v>
      </c>
      <c r="B95" s="41">
        <v>42574</v>
      </c>
      <c r="D95" s="29">
        <v>81</v>
      </c>
      <c r="E95" s="29">
        <v>1141956.8720346864</v>
      </c>
      <c r="F95" s="31">
        <v>42519</v>
      </c>
      <c r="I95" s="29"/>
      <c r="J95" s="30"/>
      <c r="K95" s="31"/>
    </row>
    <row r="96" spans="1:11" x14ac:dyDescent="0.25">
      <c r="A96" s="32">
        <f t="shared" si="1"/>
        <v>1143509.6814205036</v>
      </c>
      <c r="B96" s="41">
        <v>42575</v>
      </c>
      <c r="D96" s="29">
        <v>80</v>
      </c>
      <c r="E96" s="29">
        <v>1141984.0779595764</v>
      </c>
      <c r="F96" s="31">
        <v>42520</v>
      </c>
      <c r="I96" s="29"/>
      <c r="J96" s="30"/>
      <c r="K96" s="31"/>
    </row>
    <row r="97" spans="1:11" x14ac:dyDescent="0.25">
      <c r="A97" s="32">
        <f t="shared" si="1"/>
        <v>1143536.9613846915</v>
      </c>
      <c r="B97" s="41">
        <v>42576</v>
      </c>
      <c r="D97" s="29">
        <v>79</v>
      </c>
      <c r="E97" s="29">
        <v>1142011.2851808025</v>
      </c>
      <c r="F97" s="31">
        <v>42521</v>
      </c>
      <c r="I97" s="29"/>
      <c r="J97" s="30"/>
      <c r="K97" s="31"/>
    </row>
    <row r="98" spans="1:11" x14ac:dyDescent="0.25">
      <c r="A98" s="32">
        <f t="shared" si="1"/>
        <v>1143564.2426505107</v>
      </c>
      <c r="B98" s="41">
        <v>42577</v>
      </c>
      <c r="D98" s="29">
        <v>78</v>
      </c>
      <c r="E98" s="29">
        <v>1142038.4936984573</v>
      </c>
      <c r="F98" s="31">
        <v>42522</v>
      </c>
      <c r="I98" s="29"/>
      <c r="J98" s="30"/>
      <c r="K98" s="31"/>
    </row>
    <row r="99" spans="1:11" x14ac:dyDescent="0.25">
      <c r="A99" s="32">
        <f t="shared" si="1"/>
        <v>1143591.5252180551</v>
      </c>
      <c r="B99" s="41">
        <v>42578</v>
      </c>
      <c r="D99" s="29">
        <v>77</v>
      </c>
      <c r="E99" s="29">
        <v>1142065.7035126337</v>
      </c>
      <c r="F99" s="31">
        <v>42523</v>
      </c>
      <c r="I99" s="29"/>
      <c r="J99" s="30"/>
      <c r="K99" s="31"/>
    </row>
    <row r="100" spans="1:11" x14ac:dyDescent="0.25">
      <c r="A100" s="32">
        <f t="shared" si="1"/>
        <v>1143618.8090874173</v>
      </c>
      <c r="B100" s="41">
        <v>42579</v>
      </c>
      <c r="D100" s="29">
        <v>76</v>
      </c>
      <c r="E100" s="29">
        <v>1142092.9146234242</v>
      </c>
      <c r="F100" s="31">
        <v>42524</v>
      </c>
      <c r="I100" s="29"/>
      <c r="J100" s="30"/>
      <c r="K100" s="31"/>
    </row>
    <row r="101" spans="1:11" x14ac:dyDescent="0.25">
      <c r="A101" s="32">
        <f t="shared" si="1"/>
        <v>1143646.0942586907</v>
      </c>
      <c r="B101" s="41">
        <v>42580</v>
      </c>
      <c r="D101" s="29">
        <v>75</v>
      </c>
      <c r="E101" s="29">
        <v>1142120.1270309214</v>
      </c>
      <c r="F101" s="31">
        <v>42525</v>
      </c>
      <c r="I101" s="29"/>
      <c r="J101" s="30"/>
      <c r="K101" s="31"/>
    </row>
    <row r="102" spans="1:11" x14ac:dyDescent="0.25">
      <c r="A102" s="32">
        <f t="shared" si="1"/>
        <v>1143673.3807319684</v>
      </c>
      <c r="B102" s="41">
        <v>42581</v>
      </c>
      <c r="D102" s="29">
        <v>74</v>
      </c>
      <c r="E102" s="29">
        <v>1142147.3407352183</v>
      </c>
      <c r="F102" s="31">
        <v>42526</v>
      </c>
      <c r="I102" s="29"/>
      <c r="J102" s="30"/>
      <c r="K102" s="31"/>
    </row>
    <row r="103" spans="1:11" x14ac:dyDescent="0.25">
      <c r="A103" s="32">
        <f t="shared" si="1"/>
        <v>1143700.6685073439</v>
      </c>
      <c r="B103" s="41">
        <v>42582</v>
      </c>
      <c r="D103" s="29">
        <v>73</v>
      </c>
      <c r="E103" s="29">
        <v>1142174.5557364076</v>
      </c>
      <c r="F103" s="31">
        <v>42527</v>
      </c>
      <c r="I103" s="29"/>
      <c r="J103" s="30"/>
      <c r="K103" s="31"/>
    </row>
    <row r="104" spans="1:11" x14ac:dyDescent="0.25">
      <c r="A104" s="32">
        <f t="shared" si="1"/>
        <v>1143727.9575849099</v>
      </c>
      <c r="B104" s="41">
        <v>42583</v>
      </c>
      <c r="D104" s="29">
        <v>72</v>
      </c>
      <c r="E104" s="29">
        <v>1142201.7720345813</v>
      </c>
      <c r="F104" s="31">
        <v>42528</v>
      </c>
      <c r="I104" s="29"/>
      <c r="J104" s="30"/>
      <c r="K104" s="31"/>
    </row>
    <row r="105" spans="1:11" x14ac:dyDescent="0.25">
      <c r="A105" s="32">
        <f t="shared" si="1"/>
        <v>1143755.2479647601</v>
      </c>
      <c r="B105" s="41">
        <v>42584</v>
      </c>
      <c r="D105" s="29">
        <v>71</v>
      </c>
      <c r="E105" s="29">
        <v>1142228.989629833</v>
      </c>
      <c r="F105" s="31">
        <v>42529</v>
      </c>
      <c r="I105" s="29"/>
      <c r="J105" s="30"/>
      <c r="K105" s="31"/>
    </row>
    <row r="106" spans="1:11" x14ac:dyDescent="0.25">
      <c r="A106" s="32">
        <f t="shared" si="1"/>
        <v>1143782.5396469871</v>
      </c>
      <c r="B106" s="41">
        <v>42585</v>
      </c>
      <c r="D106" s="29">
        <v>70</v>
      </c>
      <c r="E106" s="29">
        <v>1142256.2085222548</v>
      </c>
      <c r="F106" s="31">
        <v>42530</v>
      </c>
      <c r="I106" s="29"/>
      <c r="J106" s="30"/>
      <c r="K106" s="31"/>
    </row>
    <row r="107" spans="1:11" x14ac:dyDescent="0.25">
      <c r="A107" s="32">
        <f t="shared" si="1"/>
        <v>1143809.8326316848</v>
      </c>
      <c r="B107" s="41">
        <v>42586</v>
      </c>
      <c r="D107" s="29">
        <v>69</v>
      </c>
      <c r="E107" s="29">
        <v>1142283.4287119401</v>
      </c>
      <c r="F107" s="31">
        <v>42531</v>
      </c>
      <c r="I107" s="29"/>
      <c r="J107" s="30"/>
      <c r="K107" s="31"/>
    </row>
    <row r="108" spans="1:11" x14ac:dyDescent="0.25">
      <c r="A108" s="32">
        <f t="shared" si="1"/>
        <v>1143837.1269189464</v>
      </c>
      <c r="B108" s="41">
        <v>42587</v>
      </c>
      <c r="D108" s="29">
        <v>68</v>
      </c>
      <c r="E108" s="29">
        <v>1142310.6501989809</v>
      </c>
      <c r="F108" s="31">
        <v>42532</v>
      </c>
      <c r="I108" s="29"/>
      <c r="J108" s="30"/>
      <c r="K108" s="31"/>
    </row>
    <row r="109" spans="1:11" x14ac:dyDescent="0.25">
      <c r="A109" s="32">
        <f t="shared" si="1"/>
        <v>1143864.4225088644</v>
      </c>
      <c r="B109" s="41">
        <v>42588</v>
      </c>
      <c r="D109" s="29">
        <v>67</v>
      </c>
      <c r="E109" s="29">
        <v>1142337.8729834706</v>
      </c>
      <c r="F109" s="31">
        <v>42533</v>
      </c>
      <c r="I109" s="29"/>
      <c r="J109" s="30"/>
      <c r="K109" s="31"/>
    </row>
    <row r="110" spans="1:11" x14ac:dyDescent="0.25">
      <c r="A110" s="32">
        <f t="shared" si="1"/>
        <v>1143891.719401533</v>
      </c>
      <c r="B110" s="41">
        <v>42589</v>
      </c>
      <c r="D110" s="29">
        <v>66</v>
      </c>
      <c r="E110" s="29">
        <v>1142365.0970655011</v>
      </c>
      <c r="F110" s="31">
        <v>42534</v>
      </c>
      <c r="I110" s="29"/>
      <c r="J110" s="30"/>
      <c r="K110" s="31"/>
    </row>
    <row r="111" spans="1:11" x14ac:dyDescent="0.25">
      <c r="A111" s="32">
        <f t="shared" si="1"/>
        <v>1143919.0175970446</v>
      </c>
      <c r="B111" s="41">
        <v>42590</v>
      </c>
      <c r="D111" s="29">
        <v>65</v>
      </c>
      <c r="E111" s="29">
        <v>1142392.3224451663</v>
      </c>
      <c r="F111" s="31">
        <v>42535</v>
      </c>
      <c r="I111" s="29"/>
      <c r="J111" s="30"/>
      <c r="K111" s="31"/>
    </row>
    <row r="112" spans="1:11" x14ac:dyDescent="0.25">
      <c r="A112" s="32">
        <f t="shared" si="1"/>
        <v>1143946.3170954934</v>
      </c>
      <c r="B112" s="41">
        <v>42591</v>
      </c>
      <c r="D112" s="29">
        <v>64</v>
      </c>
      <c r="E112" s="29">
        <v>1142419.5491225582</v>
      </c>
      <c r="F112" s="31">
        <v>42536</v>
      </c>
      <c r="I112" s="29"/>
      <c r="J112" s="30"/>
      <c r="K112" s="31"/>
    </row>
    <row r="113" spans="1:11" x14ac:dyDescent="0.25">
      <c r="A113" s="32">
        <f t="shared" si="1"/>
        <v>1143973.6178969718</v>
      </c>
      <c r="B113" s="41">
        <v>42592</v>
      </c>
      <c r="D113" s="29">
        <v>63</v>
      </c>
      <c r="E113" s="29">
        <v>1142446.7770977698</v>
      </c>
      <c r="F113" s="31">
        <v>42537</v>
      </c>
      <c r="I113" s="29"/>
      <c r="J113" s="30"/>
      <c r="K113" s="31"/>
    </row>
    <row r="114" spans="1:11" x14ac:dyDescent="0.25">
      <c r="A114" s="32">
        <f t="shared" si="1"/>
        <v>1144000.9200015739</v>
      </c>
      <c r="B114" s="41">
        <v>42593</v>
      </c>
      <c r="D114" s="29">
        <v>62</v>
      </c>
      <c r="E114" s="29">
        <v>1142474.0063708937</v>
      </c>
      <c r="F114" s="31">
        <v>42538</v>
      </c>
      <c r="I114" s="29"/>
      <c r="J114" s="30"/>
      <c r="K114" s="31"/>
    </row>
    <row r="115" spans="1:11" x14ac:dyDescent="0.25">
      <c r="A115" s="32">
        <f t="shared" si="1"/>
        <v>1144028.2234093922</v>
      </c>
      <c r="B115" s="41">
        <v>42594</v>
      </c>
      <c r="D115" s="29">
        <v>61</v>
      </c>
      <c r="E115" s="29">
        <v>1142501.2369420233</v>
      </c>
      <c r="F115" s="31">
        <v>42539</v>
      </c>
      <c r="I115" s="29"/>
      <c r="J115" s="30"/>
      <c r="K115" s="31"/>
    </row>
    <row r="116" spans="1:11" x14ac:dyDescent="0.25">
      <c r="A116" s="32">
        <f t="shared" si="1"/>
        <v>1144055.5281205208</v>
      </c>
      <c r="B116" s="41">
        <v>42595</v>
      </c>
      <c r="D116" s="29">
        <v>60</v>
      </c>
      <c r="E116" s="29">
        <v>1142528.468811251</v>
      </c>
      <c r="F116" s="31">
        <v>42540</v>
      </c>
      <c r="I116" s="29"/>
      <c r="J116" s="30"/>
      <c r="K116" s="31"/>
    </row>
    <row r="117" spans="1:11" x14ac:dyDescent="0.25">
      <c r="A117" s="32">
        <f t="shared" si="1"/>
        <v>1144082.8341350523</v>
      </c>
      <c r="B117" s="41">
        <v>42596</v>
      </c>
      <c r="D117" s="29">
        <v>59</v>
      </c>
      <c r="E117" s="29">
        <v>1142555.7019786693</v>
      </c>
      <c r="F117" s="31">
        <v>42541</v>
      </c>
      <c r="I117" s="29"/>
      <c r="J117" s="30"/>
      <c r="K117" s="31"/>
    </row>
    <row r="118" spans="1:11" x14ac:dyDescent="0.25">
      <c r="A118" s="32">
        <f t="shared" si="1"/>
        <v>1144110.1414530806</v>
      </c>
      <c r="B118" s="41">
        <v>42597</v>
      </c>
      <c r="D118" s="29">
        <v>58</v>
      </c>
      <c r="E118" s="29">
        <v>1142582.9364443717</v>
      </c>
      <c r="F118" s="31">
        <v>42542</v>
      </c>
      <c r="I118" s="29"/>
      <c r="J118" s="30"/>
      <c r="K118" s="31"/>
    </row>
    <row r="119" spans="1:11" x14ac:dyDescent="0.25">
      <c r="A119" s="32">
        <f t="shared" si="1"/>
        <v>1144137.4500746985</v>
      </c>
      <c r="B119" s="41">
        <v>42598</v>
      </c>
      <c r="D119" s="29">
        <v>57</v>
      </c>
      <c r="E119" s="29">
        <v>1142610.1722084503</v>
      </c>
      <c r="F119" s="31">
        <v>42543</v>
      </c>
      <c r="I119" s="29"/>
      <c r="J119" s="30"/>
      <c r="K119" s="31"/>
    </row>
    <row r="120" spans="1:11" x14ac:dyDescent="0.25">
      <c r="A120" s="32">
        <f t="shared" si="1"/>
        <v>1144164.76</v>
      </c>
      <c r="B120" s="41">
        <v>42599</v>
      </c>
      <c r="D120" s="29">
        <v>56</v>
      </c>
      <c r="E120" s="29">
        <v>1142637.4092709988</v>
      </c>
      <c r="F120" s="31">
        <v>42544</v>
      </c>
      <c r="I120" s="29"/>
      <c r="J120" s="30"/>
      <c r="K120" s="31"/>
    </row>
    <row r="121" spans="1:11" x14ac:dyDescent="0.25">
      <c r="A121" s="32">
        <f t="shared" si="1"/>
        <v>0</v>
      </c>
      <c r="B121" s="41">
        <v>42600</v>
      </c>
      <c r="D121" s="29">
        <v>55</v>
      </c>
      <c r="E121" s="29">
        <v>1142664.6476321092</v>
      </c>
      <c r="F121" s="31">
        <v>42545</v>
      </c>
      <c r="I121" s="29"/>
      <c r="J121" s="30"/>
      <c r="K121" s="31"/>
    </row>
    <row r="122" spans="1:11" x14ac:dyDescent="0.25">
      <c r="A122" s="32"/>
      <c r="B122" s="41"/>
      <c r="D122" s="29">
        <v>54</v>
      </c>
      <c r="E122" s="29">
        <v>1142691.8872918752</v>
      </c>
      <c r="F122" s="31">
        <v>42546</v>
      </c>
      <c r="I122" s="29"/>
      <c r="J122" s="30"/>
      <c r="K122" s="31"/>
    </row>
    <row r="123" spans="1:11" x14ac:dyDescent="0.25">
      <c r="A123" s="32"/>
      <c r="B123" s="41"/>
      <c r="D123" s="29">
        <v>53</v>
      </c>
      <c r="E123" s="29">
        <v>1142719.1282503889</v>
      </c>
      <c r="F123" s="31">
        <v>42547</v>
      </c>
      <c r="I123" s="29"/>
      <c r="J123" s="30"/>
      <c r="K123" s="31"/>
    </row>
    <row r="124" spans="1:11" x14ac:dyDescent="0.25">
      <c r="A124" s="32"/>
      <c r="B124" s="41"/>
      <c r="D124" s="29">
        <v>52</v>
      </c>
      <c r="E124" s="29">
        <v>1142746.3705077439</v>
      </c>
      <c r="F124" s="31">
        <v>42548</v>
      </c>
      <c r="I124" s="29"/>
      <c r="J124" s="30"/>
      <c r="K124" s="31"/>
    </row>
    <row r="125" spans="1:11" x14ac:dyDescent="0.25">
      <c r="A125" s="32"/>
      <c r="B125" s="41"/>
      <c r="D125" s="29">
        <v>51</v>
      </c>
      <c r="E125" s="29">
        <v>1142773.6140640324</v>
      </c>
      <c r="F125" s="31">
        <v>42549</v>
      </c>
      <c r="I125" s="29"/>
      <c r="J125" s="30"/>
      <c r="K125" s="31"/>
    </row>
    <row r="126" spans="1:11" x14ac:dyDescent="0.25">
      <c r="A126" s="32"/>
      <c r="B126" s="41"/>
      <c r="D126" s="29">
        <v>50</v>
      </c>
      <c r="E126" s="29">
        <v>1142800.8589193481</v>
      </c>
      <c r="F126" s="31">
        <v>42550</v>
      </c>
      <c r="I126" s="29"/>
      <c r="J126" s="30"/>
      <c r="K126" s="31"/>
    </row>
    <row r="127" spans="1:11" x14ac:dyDescent="0.25">
      <c r="A127" s="32"/>
      <c r="B127" s="41"/>
      <c r="D127" s="29">
        <v>49</v>
      </c>
      <c r="E127" s="29">
        <v>1142828.1050737833</v>
      </c>
      <c r="F127" s="31">
        <v>42551</v>
      </c>
      <c r="I127" s="29"/>
      <c r="J127" s="30"/>
      <c r="K127" s="31"/>
    </row>
    <row r="128" spans="1:11" x14ac:dyDescent="0.25">
      <c r="A128" s="32"/>
      <c r="B128" s="41"/>
      <c r="D128" s="29">
        <v>48</v>
      </c>
      <c r="E128" s="29">
        <v>1142855.352527431</v>
      </c>
      <c r="F128" s="31">
        <v>42552</v>
      </c>
      <c r="I128" s="29"/>
      <c r="J128" s="30"/>
      <c r="K128" s="31"/>
    </row>
    <row r="129" spans="1:11" x14ac:dyDescent="0.25">
      <c r="A129" s="32"/>
      <c r="B129" s="41"/>
      <c r="D129" s="29">
        <v>47</v>
      </c>
      <c r="E129" s="29">
        <v>1142882.6012803842</v>
      </c>
      <c r="F129" s="31">
        <v>42553</v>
      </c>
      <c r="I129" s="29"/>
      <c r="J129" s="30"/>
      <c r="K129" s="31"/>
    </row>
    <row r="130" spans="1:11" x14ac:dyDescent="0.25">
      <c r="A130" s="32"/>
      <c r="B130" s="41"/>
      <c r="D130" s="29">
        <v>46</v>
      </c>
      <c r="E130" s="29">
        <v>1142909.8513327357</v>
      </c>
      <c r="F130" s="31">
        <v>42554</v>
      </c>
      <c r="I130" s="29"/>
      <c r="J130" s="30"/>
      <c r="K130" s="31"/>
    </row>
    <row r="131" spans="1:11" x14ac:dyDescent="0.25">
      <c r="A131" s="32"/>
      <c r="B131" s="41"/>
      <c r="D131" s="29">
        <v>45</v>
      </c>
      <c r="E131" s="29">
        <v>1142937.1026845791</v>
      </c>
      <c r="F131" s="31">
        <v>42555</v>
      </c>
      <c r="I131" s="29"/>
      <c r="J131" s="30"/>
      <c r="K131" s="31"/>
    </row>
    <row r="132" spans="1:11" x14ac:dyDescent="0.25">
      <c r="A132" s="32"/>
      <c r="B132" s="41"/>
      <c r="D132" s="29">
        <v>44</v>
      </c>
      <c r="E132" s="29">
        <v>1142964.3553360063</v>
      </c>
      <c r="F132" s="31">
        <v>42556</v>
      </c>
      <c r="I132" s="29"/>
      <c r="J132" s="30"/>
      <c r="K132" s="31"/>
    </row>
    <row r="133" spans="1:11" x14ac:dyDescent="0.25">
      <c r="A133" s="32"/>
      <c r="B133" s="41"/>
      <c r="D133" s="29">
        <v>43</v>
      </c>
      <c r="E133" s="29">
        <v>1142991.6092871113</v>
      </c>
      <c r="F133" s="31">
        <v>42557</v>
      </c>
      <c r="I133" s="29"/>
      <c r="J133" s="34"/>
    </row>
    <row r="134" spans="1:11" x14ac:dyDescent="0.25">
      <c r="B134" s="41"/>
      <c r="D134" s="29">
        <v>42</v>
      </c>
      <c r="E134" s="29">
        <v>1143018.8645379862</v>
      </c>
      <c r="F134" s="31">
        <v>42558</v>
      </c>
      <c r="I134" s="29"/>
      <c r="J134" s="34"/>
    </row>
    <row r="135" spans="1:11" x14ac:dyDescent="0.25">
      <c r="B135" s="41"/>
      <c r="D135" s="29">
        <v>41</v>
      </c>
      <c r="E135" s="29">
        <v>1143046.1210887246</v>
      </c>
      <c r="F135" s="31">
        <v>42559</v>
      </c>
      <c r="I135" s="29"/>
      <c r="J135" s="34"/>
    </row>
    <row r="136" spans="1:11" x14ac:dyDescent="0.25">
      <c r="B136" s="41"/>
      <c r="D136" s="29">
        <v>40</v>
      </c>
      <c r="E136" s="29">
        <v>1143073.3789394193</v>
      </c>
      <c r="F136" s="31">
        <v>42560</v>
      </c>
      <c r="I136" s="29"/>
      <c r="J136" s="34"/>
    </row>
    <row r="137" spans="1:11" x14ac:dyDescent="0.25">
      <c r="D137" s="29">
        <v>39</v>
      </c>
      <c r="E137" s="29">
        <v>1143100.6380901632</v>
      </c>
      <c r="F137" s="31">
        <v>42561</v>
      </c>
      <c r="I137" s="29"/>
      <c r="J137" s="34"/>
    </row>
    <row r="138" spans="1:11" x14ac:dyDescent="0.25">
      <c r="D138" s="29">
        <v>38</v>
      </c>
      <c r="E138" s="29">
        <v>1143127.8985410493</v>
      </c>
      <c r="F138" s="31">
        <v>42562</v>
      </c>
      <c r="I138" s="29"/>
      <c r="J138" s="34"/>
    </row>
    <row r="139" spans="1:11" x14ac:dyDescent="0.25">
      <c r="D139" s="29">
        <v>37</v>
      </c>
      <c r="E139" s="29">
        <v>1143155.1602921709</v>
      </c>
      <c r="F139" s="31">
        <v>42563</v>
      </c>
      <c r="I139" s="29"/>
      <c r="J139" s="34"/>
    </row>
    <row r="140" spans="1:11" x14ac:dyDescent="0.25">
      <c r="D140" s="29">
        <v>36</v>
      </c>
      <c r="E140" s="29">
        <v>1143182.423343621</v>
      </c>
      <c r="F140" s="31">
        <v>42564</v>
      </c>
      <c r="I140" s="29"/>
      <c r="J140" s="34"/>
    </row>
    <row r="141" spans="1:11" x14ac:dyDescent="0.25">
      <c r="D141" s="29">
        <v>35</v>
      </c>
      <c r="E141" s="29">
        <v>1143209.6876954921</v>
      </c>
      <c r="F141" s="31">
        <v>42565</v>
      </c>
      <c r="I141" s="29"/>
      <c r="J141" s="34"/>
    </row>
    <row r="142" spans="1:11" x14ac:dyDescent="0.25">
      <c r="D142" s="29">
        <v>34</v>
      </c>
      <c r="E142" s="29">
        <v>1143236.9533478778</v>
      </c>
      <c r="F142" s="31">
        <v>42566</v>
      </c>
      <c r="I142" s="29"/>
      <c r="J142" s="34"/>
    </row>
    <row r="143" spans="1:11" x14ac:dyDescent="0.25">
      <c r="D143" s="29">
        <v>33</v>
      </c>
      <c r="E143" s="29">
        <v>1143264.2203008707</v>
      </c>
      <c r="F143" s="31">
        <v>42567</v>
      </c>
      <c r="I143" s="29"/>
      <c r="J143" s="34"/>
    </row>
    <row r="144" spans="1:11" x14ac:dyDescent="0.25">
      <c r="D144" s="29">
        <v>32</v>
      </c>
      <c r="E144" s="29">
        <v>1143291.4885545645</v>
      </c>
      <c r="F144" s="31">
        <v>42568</v>
      </c>
      <c r="I144" s="29"/>
      <c r="J144" s="34"/>
    </row>
    <row r="145" spans="4:13" customFormat="1" x14ac:dyDescent="0.25">
      <c r="D145" s="29">
        <v>31</v>
      </c>
      <c r="E145" s="29">
        <v>1143318.7581090517</v>
      </c>
      <c r="F145" s="31">
        <v>42569</v>
      </c>
      <c r="H145" s="23"/>
      <c r="I145" s="29"/>
      <c r="J145" s="34"/>
      <c r="M145" s="23"/>
    </row>
    <row r="146" spans="4:13" customFormat="1" x14ac:dyDescent="0.25">
      <c r="D146" s="29">
        <v>30</v>
      </c>
      <c r="E146" s="29">
        <v>1143346.0289644259</v>
      </c>
      <c r="F146" s="31">
        <v>42570</v>
      </c>
      <c r="H146" s="23"/>
      <c r="I146" s="29"/>
      <c r="J146" s="34"/>
      <c r="M146" s="23"/>
    </row>
    <row r="147" spans="4:13" customFormat="1" x14ac:dyDescent="0.25">
      <c r="D147" s="29">
        <v>29</v>
      </c>
      <c r="E147" s="29">
        <v>1143373.3011207795</v>
      </c>
      <c r="F147" s="31">
        <v>42571</v>
      </c>
      <c r="H147" s="23"/>
      <c r="I147" s="29"/>
      <c r="J147" s="34"/>
      <c r="M147" s="23"/>
    </row>
    <row r="148" spans="4:13" customFormat="1" x14ac:dyDescent="0.25">
      <c r="D148" s="29">
        <v>28</v>
      </c>
      <c r="E148" s="29">
        <v>1143400.5745782061</v>
      </c>
      <c r="F148" s="31">
        <v>42572</v>
      </c>
      <c r="H148" s="23"/>
      <c r="I148" s="29"/>
      <c r="J148" s="34"/>
      <c r="M148" s="23"/>
    </row>
    <row r="149" spans="4:13" customFormat="1" x14ac:dyDescent="0.25">
      <c r="D149" s="29">
        <v>27</v>
      </c>
      <c r="E149" s="29">
        <v>1143427.8493367985</v>
      </c>
      <c r="F149" s="31">
        <v>42573</v>
      </c>
      <c r="H149" s="23"/>
      <c r="I149" s="29"/>
      <c r="J149" s="34"/>
      <c r="M149" s="23"/>
    </row>
    <row r="150" spans="4:13" customFormat="1" x14ac:dyDescent="0.25">
      <c r="D150" s="29">
        <v>26</v>
      </c>
      <c r="E150" s="29">
        <v>1143455.1253966503</v>
      </c>
      <c r="F150" s="31">
        <v>42574</v>
      </c>
      <c r="H150" s="23"/>
      <c r="I150" s="29"/>
      <c r="J150" s="34"/>
      <c r="M150" s="23"/>
    </row>
    <row r="151" spans="4:13" customFormat="1" x14ac:dyDescent="0.25">
      <c r="D151" s="29">
        <v>25</v>
      </c>
      <c r="E151" s="29">
        <v>1143482.4027578542</v>
      </c>
      <c r="F151" s="31">
        <v>42575</v>
      </c>
      <c r="H151" s="23"/>
      <c r="I151" s="29"/>
      <c r="J151" s="34"/>
      <c r="M151" s="23"/>
    </row>
    <row r="152" spans="4:13" customFormat="1" x14ac:dyDescent="0.25">
      <c r="D152" s="29">
        <v>24</v>
      </c>
      <c r="E152" s="29">
        <v>1143509.6814205036</v>
      </c>
      <c r="F152" s="31">
        <v>42576</v>
      </c>
      <c r="H152" s="23"/>
      <c r="I152" s="29"/>
      <c r="J152" s="34"/>
      <c r="M152" s="23"/>
    </row>
    <row r="153" spans="4:13" customFormat="1" x14ac:dyDescent="0.25">
      <c r="D153" s="29">
        <v>23</v>
      </c>
      <c r="E153" s="29">
        <v>1143536.9613846915</v>
      </c>
      <c r="F153" s="31">
        <v>42577</v>
      </c>
      <c r="H153" s="23"/>
      <c r="I153" s="29"/>
      <c r="J153" s="34"/>
      <c r="M153" s="23"/>
    </row>
    <row r="154" spans="4:13" customFormat="1" x14ac:dyDescent="0.25">
      <c r="D154" s="29">
        <v>22</v>
      </c>
      <c r="E154" s="29">
        <v>1143564.2426505107</v>
      </c>
      <c r="F154" s="31">
        <v>42578</v>
      </c>
      <c r="H154" s="23"/>
      <c r="I154" s="29"/>
      <c r="J154" s="34"/>
      <c r="M154" s="23"/>
    </row>
    <row r="155" spans="4:13" customFormat="1" x14ac:dyDescent="0.25">
      <c r="D155" s="29">
        <v>21</v>
      </c>
      <c r="E155" s="29">
        <v>1143591.5252180551</v>
      </c>
      <c r="F155" s="31">
        <v>42579</v>
      </c>
      <c r="H155" s="23"/>
      <c r="I155" s="29"/>
      <c r="J155" s="34"/>
      <c r="M155" s="23"/>
    </row>
    <row r="156" spans="4:13" customFormat="1" x14ac:dyDescent="0.25">
      <c r="D156" s="29">
        <v>20</v>
      </c>
      <c r="E156" s="29">
        <v>1143618.8090874173</v>
      </c>
      <c r="F156" s="31">
        <v>42580</v>
      </c>
      <c r="H156" s="23"/>
      <c r="I156" s="29"/>
      <c r="J156" s="34"/>
      <c r="M156" s="23"/>
    </row>
    <row r="157" spans="4:13" customFormat="1" x14ac:dyDescent="0.25">
      <c r="D157" s="29">
        <v>19</v>
      </c>
      <c r="E157" s="29">
        <v>1143646.0942586907</v>
      </c>
      <c r="F157" s="31">
        <v>42581</v>
      </c>
      <c r="H157" s="23"/>
      <c r="I157" s="29"/>
      <c r="J157" s="34"/>
      <c r="M157" s="23"/>
    </row>
    <row r="158" spans="4:13" customFormat="1" x14ac:dyDescent="0.25">
      <c r="D158" s="29">
        <v>18</v>
      </c>
      <c r="E158" s="29">
        <v>1143673.3807319684</v>
      </c>
      <c r="F158" s="31">
        <v>42582</v>
      </c>
      <c r="H158" s="23"/>
      <c r="I158" s="29"/>
      <c r="J158" s="34"/>
      <c r="M158" s="23"/>
    </row>
    <row r="159" spans="4:13" customFormat="1" x14ac:dyDescent="0.25">
      <c r="D159" s="29">
        <v>17</v>
      </c>
      <c r="E159" s="29">
        <v>1143700.6685073439</v>
      </c>
      <c r="F159" s="31">
        <v>42583</v>
      </c>
      <c r="H159" s="23"/>
      <c r="I159" s="29"/>
      <c r="J159" s="34"/>
      <c r="M159" s="23"/>
    </row>
    <row r="160" spans="4:13" customFormat="1" x14ac:dyDescent="0.25">
      <c r="D160" s="29">
        <v>16</v>
      </c>
      <c r="E160" s="29">
        <v>1143727.9575849099</v>
      </c>
      <c r="F160" s="31">
        <v>42584</v>
      </c>
      <c r="H160" s="23"/>
      <c r="I160" s="29"/>
      <c r="J160" s="34"/>
      <c r="M160" s="23"/>
    </row>
    <row r="161" spans="4:13" customFormat="1" x14ac:dyDescent="0.25">
      <c r="D161" s="29">
        <v>15</v>
      </c>
      <c r="E161" s="29">
        <v>1143755.2479647601</v>
      </c>
      <c r="F161" s="31">
        <v>42585</v>
      </c>
      <c r="H161" s="23"/>
      <c r="I161" s="29"/>
      <c r="J161" s="34"/>
      <c r="M161" s="23"/>
    </row>
    <row r="162" spans="4:13" customFormat="1" x14ac:dyDescent="0.25">
      <c r="D162" s="29">
        <v>14</v>
      </c>
      <c r="E162" s="29">
        <v>1143782.5396469871</v>
      </c>
      <c r="F162" s="31">
        <v>42586</v>
      </c>
      <c r="H162" s="23"/>
      <c r="I162" s="29"/>
      <c r="J162" s="34"/>
      <c r="M162" s="23"/>
    </row>
    <row r="163" spans="4:13" customFormat="1" x14ac:dyDescent="0.25">
      <c r="D163" s="29">
        <v>13</v>
      </c>
      <c r="E163" s="29">
        <v>1143809.8326316848</v>
      </c>
      <c r="F163" s="31">
        <v>42587</v>
      </c>
      <c r="H163" s="23"/>
      <c r="I163" s="29"/>
      <c r="J163" s="34"/>
      <c r="M163" s="23"/>
    </row>
    <row r="164" spans="4:13" customFormat="1" x14ac:dyDescent="0.25">
      <c r="D164" s="29">
        <v>12</v>
      </c>
      <c r="E164" s="29">
        <v>1143837.1269189464</v>
      </c>
      <c r="F164" s="31">
        <v>42588</v>
      </c>
      <c r="H164" s="23"/>
      <c r="I164" s="29"/>
      <c r="J164" s="29"/>
      <c r="M164" s="23"/>
    </row>
    <row r="165" spans="4:13" customFormat="1" x14ac:dyDescent="0.25">
      <c r="D165" s="29">
        <v>11</v>
      </c>
      <c r="E165" s="29">
        <v>1143864.4225088644</v>
      </c>
      <c r="F165" s="31">
        <v>42589</v>
      </c>
      <c r="H165" s="23"/>
      <c r="I165" s="29"/>
      <c r="J165" s="29"/>
      <c r="M165" s="23"/>
    </row>
    <row r="166" spans="4:13" customFormat="1" x14ac:dyDescent="0.25">
      <c r="D166" s="29">
        <v>10</v>
      </c>
      <c r="E166" s="29">
        <v>1143891.719401533</v>
      </c>
      <c r="F166" s="31">
        <v>42590</v>
      </c>
      <c r="H166" s="23"/>
      <c r="I166" s="29"/>
      <c r="J166" s="29"/>
      <c r="M166" s="23"/>
    </row>
    <row r="167" spans="4:13" customFormat="1" x14ac:dyDescent="0.25">
      <c r="D167" s="29">
        <v>9</v>
      </c>
      <c r="E167" s="29">
        <v>1143919.0175970446</v>
      </c>
      <c r="F167" s="31">
        <v>42591</v>
      </c>
      <c r="H167" s="23"/>
      <c r="I167" s="29"/>
      <c r="J167" s="29"/>
      <c r="M167" s="23"/>
    </row>
    <row r="168" spans="4:13" customFormat="1" x14ac:dyDescent="0.25">
      <c r="D168" s="29">
        <v>8</v>
      </c>
      <c r="E168" s="29">
        <v>1143946.3170954934</v>
      </c>
      <c r="F168" s="31">
        <v>42592</v>
      </c>
      <c r="H168" s="23"/>
      <c r="I168" s="29"/>
      <c r="J168" s="29"/>
      <c r="M168" s="23"/>
    </row>
    <row r="169" spans="4:13" customFormat="1" x14ac:dyDescent="0.25">
      <c r="D169" s="29">
        <v>7</v>
      </c>
      <c r="E169" s="29">
        <v>1143973.6178969718</v>
      </c>
      <c r="F169" s="31">
        <v>42593</v>
      </c>
      <c r="H169" s="23"/>
      <c r="I169" s="29"/>
      <c r="J169" s="29"/>
      <c r="M169" s="23"/>
    </row>
    <row r="170" spans="4:13" customFormat="1" x14ac:dyDescent="0.25">
      <c r="D170" s="29">
        <v>6</v>
      </c>
      <c r="E170" s="29">
        <v>1144000.9200015739</v>
      </c>
      <c r="F170" s="31">
        <v>42594</v>
      </c>
      <c r="H170" s="23"/>
      <c r="I170" s="29"/>
      <c r="J170" s="29"/>
      <c r="M170" s="23"/>
    </row>
    <row r="171" spans="4:13" customFormat="1" x14ac:dyDescent="0.25">
      <c r="D171" s="29">
        <v>5</v>
      </c>
      <c r="E171" s="29">
        <v>1144028.2234093922</v>
      </c>
      <c r="F171" s="31">
        <v>42595</v>
      </c>
      <c r="H171" s="23"/>
      <c r="I171" s="29"/>
      <c r="J171" s="29"/>
      <c r="M171" s="23"/>
    </row>
    <row r="172" spans="4:13" customFormat="1" x14ac:dyDescent="0.25">
      <c r="D172" s="29">
        <v>4</v>
      </c>
      <c r="E172" s="29">
        <v>1144055.5281205208</v>
      </c>
      <c r="F172" s="31">
        <v>42596</v>
      </c>
      <c r="H172" s="23"/>
      <c r="I172" s="29"/>
      <c r="J172" s="29"/>
      <c r="M172" s="23"/>
    </row>
    <row r="173" spans="4:13" customFormat="1" x14ac:dyDescent="0.25">
      <c r="D173" s="29">
        <v>3</v>
      </c>
      <c r="E173" s="29">
        <v>1144082.8341350523</v>
      </c>
      <c r="F173" s="31">
        <v>42597</v>
      </c>
      <c r="H173" s="23"/>
      <c r="I173" s="29"/>
      <c r="J173" s="29"/>
      <c r="M173" s="23"/>
    </row>
    <row r="174" spans="4:13" customFormat="1" x14ac:dyDescent="0.25">
      <c r="D174" s="29">
        <v>2</v>
      </c>
      <c r="E174" s="29">
        <v>1144110.1414530806</v>
      </c>
      <c r="F174" s="31">
        <v>42598</v>
      </c>
      <c r="H174" s="23"/>
      <c r="I174" s="29"/>
      <c r="J174" s="29"/>
      <c r="M174" s="23"/>
    </row>
    <row r="175" spans="4:13" customFormat="1" x14ac:dyDescent="0.25">
      <c r="D175" s="29">
        <v>1</v>
      </c>
      <c r="E175" s="29">
        <v>1144137.4500746985</v>
      </c>
      <c r="F175" s="31">
        <v>42599</v>
      </c>
      <c r="H175" s="23"/>
      <c r="I175" s="29"/>
      <c r="J175" s="29"/>
      <c r="M175" s="23"/>
    </row>
    <row r="176" spans="4:13" customFormat="1" x14ac:dyDescent="0.25">
      <c r="D176" s="29">
        <v>0</v>
      </c>
      <c r="E176" s="29">
        <v>1144164.76</v>
      </c>
      <c r="F176" s="31">
        <v>42600</v>
      </c>
      <c r="H176" s="23"/>
      <c r="I176" s="29"/>
      <c r="J176" s="29"/>
      <c r="M176" s="23"/>
    </row>
    <row r="177" spans="4:13" customFormat="1" x14ac:dyDescent="0.25">
      <c r="D177" s="29"/>
      <c r="E177" s="29"/>
      <c r="H177" s="23"/>
      <c r="I177" s="29"/>
      <c r="J177" s="29"/>
      <c r="M177" s="23"/>
    </row>
    <row r="178" spans="4:13" customFormat="1" x14ac:dyDescent="0.25">
      <c r="D178" s="29"/>
      <c r="E178" s="29"/>
      <c r="H178" s="23"/>
      <c r="I178" s="29"/>
      <c r="J178" s="29"/>
      <c r="M178" s="23"/>
    </row>
    <row r="179" spans="4:13" customFormat="1" x14ac:dyDescent="0.25">
      <c r="D179" s="29"/>
      <c r="E179" s="29"/>
      <c r="H179" s="23"/>
      <c r="I179" s="29"/>
      <c r="J179" s="29"/>
      <c r="M179" s="23"/>
    </row>
    <row r="180" spans="4:13" customFormat="1" x14ac:dyDescent="0.25">
      <c r="D180" s="29"/>
      <c r="E180" s="29"/>
      <c r="H180" s="23"/>
      <c r="I180" s="29"/>
      <c r="J180" s="29"/>
      <c r="M180" s="23"/>
    </row>
    <row r="181" spans="4:13" customFormat="1" x14ac:dyDescent="0.25">
      <c r="D181" s="29"/>
      <c r="E181" s="29"/>
      <c r="H181" s="23"/>
      <c r="I181" s="29"/>
      <c r="J181" s="29"/>
      <c r="M181" s="23"/>
    </row>
    <row r="182" spans="4:13" customFormat="1" x14ac:dyDescent="0.25">
      <c r="D182" s="29"/>
      <c r="E182" s="29"/>
      <c r="H182" s="23"/>
      <c r="I182" s="29"/>
      <c r="J182" s="29"/>
      <c r="M182" s="23"/>
    </row>
    <row r="183" spans="4:13" customFormat="1" x14ac:dyDescent="0.25">
      <c r="D183" s="29"/>
      <c r="E183" s="29"/>
      <c r="H183" s="23"/>
      <c r="I183" s="29"/>
      <c r="J183" s="29"/>
      <c r="M183" s="23"/>
    </row>
    <row r="184" spans="4:13" customFormat="1" x14ac:dyDescent="0.25">
      <c r="D184" s="29"/>
      <c r="E184" s="29"/>
      <c r="H184" s="23"/>
      <c r="I184" s="29"/>
      <c r="J184" s="29"/>
      <c r="M184" s="23"/>
    </row>
    <row r="185" spans="4:13" customFormat="1" x14ac:dyDescent="0.25">
      <c r="D185" s="29"/>
      <c r="E185" s="29"/>
      <c r="H185" s="23"/>
      <c r="I185" s="29"/>
      <c r="J185" s="29"/>
      <c r="M185" s="23"/>
    </row>
    <row r="186" spans="4:13" customFormat="1" x14ac:dyDescent="0.25">
      <c r="D186" s="29"/>
      <c r="E186" s="29"/>
      <c r="H186" s="23"/>
      <c r="I186" s="29"/>
      <c r="J186" s="29"/>
      <c r="M186" s="23"/>
    </row>
    <row r="187" spans="4:13" customFormat="1" x14ac:dyDescent="0.25">
      <c r="D187" s="29"/>
      <c r="E187" s="29"/>
      <c r="H187" s="23"/>
      <c r="I187" s="29"/>
      <c r="J187" s="29"/>
      <c r="M187" s="23"/>
    </row>
    <row r="188" spans="4:13" customFormat="1" x14ac:dyDescent="0.25">
      <c r="D188" s="29"/>
      <c r="E188" s="29"/>
      <c r="H188" s="23"/>
      <c r="I188" s="29"/>
      <c r="J188" s="29"/>
      <c r="M188" s="23"/>
    </row>
    <row r="189" spans="4:13" customFormat="1" x14ac:dyDescent="0.25">
      <c r="D189" s="29"/>
      <c r="E189" s="29"/>
      <c r="H189" s="23"/>
      <c r="I189" s="29"/>
      <c r="J189" s="29"/>
      <c r="M189" s="23"/>
    </row>
    <row r="190" spans="4:13" customFormat="1" x14ac:dyDescent="0.25">
      <c r="D190" s="29"/>
      <c r="E190" s="29"/>
      <c r="H190" s="23"/>
      <c r="I190" s="29"/>
      <c r="J190" s="29"/>
      <c r="M190" s="23"/>
    </row>
    <row r="191" spans="4:13" customFormat="1" x14ac:dyDescent="0.25">
      <c r="D191" s="29"/>
      <c r="E191" s="29"/>
      <c r="H191" s="23"/>
      <c r="I191" s="29"/>
      <c r="J191" s="29"/>
      <c r="M191" s="23"/>
    </row>
    <row r="192" spans="4:13" customFormat="1" x14ac:dyDescent="0.25">
      <c r="D192" s="29"/>
      <c r="E192" s="29"/>
      <c r="H192" s="23"/>
      <c r="I192" s="29"/>
      <c r="J192" s="29"/>
      <c r="M192" s="23"/>
    </row>
    <row r="193" spans="4:13" customFormat="1" x14ac:dyDescent="0.25">
      <c r="D193" s="29"/>
      <c r="E193" s="29"/>
      <c r="H193" s="23"/>
      <c r="I193" s="29"/>
      <c r="J193" s="29"/>
      <c r="M193" s="23"/>
    </row>
    <row r="194" spans="4:13" customFormat="1" x14ac:dyDescent="0.25">
      <c r="D194" s="29"/>
      <c r="E194" s="29"/>
      <c r="H194" s="23"/>
      <c r="I194" s="29"/>
      <c r="J194" s="29"/>
      <c r="M194" s="23"/>
    </row>
    <row r="195" spans="4:13" customFormat="1" x14ac:dyDescent="0.25">
      <c r="D195" s="29"/>
      <c r="E195" s="29"/>
      <c r="H195" s="23"/>
      <c r="I195" s="29"/>
      <c r="J195" s="29"/>
      <c r="M195" s="23"/>
    </row>
    <row r="196" spans="4:13" customFormat="1" x14ac:dyDescent="0.25">
      <c r="D196" s="29"/>
      <c r="E196" s="29"/>
      <c r="H196" s="23"/>
      <c r="I196" s="29"/>
      <c r="J196" s="29"/>
      <c r="M196" s="23"/>
    </row>
    <row r="197" spans="4:13" customFormat="1" x14ac:dyDescent="0.25">
      <c r="D197" s="29"/>
      <c r="E197" s="29"/>
      <c r="H197" s="23"/>
      <c r="I197" s="29"/>
      <c r="J197" s="29"/>
      <c r="M197" s="23"/>
    </row>
    <row r="198" spans="4:13" customFormat="1" x14ac:dyDescent="0.25">
      <c r="D198" s="29"/>
      <c r="E198" s="29"/>
      <c r="H198" s="23"/>
      <c r="I198" s="29"/>
      <c r="J198" s="29"/>
      <c r="M198" s="23"/>
    </row>
    <row r="199" spans="4:13" customFormat="1" x14ac:dyDescent="0.25">
      <c r="D199" s="29"/>
      <c r="E199" s="29"/>
      <c r="H199" s="23"/>
      <c r="I199" s="29"/>
      <c r="J199" s="29"/>
      <c r="M199" s="23"/>
    </row>
    <row r="200" spans="4:13" customFormat="1" x14ac:dyDescent="0.25">
      <c r="D200" s="29"/>
      <c r="E200" s="29"/>
      <c r="H200" s="23"/>
      <c r="I200" s="29"/>
      <c r="J200" s="29"/>
      <c r="M200" s="23"/>
    </row>
    <row r="201" spans="4:13" customFormat="1" x14ac:dyDescent="0.25">
      <c r="D201" s="29"/>
      <c r="E201" s="29"/>
      <c r="H201" s="23"/>
      <c r="I201" s="29"/>
      <c r="J201" s="29"/>
      <c r="M201" s="23"/>
    </row>
    <row r="202" spans="4:13" customFormat="1" x14ac:dyDescent="0.25">
      <c r="D202" s="29"/>
      <c r="E202" s="29"/>
      <c r="H202" s="23"/>
      <c r="I202" s="29"/>
      <c r="J202" s="29"/>
      <c r="M202" s="23"/>
    </row>
    <row r="203" spans="4:13" customFormat="1" x14ac:dyDescent="0.25">
      <c r="D203" s="29"/>
      <c r="E203" s="29"/>
      <c r="H203" s="23"/>
      <c r="I203" s="29"/>
      <c r="J203" s="29"/>
      <c r="M203" s="23"/>
    </row>
    <row r="204" spans="4:13" customFormat="1" x14ac:dyDescent="0.25">
      <c r="D204" s="29"/>
      <c r="E204" s="29"/>
      <c r="H204" s="23"/>
      <c r="I204" s="29"/>
      <c r="J204" s="29"/>
      <c r="M204" s="23"/>
    </row>
    <row r="205" spans="4:13" customFormat="1" x14ac:dyDescent="0.25">
      <c r="D205" s="29"/>
      <c r="E205" s="29"/>
      <c r="H205" s="23"/>
      <c r="I205" s="29"/>
      <c r="J205" s="29"/>
      <c r="M205" s="23"/>
    </row>
    <row r="206" spans="4:13" customFormat="1" x14ac:dyDescent="0.25">
      <c r="D206" s="29"/>
      <c r="E206" s="29"/>
      <c r="H206" s="23"/>
      <c r="I206" s="29"/>
      <c r="J206" s="29"/>
      <c r="M206" s="23"/>
    </row>
    <row r="207" spans="4:13" customFormat="1" x14ac:dyDescent="0.25">
      <c r="D207" s="29"/>
      <c r="E207" s="29"/>
      <c r="H207" s="23"/>
      <c r="I207" s="29"/>
      <c r="J207" s="29"/>
      <c r="M207" s="23"/>
    </row>
    <row r="208" spans="4:13" customFormat="1" x14ac:dyDescent="0.25">
      <c r="D208" s="29"/>
      <c r="E208" s="29"/>
      <c r="H208" s="23"/>
      <c r="I208" s="29"/>
      <c r="J208" s="29"/>
      <c r="M208" s="23"/>
    </row>
    <row r="209" spans="4:13" customFormat="1" x14ac:dyDescent="0.25">
      <c r="D209" s="29"/>
      <c r="E209" s="29"/>
      <c r="H209" s="23"/>
      <c r="I209" s="29"/>
      <c r="J209" s="29"/>
      <c r="M209" s="23"/>
    </row>
    <row r="210" spans="4:13" customFormat="1" x14ac:dyDescent="0.25">
      <c r="D210" s="29"/>
      <c r="E210" s="29"/>
      <c r="H210" s="23"/>
      <c r="I210" s="29"/>
      <c r="J210" s="29"/>
      <c r="M210" s="23"/>
    </row>
    <row r="211" spans="4:13" customFormat="1" x14ac:dyDescent="0.25">
      <c r="D211" s="29"/>
      <c r="E211" s="29"/>
      <c r="H211" s="23"/>
      <c r="I211" s="29"/>
      <c r="J211" s="29"/>
      <c r="M211" s="23"/>
    </row>
    <row r="212" spans="4:13" customFormat="1" x14ac:dyDescent="0.25">
      <c r="D212" s="29"/>
      <c r="E212" s="29"/>
      <c r="H212" s="23"/>
      <c r="I212" s="29"/>
      <c r="J212" s="29"/>
      <c r="M212" s="23"/>
    </row>
    <row r="213" spans="4:13" customFormat="1" x14ac:dyDescent="0.25">
      <c r="D213" s="29"/>
      <c r="E213" s="29"/>
      <c r="H213" s="23"/>
      <c r="I213" s="29"/>
      <c r="J213" s="29"/>
      <c r="M213" s="23"/>
    </row>
    <row r="214" spans="4:13" customFormat="1" x14ac:dyDescent="0.25">
      <c r="D214" s="29"/>
      <c r="E214" s="29"/>
      <c r="H214" s="23"/>
      <c r="I214" s="29"/>
      <c r="J214" s="29"/>
      <c r="M214" s="23"/>
    </row>
    <row r="215" spans="4:13" customFormat="1" x14ac:dyDescent="0.25">
      <c r="D215" s="29"/>
      <c r="E215" s="29"/>
      <c r="H215" s="23"/>
      <c r="I215" s="29"/>
      <c r="J215" s="29"/>
      <c r="M215" s="23"/>
    </row>
    <row r="216" spans="4:13" customFormat="1" x14ac:dyDescent="0.25">
      <c r="D216" s="29"/>
      <c r="E216" s="29"/>
      <c r="H216" s="23"/>
      <c r="I216" s="29"/>
      <c r="J216" s="29"/>
      <c r="M216" s="23"/>
    </row>
    <row r="217" spans="4:13" customFormat="1" x14ac:dyDescent="0.25">
      <c r="D217" s="29"/>
      <c r="E217" s="29"/>
      <c r="H217" s="23"/>
      <c r="I217" s="29"/>
      <c r="J217" s="29"/>
      <c r="M217" s="23"/>
    </row>
    <row r="218" spans="4:13" customFormat="1" x14ac:dyDescent="0.25">
      <c r="D218" s="29"/>
      <c r="E218" s="29"/>
      <c r="H218" s="23"/>
      <c r="I218" s="29"/>
      <c r="J218" s="29"/>
      <c r="M218" s="23"/>
    </row>
    <row r="219" spans="4:13" customFormat="1" x14ac:dyDescent="0.25">
      <c r="D219" s="29"/>
      <c r="E219" s="29"/>
      <c r="H219" s="23"/>
      <c r="I219" s="29"/>
      <c r="J219" s="29"/>
      <c r="M219" s="23"/>
    </row>
    <row r="220" spans="4:13" customFormat="1" x14ac:dyDescent="0.25">
      <c r="D220" s="29"/>
      <c r="E220" s="29"/>
      <c r="H220" s="23"/>
      <c r="I220" s="29"/>
      <c r="J220" s="29"/>
      <c r="M220" s="23"/>
    </row>
    <row r="221" spans="4:13" customFormat="1" x14ac:dyDescent="0.25">
      <c r="D221" s="29"/>
      <c r="E221" s="29"/>
      <c r="H221" s="23"/>
      <c r="I221" s="29"/>
      <c r="J221" s="29"/>
      <c r="M221" s="23"/>
    </row>
    <row r="222" spans="4:13" customFormat="1" x14ac:dyDescent="0.25">
      <c r="D222" s="29"/>
      <c r="E222" s="29"/>
      <c r="H222" s="23"/>
      <c r="I222" s="29"/>
      <c r="J222" s="29"/>
      <c r="M222" s="23"/>
    </row>
    <row r="223" spans="4:13" customFormat="1" x14ac:dyDescent="0.25">
      <c r="D223" s="29"/>
      <c r="E223" s="29"/>
      <c r="H223" s="23"/>
      <c r="I223" s="29"/>
      <c r="J223" s="29"/>
      <c r="M223" s="23"/>
    </row>
    <row r="224" spans="4:13" customFormat="1" x14ac:dyDescent="0.25">
      <c r="D224" s="29"/>
      <c r="E224" s="29"/>
      <c r="H224" s="23"/>
      <c r="I224" s="29"/>
      <c r="J224" s="29"/>
      <c r="M224" s="23"/>
    </row>
    <row r="225" spans="4:13" customFormat="1" x14ac:dyDescent="0.25">
      <c r="D225" s="29"/>
      <c r="E225" s="29"/>
      <c r="H225" s="23"/>
      <c r="I225" s="29"/>
      <c r="J225" s="29"/>
      <c r="M225" s="23"/>
    </row>
    <row r="226" spans="4:13" customFormat="1" x14ac:dyDescent="0.25">
      <c r="D226" s="29"/>
      <c r="E226" s="29"/>
      <c r="H226" s="23"/>
      <c r="I226" s="29"/>
      <c r="J226" s="29"/>
      <c r="M226" s="23"/>
    </row>
    <row r="227" spans="4:13" customFormat="1" x14ac:dyDescent="0.25">
      <c r="D227" s="29"/>
      <c r="E227" s="29"/>
      <c r="H227" s="23"/>
      <c r="I227" s="29"/>
      <c r="J227" s="29"/>
      <c r="M227" s="23"/>
    </row>
    <row r="228" spans="4:13" customFormat="1" x14ac:dyDescent="0.25">
      <c r="D228" s="29"/>
      <c r="E228" s="29"/>
      <c r="H228" s="23"/>
      <c r="I228" s="29"/>
      <c r="J228" s="29"/>
      <c r="M228" s="23"/>
    </row>
    <row r="229" spans="4:13" customFormat="1" x14ac:dyDescent="0.25">
      <c r="D229" s="29"/>
      <c r="E229" s="29"/>
      <c r="H229" s="23"/>
      <c r="I229" s="29"/>
      <c r="J229" s="29"/>
      <c r="M229" s="23"/>
    </row>
    <row r="230" spans="4:13" customFormat="1" x14ac:dyDescent="0.25">
      <c r="D230" s="29"/>
      <c r="E230" s="29"/>
      <c r="H230" s="23"/>
      <c r="I230" s="29"/>
      <c r="J230" s="29"/>
      <c r="M230" s="23"/>
    </row>
    <row r="231" spans="4:13" customFormat="1" x14ac:dyDescent="0.25">
      <c r="D231" s="29"/>
      <c r="E231" s="29"/>
      <c r="H231" s="23"/>
      <c r="I231" s="29"/>
      <c r="J231" s="29"/>
      <c r="M231" s="23"/>
    </row>
    <row r="232" spans="4:13" customFormat="1" x14ac:dyDescent="0.25">
      <c r="D232" s="29"/>
      <c r="E232" s="29"/>
      <c r="H232" s="23"/>
      <c r="I232" s="29"/>
      <c r="J232" s="29"/>
      <c r="M232" s="23"/>
    </row>
    <row r="233" spans="4:13" customFormat="1" x14ac:dyDescent="0.25">
      <c r="D233" s="29"/>
      <c r="E233" s="29"/>
      <c r="H233" s="23"/>
      <c r="I233" s="29"/>
      <c r="J233" s="29"/>
      <c r="M233" s="23"/>
    </row>
    <row r="234" spans="4:13" customFormat="1" x14ac:dyDescent="0.25">
      <c r="D234" s="29"/>
      <c r="E234" s="29"/>
      <c r="H234" s="23"/>
      <c r="I234" s="29"/>
      <c r="J234" s="29"/>
      <c r="M234" s="23"/>
    </row>
    <row r="235" spans="4:13" customFormat="1" x14ac:dyDescent="0.25">
      <c r="D235" s="29"/>
      <c r="E235" s="29"/>
      <c r="H235" s="23"/>
      <c r="I235" s="29"/>
      <c r="J235" s="29"/>
      <c r="M235" s="23"/>
    </row>
    <row r="236" spans="4:13" customFormat="1" x14ac:dyDescent="0.25">
      <c r="D236" s="29"/>
      <c r="E236" s="29"/>
      <c r="H236" s="23"/>
      <c r="I236" s="29"/>
      <c r="J236" s="29"/>
      <c r="M236" s="23"/>
    </row>
    <row r="237" spans="4:13" customFormat="1" x14ac:dyDescent="0.25">
      <c r="D237" s="29"/>
      <c r="E237" s="29"/>
      <c r="H237" s="23"/>
      <c r="I237" s="29"/>
      <c r="J237" s="29"/>
      <c r="M237" s="23"/>
    </row>
    <row r="238" spans="4:13" customFormat="1" x14ac:dyDescent="0.25">
      <c r="D238" s="29"/>
      <c r="E238" s="29"/>
      <c r="H238" s="23"/>
      <c r="I238" s="29"/>
      <c r="J238" s="29"/>
      <c r="M238" s="23"/>
    </row>
    <row r="239" spans="4:13" customFormat="1" x14ac:dyDescent="0.25">
      <c r="D239" s="29"/>
      <c r="E239" s="29"/>
      <c r="H239" s="23"/>
      <c r="I239" s="29"/>
      <c r="J239" s="29"/>
      <c r="M239" s="23"/>
    </row>
    <row r="240" spans="4:13" customFormat="1" x14ac:dyDescent="0.25">
      <c r="D240" s="29"/>
      <c r="E240" s="29"/>
      <c r="H240" s="23"/>
      <c r="I240" s="29"/>
      <c r="J240" s="29"/>
      <c r="M240" s="23"/>
    </row>
    <row r="241" spans="4:13" customFormat="1" x14ac:dyDescent="0.25">
      <c r="D241" s="29"/>
      <c r="E241" s="29"/>
      <c r="H241" s="23"/>
      <c r="I241" s="29"/>
      <c r="J241" s="29"/>
      <c r="M241" s="23"/>
    </row>
    <row r="242" spans="4:13" customFormat="1" x14ac:dyDescent="0.25">
      <c r="D242" s="29"/>
      <c r="E242" s="29"/>
      <c r="H242" s="23"/>
      <c r="I242" s="29"/>
      <c r="J242" s="29"/>
      <c r="M242" s="23"/>
    </row>
    <row r="243" spans="4:13" customFormat="1" x14ac:dyDescent="0.25">
      <c r="D243" s="29"/>
      <c r="E243" s="29"/>
      <c r="H243" s="23"/>
      <c r="I243" s="29"/>
      <c r="J243" s="29"/>
      <c r="M243" s="23"/>
    </row>
    <row r="244" spans="4:13" customFormat="1" x14ac:dyDescent="0.25">
      <c r="D244" s="29"/>
      <c r="E244" s="29"/>
      <c r="H244" s="23"/>
      <c r="I244" s="29"/>
      <c r="J244" s="29"/>
      <c r="M244" s="23"/>
    </row>
    <row r="245" spans="4:13" customFormat="1" x14ac:dyDescent="0.25">
      <c r="D245" s="29"/>
      <c r="E245" s="29"/>
      <c r="H245" s="23"/>
      <c r="I245" s="29"/>
      <c r="J245" s="29"/>
      <c r="M245" s="23"/>
    </row>
    <row r="246" spans="4:13" customFormat="1" x14ac:dyDescent="0.25">
      <c r="D246" s="29"/>
      <c r="E246" s="29"/>
      <c r="H246" s="23"/>
      <c r="I246" s="29"/>
      <c r="J246" s="29"/>
      <c r="M246" s="23"/>
    </row>
    <row r="247" spans="4:13" customFormat="1" x14ac:dyDescent="0.25">
      <c r="D247" s="29"/>
      <c r="E247" s="29"/>
      <c r="H247" s="23"/>
      <c r="I247" s="29"/>
      <c r="J247" s="29"/>
      <c r="M247" s="23"/>
    </row>
    <row r="248" spans="4:13" customFormat="1" x14ac:dyDescent="0.25">
      <c r="D248" s="29"/>
      <c r="E248" s="29"/>
      <c r="H248" s="23"/>
      <c r="I248" s="29"/>
      <c r="J248" s="29"/>
      <c r="M248" s="23"/>
    </row>
    <row r="249" spans="4:13" customFormat="1" x14ac:dyDescent="0.25">
      <c r="D249" s="29"/>
      <c r="E249" s="29"/>
      <c r="H249" s="23"/>
      <c r="I249" s="29"/>
      <c r="J249" s="29"/>
      <c r="M249" s="23"/>
    </row>
    <row r="250" spans="4:13" customFormat="1" x14ac:dyDescent="0.25">
      <c r="D250" s="29"/>
      <c r="E250" s="29"/>
      <c r="H250" s="23"/>
      <c r="I250" s="29"/>
      <c r="J250" s="29"/>
      <c r="M250" s="23"/>
    </row>
    <row r="251" spans="4:13" customFormat="1" x14ac:dyDescent="0.25">
      <c r="D251" s="29"/>
      <c r="E251" s="29"/>
      <c r="H251" s="23"/>
      <c r="I251" s="29"/>
      <c r="J251" s="29"/>
      <c r="M251" s="23"/>
    </row>
    <row r="252" spans="4:13" customFormat="1" x14ac:dyDescent="0.25">
      <c r="D252" s="29"/>
      <c r="E252" s="29"/>
      <c r="H252" s="23"/>
      <c r="I252" s="29"/>
      <c r="J252" s="29"/>
      <c r="M252" s="23"/>
    </row>
    <row r="253" spans="4:13" customFormat="1" x14ac:dyDescent="0.25">
      <c r="D253" s="29"/>
      <c r="E253" s="29"/>
      <c r="H253" s="23"/>
      <c r="I253" s="29"/>
      <c r="J253" s="29"/>
      <c r="M253" s="23"/>
    </row>
    <row r="254" spans="4:13" customFormat="1" x14ac:dyDescent="0.25">
      <c r="D254" s="29"/>
      <c r="E254" s="29"/>
      <c r="H254" s="23"/>
      <c r="I254" s="29"/>
      <c r="J254" s="29"/>
      <c r="M254" s="23"/>
    </row>
    <row r="255" spans="4:13" customFormat="1" x14ac:dyDescent="0.25">
      <c r="D255" s="29"/>
      <c r="E255" s="29"/>
      <c r="H255" s="23"/>
      <c r="I255" s="29"/>
      <c r="J255" s="29"/>
      <c r="M255" s="23"/>
    </row>
    <row r="256" spans="4:13" customFormat="1" x14ac:dyDescent="0.25">
      <c r="D256" s="29"/>
      <c r="E256" s="29"/>
      <c r="H256" s="23"/>
      <c r="I256" s="29"/>
      <c r="J256" s="29"/>
      <c r="M256" s="23"/>
    </row>
  </sheetData>
  <mergeCells count="1">
    <mergeCell ref="A7:B7"/>
  </mergeCells>
  <conditionalFormatting sqref="B1:B1048576">
    <cfRule type="cellIs" dxfId="0" priority="1" operator="equal">
      <formula>TODAY()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>
    <tabColor rgb="FF92D050"/>
  </sheetPr>
  <dimension ref="A3:F28"/>
  <sheetViews>
    <sheetView zoomScale="90" zoomScaleNormal="90" workbookViewId="0">
      <selection activeCell="G23" sqref="G23"/>
    </sheetView>
  </sheetViews>
  <sheetFormatPr baseColWidth="10" defaultRowHeight="15" x14ac:dyDescent="0.25"/>
  <cols>
    <col min="2" max="2" width="27.7109375" bestFit="1" customWidth="1"/>
    <col min="3" max="3" width="16.85546875" customWidth="1"/>
    <col min="4" max="4" width="15.28515625" customWidth="1"/>
    <col min="5" max="5" width="16.140625" bestFit="1" customWidth="1"/>
  </cols>
  <sheetData>
    <row r="3" spans="1:6" x14ac:dyDescent="0.25">
      <c r="B3" s="100" t="s">
        <v>82</v>
      </c>
      <c r="C3" s="100"/>
    </row>
    <row r="5" spans="1:6" x14ac:dyDescent="0.25">
      <c r="A5" t="s">
        <v>65</v>
      </c>
      <c r="B5" s="43" t="s">
        <v>49</v>
      </c>
      <c r="C5" s="42">
        <v>1180579.3369</v>
      </c>
      <c r="D5" t="s">
        <v>83</v>
      </c>
      <c r="E5" t="s">
        <v>84</v>
      </c>
      <c r="F5" s="41" t="s">
        <v>85</v>
      </c>
    </row>
    <row r="6" spans="1:6" x14ac:dyDescent="0.25">
      <c r="B6" s="43" t="s">
        <v>55</v>
      </c>
      <c r="C6" s="42">
        <v>1166324.3148000001</v>
      </c>
      <c r="D6" t="s">
        <v>86</v>
      </c>
      <c r="E6" t="s">
        <v>87</v>
      </c>
      <c r="F6" s="41" t="s">
        <v>88</v>
      </c>
    </row>
    <row r="7" spans="1:6" x14ac:dyDescent="0.25">
      <c r="B7" s="43" t="s">
        <v>56</v>
      </c>
      <c r="C7" s="42"/>
      <c r="F7" s="41"/>
    </row>
    <row r="8" spans="1:6" x14ac:dyDescent="0.25">
      <c r="B8" s="43" t="s">
        <v>89</v>
      </c>
      <c r="C8" s="42">
        <f>+'FWD MoneyMarket'!I2</f>
        <v>-14688.79165682221</v>
      </c>
    </row>
    <row r="9" spans="1:6" x14ac:dyDescent="0.25">
      <c r="B9" s="44" t="s">
        <v>50</v>
      </c>
      <c r="C9" s="45">
        <f>SUM(C5:C8)</f>
        <v>2332214.8600431778</v>
      </c>
      <c r="F9" s="33">
        <f>+C8+C10</f>
        <v>-13431.327937781589</v>
      </c>
    </row>
    <row r="10" spans="1:6" x14ac:dyDescent="0.25">
      <c r="B10" s="48" t="s">
        <v>51</v>
      </c>
      <c r="C10" s="91">
        <f>+'Sintetico MoneyMarket'!A21-'R° Sintetico MM'!C9</f>
        <v>1257.4637190406211</v>
      </c>
    </row>
    <row r="11" spans="1:6" x14ac:dyDescent="0.25">
      <c r="C11" s="46"/>
    </row>
    <row r="12" spans="1:6" x14ac:dyDescent="0.25">
      <c r="C12" s="46"/>
    </row>
    <row r="13" spans="1:6" x14ac:dyDescent="0.25">
      <c r="C13" s="47"/>
    </row>
    <row r="14" spans="1:6" x14ac:dyDescent="0.25">
      <c r="A14" t="s">
        <v>66</v>
      </c>
      <c r="B14" s="43" t="s">
        <v>49</v>
      </c>
      <c r="C14" s="42"/>
      <c r="D14" t="s">
        <v>83</v>
      </c>
      <c r="E14" t="s">
        <v>84</v>
      </c>
      <c r="F14" s="41" t="s">
        <v>85</v>
      </c>
    </row>
    <row r="15" spans="1:6" x14ac:dyDescent="0.25">
      <c r="B15" s="43" t="s">
        <v>55</v>
      </c>
      <c r="C15" s="42"/>
      <c r="D15" t="s">
        <v>86</v>
      </c>
      <c r="E15" t="s">
        <v>87</v>
      </c>
      <c r="F15" s="41" t="s">
        <v>88</v>
      </c>
    </row>
    <row r="16" spans="1:6" x14ac:dyDescent="0.25">
      <c r="B16" s="43" t="s">
        <v>56</v>
      </c>
      <c r="C16" s="42"/>
      <c r="F16" s="41"/>
    </row>
    <row r="17" spans="1:6" x14ac:dyDescent="0.25">
      <c r="B17" s="43" t="s">
        <v>89</v>
      </c>
      <c r="C17" s="42"/>
    </row>
    <row r="18" spans="1:6" x14ac:dyDescent="0.25">
      <c r="B18" s="44" t="s">
        <v>50</v>
      </c>
      <c r="C18" s="45">
        <f>SUM(C14:C17)</f>
        <v>0</v>
      </c>
      <c r="D18" t="s">
        <v>68</v>
      </c>
    </row>
    <row r="19" spans="1:6" x14ac:dyDescent="0.25">
      <c r="B19" s="48" t="s">
        <v>51</v>
      </c>
      <c r="C19" s="91">
        <f>+'Sintetico MoneyMarket'!A30-'R° Sintetico MM'!C18</f>
        <v>1141712.077030519</v>
      </c>
    </row>
    <row r="23" spans="1:6" x14ac:dyDescent="0.25">
      <c r="A23" t="s">
        <v>67</v>
      </c>
      <c r="B23" s="43" t="s">
        <v>49</v>
      </c>
      <c r="C23" s="42"/>
      <c r="D23" t="s">
        <v>83</v>
      </c>
      <c r="E23" t="s">
        <v>84</v>
      </c>
      <c r="F23" s="41" t="s">
        <v>85</v>
      </c>
    </row>
    <row r="24" spans="1:6" x14ac:dyDescent="0.25">
      <c r="B24" s="43" t="s">
        <v>55</v>
      </c>
      <c r="C24" s="42"/>
      <c r="D24" t="s">
        <v>86</v>
      </c>
      <c r="E24" t="s">
        <v>87</v>
      </c>
      <c r="F24" s="41" t="s">
        <v>88</v>
      </c>
    </row>
    <row r="25" spans="1:6" x14ac:dyDescent="0.25">
      <c r="B25" s="43" t="s">
        <v>56</v>
      </c>
      <c r="C25" s="42"/>
      <c r="F25" s="41"/>
    </row>
    <row r="26" spans="1:6" x14ac:dyDescent="0.25">
      <c r="B26" s="43" t="s">
        <v>89</v>
      </c>
      <c r="C26" s="42"/>
    </row>
    <row r="27" spans="1:6" x14ac:dyDescent="0.25">
      <c r="B27" s="44" t="s">
        <v>50</v>
      </c>
      <c r="C27" s="45">
        <f>SUM(C23:C26)</f>
        <v>0</v>
      </c>
      <c r="D27" t="s">
        <v>68</v>
      </c>
    </row>
    <row r="28" spans="1:6" x14ac:dyDescent="0.25">
      <c r="B28" s="48" t="s">
        <v>51</v>
      </c>
      <c r="C28" s="91">
        <f>+'Sintetico MoneyMarket'!A39-'R° Sintetico MM'!C27</f>
        <v>1141956.8720346864</v>
      </c>
    </row>
  </sheetData>
  <mergeCells count="1">
    <mergeCell ref="B3:C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>
    <tabColor theme="0" tint="-0.499984740745262"/>
  </sheetPr>
  <dimension ref="A1:S5"/>
  <sheetViews>
    <sheetView topLeftCell="F1" zoomScale="90" zoomScaleNormal="90" workbookViewId="0">
      <selection activeCell="Q20" sqref="Q20"/>
    </sheetView>
  </sheetViews>
  <sheetFormatPr baseColWidth="10" defaultRowHeight="15" x14ac:dyDescent="0.25"/>
  <cols>
    <col min="1" max="1" width="11.42578125" bestFit="1" customWidth="1"/>
    <col min="2" max="2" width="70.140625" bestFit="1" customWidth="1"/>
    <col min="3" max="3" width="10.7109375" bestFit="1" customWidth="1"/>
    <col min="4" max="4" width="10.42578125" bestFit="1" customWidth="1"/>
    <col min="5" max="5" width="8.42578125" bestFit="1" customWidth="1"/>
    <col min="6" max="6" width="10.42578125" bestFit="1" customWidth="1"/>
    <col min="7" max="7" width="9.42578125" bestFit="1" customWidth="1"/>
    <col min="8" max="8" width="10.42578125" bestFit="1" customWidth="1"/>
    <col min="9" max="9" width="12.5703125" bestFit="1" customWidth="1"/>
    <col min="10" max="10" width="10.7109375" bestFit="1" customWidth="1"/>
    <col min="11" max="11" width="9.7109375" bestFit="1" customWidth="1"/>
    <col min="12" max="12" width="13.7109375" bestFit="1" customWidth="1"/>
    <col min="13" max="13" width="13.5703125" bestFit="1" customWidth="1"/>
    <col min="14" max="14" width="19.5703125" bestFit="1" customWidth="1"/>
    <col min="15" max="15" width="14.42578125" bestFit="1" customWidth="1"/>
    <col min="16" max="16" width="9.7109375" bestFit="1" customWidth="1"/>
    <col min="17" max="17" width="20.7109375" bestFit="1" customWidth="1"/>
  </cols>
  <sheetData>
    <row r="1" spans="1:19" x14ac:dyDescent="0.25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</row>
    <row r="2" spans="1:19" x14ac:dyDescent="0.25">
      <c r="A2" s="16" t="s">
        <v>35</v>
      </c>
      <c r="B2" s="16" t="s">
        <v>36</v>
      </c>
      <c r="C2" s="16" t="s">
        <v>37</v>
      </c>
      <c r="D2" s="16" t="s">
        <v>92</v>
      </c>
      <c r="E2" s="17">
        <v>0.64903935185185191</v>
      </c>
      <c r="F2" s="16" t="s">
        <v>92</v>
      </c>
      <c r="G2" s="17">
        <v>0.6494212962962963</v>
      </c>
      <c r="H2" s="16" t="s">
        <v>92</v>
      </c>
      <c r="I2">
        <v>4</v>
      </c>
      <c r="J2">
        <v>4</v>
      </c>
      <c r="K2">
        <v>0</v>
      </c>
      <c r="L2">
        <v>0</v>
      </c>
      <c r="M2" s="16" t="s">
        <v>38</v>
      </c>
      <c r="N2">
        <v>26540</v>
      </c>
      <c r="O2" s="16"/>
      <c r="P2" s="16" t="s">
        <v>93</v>
      </c>
      <c r="Q2" s="16" t="s">
        <v>94</v>
      </c>
    </row>
    <row r="3" spans="1:19" x14ac:dyDescent="0.25">
      <c r="A3" s="16" t="s">
        <v>35</v>
      </c>
      <c r="B3" s="16" t="s">
        <v>36</v>
      </c>
      <c r="C3" s="16" t="s">
        <v>37</v>
      </c>
      <c r="D3" s="16" t="s">
        <v>92</v>
      </c>
      <c r="E3" s="17">
        <v>0.64903935185185191</v>
      </c>
      <c r="F3" s="16" t="s">
        <v>92</v>
      </c>
      <c r="G3" s="17">
        <v>0.6494212962962963</v>
      </c>
      <c r="H3" s="16" t="s">
        <v>92</v>
      </c>
      <c r="I3">
        <v>4</v>
      </c>
      <c r="J3">
        <v>4</v>
      </c>
      <c r="K3">
        <v>0</v>
      </c>
      <c r="L3">
        <v>0</v>
      </c>
      <c r="M3" s="16" t="s">
        <v>39</v>
      </c>
      <c r="N3">
        <v>26047</v>
      </c>
      <c r="O3" s="16"/>
      <c r="P3" s="16" t="s">
        <v>95</v>
      </c>
      <c r="Q3" s="16" t="s">
        <v>96</v>
      </c>
    </row>
    <row r="4" spans="1:19" x14ac:dyDescent="0.25">
      <c r="A4" s="16" t="s">
        <v>35</v>
      </c>
      <c r="B4" s="16" t="s">
        <v>36</v>
      </c>
      <c r="C4" s="16" t="s">
        <v>37</v>
      </c>
      <c r="D4" s="16" t="s">
        <v>92</v>
      </c>
      <c r="E4" s="17">
        <v>0.64903935185185191</v>
      </c>
      <c r="F4" s="16" t="s">
        <v>92</v>
      </c>
      <c r="G4" s="17">
        <v>0.6494212962962963</v>
      </c>
      <c r="H4" s="16" t="s">
        <v>92</v>
      </c>
      <c r="I4">
        <v>4</v>
      </c>
      <c r="J4">
        <v>4</v>
      </c>
      <c r="K4">
        <v>0</v>
      </c>
      <c r="L4">
        <v>0</v>
      </c>
      <c r="M4" s="16" t="s">
        <v>40</v>
      </c>
      <c r="N4">
        <v>26159</v>
      </c>
      <c r="O4" s="16"/>
      <c r="P4" s="16" t="s">
        <v>97</v>
      </c>
      <c r="Q4" s="16" t="s">
        <v>98</v>
      </c>
    </row>
    <row r="5" spans="1:19" x14ac:dyDescent="0.25">
      <c r="A5" s="16" t="s">
        <v>35</v>
      </c>
      <c r="B5" s="16" t="s">
        <v>36</v>
      </c>
      <c r="C5" s="16" t="s">
        <v>37</v>
      </c>
      <c r="D5" s="16" t="s">
        <v>92</v>
      </c>
      <c r="E5" s="17">
        <v>0.64903935185185191</v>
      </c>
      <c r="F5" s="16" t="s">
        <v>92</v>
      </c>
      <c r="G5" s="17">
        <v>0.6494212962962963</v>
      </c>
      <c r="H5" s="16" t="s">
        <v>92</v>
      </c>
      <c r="I5">
        <v>4</v>
      </c>
      <c r="J5">
        <v>4</v>
      </c>
      <c r="K5">
        <v>0</v>
      </c>
      <c r="L5">
        <v>0</v>
      </c>
      <c r="M5" s="16" t="s">
        <v>41</v>
      </c>
      <c r="N5">
        <v>26150</v>
      </c>
      <c r="O5" s="16"/>
      <c r="P5" s="16" t="s">
        <v>99</v>
      </c>
      <c r="Q5" s="16" t="s">
        <v>100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FWD Deuda 360</vt:lpstr>
      <vt:lpstr>FWD Macro 1.5</vt:lpstr>
      <vt:lpstr>FWD LIquidez</vt:lpstr>
      <vt:lpstr>Sintetico Liquidez</vt:lpstr>
      <vt:lpstr>R° Sintetico Liquidez</vt:lpstr>
      <vt:lpstr>FWD MoneyMarket</vt:lpstr>
      <vt:lpstr>Sintetico MoneyMarket</vt:lpstr>
      <vt:lpstr>R° Sintetico MM</vt:lpstr>
      <vt:lpstr>Inf. RA_$$</vt:lpstr>
      <vt:lpstr>INf. RA USD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Cardenas Figueroa</dc:creator>
  <cp:lastModifiedBy>Fernando Suarez B</cp:lastModifiedBy>
  <dcterms:created xsi:type="dcterms:W3CDTF">2016-04-29T14:31:27Z</dcterms:created>
  <dcterms:modified xsi:type="dcterms:W3CDTF">2016-05-19T22:54:50Z</dcterms:modified>
</cp:coreProperties>
</file>