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ENGSCI700AB\Design-Automation-Optimisation-for-Multi-Material-3D-Printing\Elmer_files\"/>
    </mc:Choice>
  </mc:AlternateContent>
  <xr:revisionPtr revIDLastSave="0" documentId="13_ncr:1_{7F0230F2-78B4-4DC2-A559-C908DB0B94E1}" xr6:coauthVersionLast="31" xr6:coauthVersionMax="31" xr10:uidLastSave="{00000000-0000-0000-0000-000000000000}"/>
  <bookViews>
    <workbookView xWindow="1860" yWindow="0" windowWidth="12750" windowHeight="10058" xr2:uid="{B6AA4588-B50D-46AC-8181-59F1726876DF}"/>
  </bookViews>
  <sheets>
    <sheet name="SolverOutput" sheetId="1" r:id="rId1"/>
    <sheet name="2Voxel_Output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3" l="1"/>
  <c r="C21" i="3"/>
  <c r="C22" i="3"/>
  <c r="C23" i="3"/>
  <c r="C25" i="3"/>
  <c r="C26" i="3"/>
  <c r="C27" i="3"/>
  <c r="C28" i="3"/>
  <c r="C29" i="3"/>
  <c r="C30" i="3"/>
  <c r="C31" i="3"/>
  <c r="C20" i="3"/>
  <c r="C6" i="3"/>
  <c r="C7" i="3"/>
  <c r="C8" i="3"/>
  <c r="C9" i="3"/>
  <c r="C10" i="3"/>
  <c r="C11" i="3"/>
  <c r="C12" i="3"/>
  <c r="C13" i="3"/>
  <c r="C14" i="3"/>
  <c r="C15" i="3"/>
  <c r="C16" i="3"/>
  <c r="C5" i="3"/>
  <c r="C15" i="1"/>
  <c r="C53" i="1" s="1"/>
  <c r="H66" i="1" s="1"/>
  <c r="C68" i="1"/>
  <c r="E75" i="1"/>
  <c r="O56" i="1"/>
  <c r="O55" i="1"/>
  <c r="O54" i="1"/>
  <c r="O53" i="1"/>
  <c r="O52" i="1"/>
  <c r="O51" i="1"/>
  <c r="O50" i="1"/>
  <c r="O49" i="1"/>
  <c r="O48" i="1"/>
  <c r="O47" i="1"/>
  <c r="O46" i="1"/>
  <c r="O45" i="1"/>
  <c r="N45" i="1"/>
  <c r="N56" i="1" l="1"/>
  <c r="N55" i="1"/>
  <c r="N54" i="1"/>
  <c r="N53" i="1"/>
  <c r="N52" i="1"/>
  <c r="N51" i="1"/>
  <c r="N50" i="1"/>
  <c r="N49" i="1"/>
  <c r="N48" i="1"/>
  <c r="N47" i="1"/>
  <c r="N46" i="1"/>
  <c r="M45" i="1"/>
  <c r="M56" i="1"/>
  <c r="M55" i="1"/>
  <c r="M54" i="1"/>
  <c r="M53" i="1"/>
  <c r="M52" i="1"/>
  <c r="M51" i="1"/>
  <c r="M50" i="1"/>
  <c r="M49" i="1"/>
  <c r="M48" i="1"/>
  <c r="M47" i="1"/>
  <c r="M46" i="1"/>
  <c r="L45" i="1"/>
  <c r="L56" i="1"/>
  <c r="L55" i="1"/>
  <c r="L54" i="1"/>
  <c r="L53" i="1"/>
  <c r="L52" i="1"/>
  <c r="L51" i="1"/>
  <c r="L50" i="1"/>
  <c r="L49" i="1"/>
  <c r="L48" i="1"/>
  <c r="L47" i="1"/>
  <c r="L46" i="1"/>
  <c r="K45" i="1"/>
  <c r="K56" i="1"/>
  <c r="K55" i="1"/>
  <c r="K54" i="1"/>
  <c r="K53" i="1"/>
  <c r="K52" i="1"/>
  <c r="K51" i="1"/>
  <c r="K50" i="1"/>
  <c r="K49" i="1"/>
  <c r="K48" i="1"/>
  <c r="K47" i="1"/>
  <c r="K46" i="1"/>
  <c r="J46" i="1"/>
  <c r="J45" i="1"/>
  <c r="J56" i="1"/>
  <c r="J55" i="1"/>
  <c r="J54" i="1"/>
  <c r="J53" i="1"/>
  <c r="J52" i="1"/>
  <c r="J51" i="1"/>
  <c r="J50" i="1"/>
  <c r="J49" i="1"/>
  <c r="J48" i="1"/>
  <c r="J47" i="1"/>
  <c r="H45" i="1"/>
  <c r="H53" i="1"/>
  <c r="H52" i="1"/>
  <c r="H51" i="1"/>
  <c r="H50" i="1"/>
  <c r="H49" i="1"/>
  <c r="H48" i="1"/>
  <c r="H47" i="1"/>
  <c r="H46" i="1"/>
  <c r="G45" i="1"/>
  <c r="E46" i="1"/>
  <c r="D45" i="1"/>
  <c r="E45" i="1"/>
  <c r="F45" i="1"/>
  <c r="D46" i="1"/>
  <c r="F46" i="1"/>
  <c r="G46" i="1"/>
  <c r="D47" i="1"/>
  <c r="E47" i="1"/>
  <c r="F47" i="1"/>
  <c r="G47" i="1"/>
  <c r="D48" i="1"/>
  <c r="E48" i="1"/>
  <c r="F48" i="1"/>
  <c r="G48" i="1"/>
  <c r="H56" i="1"/>
  <c r="G56" i="1"/>
  <c r="H55" i="1"/>
  <c r="G55" i="1"/>
  <c r="H54" i="1"/>
  <c r="G54" i="1"/>
  <c r="G53" i="1"/>
  <c r="G52" i="1"/>
  <c r="G51" i="1"/>
  <c r="G50" i="1"/>
  <c r="G49" i="1"/>
  <c r="F56" i="1"/>
  <c r="F55" i="1"/>
  <c r="F54" i="1"/>
  <c r="F53" i="1"/>
  <c r="F52" i="1"/>
  <c r="F51" i="1"/>
  <c r="F50" i="1"/>
  <c r="F49" i="1"/>
  <c r="E56" i="1"/>
  <c r="E55" i="1"/>
  <c r="E54" i="1"/>
  <c r="E53" i="1"/>
  <c r="E52" i="1"/>
  <c r="E51" i="1"/>
  <c r="E50" i="1"/>
  <c r="E49" i="1"/>
  <c r="D49" i="1"/>
  <c r="D50" i="1"/>
  <c r="D51" i="1"/>
  <c r="D52" i="1"/>
  <c r="D53" i="1"/>
  <c r="D54" i="1"/>
  <c r="D55" i="1"/>
  <c r="D56" i="1"/>
  <c r="C12" i="1"/>
  <c r="C9" i="1"/>
  <c r="B9" i="1"/>
  <c r="D15" i="1" s="1"/>
  <c r="C46" i="1" s="1"/>
  <c r="H62" i="1" s="1"/>
  <c r="C17" i="1"/>
  <c r="C8" i="1"/>
  <c r="B8" i="1"/>
  <c r="C16" i="1" s="1"/>
  <c r="D18" i="1" l="1"/>
  <c r="C54" i="1" s="1"/>
  <c r="H67" i="1" s="1"/>
  <c r="C14" i="1"/>
  <c r="C48" i="1" s="1"/>
  <c r="H63" i="1" s="1"/>
  <c r="D17" i="1"/>
  <c r="C51" i="1" s="1"/>
  <c r="H65" i="1" s="1"/>
  <c r="C18" i="1"/>
  <c r="C19" i="1"/>
  <c r="D14" i="1"/>
  <c r="C45" i="1" s="1"/>
  <c r="H61" i="1" s="1"/>
  <c r="D16" i="1"/>
  <c r="C49" i="1" s="1"/>
  <c r="H64" i="1" s="1"/>
  <c r="D19" i="1"/>
  <c r="D82" i="1" l="1"/>
  <c r="D81" i="1"/>
  <c r="D80" i="1"/>
</calcChain>
</file>

<file path=xl/sharedStrings.xml><?xml version="1.0" encoding="utf-8"?>
<sst xmlns="http://schemas.openxmlformats.org/spreadsheetml/2006/main" count="168" uniqueCount="84">
  <si>
    <t>Material Parameters</t>
  </si>
  <si>
    <t>E [Pa]</t>
  </si>
  <si>
    <t>Rho [kg/m3]</t>
  </si>
  <si>
    <t>w [m]</t>
  </si>
  <si>
    <t>h [m]</t>
  </si>
  <si>
    <t>L [m]</t>
  </si>
  <si>
    <t>PLA</t>
  </si>
  <si>
    <t>ABS</t>
  </si>
  <si>
    <t>n</t>
  </si>
  <si>
    <t>Analytic Solutions</t>
  </si>
  <si>
    <t>alpha_n</t>
  </si>
  <si>
    <t>Transverse_Freq [Hz]</t>
  </si>
  <si>
    <t>Lateral_Freq [Hz]</t>
  </si>
  <si>
    <t>I_Transverse[m^4]</t>
  </si>
  <si>
    <t>I_Lateral[m^4]</t>
  </si>
  <si>
    <t>Element Count</t>
  </si>
  <si>
    <t>Voxel size [mm]</t>
  </si>
  <si>
    <t>Element Order</t>
  </si>
  <si>
    <t>Linear</t>
  </si>
  <si>
    <t>Quadratic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</si>
  <si>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</si>
  <si>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</si>
  <si>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</si>
  <si>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</si>
  <si>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</si>
  <si>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</si>
  <si>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</si>
  <si>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</si>
  <si>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</si>
  <si>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</si>
  <si>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</si>
  <si>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</si>
  <si>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CPU time (s)</t>
  </si>
  <si>
    <t>Real time (s)</t>
  </si>
  <si>
    <t>Eigenvalues</t>
  </si>
  <si>
    <t>N/A</t>
  </si>
  <si>
    <t>Direct Solver: UMFPACK</t>
  </si>
  <si>
    <t>Direct Solver: MUMPS (MUltifrontal Massively Parallel sparse direct Solver)</t>
  </si>
  <si>
    <t>Insufficient memory</t>
  </si>
  <si>
    <t>Frequency Comparison</t>
  </si>
  <si>
    <t>Analytic Frequency [Hz]</t>
  </si>
  <si>
    <t>500_UMFPACK_Linear [Hz]</t>
  </si>
  <si>
    <t>500_UMFPACK_Quad[Hz]</t>
  </si>
  <si>
    <t>4000_UMFPACK_Linear[Hz]</t>
  </si>
  <si>
    <t>4000_UMFPACK_Quad[Hz]</t>
  </si>
  <si>
    <t>32000_UMFPACK_Linear[Hz]</t>
  </si>
  <si>
    <t>32000_UMFPACK_Quad[Hz]</t>
  </si>
  <si>
    <t>UMFPACK</t>
  </si>
  <si>
    <t>500_MUMPS_Linear [Hz]</t>
  </si>
  <si>
    <t>500_MUMPS_Quad[Hz]</t>
  </si>
  <si>
    <t>4000_MUMPS_Linear[Hz]</t>
  </si>
  <si>
    <t>4000_MUMPS_Quad[Hz]</t>
  </si>
  <si>
    <t>32000_MUMPS_Linear[Hz]</t>
  </si>
  <si>
    <t>32000_MUMPS_Quad[Hz]</t>
  </si>
  <si>
    <t>MUMPS</t>
  </si>
  <si>
    <t>Mode Type</t>
  </si>
  <si>
    <t>Element</t>
  </si>
  <si>
    <t>500_Linear</t>
  </si>
  <si>
    <t>500_Quadratic</t>
  </si>
  <si>
    <t>4000_Linear</t>
  </si>
  <si>
    <t>4000_Quadratic</t>
  </si>
  <si>
    <t>32000_Linear</t>
  </si>
  <si>
    <t>32000_Quadratic</t>
  </si>
  <si>
    <t>CPU Solve Time Comparison</t>
  </si>
  <si>
    <t>UMFPACK (s)</t>
  </si>
  <si>
    <t>MUMPS (s)</t>
  </si>
  <si>
    <t>Element Number</t>
  </si>
  <si>
    <t>Linear UMFPACK</t>
  </si>
  <si>
    <t>Quad UMFPACK</t>
  </si>
  <si>
    <t>Linear MUMPS</t>
  </si>
  <si>
    <t>Quad MUMPS</t>
  </si>
  <si>
    <t>Lateral</t>
  </si>
  <si>
    <t>Torsional</t>
  </si>
  <si>
    <t>Transverse</t>
  </si>
  <si>
    <t>Freq vs Mode Number</t>
  </si>
  <si>
    <t>Analytic</t>
  </si>
  <si>
    <t>h Convergence for f1</t>
  </si>
  <si>
    <t>MUMPS-LINEAR</t>
  </si>
  <si>
    <t>MUMPS-QUADRATIC</t>
  </si>
  <si>
    <t>2 Voxel Beam</t>
  </si>
  <si>
    <t>LHS - PLA, RHS - ABS</t>
  </si>
  <si>
    <t>Eigenvalue</t>
  </si>
  <si>
    <t>Frequency [Hz]</t>
  </si>
  <si>
    <t>LHS - ABS, RHS - 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</si>
</sst>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0" fontId="0" fillId="0" borderId="1" xfId="0" applyFill="1" applyBorder="1"/>
    <xf numFmtId="2" fontId="0" fillId="0" borderId="1" xfId="0" applyNumberFormat="1" applyBorder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11" fontId="2" fillId="0" borderId="1" xfId="0" applyNumberFormat="1" applyFont="1" applyBorder="1"/>
    <xf numFmtId="2" fontId="0" fillId="0" borderId="0" xfId="0" applyNumberFormat="1"/>
    <xf numFmtId="0" fontId="1" fillId="0" borderId="5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CPU time vs Element</a:t>
            </a:r>
            <a:r>
              <a:rPr lang="en-NZ" baseline="0"/>
              <a:t> Number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SolverOutput!$B$72</c:f>
              <c:strCache>
                <c:ptCount val="1"/>
                <c:pt idx="0">
                  <c:v>Linear UMFPACK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SolverOutput!$A$73:$A$75</c:f>
              <c:numCache>
                <c:formatCode>General</c:formatCode>
                <c:ptCount val="3"/>
                <c:pt idx="0">
                  <c:v>500</c:v>
                </c:pt>
                <c:pt idx="1">
                  <c:v>4000</c:v>
                </c:pt>
                <c:pt idx="2">
                  <c:v>32000</c:v>
                </c:pt>
              </c:numCache>
            </c:numRef>
          </c:xVal>
          <c:yVal>
            <c:numRef>
              <c:f>SolverOutput!$B$73:$B$75</c:f>
              <c:numCache>
                <c:formatCode>General</c:formatCode>
                <c:ptCount val="3"/>
                <c:pt idx="0">
                  <c:v>0.28000000000000003</c:v>
                </c:pt>
                <c:pt idx="1">
                  <c:v>1.78</c:v>
                </c:pt>
                <c:pt idx="2">
                  <c:v>131.86000000000001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D-4554-9ACE-863034B4E758}"/>
            </c:ext>
          </c:extLst>
        </c:ser>
        <c:ser>
          <c:idx val="1"/>
          <c:order val="1"/>
          <c:tx>
            <c:strRef>
              <c:f>SolverOutput!$C$72</c:f>
              <c:strCache>
                <c:ptCount val="1"/>
                <c:pt idx="0">
                  <c:v>Quad UMFPACK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SolverOutput!$A$73:$A$74</c:f>
              <c:numCache>
                <c:formatCode>General</c:formatCode>
                <c:ptCount val="2"/>
                <c:pt idx="0">
                  <c:v>500</c:v>
                </c:pt>
                <c:pt idx="1">
                  <c:v>4000</c:v>
                </c:pt>
              </c:numCache>
            </c:numRef>
          </c:xVal>
          <c:yVal>
            <c:numRef>
              <c:f>SolverOutput!$C$73:$C$74</c:f>
              <c:numCache>
                <c:formatCode>General</c:formatCode>
                <c:ptCount val="2"/>
                <c:pt idx="0">
                  <c:v>2.14</c:v>
                </c:pt>
                <c:pt idx="1">
                  <c:v>23.19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5D-4554-9ACE-863034B4E758}"/>
            </c:ext>
          </c:extLst>
        </c:ser>
        <c:ser>
          <c:idx val="2"/>
          <c:order val="2"/>
          <c:tx>
            <c:strRef>
              <c:f>SolverOutput!$D$72</c:f>
              <c:strCache>
                <c:ptCount val="1"/>
                <c:pt idx="0">
                  <c:v>Linear MUMPS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SolverOutput!$A$73:$A$75</c:f>
              <c:numCache>
                <c:formatCode>General</c:formatCode>
                <c:ptCount val="3"/>
                <c:pt idx="0">
                  <c:v>500</c:v>
                </c:pt>
                <c:pt idx="1">
                  <c:v>4000</c:v>
                </c:pt>
                <c:pt idx="2">
                  <c:v>32000</c:v>
                </c:pt>
              </c:numCache>
            </c:numRef>
          </c:xVal>
          <c:yVal>
            <c:numRef>
              <c:f>SolverOutput!$D$73:$D$75</c:f>
              <c:numCache>
                <c:formatCode>General</c:formatCode>
                <c:ptCount val="3"/>
                <c:pt idx="0">
                  <c:v>0.3</c:v>
                </c:pt>
                <c:pt idx="1">
                  <c:v>2.08</c:v>
                </c:pt>
                <c:pt idx="2">
                  <c:v>29.47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5D-4554-9ACE-863034B4E758}"/>
            </c:ext>
          </c:extLst>
        </c:ser>
        <c:ser>
          <c:idx val="3"/>
          <c:order val="3"/>
          <c:tx>
            <c:strRef>
              <c:f>SolverOutput!$E$72</c:f>
              <c:strCache>
                <c:ptCount val="1"/>
                <c:pt idx="0">
                  <c:v>Quad MUMPS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SolverOutput!$A$73:$A$75</c:f>
              <c:numCache>
                <c:formatCode>General</c:formatCode>
                <c:ptCount val="3"/>
                <c:pt idx="0">
                  <c:v>500</c:v>
                </c:pt>
                <c:pt idx="1">
                  <c:v>4000</c:v>
                </c:pt>
                <c:pt idx="2">
                  <c:v>32000</c:v>
                </c:pt>
              </c:numCache>
            </c:numRef>
          </c:xVal>
          <c:yVal>
            <c:numRef>
              <c:f>SolverOutput!$E$73:$E$75</c:f>
              <c:numCache>
                <c:formatCode>General</c:formatCode>
                <c:ptCount val="3"/>
                <c:pt idx="0">
                  <c:v>2.2200000000000002</c:v>
                </c:pt>
                <c:pt idx="1">
                  <c:v>24.52</c:v>
                </c:pt>
                <c:pt idx="2">
                  <c:v>624.28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E5D-4554-9ACE-863034B4E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67856"/>
        <c:axId val="531662608"/>
      </c:scatterChart>
      <c:valAx>
        <c:axId val="53166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Element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62608"/>
        <c:crosses val="autoZero"/>
        <c:crossBetween val="midCat"/>
      </c:valAx>
      <c:valAx>
        <c:axId val="5316626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CPU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6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Frequency vs. Mode Number for</a:t>
            </a:r>
            <a:r>
              <a:rPr lang="en-NZ" baseline="0"/>
              <a:t> MUMPS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SolverOutput!$H$60</c:f>
              <c:strCache>
                <c:ptCount val="1"/>
                <c:pt idx="0">
                  <c:v>Analytic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SolverOutput!$G$61:$G$67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SolverOutput!$H$61:$H$67</c:f>
              <c:numCache>
                <c:formatCode>0.00</c:formatCode>
                <c:ptCount val="7"/>
                <c:pt idx="0">
                  <c:v>53.011576271861571</c:v>
                </c:pt>
                <c:pt idx="1">
                  <c:v>332.21915898994905</c:v>
                </c:pt>
                <c:pt idx="2">
                  <c:v>530.11576271861566</c:v>
                </c:pt>
                <c:pt idx="3">
                  <c:v>930.02063556137239</c:v>
                </c:pt>
                <c:pt idx="4">
                  <c:v>1822.8769177445708</c:v>
                </c:pt>
                <c:pt idx="5">
                  <c:v>3322.1915898994907</c:v>
                </c:pt>
                <c:pt idx="6">
                  <c:v>3013.3435927153887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7-4A1F-9D3C-9CD5A7185A8C}"/>
            </c:ext>
          </c:extLst>
        </c:ser>
        <c:ser>
          <c:idx val="1"/>
          <c:order val="1"/>
          <c:tx>
            <c:strRef>
              <c:f>SolverOutput!$I$60</c:f>
              <c:strCache>
                <c:ptCount val="1"/>
                <c:pt idx="0">
                  <c:v>500_MUMPS_Linear [Hz]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SolverOutput!$G$61:$G$67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SolverOutput!$I$61:$I$67</c:f>
              <c:numCache>
                <c:formatCode>General</c:formatCode>
                <c:ptCount val="7"/>
                <c:pt idx="0">
                  <c:v>2164.9314026257775</c:v>
                </c:pt>
                <c:pt idx="1">
                  <c:v>13521.3435019152</c:v>
                </c:pt>
                <c:pt idx="2">
                  <c:v>16482.713231929214</c:v>
                </c:pt>
                <c:pt idx="3">
                  <c:v>37865.503073717126</c:v>
                </c:pt>
                <c:pt idx="4">
                  <c:v>74310.889933580009</c:v>
                </c:pt>
                <c:pt idx="5">
                  <c:v>89887.254229566475</c:v>
                </c:pt>
                <c:pt idx="6">
                  <c:v>122975.92563195027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97-4A1F-9D3C-9CD5A7185A8C}"/>
            </c:ext>
          </c:extLst>
        </c:ser>
        <c:ser>
          <c:idx val="2"/>
          <c:order val="2"/>
          <c:tx>
            <c:strRef>
              <c:f>SolverOutput!$J$60</c:f>
              <c:strCache>
                <c:ptCount val="1"/>
                <c:pt idx="0">
                  <c:v>500_MUMPS_Quad[Hz]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SolverOutput!$G$61:$G$67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SolverOutput!$J$61:$J$67</c:f>
              <c:numCache>
                <c:formatCode>General</c:formatCode>
                <c:ptCount val="7"/>
                <c:pt idx="0">
                  <c:v>1707.5849475663304</c:v>
                </c:pt>
                <c:pt idx="1">
                  <c:v>10669.944902313568</c:v>
                </c:pt>
                <c:pt idx="2">
                  <c:v>16330.956879893858</c:v>
                </c:pt>
                <c:pt idx="3">
                  <c:v>29865.390085075069</c:v>
                </c:pt>
                <c:pt idx="4">
                  <c:v>58520.885182598548</c:v>
                </c:pt>
                <c:pt idx="5">
                  <c:v>87881.592462543107</c:v>
                </c:pt>
                <c:pt idx="6">
                  <c:v>96620.041556002587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97-4A1F-9D3C-9CD5A7185A8C}"/>
            </c:ext>
          </c:extLst>
        </c:ser>
        <c:ser>
          <c:idx val="3"/>
          <c:order val="3"/>
          <c:tx>
            <c:strRef>
              <c:f>SolverOutput!$K$60</c:f>
              <c:strCache>
                <c:ptCount val="1"/>
                <c:pt idx="0">
                  <c:v>4000_MUMPS_Linear[Hz]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SolverOutput!$G$61:$G$67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SolverOutput!$K$61:$K$67</c:f>
              <c:numCache>
                <c:formatCode>General</c:formatCode>
                <c:ptCount val="7"/>
                <c:pt idx="0">
                  <c:v>1833.383430960442</c:v>
                </c:pt>
                <c:pt idx="1">
                  <c:v>11453.749990874909</c:v>
                </c:pt>
                <c:pt idx="2">
                  <c:v>16349.435062639348</c:v>
                </c:pt>
                <c:pt idx="3">
                  <c:v>32066.529876875822</c:v>
                </c:pt>
                <c:pt idx="4">
                  <c:v>62871.259012972638</c:v>
                </c:pt>
                <c:pt idx="5">
                  <c:v>87993.772854885974</c:v>
                </c:pt>
                <c:pt idx="6">
                  <c:v>103887.55248493153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97-4A1F-9D3C-9CD5A7185A8C}"/>
            </c:ext>
          </c:extLst>
        </c:ser>
        <c:ser>
          <c:idx val="4"/>
          <c:order val="4"/>
          <c:tx>
            <c:strRef>
              <c:f>SolverOutput!$L$60</c:f>
              <c:strCache>
                <c:ptCount val="1"/>
                <c:pt idx="0">
                  <c:v>4000_MUMPS_Quad[Hz]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SolverOutput!$G$61:$G$67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SolverOutput!$L$61:$L$67</c:f>
              <c:numCache>
                <c:formatCode>General</c:formatCode>
                <c:ptCount val="7"/>
                <c:pt idx="0">
                  <c:v>1703.660556497791</c:v>
                </c:pt>
                <c:pt idx="1">
                  <c:v>10643.378980094525</c:v>
                </c:pt>
                <c:pt idx="2">
                  <c:v>16320.514907011853</c:v>
                </c:pt>
                <c:pt idx="3">
                  <c:v>29779.501773682237</c:v>
                </c:pt>
                <c:pt idx="4">
                  <c:v>58320.569348502613</c:v>
                </c:pt>
                <c:pt idx="5">
                  <c:v>87832.939828305258</c:v>
                </c:pt>
                <c:pt idx="6">
                  <c:v>96225.597174889917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297-4A1F-9D3C-9CD5A7185A8C}"/>
            </c:ext>
          </c:extLst>
        </c:ser>
        <c:ser>
          <c:idx val="5"/>
          <c:order val="5"/>
          <c:tx>
            <c:strRef>
              <c:f>SolverOutput!$M$60</c:f>
              <c:strCache>
                <c:ptCount val="1"/>
                <c:pt idx="0">
                  <c:v>32000_MUMPS_Linear[Hz]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SolverOutput!$G$61:$G$67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SolverOutput!$M$61:$M$67</c:f>
              <c:numCache>
                <c:formatCode>General</c:formatCode>
                <c:ptCount val="7"/>
                <c:pt idx="0">
                  <c:v>1736.8180136183732</c:v>
                </c:pt>
                <c:pt idx="1">
                  <c:v>10850.433038530407</c:v>
                </c:pt>
                <c:pt idx="2">
                  <c:v>16325.72897050895</c:v>
                </c:pt>
                <c:pt idx="3">
                  <c:v>1736.8180136183732</c:v>
                </c:pt>
                <c:pt idx="4">
                  <c:v>59483.635671867305</c:v>
                </c:pt>
                <c:pt idx="5">
                  <c:v>87863.878814818454</c:v>
                </c:pt>
                <c:pt idx="6">
                  <c:v>98184.063348159296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297-4A1F-9D3C-9CD5A7185A8C}"/>
            </c:ext>
          </c:extLst>
        </c:ser>
        <c:ser>
          <c:idx val="6"/>
          <c:order val="6"/>
          <c:tx>
            <c:strRef>
              <c:f>SolverOutput!$N$60</c:f>
              <c:strCache>
                <c:ptCount val="1"/>
                <c:pt idx="0">
                  <c:v>32000_MUMPS_Quad[Hz]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SolverOutput!$G$61:$G$67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SolverOutput!$N$61:$N$67</c:f>
              <c:numCache>
                <c:formatCode>General</c:formatCode>
                <c:ptCount val="7"/>
                <c:pt idx="0">
                  <c:v>1702.8150918761937</c:v>
                </c:pt>
                <c:pt idx="1">
                  <c:v>10637.904966816786</c:v>
                </c:pt>
                <c:pt idx="2">
                  <c:v>16316.176343612369</c:v>
                </c:pt>
                <c:pt idx="3">
                  <c:v>29763.19140051234</c:v>
                </c:pt>
                <c:pt idx="4">
                  <c:v>58286.029990759533</c:v>
                </c:pt>
                <c:pt idx="5">
                  <c:v>87813.139502321457</c:v>
                </c:pt>
                <c:pt idx="6">
                  <c:v>96163.676684585196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297-4A1F-9D3C-9CD5A7185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224936"/>
        <c:axId val="535226248"/>
      </c:scatterChart>
      <c:valAx>
        <c:axId val="53522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Mode</a:t>
                </a:r>
                <a:r>
                  <a:rPr lang="en-NZ" baseline="0"/>
                  <a:t> number n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26248"/>
        <c:crosses val="autoZero"/>
        <c:crossBetween val="midCat"/>
      </c:valAx>
      <c:valAx>
        <c:axId val="53522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Frequency</a:t>
                </a:r>
                <a:r>
                  <a:rPr lang="en-NZ" baseline="0"/>
                  <a:t> [Hz]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24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convergence for first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SolverOutput!$B$79</c:f>
              <c:strCache>
                <c:ptCount val="1"/>
                <c:pt idx="0">
                  <c:v>MUMPS-LINEAR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SolverOutput!$A$80:$A$82</c:f>
              <c:numCache>
                <c:formatCode>General</c:formatCode>
                <c:ptCount val="3"/>
                <c:pt idx="0">
                  <c:v>500</c:v>
                </c:pt>
                <c:pt idx="1">
                  <c:v>4000</c:v>
                </c:pt>
                <c:pt idx="2">
                  <c:v>32000</c:v>
                </c:pt>
              </c:numCache>
            </c:numRef>
          </c:xVal>
          <c:yVal>
            <c:numRef>
              <c:f>SolverOutput!$B$80:$B$82</c:f>
              <c:numCache>
                <c:formatCode>General</c:formatCode>
                <c:ptCount val="3"/>
                <c:pt idx="0">
                  <c:v>2164.9314026257775</c:v>
                </c:pt>
                <c:pt idx="1">
                  <c:v>1833.383430960442</c:v>
                </c:pt>
                <c:pt idx="2">
                  <c:v>1736.8180136183732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9-4A58-9FA6-AE918CB23687}"/>
            </c:ext>
          </c:extLst>
        </c:ser>
        <c:ser>
          <c:idx val="1"/>
          <c:order val="1"/>
          <c:tx>
            <c:strRef>
              <c:f>SolverOutput!$C$79</c:f>
              <c:strCache>
                <c:ptCount val="1"/>
                <c:pt idx="0">
                  <c:v>MUMPS-QUADRATIC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SolverOutput!$A$80:$A$82</c:f>
              <c:numCache>
                <c:formatCode>General</c:formatCode>
                <c:ptCount val="3"/>
                <c:pt idx="0">
                  <c:v>500</c:v>
                </c:pt>
                <c:pt idx="1">
                  <c:v>4000</c:v>
                </c:pt>
                <c:pt idx="2">
                  <c:v>32000</c:v>
                </c:pt>
              </c:numCache>
            </c:numRef>
          </c:xVal>
          <c:yVal>
            <c:numRef>
              <c:f>SolverOutput!$C$80:$C$82</c:f>
              <c:numCache>
                <c:formatCode>General</c:formatCode>
                <c:ptCount val="3"/>
                <c:pt idx="0">
                  <c:v>1707.5849475663304</c:v>
                </c:pt>
                <c:pt idx="1">
                  <c:v>1703.660556497791</c:v>
                </c:pt>
                <c:pt idx="2">
                  <c:v>1702.8150918761937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39-4A58-9FA6-AE918CB23687}"/>
            </c:ext>
          </c:extLst>
        </c:ser>
        <c:ser>
          <c:idx val="2"/>
          <c:order val="2"/>
          <c:tx>
            <c:strRef>
              <c:f>SolverOutput!$D$79</c:f>
              <c:strCache>
                <c:ptCount val="1"/>
                <c:pt idx="0">
                  <c:v>Analytic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SolverOutput!$A$80:$A$82</c:f>
              <c:numCache>
                <c:formatCode>General</c:formatCode>
                <c:ptCount val="3"/>
                <c:pt idx="0">
                  <c:v>500</c:v>
                </c:pt>
                <c:pt idx="1">
                  <c:v>4000</c:v>
                </c:pt>
                <c:pt idx="2">
                  <c:v>32000</c:v>
                </c:pt>
              </c:numCache>
            </c:numRef>
          </c:xVal>
          <c:yVal>
            <c:numRef>
              <c:f>SolverOutput!$D$80:$D$82</c:f>
              <c:numCache>
                <c:formatCode>0.00</c:formatCode>
                <c:ptCount val="3"/>
                <c:pt idx="0">
                  <c:v>53.011576271861571</c:v>
                </c:pt>
                <c:pt idx="1">
                  <c:v>53.011576271861571</c:v>
                </c:pt>
                <c:pt idx="2">
                  <c:v>53.011576271861571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039-4A58-9FA6-AE918CB23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070632"/>
        <c:axId val="535068336"/>
      </c:scatterChart>
      <c:valAx>
        <c:axId val="535070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Element</a:t>
                </a:r>
                <a:r>
                  <a:rPr lang="en-NZ" baseline="0"/>
                  <a:t> Number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68336"/>
        <c:crosses val="autoZero"/>
        <c:crossBetween val="midCat"/>
      </c:valAx>
      <c:valAx>
        <c:axId val="535068336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Frequency 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70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294446</xdr:colOff>
      <xdr:row>93</xdr:row>
      <xdr:rowOff>82205</xdr:rowOff>
    </xdr:from>
    <xdr:to>
      <xdr:col>5</xdr:col>
      <xdr:colOff>823085</xdr:colOff>
      <xdr:row>118</xdr:row>
      <xdr:rowOff>91109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C624C-C52E-4975-A0E8-A87A992F1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406254</xdr:colOff>
      <xdr:row>91</xdr:row>
      <xdr:rowOff>110202</xdr:rowOff>
    </xdr:from>
    <xdr:to>
      <xdr:col>10</xdr:col>
      <xdr:colOff>217825</xdr:colOff>
      <xdr:row>117</xdr:row>
      <xdr:rowOff>9236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8B1F43-286E-4EFA-8100-3713B01AF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339586</xdr:colOff>
      <xdr:row>120</xdr:row>
      <xdr:rowOff>66260</xdr:rowOff>
    </xdr:from>
    <xdr:to>
      <xdr:col>4</xdr:col>
      <xdr:colOff>1358347</xdr:colOff>
      <xdr:row>142</xdr:row>
      <xdr:rowOff>173934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90069B-A3E0-4159-9AFC-05E7FEE06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0E69-817C-4EE7-B30D-E885100A269D}">
  <dimension ref="A1:S82"/>
  <sheetViews>
    <sheetView tabSelected="1" zoomScale="71" zoomScaleNormal="100" workbookViewId="0">
      <selection activeCell="H14" sqref="H14"/>
    </sheetView>
  </sheetViews>
  <sheetFormatPr defaultRowHeight="14.25" x14ac:dyDescent="0.45"/>
  <cols>
    <col min="1" max="1" width="26.73046875" customWidth="1"/>
    <col min="2" max="2" width="18.59765625" customWidth="1"/>
    <col min="3" max="3" width="22.265625" bestFit="1" customWidth="1"/>
    <col min="4" max="4" width="24.59765625" bestFit="1" customWidth="1"/>
    <col min="5" max="5" width="23.3984375" bestFit="1" customWidth="1"/>
    <col min="6" max="6" width="25.1328125" bestFit="1" customWidth="1"/>
    <col min="7" max="7" width="24.3984375" bestFit="1" customWidth="1"/>
    <col min="8" max="8" width="26.265625" bestFit="1" customWidth="1"/>
    <col min="9" max="9" width="25.59765625" bestFit="1" customWidth="1"/>
    <col min="10" max="10" width="22.73046875" bestFit="1" customWidth="1"/>
    <col min="11" max="11" width="21.59765625" bestFit="1" customWidth="1"/>
    <col min="12" max="12" width="23.265625" bestFit="1" customWidth="1"/>
    <col min="13" max="13" width="22.59765625" bestFit="1" customWidth="1"/>
    <col min="14" max="14" width="24.265625" bestFit="1" customWidth="1"/>
    <col min="15" max="15" width="23.59765625" bestFit="1" customWidth="1"/>
    <col min="16" max="16" width="11.86328125" bestFit="1" customWidth="1"/>
    <col min="17" max="17" width="12.1328125" bestFit="1" customWidth="1"/>
  </cols>
  <sheetData>
    <row r="1" spans="1:8" x14ac:dyDescent="0.45">
      <c r="A1" s="17" t="s">
        <v>0</v>
      </c>
      <c r="B1" s="17"/>
      <c r="C1" s="17"/>
    </row>
    <row r="2" spans="1:8" x14ac:dyDescent="0.45">
      <c r="A2" s="1"/>
      <c r="B2" s="1" t="s">
        <v>6</v>
      </c>
      <c r="C2" s="1" t="s">
        <v>7</v>
      </c>
      <c r="F2" s="3"/>
    </row>
    <row r="3" spans="1:8" x14ac:dyDescent="0.45">
      <c r="A3" s="1" t="s">
        <v>1</v>
      </c>
      <c r="B3" s="2">
        <v>3500000000</v>
      </c>
      <c r="C3" s="2">
        <v>2000000000</v>
      </c>
      <c r="F3" s="3"/>
      <c r="H3" s="3"/>
    </row>
    <row r="4" spans="1:8" x14ac:dyDescent="0.45">
      <c r="A4" s="1" t="s">
        <v>2</v>
      </c>
      <c r="B4" s="2">
        <v>1300</v>
      </c>
      <c r="C4" s="2">
        <v>1000</v>
      </c>
      <c r="F4" s="3"/>
      <c r="H4" s="3"/>
    </row>
    <row r="5" spans="1:8" x14ac:dyDescent="0.45">
      <c r="A5" s="1" t="s">
        <v>3</v>
      </c>
      <c r="B5" s="2">
        <v>2E-3</v>
      </c>
      <c r="C5" s="2">
        <v>2E-3</v>
      </c>
      <c r="F5" s="3"/>
      <c r="G5" s="3"/>
      <c r="H5" s="3"/>
    </row>
    <row r="6" spans="1:8" x14ac:dyDescent="0.45">
      <c r="A6" s="1" t="s">
        <v>4</v>
      </c>
      <c r="B6" s="2">
        <v>0.02</v>
      </c>
      <c r="C6" s="2">
        <v>0.02</v>
      </c>
      <c r="F6" s="3"/>
      <c r="G6" s="3"/>
      <c r="H6" s="3"/>
    </row>
    <row r="7" spans="1:8" x14ac:dyDescent="0.45">
      <c r="A7" s="1" t="s">
        <v>5</v>
      </c>
      <c r="B7" s="2">
        <v>0.1</v>
      </c>
      <c r="C7" s="2">
        <v>0.1</v>
      </c>
      <c r="F7" s="3"/>
      <c r="G7" s="3"/>
      <c r="H7" s="3"/>
    </row>
    <row r="8" spans="1:8" x14ac:dyDescent="0.45">
      <c r="A8" s="4" t="s">
        <v>13</v>
      </c>
      <c r="B8" s="2">
        <f>(1/12)*B5*B6^3</f>
        <v>1.3333333333333335E-9</v>
      </c>
      <c r="C8" s="2">
        <f>(1/12)*C5*C6^3</f>
        <v>1.3333333333333335E-9</v>
      </c>
      <c r="F8" s="3"/>
      <c r="G8" s="3"/>
      <c r="H8" s="3"/>
    </row>
    <row r="9" spans="1:8" x14ac:dyDescent="0.45">
      <c r="A9" s="4" t="s">
        <v>14</v>
      </c>
      <c r="B9" s="2">
        <f>(1/12)*B6*B5^3</f>
        <v>1.3333333333333333E-11</v>
      </c>
      <c r="C9" s="2">
        <f>(1/12)*C6*C5^3</f>
        <v>1.3333333333333333E-11</v>
      </c>
      <c r="F9" s="3"/>
      <c r="G9" s="3"/>
      <c r="H9" s="3"/>
    </row>
    <row r="10" spans="1:8" x14ac:dyDescent="0.45">
      <c r="F10" s="3"/>
      <c r="G10" s="3"/>
      <c r="H10" s="3"/>
    </row>
    <row r="11" spans="1:8" x14ac:dyDescent="0.45">
      <c r="A11" s="18" t="s">
        <v>9</v>
      </c>
      <c r="B11" s="18"/>
      <c r="C11" s="18"/>
      <c r="D11" s="18"/>
      <c r="F11" s="3"/>
      <c r="G11" s="3"/>
      <c r="H11" s="3"/>
    </row>
    <row r="12" spans="1:8" x14ac:dyDescent="0.45">
      <c r="A12" s="1"/>
      <c r="B12" s="1"/>
      <c r="C12" s="18" t="str">
        <f>B2</f>
        <v>PLA</v>
      </c>
      <c r="D12" s="18"/>
      <c r="F12" s="3"/>
      <c r="G12" s="3"/>
      <c r="H12" s="3"/>
    </row>
    <row r="13" spans="1:8" x14ac:dyDescent="0.45">
      <c r="A13" s="1" t="s">
        <v>8</v>
      </c>
      <c r="B13" s="1" t="s">
        <v>10</v>
      </c>
      <c r="C13" s="1" t="s">
        <v>11</v>
      </c>
      <c r="D13" s="1" t="s">
        <v>12</v>
      </c>
      <c r="F13" s="3"/>
      <c r="G13" s="3"/>
      <c r="H13" s="3"/>
    </row>
    <row r="14" spans="1:8" x14ac:dyDescent="0.45">
      <c r="A14" s="1">
        <v>1</v>
      </c>
      <c r="B14" s="1">
        <v>1.8751</v>
      </c>
      <c r="C14" s="5">
        <f>(B14^2/$B$7^2)*SQRT(($B$3*$B$8)/($B$4*$B$5*$B$6))/(2*PI())</f>
        <v>530.11576271861566</v>
      </c>
      <c r="D14" s="1">
        <f>(B14^2/$B$7^2)*SQRT(($B$3*$B$9)/($B$4*$B$5*$B$6))/(2*PI())</f>
        <v>53.011576271861571</v>
      </c>
      <c r="F14" s="3"/>
      <c r="G14" s="3"/>
      <c r="H14" s="3"/>
    </row>
    <row r="15" spans="1:8" x14ac:dyDescent="0.45">
      <c r="A15" s="1">
        <v>2</v>
      </c>
      <c r="B15" s="1">
        <v>4.6940900000000001</v>
      </c>
      <c r="C15" s="5">
        <f>(B15^2/$B$7^2)*SQRT(($B$3*$B$8)/($B$4*$B$5*$B$6))/(2*PI())</f>
        <v>3322.1915898994907</v>
      </c>
      <c r="D15" s="1">
        <f t="shared" ref="D15:D19" si="0">(B15^2/$B$7^2)*SQRT(($B$3*$B$9)/($B$4*$B$5*$B$6))/(2*PI())</f>
        <v>332.21915898994905</v>
      </c>
      <c r="F15" s="3"/>
      <c r="G15" s="3"/>
      <c r="H15" s="3"/>
    </row>
    <row r="16" spans="1:8" x14ac:dyDescent="0.45">
      <c r="A16" s="1">
        <v>3</v>
      </c>
      <c r="B16" s="1">
        <v>7.8539000000000003</v>
      </c>
      <c r="C16" s="5">
        <f t="shared" ref="C16:C18" si="1">(B16^2/$B$7^2)*SQRT(($B$3*$B$8)/($B$4*$B$5*$B$6))/(2*PI())</f>
        <v>9300.2063556137255</v>
      </c>
      <c r="D16" s="1">
        <f t="shared" si="0"/>
        <v>930.02063556137239</v>
      </c>
      <c r="G16" s="3"/>
    </row>
    <row r="17" spans="1:19" x14ac:dyDescent="0.45">
      <c r="A17" s="1">
        <v>4</v>
      </c>
      <c r="B17" s="1">
        <v>10.995570000000001</v>
      </c>
      <c r="C17" s="5">
        <f t="shared" si="1"/>
        <v>18228.769177445709</v>
      </c>
      <c r="D17" s="1">
        <f t="shared" si="0"/>
        <v>1822.8769177445708</v>
      </c>
    </row>
    <row r="18" spans="1:19" x14ac:dyDescent="0.45">
      <c r="A18" s="1">
        <v>5</v>
      </c>
      <c r="B18" s="1">
        <v>14.1372</v>
      </c>
      <c r="C18" s="5">
        <f t="shared" si="1"/>
        <v>30133.435927153889</v>
      </c>
      <c r="D18" s="1">
        <f t="shared" si="0"/>
        <v>3013.3435927153887</v>
      </c>
    </row>
    <row r="19" spans="1:19" x14ac:dyDescent="0.45">
      <c r="A19" s="1">
        <v>6</v>
      </c>
      <c r="B19" s="1">
        <v>17.279</v>
      </c>
      <c r="C19" s="5">
        <f>(B19^2/$B$7^2)*SQRT(($B$3*$B$8)/($B$4*$B$5*$B$6))/(2*PI())</f>
        <v>45015.187099477436</v>
      </c>
      <c r="D19" s="1">
        <f t="shared" si="0"/>
        <v>4501.5187099477434</v>
      </c>
    </row>
    <row r="22" spans="1:19" x14ac:dyDescent="0.45">
      <c r="A22" s="8" t="s">
        <v>36</v>
      </c>
      <c r="B22" s="1"/>
      <c r="C22" s="1"/>
      <c r="D22" s="17" t="s">
        <v>34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"/>
      <c r="Q22" s="1"/>
    </row>
    <row r="23" spans="1:19" x14ac:dyDescent="0.45">
      <c r="A23" s="1" t="s">
        <v>16</v>
      </c>
      <c r="B23" s="1" t="s">
        <v>15</v>
      </c>
      <c r="C23" s="1" t="s">
        <v>17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 t="s">
        <v>28</v>
      </c>
      <c r="M23" s="1" t="s">
        <v>29</v>
      </c>
      <c r="N23" s="1" t="s">
        <v>30</v>
      </c>
      <c r="O23" s="1" t="s">
        <v>31</v>
      </c>
      <c r="P23" s="1" t="s">
        <v>32</v>
      </c>
      <c r="Q23" s="1" t="s">
        <v>33</v>
      </c>
    </row>
    <row r="24" spans="1:19" x14ac:dyDescent="0.45">
      <c r="A24" s="1">
        <v>2</v>
      </c>
      <c r="B24" s="1">
        <v>500</v>
      </c>
      <c r="C24" s="1" t="s">
        <v>18</v>
      </c>
      <c r="D24" s="2">
        <v>185032500</v>
      </c>
      <c r="E24" s="2">
        <v>7217710000</v>
      </c>
      <c r="F24" s="2">
        <v>10646080000</v>
      </c>
      <c r="G24" s="2">
        <v>10725490000</v>
      </c>
      <c r="H24" s="2">
        <v>56604010000</v>
      </c>
      <c r="I24" s="2">
        <v>102679500000</v>
      </c>
      <c r="J24" s="2">
        <v>218004100000</v>
      </c>
      <c r="K24" s="2">
        <v>308578700000</v>
      </c>
      <c r="L24" s="2">
        <v>318974500000</v>
      </c>
      <c r="M24" s="2">
        <v>597035200000</v>
      </c>
      <c r="N24" s="2">
        <v>671237800000</v>
      </c>
      <c r="O24" s="2">
        <v>723544800000</v>
      </c>
      <c r="P24" s="1">
        <v>0.28000000000000003</v>
      </c>
      <c r="Q24" s="1">
        <v>0.64</v>
      </c>
    </row>
    <row r="25" spans="1:19" x14ac:dyDescent="0.45">
      <c r="A25" s="1">
        <v>2</v>
      </c>
      <c r="B25" s="1">
        <v>500</v>
      </c>
      <c r="C25" s="1" t="s">
        <v>19</v>
      </c>
      <c r="D25" s="2">
        <v>115113000</v>
      </c>
      <c r="E25" s="2">
        <v>4494528000</v>
      </c>
      <c r="F25" s="2">
        <v>10261520000</v>
      </c>
      <c r="G25" s="2">
        <v>10528900000</v>
      </c>
      <c r="H25" s="2">
        <v>35212440000</v>
      </c>
      <c r="I25" s="2">
        <v>96084990000</v>
      </c>
      <c r="J25" s="2">
        <v>135201500000</v>
      </c>
      <c r="K25" s="2">
        <v>287331200000</v>
      </c>
      <c r="L25" s="2">
        <v>304898700000</v>
      </c>
      <c r="M25" s="2">
        <v>368548100000</v>
      </c>
      <c r="N25" s="2">
        <v>622227700000</v>
      </c>
      <c r="O25" s="2">
        <v>669547200000</v>
      </c>
      <c r="P25" s="1">
        <v>2.14</v>
      </c>
      <c r="Q25" s="1">
        <v>2.59</v>
      </c>
    </row>
    <row r="26" spans="1:19" x14ac:dyDescent="0.45">
      <c r="A26" s="1">
        <v>1</v>
      </c>
      <c r="B26" s="1">
        <v>4000</v>
      </c>
      <c r="C26" s="1" t="s">
        <v>18</v>
      </c>
      <c r="D26" s="2">
        <v>132698600</v>
      </c>
      <c r="E26" s="2">
        <v>5179110000</v>
      </c>
      <c r="F26" s="2">
        <v>10375190000</v>
      </c>
      <c r="G26" s="2">
        <v>10552740000</v>
      </c>
      <c r="H26" s="2">
        <v>40594170000</v>
      </c>
      <c r="I26" s="2">
        <v>97741260000</v>
      </c>
      <c r="J26" s="2">
        <v>156050100000</v>
      </c>
      <c r="K26" s="2">
        <v>295398800000</v>
      </c>
      <c r="L26" s="2">
        <v>305677600000</v>
      </c>
      <c r="M26" s="2">
        <v>426075700000</v>
      </c>
      <c r="N26" s="2">
        <v>648151700000</v>
      </c>
      <c r="O26" s="2">
        <v>669815000000</v>
      </c>
      <c r="P26" s="1">
        <v>1.78</v>
      </c>
      <c r="Q26" s="1">
        <v>2.31</v>
      </c>
    </row>
    <row r="27" spans="1:19" x14ac:dyDescent="0.45">
      <c r="A27" s="1">
        <v>1</v>
      </c>
      <c r="B27" s="1">
        <v>4000</v>
      </c>
      <c r="C27" s="1" t="s">
        <v>19</v>
      </c>
      <c r="D27" s="2">
        <v>114584500</v>
      </c>
      <c r="E27" s="2">
        <v>4472175000</v>
      </c>
      <c r="F27" s="2">
        <v>10160190000</v>
      </c>
      <c r="G27" s="2">
        <v>10515440000</v>
      </c>
      <c r="H27" s="2">
        <v>35010200000</v>
      </c>
      <c r="I27" s="2">
        <v>95107680000</v>
      </c>
      <c r="J27" s="2">
        <v>134277500000</v>
      </c>
      <c r="K27" s="2">
        <v>284243200000</v>
      </c>
      <c r="L27" s="2">
        <v>304561200000</v>
      </c>
      <c r="M27" s="2">
        <v>365545100000</v>
      </c>
      <c r="N27" s="2">
        <v>615029000000</v>
      </c>
      <c r="O27" s="2">
        <v>669165400000</v>
      </c>
      <c r="P27" s="1">
        <v>23.19</v>
      </c>
      <c r="Q27" s="1">
        <v>24.6</v>
      </c>
    </row>
    <row r="28" spans="1:19" x14ac:dyDescent="0.45">
      <c r="A28" s="1">
        <v>0.5</v>
      </c>
      <c r="B28" s="1">
        <v>32000</v>
      </c>
      <c r="C28" s="1" t="s">
        <v>18</v>
      </c>
      <c r="D28" s="2">
        <v>119088100</v>
      </c>
      <c r="E28" s="2">
        <v>4647869000</v>
      </c>
      <c r="F28" s="2">
        <v>10210870000</v>
      </c>
      <c r="G28" s="2">
        <v>10522160000</v>
      </c>
      <c r="H28" s="2">
        <v>36397770000</v>
      </c>
      <c r="I28" s="2">
        <v>95738880000</v>
      </c>
      <c r="J28" s="2">
        <v>139686600000</v>
      </c>
      <c r="K28" s="2">
        <v>286957200000</v>
      </c>
      <c r="L28" s="2">
        <v>304775800000</v>
      </c>
      <c r="M28" s="2">
        <v>380576300000</v>
      </c>
      <c r="N28" s="2">
        <v>623156600000</v>
      </c>
      <c r="O28" s="2">
        <v>669250900000</v>
      </c>
      <c r="P28" s="1">
        <v>131.86000000000001</v>
      </c>
      <c r="Q28" s="1">
        <v>135.24</v>
      </c>
    </row>
    <row r="29" spans="1:19" x14ac:dyDescent="0.45">
      <c r="A29" s="1">
        <v>0.5</v>
      </c>
      <c r="B29" s="1">
        <v>32000</v>
      </c>
      <c r="C29" s="1" t="s">
        <v>19</v>
      </c>
      <c r="D29" s="9" t="s">
        <v>35</v>
      </c>
      <c r="E29" s="9" t="s">
        <v>35</v>
      </c>
      <c r="F29" s="9" t="s">
        <v>35</v>
      </c>
      <c r="G29" s="9" t="s">
        <v>35</v>
      </c>
      <c r="H29" s="9" t="s">
        <v>35</v>
      </c>
      <c r="I29" s="9" t="s">
        <v>35</v>
      </c>
      <c r="J29" s="9" t="s">
        <v>35</v>
      </c>
      <c r="K29" s="9" t="s">
        <v>35</v>
      </c>
      <c r="L29" s="9" t="s">
        <v>35</v>
      </c>
      <c r="M29" s="9" t="s">
        <v>35</v>
      </c>
      <c r="N29" s="9" t="s">
        <v>35</v>
      </c>
      <c r="O29" s="9" t="s">
        <v>35</v>
      </c>
      <c r="P29" s="9" t="s">
        <v>35</v>
      </c>
      <c r="Q29" s="9" t="s">
        <v>35</v>
      </c>
      <c r="R29" s="6"/>
      <c r="S29" s="6" t="s">
        <v>38</v>
      </c>
    </row>
    <row r="32" spans="1:19" x14ac:dyDescent="0.45">
      <c r="A32" s="8" t="s">
        <v>37</v>
      </c>
      <c r="B32" s="1"/>
      <c r="C32" s="1"/>
      <c r="D32" s="17" t="s">
        <v>34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"/>
      <c r="Q32" s="1"/>
    </row>
    <row r="33" spans="1:17" x14ac:dyDescent="0.45">
      <c r="A33" s="1" t="s">
        <v>16</v>
      </c>
      <c r="B33" s="1" t="s">
        <v>15</v>
      </c>
      <c r="C33" s="1" t="s">
        <v>17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 t="s">
        <v>28</v>
      </c>
      <c r="M33" s="1" t="s">
        <v>29</v>
      </c>
      <c r="N33" s="1" t="s">
        <v>30</v>
      </c>
      <c r="O33" s="1" t="s">
        <v>31</v>
      </c>
      <c r="P33" s="1" t="s">
        <v>32</v>
      </c>
      <c r="Q33" s="1" t="s">
        <v>33</v>
      </c>
    </row>
    <row r="34" spans="1:17" x14ac:dyDescent="0.45">
      <c r="A34" s="1">
        <v>2</v>
      </c>
      <c r="B34" s="1">
        <v>500</v>
      </c>
      <c r="C34" s="1" t="s">
        <v>18</v>
      </c>
      <c r="D34" s="2">
        <v>185032500</v>
      </c>
      <c r="E34" s="2">
        <v>7217710000</v>
      </c>
      <c r="F34" s="2">
        <v>10646080000</v>
      </c>
      <c r="G34" s="2">
        <v>10725490000</v>
      </c>
      <c r="H34" s="2">
        <v>56604010000</v>
      </c>
      <c r="I34" s="2">
        <v>102679500000</v>
      </c>
      <c r="J34" s="2">
        <v>218004100000</v>
      </c>
      <c r="K34" s="2">
        <v>308578700000</v>
      </c>
      <c r="L34" s="2">
        <v>318974500000</v>
      </c>
      <c r="M34" s="2">
        <v>597035200000</v>
      </c>
      <c r="N34" s="2">
        <v>671237800000</v>
      </c>
      <c r="O34" s="2">
        <v>723544800000</v>
      </c>
      <c r="P34" s="1">
        <v>0.3</v>
      </c>
      <c r="Q34" s="1">
        <v>0.69</v>
      </c>
    </row>
    <row r="35" spans="1:17" x14ac:dyDescent="0.45">
      <c r="A35" s="1">
        <v>2</v>
      </c>
      <c r="B35" s="1">
        <v>500</v>
      </c>
      <c r="C35" s="1" t="s">
        <v>19</v>
      </c>
      <c r="D35" s="2">
        <v>115113000</v>
      </c>
      <c r="E35" s="2">
        <v>4494528000</v>
      </c>
      <c r="F35" s="2">
        <v>10261520000</v>
      </c>
      <c r="G35" s="2">
        <v>10528900000</v>
      </c>
      <c r="H35" s="2">
        <v>35212440000</v>
      </c>
      <c r="I35" s="2">
        <v>96084990000</v>
      </c>
      <c r="J35" s="2">
        <v>135201500000</v>
      </c>
      <c r="K35" s="2">
        <v>287331200000</v>
      </c>
      <c r="L35" s="2">
        <v>304898700000</v>
      </c>
      <c r="M35" s="2">
        <v>368548100000</v>
      </c>
      <c r="N35" s="2">
        <v>622227700000</v>
      </c>
      <c r="O35" s="2">
        <v>669547200000</v>
      </c>
      <c r="P35" s="1">
        <v>2.2200000000000002</v>
      </c>
      <c r="Q35" s="1">
        <v>2.81</v>
      </c>
    </row>
    <row r="36" spans="1:17" x14ac:dyDescent="0.45">
      <c r="A36" s="1">
        <v>1</v>
      </c>
      <c r="B36" s="1">
        <v>4000</v>
      </c>
      <c r="C36" s="1" t="s">
        <v>18</v>
      </c>
      <c r="D36" s="2">
        <v>132698600</v>
      </c>
      <c r="E36" s="2">
        <v>5179110000</v>
      </c>
      <c r="F36" s="2">
        <v>10375190000</v>
      </c>
      <c r="G36" s="2">
        <v>10552740000</v>
      </c>
      <c r="H36" s="2">
        <v>40594170000</v>
      </c>
      <c r="I36" s="2">
        <v>97741260000</v>
      </c>
      <c r="J36" s="2">
        <v>156050100000</v>
      </c>
      <c r="K36" s="2">
        <v>295398800000</v>
      </c>
      <c r="L36" s="2">
        <v>305677600000</v>
      </c>
      <c r="M36" s="2">
        <v>426075700000</v>
      </c>
      <c r="N36" s="2">
        <v>648151700000</v>
      </c>
      <c r="O36" s="2">
        <v>669815000000</v>
      </c>
      <c r="P36" s="1">
        <v>2.08</v>
      </c>
      <c r="Q36" s="1">
        <v>2.61</v>
      </c>
    </row>
    <row r="37" spans="1:17" x14ac:dyDescent="0.45">
      <c r="A37" s="1">
        <v>1</v>
      </c>
      <c r="B37" s="1">
        <v>4000</v>
      </c>
      <c r="C37" s="1" t="s">
        <v>19</v>
      </c>
      <c r="D37" s="2">
        <v>114584500</v>
      </c>
      <c r="E37" s="2">
        <v>4472175000</v>
      </c>
      <c r="F37" s="2">
        <v>10160190000</v>
      </c>
      <c r="G37" s="2">
        <v>10515440000</v>
      </c>
      <c r="H37" s="2">
        <v>35010200000</v>
      </c>
      <c r="I37" s="2">
        <v>95107680000</v>
      </c>
      <c r="J37" s="2">
        <v>134277500000</v>
      </c>
      <c r="K37" s="2">
        <v>284243200000</v>
      </c>
      <c r="L37" s="2">
        <v>304561200000</v>
      </c>
      <c r="M37" s="2">
        <v>365545100000</v>
      </c>
      <c r="N37" s="2">
        <v>615029000000</v>
      </c>
      <c r="O37" s="2">
        <v>669165400000</v>
      </c>
      <c r="P37" s="1">
        <v>24.52</v>
      </c>
      <c r="Q37" s="1">
        <v>25.87</v>
      </c>
    </row>
    <row r="38" spans="1:17" x14ac:dyDescent="0.45">
      <c r="A38" s="1">
        <v>0.5</v>
      </c>
      <c r="B38" s="1">
        <v>32000</v>
      </c>
      <c r="C38" s="1" t="s">
        <v>18</v>
      </c>
      <c r="D38" s="2">
        <v>119088100</v>
      </c>
      <c r="E38" s="2">
        <v>4647869000</v>
      </c>
      <c r="F38" s="2">
        <v>10210870000</v>
      </c>
      <c r="G38" s="2">
        <v>10522160000</v>
      </c>
      <c r="H38" s="2">
        <v>36397770000</v>
      </c>
      <c r="I38" s="2">
        <v>95738880000</v>
      </c>
      <c r="J38" s="2">
        <v>139686600000</v>
      </c>
      <c r="K38" s="2">
        <v>286957200000</v>
      </c>
      <c r="L38" s="2">
        <v>304775800000</v>
      </c>
      <c r="M38" s="2">
        <v>380576300000</v>
      </c>
      <c r="N38" s="2">
        <v>623156600000</v>
      </c>
      <c r="O38" s="2">
        <v>669250900000</v>
      </c>
      <c r="P38" s="1">
        <v>29.47</v>
      </c>
      <c r="Q38" s="1">
        <v>31.4</v>
      </c>
    </row>
    <row r="39" spans="1:17" x14ac:dyDescent="0.45">
      <c r="A39" s="1">
        <v>0.5</v>
      </c>
      <c r="B39" s="1">
        <v>32000</v>
      </c>
      <c r="C39" s="1" t="s">
        <v>19</v>
      </c>
      <c r="D39" s="2">
        <v>114470800</v>
      </c>
      <c r="E39" s="2">
        <v>4467576000</v>
      </c>
      <c r="F39" s="2">
        <v>10148000000</v>
      </c>
      <c r="G39" s="2">
        <v>10509850000</v>
      </c>
      <c r="H39" s="2">
        <v>34971860000</v>
      </c>
      <c r="I39" s="2">
        <v>94990510000</v>
      </c>
      <c r="J39" s="2">
        <v>134118500000</v>
      </c>
      <c r="K39" s="2">
        <v>283875400000</v>
      </c>
      <c r="L39" s="2">
        <v>304423900000</v>
      </c>
      <c r="M39" s="2">
        <v>365074800000</v>
      </c>
      <c r="N39" s="2">
        <v>614181100000</v>
      </c>
      <c r="O39" s="2">
        <v>669002500000</v>
      </c>
      <c r="P39" s="1">
        <v>624.28</v>
      </c>
      <c r="Q39" s="1">
        <v>1571.2</v>
      </c>
    </row>
    <row r="40" spans="1:17" x14ac:dyDescent="0.45">
      <c r="C40" s="3"/>
      <c r="D40" s="3"/>
      <c r="E40" s="3"/>
      <c r="H40" s="3"/>
    </row>
    <row r="41" spans="1:17" x14ac:dyDescent="0.45">
      <c r="D41" s="3"/>
      <c r="E41" s="3"/>
      <c r="H41" s="3"/>
    </row>
    <row r="42" spans="1:17" x14ac:dyDescent="0.45">
      <c r="D42" s="3"/>
      <c r="E42" s="3"/>
      <c r="H42" s="3"/>
    </row>
    <row r="43" spans="1:17" x14ac:dyDescent="0.45">
      <c r="A43" s="8" t="s">
        <v>39</v>
      </c>
      <c r="B43" s="1"/>
      <c r="C43" s="2"/>
      <c r="D43" s="16" t="s">
        <v>47</v>
      </c>
      <c r="E43" s="16"/>
      <c r="F43" s="16"/>
      <c r="G43" s="16"/>
      <c r="H43" s="16"/>
      <c r="I43" s="16"/>
      <c r="J43" s="17" t="s">
        <v>54</v>
      </c>
      <c r="K43" s="17"/>
      <c r="L43" s="17"/>
      <c r="M43" s="17"/>
      <c r="N43" s="17"/>
      <c r="O43" s="17"/>
    </row>
    <row r="44" spans="1:17" x14ac:dyDescent="0.45">
      <c r="A44" s="1" t="s">
        <v>8</v>
      </c>
      <c r="B44" s="1" t="s">
        <v>55</v>
      </c>
      <c r="C44" s="2" t="s">
        <v>40</v>
      </c>
      <c r="D44" s="2" t="s">
        <v>41</v>
      </c>
      <c r="E44" s="2" t="s">
        <v>42</v>
      </c>
      <c r="F44" s="2" t="s">
        <v>43</v>
      </c>
      <c r="G44" s="2" t="s">
        <v>44</v>
      </c>
      <c r="H44" s="2" t="s">
        <v>45</v>
      </c>
      <c r="I44" s="2" t="s">
        <v>46</v>
      </c>
      <c r="J44" s="2" t="s">
        <v>48</v>
      </c>
      <c r="K44" s="2" t="s">
        <v>49</v>
      </c>
      <c r="L44" s="2" t="s">
        <v>50</v>
      </c>
      <c r="M44" s="2" t="s">
        <v>51</v>
      </c>
      <c r="N44" s="2" t="s">
        <v>52</v>
      </c>
      <c r="O44" s="2" t="s">
        <v>53</v>
      </c>
    </row>
    <row r="45" spans="1:17" x14ac:dyDescent="0.45">
      <c r="A45" s="1">
        <v>1</v>
      </c>
      <c r="B45" s="1" t="s">
        <v>71</v>
      </c>
      <c r="C45" s="2">
        <f>D14</f>
        <v>53.011576271861571</v>
      </c>
      <c r="D45" s="2">
        <f>SQRT(D24)/(2*PI())</f>
        <v>2164.9314026257775</v>
      </c>
      <c r="E45" s="2">
        <f>SQRT(D25)/(2*PI())</f>
        <v>1707.5849475663304</v>
      </c>
      <c r="F45" s="2">
        <f>SQRT(D26)/(2*PI())</f>
        <v>1833.383430960442</v>
      </c>
      <c r="G45" s="1">
        <f>SQRT(D27)/(2*PI())</f>
        <v>1703.660556497791</v>
      </c>
      <c r="H45" s="1">
        <f>SQRT(D28)/(2*PI())</f>
        <v>1736.8180136183732</v>
      </c>
      <c r="I45" s="9" t="s">
        <v>35</v>
      </c>
      <c r="J45" s="1">
        <f>SQRT(D34)/(2*PI())</f>
        <v>2164.9314026257775</v>
      </c>
      <c r="K45" s="1">
        <f>SQRT(D35)/(2*PI())</f>
        <v>1707.5849475663304</v>
      </c>
      <c r="L45" s="1">
        <f>SQRT(D36)/(2*PI())</f>
        <v>1833.383430960442</v>
      </c>
      <c r="M45" s="1">
        <f>SQRT(D37)/(2*PI())</f>
        <v>1703.660556497791</v>
      </c>
      <c r="N45" s="1">
        <f>SQRT(D38)/(2*PI())</f>
        <v>1736.8180136183732</v>
      </c>
      <c r="O45" s="1">
        <f>SQRT(D39)/(2*PI())</f>
        <v>1702.8150918761937</v>
      </c>
    </row>
    <row r="46" spans="1:17" x14ac:dyDescent="0.45">
      <c r="A46" s="1">
        <v>2</v>
      </c>
      <c r="B46" s="1" t="s">
        <v>71</v>
      </c>
      <c r="C46" s="2">
        <f>D15</f>
        <v>332.21915898994905</v>
      </c>
      <c r="D46" s="2">
        <f>SQRT(E24)/(2*PI())</f>
        <v>13521.3435019152</v>
      </c>
      <c r="E46" s="2">
        <f>SQRT(E25)/(2*PI())</f>
        <v>10669.944902313568</v>
      </c>
      <c r="F46" s="2">
        <f>SQRT(E26)/(2*PI())</f>
        <v>11453.749990874909</v>
      </c>
      <c r="G46" s="1">
        <f>SQRT(E27)/(2*PI())</f>
        <v>10643.378980094525</v>
      </c>
      <c r="H46" s="1">
        <f>SQRT(E28)/(2*PI())</f>
        <v>10850.433038530407</v>
      </c>
      <c r="I46" s="9" t="s">
        <v>35</v>
      </c>
      <c r="J46" s="1">
        <f>SQRT(E34)/(2*PI())</f>
        <v>13521.3435019152</v>
      </c>
      <c r="K46" s="1">
        <f>SQRT(E35)/(2*PI())</f>
        <v>10669.944902313568</v>
      </c>
      <c r="L46" s="1">
        <f>SQRT(E36)/(2*PI())</f>
        <v>11453.749990874909</v>
      </c>
      <c r="M46" s="1">
        <f>SQRT(E37)/(2*PI())</f>
        <v>10643.378980094525</v>
      </c>
      <c r="N46" s="1">
        <f>SQRT(E38)/(2*PI())</f>
        <v>10850.433038530407</v>
      </c>
      <c r="O46" s="1">
        <f>SQRT(E39)/(2*PI())</f>
        <v>10637.904966816786</v>
      </c>
    </row>
    <row r="47" spans="1:17" x14ac:dyDescent="0.45">
      <c r="A47" s="1">
        <v>3</v>
      </c>
      <c r="B47" s="1" t="s">
        <v>72</v>
      </c>
      <c r="C47" s="10" t="s">
        <v>35</v>
      </c>
      <c r="D47" s="2">
        <f>SQRT(F24)/(2*PI())</f>
        <v>16421.582039735236</v>
      </c>
      <c r="E47" s="2">
        <f>SQRT(F25)/(2*PI())</f>
        <v>16122.262189047184</v>
      </c>
      <c r="F47" s="2">
        <f>SQRT(F26)/(2*PI())</f>
        <v>16211.311878701756</v>
      </c>
      <c r="G47" s="1">
        <f>SQRT(F27)/(2*PI())</f>
        <v>16042.463003160114</v>
      </c>
      <c r="H47" s="1">
        <f>SQRT(F28)/(2*PI())</f>
        <v>16082.423903271216</v>
      </c>
      <c r="I47" s="9" t="s">
        <v>35</v>
      </c>
      <c r="J47" s="1">
        <f>SQRT(F34)/(2*PI())</f>
        <v>16421.582039735236</v>
      </c>
      <c r="K47" s="1">
        <f>SQRT(F35)/(2*PI())</f>
        <v>16122.262189047184</v>
      </c>
      <c r="L47" s="1">
        <f>SQRT(F36)/(2*PI())</f>
        <v>16211.311878701756</v>
      </c>
      <c r="M47" s="1">
        <f>SQRT(F37)/(2*PI())</f>
        <v>16042.463003160114</v>
      </c>
      <c r="N47" s="1">
        <f>SQRT(F38)/(2*PI())</f>
        <v>16082.423903271216</v>
      </c>
      <c r="O47" s="1">
        <f>SQRT(F39)/(2*PI())</f>
        <v>16032.836395990915</v>
      </c>
    </row>
    <row r="48" spans="1:17" x14ac:dyDescent="0.45">
      <c r="A48" s="1">
        <v>4</v>
      </c>
      <c r="B48" s="1" t="s">
        <v>73</v>
      </c>
      <c r="C48" s="2">
        <f>C14</f>
        <v>530.11576271861566</v>
      </c>
      <c r="D48" s="2">
        <f>SQRT(G24)/(2*PI())</f>
        <v>16482.713231929214</v>
      </c>
      <c r="E48" s="2">
        <f>SQRT(G25)/(2*PI())</f>
        <v>16330.956879893858</v>
      </c>
      <c r="F48" s="2">
        <f>SQRT(G26)/(2*PI())</f>
        <v>16349.435062639348</v>
      </c>
      <c r="G48" s="1">
        <f>SQRT(G27)/(2*PI())</f>
        <v>16320.514907011853</v>
      </c>
      <c r="H48" s="1">
        <f>SQRT(G28)/(2*PI())</f>
        <v>16325.72897050895</v>
      </c>
      <c r="I48" s="9" t="s">
        <v>35</v>
      </c>
      <c r="J48" s="1">
        <f>SQRT(G34)/(2*PI())</f>
        <v>16482.713231929214</v>
      </c>
      <c r="K48" s="1">
        <f>SQRT(G35)/(2*PI())</f>
        <v>16330.956879893858</v>
      </c>
      <c r="L48" s="1">
        <f>SQRT(G36)/(2*PI())</f>
        <v>16349.435062639348</v>
      </c>
      <c r="M48" s="1">
        <f>SQRT(G37)/(2*PI())</f>
        <v>16320.514907011853</v>
      </c>
      <c r="N48" s="1">
        <f>SQRT(G38)/(2*PI())</f>
        <v>16325.72897050895</v>
      </c>
      <c r="O48" s="1">
        <f>SQRT(G39)/(2*PI())</f>
        <v>16316.176343612369</v>
      </c>
    </row>
    <row r="49" spans="1:15" x14ac:dyDescent="0.45">
      <c r="A49" s="1">
        <v>5</v>
      </c>
      <c r="B49" s="1" t="s">
        <v>71</v>
      </c>
      <c r="C49" s="2">
        <f>D16</f>
        <v>930.02063556137239</v>
      </c>
      <c r="D49" s="2">
        <f>SQRT(H24)/(2*PI())</f>
        <v>37865.503073717126</v>
      </c>
      <c r="E49" s="2">
        <f>SQRT(H25)/(2*PI())</f>
        <v>29865.390085075069</v>
      </c>
      <c r="F49" s="2">
        <f>SQRT(H26)/(2*PI())</f>
        <v>32066.529876875822</v>
      </c>
      <c r="G49" s="1">
        <f>SQRT(H27)/(2*PI())</f>
        <v>29779.501773682237</v>
      </c>
      <c r="H49" s="1">
        <f>SQRT(H28)/(2*PI())</f>
        <v>30363.8977172792</v>
      </c>
      <c r="I49" s="9" t="s">
        <v>35</v>
      </c>
      <c r="J49" s="1">
        <f>SQRT(H34)/(2*PI())</f>
        <v>37865.503073717126</v>
      </c>
      <c r="K49" s="1">
        <f>SQRT(H35)/(2*PI())</f>
        <v>29865.390085075069</v>
      </c>
      <c r="L49" s="1">
        <f>SQRT(H36)/(2*PI())</f>
        <v>32066.529876875822</v>
      </c>
      <c r="M49" s="1">
        <f>SQRT(H37)/(2*PI())</f>
        <v>29779.501773682237</v>
      </c>
      <c r="N49" s="1">
        <f>SQRT(D38)/(2*PI())</f>
        <v>1736.8180136183732</v>
      </c>
      <c r="O49" s="1">
        <f>SQRT(H39)/(2*PI())</f>
        <v>29763.19140051234</v>
      </c>
    </row>
    <row r="50" spans="1:15" x14ac:dyDescent="0.45">
      <c r="A50" s="1">
        <v>6</v>
      </c>
      <c r="B50" s="1" t="s">
        <v>72</v>
      </c>
      <c r="C50" s="10" t="s">
        <v>35</v>
      </c>
      <c r="D50" s="2">
        <f>SQRT(I24)/(2*PI())</f>
        <v>50999.04037284285</v>
      </c>
      <c r="E50" s="2">
        <f>SQRT(I25)/(2*PI())</f>
        <v>49334.17911818892</v>
      </c>
      <c r="F50" s="2">
        <f>SQRT(I26)/(2*PI())</f>
        <v>49757.562625930252</v>
      </c>
      <c r="G50" s="1">
        <f>SQRT(I27)/(2*PI())</f>
        <v>49082.641307993741</v>
      </c>
      <c r="H50" s="1">
        <f>SQRT(I28)/(2*PI())</f>
        <v>49245.245055212537</v>
      </c>
      <c r="I50" s="9" t="s">
        <v>35</v>
      </c>
      <c r="J50" s="1">
        <f>SQRT(I34)/(2*PI())</f>
        <v>50999.04037284285</v>
      </c>
      <c r="K50" s="1">
        <f>SQRT(I35)/(2*PI())</f>
        <v>49334.17911818892</v>
      </c>
      <c r="L50" s="1">
        <f>SQRT(I36)/(2*PI())</f>
        <v>49757.562625930252</v>
      </c>
      <c r="M50" s="1">
        <f>SQRT(I37)/(2*PI())</f>
        <v>49082.641307993741</v>
      </c>
      <c r="N50" s="1">
        <f>SQRT(I38)/(2*PI())</f>
        <v>49245.245055212537</v>
      </c>
      <c r="O50" s="1">
        <f>SQRT(I39)/(2*PI())</f>
        <v>49052.397770112424</v>
      </c>
    </row>
    <row r="51" spans="1:15" x14ac:dyDescent="0.45">
      <c r="A51" s="1">
        <v>7</v>
      </c>
      <c r="B51" s="1" t="s">
        <v>71</v>
      </c>
      <c r="C51" s="2">
        <f>D17</f>
        <v>1822.8769177445708</v>
      </c>
      <c r="D51" s="2">
        <f>SQRT(J24)/(2*PI())</f>
        <v>74310.889933580009</v>
      </c>
      <c r="E51" s="2">
        <f>SQRT(J25)/(2*PI())</f>
        <v>58520.885182598548</v>
      </c>
      <c r="F51" s="2">
        <f>SQRT(J26)/(2*PI())</f>
        <v>62871.259012972638</v>
      </c>
      <c r="G51" s="1">
        <f>SQRT(J27)/(2*PI())</f>
        <v>58320.569348502613</v>
      </c>
      <c r="H51" s="1">
        <f>SQRT(J28)/(2*PI())</f>
        <v>59483.635671867305</v>
      </c>
      <c r="I51" s="9" t="s">
        <v>35</v>
      </c>
      <c r="J51" s="1">
        <f>SQRT(J34)/(2*PI())</f>
        <v>74310.889933580009</v>
      </c>
      <c r="K51" s="1">
        <f>SQRT(J35)/(2*PI())</f>
        <v>58520.885182598548</v>
      </c>
      <c r="L51" s="1">
        <f>SQRT(J36)/(2*PI())</f>
        <v>62871.259012972638</v>
      </c>
      <c r="M51" s="1">
        <f>SQRT(J37)/(2*PI())</f>
        <v>58320.569348502613</v>
      </c>
      <c r="N51" s="1">
        <f>SQRT(J38)/(2*PI())</f>
        <v>59483.635671867305</v>
      </c>
      <c r="O51" s="1">
        <f>SQRT(J39)/(2*PI())</f>
        <v>58286.029990759533</v>
      </c>
    </row>
    <row r="52" spans="1:15" x14ac:dyDescent="0.45">
      <c r="A52" s="1">
        <v>8</v>
      </c>
      <c r="B52" s="1" t="s">
        <v>72</v>
      </c>
      <c r="C52" s="10" t="s">
        <v>35</v>
      </c>
      <c r="D52" s="2">
        <f>SQRT(K24)/(2*PI())</f>
        <v>88410.348843919084</v>
      </c>
      <c r="E52" s="2">
        <f>SQRT(K25)/(2*PI())</f>
        <v>85312.275320397588</v>
      </c>
      <c r="F52" s="2">
        <f>SQRT(K26)/(2*PI())</f>
        <v>86501.670594454714</v>
      </c>
      <c r="G52" s="1">
        <f>SQRT(K27)/(2*PI())</f>
        <v>84852.603770134461</v>
      </c>
      <c r="H52" s="1">
        <f>SQRT(K28)/(2*PI())</f>
        <v>85256.734570781933</v>
      </c>
      <c r="I52" s="9" t="s">
        <v>35</v>
      </c>
      <c r="J52" s="1">
        <f>SQRT(K34)/(2*PI())</f>
        <v>88410.348843919084</v>
      </c>
      <c r="K52" s="1">
        <f>SQRT(K35)/(2*PI())</f>
        <v>85312.275320397588</v>
      </c>
      <c r="L52" s="1">
        <f>SQRT(K36)/(2*PI())</f>
        <v>86501.670594454714</v>
      </c>
      <c r="M52" s="1">
        <f>SQRT(K37)/(2*PI())</f>
        <v>84852.603770134461</v>
      </c>
      <c r="N52" s="1">
        <f>SQRT(K38)/(2*PI())</f>
        <v>85256.734570781933</v>
      </c>
      <c r="O52" s="1">
        <f>SQRT(K39)/(2*PI())</f>
        <v>84797.687962205207</v>
      </c>
    </row>
    <row r="53" spans="1:15" x14ac:dyDescent="0.45">
      <c r="A53" s="1">
        <v>9</v>
      </c>
      <c r="B53" s="1" t="s">
        <v>73</v>
      </c>
      <c r="C53" s="2">
        <f>C15</f>
        <v>3322.1915898994907</v>
      </c>
      <c r="D53" s="2">
        <f>SQRT(L24)/(2*PI())</f>
        <v>89887.254229566475</v>
      </c>
      <c r="E53" s="2">
        <f>SQRT(L25)/(2*PI())</f>
        <v>87881.592462543107</v>
      </c>
      <c r="F53" s="2">
        <f>SQRT(L26)/(2*PI())</f>
        <v>87993.772854885974</v>
      </c>
      <c r="G53" s="1">
        <f>SQRT(L27)/(2*PI())</f>
        <v>87832.939828305258</v>
      </c>
      <c r="H53" s="1">
        <f>SQRT(L28)/(2*PI())</f>
        <v>87863.878814818454</v>
      </c>
      <c r="I53" s="9" t="s">
        <v>35</v>
      </c>
      <c r="J53" s="1">
        <f>SQRT(L34)/(2*PI())</f>
        <v>89887.254229566475</v>
      </c>
      <c r="K53" s="1">
        <f>SQRT(L35)/(2*PI())</f>
        <v>87881.592462543107</v>
      </c>
      <c r="L53" s="1">
        <f>SQRT(L36)/(2*PI())</f>
        <v>87993.772854885974</v>
      </c>
      <c r="M53" s="1">
        <f>SQRT(L37)/(2*PI())</f>
        <v>87832.939828305258</v>
      </c>
      <c r="N53" s="1">
        <f>SQRT(L38)/(2*PI())</f>
        <v>87863.878814818454</v>
      </c>
      <c r="O53" s="1">
        <f>SQRT(L39)/(2*PI())</f>
        <v>87813.139502321457</v>
      </c>
    </row>
    <row r="54" spans="1:15" x14ac:dyDescent="0.45">
      <c r="A54" s="1">
        <v>10</v>
      </c>
      <c r="B54" s="1" t="s">
        <v>71</v>
      </c>
      <c r="C54" s="2">
        <f>D18</f>
        <v>3013.3435927153887</v>
      </c>
      <c r="D54" s="2">
        <f>SQRT(M24)/(2*PI())</f>
        <v>122975.92563195027</v>
      </c>
      <c r="E54" s="2">
        <f>SQRT(M25)/(2*PI())</f>
        <v>96620.041556002587</v>
      </c>
      <c r="F54" s="2">
        <f>SQRT(M26)/(2*PI())</f>
        <v>103887.55248493153</v>
      </c>
      <c r="G54" s="1">
        <f>SQRT(M27)/(2*PI())</f>
        <v>96225.597174889917</v>
      </c>
      <c r="H54" s="1">
        <f>SQRT(M28)/(2*PI())</f>
        <v>98184.063348159296</v>
      </c>
      <c r="I54" s="9" t="s">
        <v>35</v>
      </c>
      <c r="J54" s="1">
        <f>SQRT(M34)/(2*PI())</f>
        <v>122975.92563195027</v>
      </c>
      <c r="K54" s="1">
        <f>SQRT(M35)/(2*PI())</f>
        <v>96620.041556002587</v>
      </c>
      <c r="L54" s="1">
        <f>SQRT(M36)/(2*PI())</f>
        <v>103887.55248493153</v>
      </c>
      <c r="M54" s="1">
        <f>SQRT(M37)/(2*PI())</f>
        <v>96225.597174889917</v>
      </c>
      <c r="N54" s="1">
        <f>SQRT(M38)/(2*PI())</f>
        <v>98184.063348159296</v>
      </c>
      <c r="O54" s="1">
        <f>SQRT(M39)/(2*PI())</f>
        <v>96163.676684585196</v>
      </c>
    </row>
    <row r="55" spans="1:15" x14ac:dyDescent="0.45">
      <c r="A55" s="1">
        <v>11</v>
      </c>
      <c r="B55" s="1" t="s">
        <v>72</v>
      </c>
      <c r="C55" s="9" t="s">
        <v>35</v>
      </c>
      <c r="D55" s="2">
        <f>SQRT(N24)/(2*PI())</f>
        <v>130394.21804807795</v>
      </c>
      <c r="E55" s="2">
        <f>SQRT(N25)/(2*PI())</f>
        <v>125543.66477350565</v>
      </c>
      <c r="F55" s="2">
        <f>SQRT(N26)/(2*PI())</f>
        <v>128132.25337887551</v>
      </c>
      <c r="G55" s="1">
        <f>SQRT(N27)/(2*PI())</f>
        <v>124815.32984209448</v>
      </c>
      <c r="H55" s="1">
        <f>SQRT(N28)/(2*PI())</f>
        <v>125637.33949998188</v>
      </c>
      <c r="I55" s="9" t="s">
        <v>35</v>
      </c>
      <c r="J55" s="1">
        <f>SQRT(N34)/(2*PI())</f>
        <v>130394.21804807795</v>
      </c>
      <c r="K55" s="1">
        <f>SQRT(N35)/(2*PI())</f>
        <v>125543.66477350565</v>
      </c>
      <c r="L55" s="1">
        <f>SQRT(N36)/(2*PI())</f>
        <v>128132.25337887551</v>
      </c>
      <c r="M55" s="1">
        <f>SQRT(N37)/(2*PI())</f>
        <v>124815.32984209448</v>
      </c>
      <c r="N55" s="1">
        <f>SQRT(N38)/(2*PI())</f>
        <v>125637.33949998188</v>
      </c>
      <c r="O55" s="1">
        <f>SQRT(N39)/(2*PI())</f>
        <v>124729.26282828844</v>
      </c>
    </row>
    <row r="56" spans="1:15" x14ac:dyDescent="0.45">
      <c r="A56" s="1">
        <v>12</v>
      </c>
      <c r="B56" s="9" t="s">
        <v>35</v>
      </c>
      <c r="C56" s="9" t="s">
        <v>35</v>
      </c>
      <c r="D56" s="2">
        <f>SQRT(O24)/(2*PI())</f>
        <v>135379.48104703549</v>
      </c>
      <c r="E56" s="2">
        <f>SQRT(O25)/(2*PI())</f>
        <v>130229.9070955027</v>
      </c>
      <c r="F56" s="2">
        <f>SQRT(O26)/(2*PI())</f>
        <v>130255.94863708959</v>
      </c>
      <c r="G56" s="1">
        <f>SQRT(O27)/(2*PI())</f>
        <v>130192.77090193835</v>
      </c>
      <c r="H56" s="1">
        <f>SQRT(O28)/(2*PI())</f>
        <v>130201.08807312233</v>
      </c>
      <c r="I56" s="9" t="s">
        <v>35</v>
      </c>
      <c r="J56" s="1">
        <f>SQRT(O34)/(2*PI())</f>
        <v>135379.48104703549</v>
      </c>
      <c r="K56" s="1">
        <f>SQRT(O35)/(2*PI())</f>
        <v>130229.9070955027</v>
      </c>
      <c r="L56" s="1">
        <f>SQRT(O36)/(2*PI())</f>
        <v>130255.94863708959</v>
      </c>
      <c r="M56" s="1">
        <f>SQRT(O37)/(2*PI())</f>
        <v>130192.77090193835</v>
      </c>
      <c r="N56" s="1">
        <f>SQRT(O38)/(2*PI())</f>
        <v>130201.08807312233</v>
      </c>
      <c r="O56" s="1">
        <f>SQRT(O39)/(2*PI())</f>
        <v>130176.92303139128</v>
      </c>
    </row>
    <row r="59" spans="1:15" x14ac:dyDescent="0.45">
      <c r="F59" s="3"/>
      <c r="G59" s="7" t="s">
        <v>74</v>
      </c>
    </row>
    <row r="60" spans="1:15" x14ac:dyDescent="0.45">
      <c r="A60" s="7" t="s">
        <v>63</v>
      </c>
      <c r="F60" s="3"/>
      <c r="G60" s="7" t="s">
        <v>8</v>
      </c>
      <c r="H60" s="7" t="s">
        <v>75</v>
      </c>
      <c r="I60" s="7" t="s">
        <v>48</v>
      </c>
      <c r="J60" s="7" t="s">
        <v>49</v>
      </c>
      <c r="K60" s="7" t="s">
        <v>50</v>
      </c>
      <c r="L60" s="7" t="s">
        <v>51</v>
      </c>
      <c r="M60" s="7" t="s">
        <v>52</v>
      </c>
      <c r="N60" s="7" t="s">
        <v>53</v>
      </c>
    </row>
    <row r="61" spans="1:15" x14ac:dyDescent="0.45">
      <c r="F61" s="3"/>
      <c r="G61">
        <v>1</v>
      </c>
      <c r="H61" s="11">
        <f>C45</f>
        <v>53.011576271861571</v>
      </c>
      <c r="I61">
        <v>2164.9314026257775</v>
      </c>
      <c r="J61">
        <v>1707.5849475663304</v>
      </c>
      <c r="K61">
        <v>1833.383430960442</v>
      </c>
      <c r="L61">
        <v>1703.660556497791</v>
      </c>
      <c r="M61">
        <v>1736.8180136183732</v>
      </c>
      <c r="N61">
        <v>1702.8150918761937</v>
      </c>
    </row>
    <row r="62" spans="1:15" x14ac:dyDescent="0.45">
      <c r="A62" s="8" t="s">
        <v>56</v>
      </c>
      <c r="B62" s="8" t="s">
        <v>64</v>
      </c>
      <c r="C62" s="8" t="s">
        <v>65</v>
      </c>
      <c r="F62" s="3"/>
      <c r="G62">
        <v>2</v>
      </c>
      <c r="H62" s="11">
        <f>C46</f>
        <v>332.21915898994905</v>
      </c>
      <c r="I62">
        <v>13521.3435019152</v>
      </c>
      <c r="J62">
        <v>10669.944902313568</v>
      </c>
      <c r="K62">
        <v>11453.749990874909</v>
      </c>
      <c r="L62">
        <v>10643.378980094525</v>
      </c>
      <c r="M62">
        <v>10850.433038530407</v>
      </c>
      <c r="N62">
        <v>10637.904966816786</v>
      </c>
    </row>
    <row r="63" spans="1:15" x14ac:dyDescent="0.45">
      <c r="A63" s="1" t="s">
        <v>57</v>
      </c>
      <c r="B63" s="1">
        <v>0.28000000000000003</v>
      </c>
      <c r="C63" s="1">
        <v>0.3</v>
      </c>
      <c r="F63" s="3"/>
      <c r="G63">
        <v>3</v>
      </c>
      <c r="H63" s="11">
        <f>C48</f>
        <v>530.11576271861566</v>
      </c>
      <c r="I63">
        <v>16482.713231929214</v>
      </c>
      <c r="J63">
        <v>16330.956879893858</v>
      </c>
      <c r="K63">
        <v>16349.435062639348</v>
      </c>
      <c r="L63">
        <v>16320.514907011853</v>
      </c>
      <c r="M63">
        <v>16325.72897050895</v>
      </c>
      <c r="N63">
        <v>16316.176343612369</v>
      </c>
    </row>
    <row r="64" spans="1:15" x14ac:dyDescent="0.45">
      <c r="A64" s="1" t="s">
        <v>58</v>
      </c>
      <c r="B64" s="1">
        <v>2.14</v>
      </c>
      <c r="C64" s="1">
        <v>2.2200000000000002</v>
      </c>
      <c r="F64" s="3"/>
      <c r="G64">
        <v>4</v>
      </c>
      <c r="H64" s="11">
        <f>C49</f>
        <v>930.02063556137239</v>
      </c>
      <c r="I64">
        <v>37865.503073717126</v>
      </c>
      <c r="J64">
        <v>29865.390085075069</v>
      </c>
      <c r="K64">
        <v>32066.529876875822</v>
      </c>
      <c r="L64">
        <v>29779.501773682237</v>
      </c>
      <c r="M64">
        <v>1736.8180136183732</v>
      </c>
      <c r="N64">
        <v>29763.19140051234</v>
      </c>
    </row>
    <row r="65" spans="1:14" x14ac:dyDescent="0.45">
      <c r="A65" s="1" t="s">
        <v>59</v>
      </c>
      <c r="B65" s="1">
        <v>1.78</v>
      </c>
      <c r="C65" s="1">
        <v>2.08</v>
      </c>
      <c r="F65" s="3"/>
      <c r="G65">
        <v>5</v>
      </c>
      <c r="H65" s="11">
        <f>C51</f>
        <v>1822.8769177445708</v>
      </c>
      <c r="I65">
        <v>74310.889933580009</v>
      </c>
      <c r="J65">
        <v>58520.885182598548</v>
      </c>
      <c r="K65">
        <v>62871.259012972638</v>
      </c>
      <c r="L65">
        <v>58320.569348502613</v>
      </c>
      <c r="M65">
        <v>59483.635671867305</v>
      </c>
      <c r="N65">
        <v>58286.029990759533</v>
      </c>
    </row>
    <row r="66" spans="1:14" x14ac:dyDescent="0.45">
      <c r="A66" s="1" t="s">
        <v>60</v>
      </c>
      <c r="B66" s="1">
        <v>23.19</v>
      </c>
      <c r="C66" s="1">
        <v>24.52</v>
      </c>
      <c r="F66" s="3"/>
      <c r="G66">
        <v>6</v>
      </c>
      <c r="H66" s="11">
        <f>C53</f>
        <v>3322.1915898994907</v>
      </c>
      <c r="I66">
        <v>89887.254229566475</v>
      </c>
      <c r="J66">
        <v>87881.592462543107</v>
      </c>
      <c r="K66">
        <v>87993.772854885974</v>
      </c>
      <c r="L66">
        <v>87832.939828305258</v>
      </c>
      <c r="M66">
        <v>87863.878814818454</v>
      </c>
      <c r="N66">
        <v>87813.139502321457</v>
      </c>
    </row>
    <row r="67" spans="1:14" x14ac:dyDescent="0.45">
      <c r="A67" s="1" t="s">
        <v>61</v>
      </c>
      <c r="B67" s="1">
        <v>131.86000000000001</v>
      </c>
      <c r="C67" s="1">
        <v>29.47</v>
      </c>
      <c r="F67" s="3"/>
      <c r="G67">
        <v>7</v>
      </c>
      <c r="H67" s="11">
        <f>C54</f>
        <v>3013.3435927153887</v>
      </c>
      <c r="I67">
        <v>122975.92563195027</v>
      </c>
      <c r="J67">
        <v>96620.041556002587</v>
      </c>
      <c r="K67">
        <v>103887.55248493153</v>
      </c>
      <c r="L67">
        <v>96225.597174889917</v>
      </c>
      <c r="M67">
        <v>98184.063348159296</v>
      </c>
      <c r="N67">
        <v>96163.676684585196</v>
      </c>
    </row>
    <row r="68" spans="1:14" x14ac:dyDescent="0.45">
      <c r="A68" s="1" t="s">
        <v>62</v>
      </c>
      <c r="B68" s="1" t="s">
        <v>35</v>
      </c>
      <c r="C68" s="1">
        <f>P39</f>
        <v>624.28</v>
      </c>
      <c r="F68" s="3"/>
    </row>
    <row r="69" spans="1:14" x14ac:dyDescent="0.45">
      <c r="F69" s="3"/>
    </row>
    <row r="70" spans="1:14" x14ac:dyDescent="0.45">
      <c r="F70" s="3"/>
    </row>
    <row r="71" spans="1:14" x14ac:dyDescent="0.45">
      <c r="B71" s="13" t="s">
        <v>32</v>
      </c>
      <c r="C71" s="14"/>
      <c r="D71" s="14"/>
      <c r="E71" s="15"/>
    </row>
    <row r="72" spans="1:14" x14ac:dyDescent="0.45">
      <c r="A72" s="1" t="s">
        <v>66</v>
      </c>
      <c r="B72" s="1" t="s">
        <v>67</v>
      </c>
      <c r="C72" s="1" t="s">
        <v>68</v>
      </c>
      <c r="D72" s="1" t="s">
        <v>69</v>
      </c>
      <c r="E72" s="1" t="s">
        <v>70</v>
      </c>
    </row>
    <row r="73" spans="1:14" x14ac:dyDescent="0.45">
      <c r="A73" s="1">
        <v>500</v>
      </c>
      <c r="B73" s="1">
        <v>0.28000000000000003</v>
      </c>
      <c r="C73" s="1">
        <v>2.14</v>
      </c>
      <c r="D73" s="1">
        <v>0.3</v>
      </c>
      <c r="E73" s="1">
        <v>2.2200000000000002</v>
      </c>
    </row>
    <row r="74" spans="1:14" x14ac:dyDescent="0.45">
      <c r="A74" s="1">
        <v>4000</v>
      </c>
      <c r="B74" s="1">
        <v>1.78</v>
      </c>
      <c r="C74" s="1">
        <v>23.19</v>
      </c>
      <c r="D74" s="1">
        <v>2.08</v>
      </c>
      <c r="E74" s="1">
        <v>24.52</v>
      </c>
    </row>
    <row r="75" spans="1:14" x14ac:dyDescent="0.45">
      <c r="A75" s="1">
        <v>32000</v>
      </c>
      <c r="B75" s="1">
        <v>131.86000000000001</v>
      </c>
      <c r="C75" s="9" t="s">
        <v>35</v>
      </c>
      <c r="D75" s="1">
        <v>29.47</v>
      </c>
      <c r="E75" s="1">
        <f>P39</f>
        <v>624.28</v>
      </c>
    </row>
    <row r="78" spans="1:14" x14ac:dyDescent="0.45">
      <c r="A78" s="8" t="s">
        <v>76</v>
      </c>
      <c r="B78" s="1"/>
      <c r="C78" s="1"/>
    </row>
    <row r="79" spans="1:14" x14ac:dyDescent="0.45">
      <c r="A79" s="8" t="s">
        <v>66</v>
      </c>
      <c r="B79" s="8" t="s">
        <v>77</v>
      </c>
      <c r="C79" s="8" t="s">
        <v>78</v>
      </c>
      <c r="D79" s="12" t="s">
        <v>75</v>
      </c>
    </row>
    <row r="80" spans="1:14" x14ac:dyDescent="0.45">
      <c r="A80" s="1">
        <v>500</v>
      </c>
      <c r="B80" s="1">
        <v>2164.9314026257775</v>
      </c>
      <c r="C80" s="1">
        <v>1707.5849475663304</v>
      </c>
      <c r="D80" s="11">
        <f>H61</f>
        <v>53.011576271861571</v>
      </c>
    </row>
    <row r="81" spans="1:4" x14ac:dyDescent="0.45">
      <c r="A81" s="1">
        <v>4000</v>
      </c>
      <c r="B81" s="1">
        <v>1833.383430960442</v>
      </c>
      <c r="C81" s="1">
        <v>1703.660556497791</v>
      </c>
      <c r="D81" s="11">
        <f>H61</f>
        <v>53.011576271861571</v>
      </c>
    </row>
    <row r="82" spans="1:4" x14ac:dyDescent="0.45">
      <c r="A82" s="1">
        <v>32000</v>
      </c>
      <c r="B82" s="1">
        <v>1736.8180136183732</v>
      </c>
      <c r="C82" s="1">
        <v>1702.8150918761937</v>
      </c>
      <c r="D82" s="11">
        <f>H61</f>
        <v>53.011576271861571</v>
      </c>
    </row>
  </sheetData>
  <mergeCells count="8">
    <mergeCell ref="B71:E71"/>
    <mergeCell ref="D43:I43"/>
    <mergeCell ref="J43:O43"/>
    <mergeCell ref="A1:C1"/>
    <mergeCell ref="C12:D12"/>
    <mergeCell ref="A11:D11"/>
    <mergeCell ref="D22:O22"/>
    <mergeCell ref="D32:O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8179-6087-422C-9C81-F10ABB21D220}">
  <dimension ref="A1:C31"/>
  <sheetViews>
    <sheetView workbookViewId="0">
      <selection activeCell="F10" sqref="F10"/>
    </sheetView>
  </sheetViews>
  <sheetFormatPr defaultRowHeight="14.25" x14ac:dyDescent="0.45"/>
  <cols>
    <col min="1" max="1" width="18.73046875" bestFit="1" customWidth="1"/>
    <col min="2" max="2" width="10.73046875" bestFit="1" customWidth="1"/>
    <col min="3" max="3" width="14.3984375" bestFit="1" customWidth="1"/>
  </cols>
  <sheetData>
    <row r="1" spans="1:3" x14ac:dyDescent="0.45">
      <c r="A1" s="7" t="s">
        <v>79</v>
      </c>
    </row>
    <row r="3" spans="1:3" x14ac:dyDescent="0.45">
      <c r="A3" s="18" t="s">
        <v>80</v>
      </c>
      <c r="B3" s="18"/>
      <c r="C3" s="18"/>
    </row>
    <row r="4" spans="1:3" x14ac:dyDescent="0.45">
      <c r="A4" s="1" t="s">
        <v>8</v>
      </c>
      <c r="B4" s="1" t="s">
        <v>81</v>
      </c>
      <c r="C4" s="1" t="s">
        <v>82</v>
      </c>
    </row>
    <row r="5" spans="1:3" x14ac:dyDescent="0.45">
      <c r="A5" s="1">
        <v>1</v>
      </c>
      <c r="B5" s="2">
        <v>141273200</v>
      </c>
      <c r="C5" s="1">
        <f>SQRT(B5)/(2*PI())</f>
        <v>1891.6902389754985</v>
      </c>
    </row>
    <row r="6" spans="1:3" x14ac:dyDescent="0.45">
      <c r="A6" s="1">
        <v>2</v>
      </c>
      <c r="B6" s="2">
        <v>3933420000</v>
      </c>
      <c r="C6" s="1">
        <f t="shared" ref="C6:C16" si="0">SQRT(B6)/(2*PI())</f>
        <v>9981.7179152995031</v>
      </c>
    </row>
    <row r="7" spans="1:3" x14ac:dyDescent="0.45">
      <c r="A7" s="1">
        <v>3</v>
      </c>
      <c r="B7" s="2">
        <v>11174830000</v>
      </c>
      <c r="C7" s="1">
        <f t="shared" si="0"/>
        <v>16824.439088732688</v>
      </c>
    </row>
    <row r="8" spans="1:3" x14ac:dyDescent="0.45">
      <c r="A8" s="1">
        <v>4</v>
      </c>
      <c r="B8" s="2">
        <v>12876540000</v>
      </c>
      <c r="C8" s="1">
        <f t="shared" si="0"/>
        <v>18060.082184322335</v>
      </c>
    </row>
    <row r="9" spans="1:3" x14ac:dyDescent="0.45">
      <c r="A9" s="1">
        <v>5</v>
      </c>
      <c r="B9" s="2">
        <v>30311680000</v>
      </c>
      <c r="C9" s="1">
        <f t="shared" si="0"/>
        <v>27709.273248263733</v>
      </c>
    </row>
    <row r="10" spans="1:3" x14ac:dyDescent="0.45">
      <c r="A10" s="1">
        <v>6</v>
      </c>
      <c r="B10" s="2">
        <v>77861910000</v>
      </c>
      <c r="C10" s="1">
        <f t="shared" si="0"/>
        <v>44410.192754178563</v>
      </c>
    </row>
    <row r="11" spans="1:3" x14ac:dyDescent="0.45">
      <c r="A11" s="1">
        <v>7</v>
      </c>
      <c r="B11" s="2">
        <v>113393800000</v>
      </c>
      <c r="C11" s="1">
        <f t="shared" si="0"/>
        <v>53593.829014408278</v>
      </c>
    </row>
    <row r="12" spans="1:3" x14ac:dyDescent="0.45">
      <c r="A12" s="1">
        <v>8</v>
      </c>
      <c r="B12" s="2">
        <v>255184500000</v>
      </c>
      <c r="C12" s="1">
        <f t="shared" si="0"/>
        <v>80398.376207449212</v>
      </c>
    </row>
    <row r="13" spans="1:3" x14ac:dyDescent="0.45">
      <c r="A13" s="1">
        <v>9</v>
      </c>
      <c r="B13" s="2">
        <v>275465500000</v>
      </c>
      <c r="C13" s="1">
        <f t="shared" si="0"/>
        <v>83532.165230868399</v>
      </c>
    </row>
    <row r="14" spans="1:3" x14ac:dyDescent="0.45">
      <c r="A14" s="1">
        <v>10</v>
      </c>
      <c r="B14" s="2">
        <v>315336700000</v>
      </c>
      <c r="C14" s="1">
        <f t="shared" si="0"/>
        <v>89373.217030983011</v>
      </c>
    </row>
    <row r="15" spans="1:3" x14ac:dyDescent="0.45">
      <c r="A15" s="1">
        <v>11</v>
      </c>
      <c r="B15" s="2">
        <v>529010100000</v>
      </c>
      <c r="C15" s="1">
        <f t="shared" si="0"/>
        <v>115758.29288948532</v>
      </c>
    </row>
    <row r="16" spans="1:3" x14ac:dyDescent="0.45">
      <c r="A16" s="1">
        <v>12</v>
      </c>
      <c r="B16" s="2">
        <v>684836400000</v>
      </c>
      <c r="C16" s="1">
        <f t="shared" si="0"/>
        <v>131708.42289823142</v>
      </c>
    </row>
    <row r="18" spans="1:3" x14ac:dyDescent="0.45">
      <c r="A18" s="18" t="s">
        <v>83</v>
      </c>
      <c r="B18" s="18"/>
      <c r="C18" s="18"/>
    </row>
    <row r="19" spans="1:3" x14ac:dyDescent="0.45">
      <c r="A19" s="1" t="s">
        <v>8</v>
      </c>
      <c r="B19" s="1" t="s">
        <v>81</v>
      </c>
      <c r="C19" s="1" t="s">
        <v>82</v>
      </c>
    </row>
    <row r="20" spans="1:3" x14ac:dyDescent="0.45">
      <c r="A20" s="1">
        <v>1</v>
      </c>
      <c r="B20" s="2">
        <v>67046940</v>
      </c>
      <c r="C20" s="1">
        <f>SQRT(B20)/(2*PI())</f>
        <v>1303.1956223450111</v>
      </c>
    </row>
    <row r="21" spans="1:3" x14ac:dyDescent="0.45">
      <c r="A21" s="1">
        <v>2</v>
      </c>
      <c r="B21" s="2">
        <v>3537089000</v>
      </c>
      <c r="C21" s="1">
        <f t="shared" ref="C21:C31" si="1">SQRT(B21)/(2*PI())</f>
        <v>9465.4905330930014</v>
      </c>
    </row>
    <row r="22" spans="1:3" x14ac:dyDescent="0.45">
      <c r="A22" s="1">
        <v>3</v>
      </c>
      <c r="B22" s="2">
        <v>6246888000</v>
      </c>
      <c r="C22" s="1">
        <f t="shared" si="1"/>
        <v>12579.170145930893</v>
      </c>
    </row>
    <row r="23" spans="1:3" x14ac:dyDescent="0.45">
      <c r="A23" s="1">
        <v>4</v>
      </c>
      <c r="B23" s="2">
        <v>6949667000</v>
      </c>
      <c r="C23" s="1">
        <f t="shared" si="1"/>
        <v>13267.89816022205</v>
      </c>
    </row>
    <row r="24" spans="1:3" x14ac:dyDescent="0.45">
      <c r="A24" s="1">
        <v>5</v>
      </c>
      <c r="B24" s="2">
        <v>30409870000</v>
      </c>
      <c r="C24" s="1">
        <f>SQRT(B24)/(2*PI())</f>
        <v>27754.116914476035</v>
      </c>
    </row>
    <row r="25" spans="1:3" x14ac:dyDescent="0.45">
      <c r="A25" s="1">
        <v>6</v>
      </c>
      <c r="B25" s="2">
        <v>90433850000</v>
      </c>
      <c r="C25" s="1">
        <f t="shared" si="1"/>
        <v>47861.426857474769</v>
      </c>
    </row>
    <row r="26" spans="1:3" x14ac:dyDescent="0.45">
      <c r="A26" s="1">
        <v>7</v>
      </c>
      <c r="B26" s="2">
        <v>113014700000</v>
      </c>
      <c r="C26" s="1">
        <f t="shared" si="1"/>
        <v>53504.16612980645</v>
      </c>
    </row>
    <row r="27" spans="1:3" x14ac:dyDescent="0.45">
      <c r="A27" s="1">
        <v>8</v>
      </c>
      <c r="B27" s="2">
        <v>239022700000</v>
      </c>
      <c r="C27" s="1">
        <f t="shared" si="1"/>
        <v>77810.768665698532</v>
      </c>
    </row>
    <row r="28" spans="1:3" x14ac:dyDescent="0.45">
      <c r="A28" s="1">
        <v>9</v>
      </c>
      <c r="B28" s="2">
        <v>240859800000</v>
      </c>
      <c r="C28" s="1">
        <f t="shared" si="1"/>
        <v>78109.218450604065</v>
      </c>
    </row>
    <row r="29" spans="1:3" x14ac:dyDescent="0.45">
      <c r="A29" s="1">
        <v>10</v>
      </c>
      <c r="B29" s="2">
        <v>313698100000</v>
      </c>
      <c r="C29" s="1">
        <f t="shared" si="1"/>
        <v>89140.707309220466</v>
      </c>
    </row>
    <row r="30" spans="1:3" x14ac:dyDescent="0.45">
      <c r="A30" s="1">
        <v>11</v>
      </c>
      <c r="B30" s="2">
        <v>434032800000</v>
      </c>
      <c r="C30" s="1">
        <f t="shared" si="1"/>
        <v>104853.13185069636</v>
      </c>
    </row>
    <row r="31" spans="1:3" x14ac:dyDescent="0.45">
      <c r="A31" s="1">
        <v>12</v>
      </c>
      <c r="B31" s="2">
        <v>552385600000</v>
      </c>
      <c r="C31" s="1">
        <f t="shared" si="1"/>
        <v>118288.16806741804</v>
      </c>
    </row>
  </sheetData>
  <mergeCells count="2">
    <mergeCell ref="A3:C3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SolverOutput</vt:lpstr>
      <vt:lpstr>2Voxel_Output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2018-04-03T05:30:55Z</dcterms:created>
  <dcterms:modified xsi:type="dcterms:W3CDTF">2018-04-07T10:29:45Z</dcterms:modified>
</cp:coreProperties>
</file>