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huyen.nguyen\Desktop\Report\Nov 2018\"/>
    </mc:Choice>
  </mc:AlternateContent>
  <xr:revisionPtr revIDLastSave="0" documentId="13_ncr:1_{F2302FAA-58A8-418A-82FB-CC2CBAD853C5}" xr6:coauthVersionLast="36" xr6:coauthVersionMax="36" xr10:uidLastSave="{00000000-0000-0000-0000-000000000000}"/>
  <bookViews>
    <workbookView xWindow="0" yWindow="0" windowWidth="10590" windowHeight="4470" activeTab="3" xr2:uid="{00000000-000D-0000-FFFF-FFFF00000000}"/>
  </bookViews>
  <sheets>
    <sheet name="05 Nov ~ 09 Nov" sheetId="9" r:id="rId1"/>
    <sheet name="12 Nov ~ 16 Nov" sheetId="5" r:id="rId2"/>
    <sheet name="19 Nov ~ 23 Nov" sheetId="6" r:id="rId3"/>
    <sheet name="26 Nov ~ 30 Nov" sheetId="7" r:id="rId4"/>
    <sheet name="01-Jun After Batch2" sheetId="4" state="hidden" r:id="rId5"/>
  </sheets>
  <definedNames>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ea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ead"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0" i="7" l="1"/>
  <c r="E47" i="7"/>
  <c r="E45" i="7" s="1"/>
  <c r="G15" i="7"/>
  <c r="G7" i="7"/>
  <c r="G20" i="6" l="1"/>
  <c r="G7" i="6"/>
  <c r="E47" i="6"/>
  <c r="E45" i="6" s="1"/>
  <c r="G15" i="6"/>
  <c r="G19" i="5" l="1"/>
  <c r="G7" i="5"/>
  <c r="G14" i="5"/>
  <c r="E47" i="5" l="1"/>
  <c r="E45" i="5" s="1"/>
  <c r="E47" i="9" l="1"/>
  <c r="E49" i="9"/>
  <c r="Q4" i="4" l="1"/>
  <c r="O4" i="4"/>
  <c r="L4" i="4"/>
  <c r="L5" i="4"/>
  <c r="N5" i="4" s="1"/>
  <c r="L6" i="4"/>
  <c r="N6" i="4" s="1"/>
  <c r="L7" i="4"/>
  <c r="M4" i="4"/>
  <c r="N4" i="4" s="1"/>
  <c r="P4" i="4"/>
  <c r="O7" i="4"/>
  <c r="R7" i="4" s="1"/>
  <c r="O6" i="4"/>
  <c r="R6" i="4" s="1"/>
  <c r="O5" i="4"/>
  <c r="P5" i="4" s="1"/>
  <c r="E8" i="4"/>
  <c r="P7" i="4"/>
  <c r="N7" i="4"/>
  <c r="R5" i="4"/>
  <c r="Q7" i="4" l="1"/>
  <c r="Q6" i="4"/>
  <c r="Q5" i="4"/>
  <c r="S5" i="4"/>
  <c r="S4" i="4"/>
  <c r="S7" i="4"/>
  <c r="O8" i="4"/>
  <c r="P6" i="4"/>
  <c r="S6" i="4" s="1"/>
  <c r="R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Thu Huyen</author>
  </authors>
  <commentList>
    <comment ref="D19" authorId="0" shapeId="0" xr:uid="{6152027A-FBF7-4CA6-BAAD-0109AF0312DD}">
      <text>
        <r>
          <rPr>
            <b/>
            <sz val="9"/>
            <color indexed="81"/>
            <rFont val="Tahoma"/>
            <family val="2"/>
          </rPr>
          <t>Nguyen Thu Huyen:</t>
        </r>
        <r>
          <rPr>
            <sz val="9"/>
            <color indexed="81"/>
            <rFont val="Tahoma"/>
            <family val="2"/>
          </rPr>
          <t xml:space="preserve">
Orcad / Cyberlink / IP Guard / Sophos Central / Tableu / Veriato / Nessus</t>
        </r>
      </text>
    </comment>
    <comment ref="D20" authorId="0" shapeId="0" xr:uid="{36815F23-2D7A-40F6-A8FE-DBFE9CCFEC0A}">
      <text>
        <r>
          <rPr>
            <b/>
            <sz val="9"/>
            <color indexed="81"/>
            <rFont val="Tahoma"/>
            <family val="2"/>
          </rPr>
          <t>Nguyen Thu Huyen:</t>
        </r>
        <r>
          <rPr>
            <sz val="9"/>
            <color indexed="81"/>
            <rFont val="Tahoma"/>
            <family val="2"/>
          </rPr>
          <t xml:space="preserve">
IT Service / Tư vấn thiết kế hạ tầng</t>
        </r>
      </text>
    </comment>
    <comment ref="D21" authorId="0" shapeId="0" xr:uid="{4AADCF84-17D2-49FC-B465-DDE76E256A37}">
      <text>
        <r>
          <rPr>
            <b/>
            <sz val="9"/>
            <color indexed="81"/>
            <rFont val="Tahoma"/>
            <family val="2"/>
          </rPr>
          <t>Nguyen Thu Huyen:</t>
        </r>
        <r>
          <rPr>
            <sz val="9"/>
            <color indexed="81"/>
            <rFont val="Tahoma"/>
            <family val="2"/>
          </rPr>
          <t xml:space="preserve">
Autodesk Promo / Case Study Kerio Control / Mua phần mềm bản quyền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Thu Huyen</author>
  </authors>
  <commentList>
    <comment ref="D15" authorId="0" shapeId="0" xr:uid="{936C6826-661F-46C7-9E1A-9E446178FB40}">
      <text>
        <r>
          <rPr>
            <b/>
            <sz val="9"/>
            <color indexed="81"/>
            <rFont val="Tahoma"/>
            <family val="2"/>
          </rPr>
          <t>Nguyen Thu Huyen:</t>
        </r>
        <r>
          <rPr>
            <sz val="9"/>
            <color indexed="81"/>
            <rFont val="Tahoma"/>
            <family val="2"/>
          </rPr>
          <t xml:space="preserve">
ARCSERVE / PROSHOW / GFI / PARALLELS / AVAST</t>
        </r>
      </text>
    </comment>
    <comment ref="D16" authorId="0" shapeId="0" xr:uid="{E871EAFE-8C1F-4343-B5A1-B0170F2253A9}">
      <text>
        <r>
          <rPr>
            <b/>
            <sz val="9"/>
            <color indexed="81"/>
            <rFont val="Tahoma"/>
            <family val="2"/>
          </rPr>
          <t>Nguyen Thu Huyen:</t>
        </r>
        <r>
          <rPr>
            <sz val="9"/>
            <color indexed="81"/>
            <rFont val="Tahoma"/>
            <family val="2"/>
          </rPr>
          <t xml:space="preserve">
DỊCH VỤ HỖ TRỢ IT – IT THUÊ NGOÀI / DỊCH VỤ CÀI ĐẶT &amp; TRIỂN KHAI GIẢI PHÁP / DỊCH VỤ BẢO TRÌ MÁY TÍNH / DỊCH VỤ HỖ TRỢ IT CHO DOANH NGHIỆP NHỎ / DỊCH VỤ HỖ TRỢ IT CHO DOANH NGHIỆP VỪA / DỊCH VỤ HỖ TRỢ IT CHO DOANH NGHIỆP LỚN / DỊCH VỤ TRIỂN KHAI CÁC GIẢI PHÁP MICROSOFT / DỊCH VỤ TRIỂN KHAI IT HELPDESK / DỊCH VỤ TRIỂN KHAI GIẢI PHÁP ẢO HÓA</t>
        </r>
      </text>
    </comment>
    <comment ref="D17" authorId="0" shapeId="0" xr:uid="{4E30A9ED-027F-4771-991B-12BA236E397C}">
      <text>
        <r>
          <rPr>
            <b/>
            <sz val="9"/>
            <color indexed="81"/>
            <rFont val="Tahoma"/>
            <family val="2"/>
          </rPr>
          <t>Nguyen Thu Huyen:</t>
        </r>
        <r>
          <rPr>
            <sz val="9"/>
            <color indexed="81"/>
            <rFont val="Tahoma"/>
            <family val="2"/>
          </rPr>
          <t xml:space="preserve">
Autodesk Promo / Case Study Kerio Control / Mua phần mềm bản quyền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Thu Huyen</author>
  </authors>
  <commentList>
    <comment ref="D16" authorId="0" shapeId="0" xr:uid="{4FCE316F-9877-483C-BCFA-345E74B09266}">
      <text>
        <r>
          <rPr>
            <b/>
            <sz val="9"/>
            <color indexed="81"/>
            <rFont val="Tahoma"/>
            <family val="2"/>
          </rPr>
          <t>Nguyen Thu Huyen:</t>
        </r>
        <r>
          <rPr>
            <sz val="9"/>
            <color indexed="81"/>
            <rFont val="Tahoma"/>
            <family val="2"/>
          </rPr>
          <t xml:space="preserve">
ACUNETIX / FORTINET / RSA
</t>
        </r>
      </text>
    </comment>
    <comment ref="D17" authorId="0" shapeId="0" xr:uid="{9EC8F728-9F63-468F-81D1-9D4368DEA848}">
      <text>
        <r>
          <rPr>
            <b/>
            <sz val="9"/>
            <color indexed="81"/>
            <rFont val="Tahoma"/>
            <family val="2"/>
          </rPr>
          <t>Nguyen Thu Huyen:</t>
        </r>
        <r>
          <rPr>
            <sz val="9"/>
            <color indexed="81"/>
            <rFont val="Tahoma"/>
            <family val="2"/>
          </rPr>
          <t xml:space="preserve">
DỊCH VỤ TRIỂN KHAI CÁC GIẢI PHÁP NETWORK / DỊCH VỤ TRIỂN KHAI EMAIL SERVER</t>
        </r>
      </text>
    </comment>
    <comment ref="D18" authorId="0" shapeId="0" xr:uid="{1DC16D2F-C8FE-4742-8696-D36E091069A8}">
      <text>
        <r>
          <rPr>
            <b/>
            <sz val="9"/>
            <color indexed="81"/>
            <rFont val="Tahoma"/>
            <family val="2"/>
          </rPr>
          <t>Nguyen Thu Huyen:</t>
        </r>
        <r>
          <rPr>
            <sz val="9"/>
            <color indexed="81"/>
            <rFont val="Tahoma"/>
            <family val="2"/>
          </rPr>
          <t xml:space="preserve">
Autodesk Promo / Case Study Kerio Control / Mua phần mềm bản quyền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Thu Huyen</author>
  </authors>
  <commentList>
    <comment ref="D16" authorId="0" shapeId="0" xr:uid="{D2FCD791-D76F-4157-BC12-767DC4944B24}">
      <text>
        <r>
          <rPr>
            <b/>
            <sz val="9"/>
            <color indexed="81"/>
            <rFont val="Tahoma"/>
            <family val="2"/>
          </rPr>
          <t>Nguyen Thu Huyen:</t>
        </r>
        <r>
          <rPr>
            <sz val="9"/>
            <color indexed="81"/>
            <rFont val="Tahoma"/>
            <family val="2"/>
          </rPr>
          <t xml:space="preserve">
ACUNETIX / FORTINET / RSA
</t>
        </r>
      </text>
    </comment>
    <comment ref="D17" authorId="0" shapeId="0" xr:uid="{76760FF5-4AB7-4F1A-9AFE-A4D957A6E829}">
      <text>
        <r>
          <rPr>
            <b/>
            <sz val="9"/>
            <color indexed="81"/>
            <rFont val="Tahoma"/>
            <family val="2"/>
          </rPr>
          <t>Nguyen Thu Huyen:</t>
        </r>
        <r>
          <rPr>
            <sz val="9"/>
            <color indexed="81"/>
            <rFont val="Tahoma"/>
            <family val="2"/>
          </rPr>
          <t xml:space="preserve">
DỊCH VỤ TRIỂN KHAI CÁC GIẢI PHÁP NETWORK / DỊCH VỤ TRIỂN KHAI EMAIL SERVER</t>
        </r>
      </text>
    </comment>
    <comment ref="D18" authorId="0" shapeId="0" xr:uid="{60435533-EC4A-4E50-9C3F-8B3B42B0CBB2}">
      <text>
        <r>
          <rPr>
            <b/>
            <sz val="9"/>
            <color indexed="81"/>
            <rFont val="Tahoma"/>
            <family val="2"/>
          </rPr>
          <t>Nguyen Thu Huyen:</t>
        </r>
        <r>
          <rPr>
            <sz val="9"/>
            <color indexed="81"/>
            <rFont val="Tahoma"/>
            <family val="2"/>
          </rPr>
          <t xml:space="preserve">
Autodesk Promo / Case Study Kerio Control / Mua phần mềm bản quyền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Giang (FHO.IT)</author>
    <author>Author</author>
  </authors>
  <commentList>
    <comment ref="N4" authorId="0" shapeId="0" xr:uid="{00000000-0006-0000-0100-000001000000}">
      <text>
        <r>
          <rPr>
            <b/>
            <sz val="9"/>
            <color indexed="81"/>
            <rFont val="Tahoma"/>
            <family val="2"/>
          </rPr>
          <t>12 case đã chuyển ???</t>
        </r>
      </text>
    </comment>
    <comment ref="E8" authorId="1" shapeId="0" xr:uid="{00000000-0006-0000-0100-000002000000}">
      <text>
        <r>
          <rPr>
            <b/>
            <sz val="9"/>
            <color indexed="81"/>
            <rFont val="Tahoma"/>
            <family val="2"/>
          </rPr>
          <t>(E) =Tổng Plan batch 3~5 (2448)  * % thực tế vs plan (73%)</t>
        </r>
      </text>
    </comment>
    <comment ref="O8" authorId="1" shapeId="0" xr:uid="{00000000-0006-0000-0100-000003000000}">
      <text>
        <r>
          <rPr>
            <b/>
            <sz val="9"/>
            <color indexed="81"/>
            <rFont val="Tahoma"/>
            <family val="2"/>
          </rPr>
          <t xml:space="preserve">SL Dự kiến hết Batch 5 ngày 15/Jun 
=(E) + Số lượng thực tế đã chuyển </t>
        </r>
        <r>
          <rPr>
            <sz val="9"/>
            <color indexed="81"/>
            <rFont val="Tahoma"/>
            <family val="2"/>
          </rPr>
          <t xml:space="preserve">
</t>
        </r>
      </text>
    </comment>
  </commentList>
</comments>
</file>

<file path=xl/sharedStrings.xml><?xml version="1.0" encoding="utf-8"?>
<sst xmlns="http://schemas.openxmlformats.org/spreadsheetml/2006/main" count="453" uniqueCount="129">
  <si>
    <t>Weekly Report</t>
  </si>
  <si>
    <t>Period</t>
  </si>
  <si>
    <t>To 15/Jun</t>
  </si>
  <si>
    <t>Tính toán dựa trên D/S nhân sự + các file thống kê từ Đạt cho các sub-batch</t>
  </si>
  <si>
    <t>Danh sách move lên từ Đạt</t>
  </si>
  <si>
    <t>Thực tế đã chuyển (theo Office 365)</t>
  </si>
  <si>
    <t>Thực tế vs Plan</t>
  </si>
  <si>
    <t>Notes</t>
  </si>
  <si>
    <t>Batch</t>
  </si>
  <si>
    <t>Nhóm</t>
  </si>
  <si>
    <t>Tổng User/Plan (0)</t>
  </si>
  <si>
    <t>Thuộc OB (1)</t>
  </si>
  <si>
    <t>Không thuộc OB (2) - sẽ chuyển sau</t>
  </si>
  <si>
    <t>Không có account (3)</t>
  </si>
  <si>
    <t xml:space="preserve">Không có mail box (4) 
Không kiểm tra trước được cho đến khi thực hiện </t>
  </si>
  <si>
    <t>Không thuộc diện chuyển (5)</t>
  </si>
  <si>
    <t xml:space="preserve">Đang bị lỗi (6) </t>
  </si>
  <si>
    <t>Đã chuyển trước (7)</t>
  </si>
  <si>
    <t>D/S confirm chuyển (9)</t>
  </si>
  <si>
    <t>Chênh lệch giữa DS và Số lượng tính toán</t>
  </si>
  <si>
    <t>Thực tế đã chuyển trên 365 + (7)</t>
  </si>
  <si>
    <t>Chênh lêch Thực tế - D/S</t>
  </si>
  <si>
    <t>SL</t>
  </si>
  <si>
    <t>%</t>
  </si>
  <si>
    <t>FJP</t>
  </si>
  <si>
    <t>SL thiếu 164 bao gồm:
+ 60 của (2)
+ 1 của (3)
+ 63 của (5)
+ 16 của (6)
+ 12 của (7)</t>
  </si>
  <si>
    <t>FUSA</t>
  </si>
  <si>
    <t>FSK</t>
  </si>
  <si>
    <t>FAP</t>
  </si>
  <si>
    <t>FMAS</t>
  </si>
  <si>
    <t xml:space="preserve">Với tỷ lệ thành công hiện tại thì sẽ thiếu ~ 200 mail box cho đến ngày 15/6
⇒ Sẽ đẩy nhanh thực hiện thêm Batch 6 trước ngày 15/Jun
※ Rủi ro: Do tình trạng Copy không thực hiện liên tục ngay từ đầu (lo ngại về network) mà thực hiện copy ngay trước khi inform user dẫn đến rủi ro nếu trường hợp vì lý do nào đấy  không copy được batch đó thì sẽ phải copy lại dẫn đến delay.
⇒ Suggest mở đường Backup để copy trước 
※ Một số công việc có khả năng gây chậm &amp; lose control: 
1. Việc lấy danh sách email cho các batch
2. Không lấy được đầy đủ danh sách các account không được chuyển ngay từ đầu -&gt; khó kiểm soát
3. Những tình huống không có mail box chỉ có thể tìm được khi thực hiện chuyển đổi
 </t>
  </si>
  <si>
    <t>FGER</t>
  </si>
  <si>
    <t>FPHI</t>
  </si>
  <si>
    <t>FFR</t>
  </si>
  <si>
    <t>FAUST</t>
  </si>
  <si>
    <t>FHO COF</t>
  </si>
  <si>
    <t>FHO RA</t>
  </si>
  <si>
    <t>FHO FQC</t>
  </si>
  <si>
    <t>FSU1</t>
  </si>
  <si>
    <t>FHO SSC</t>
  </si>
  <si>
    <t>CME</t>
  </si>
  <si>
    <t>FHO FIN</t>
  </si>
  <si>
    <t>Số lượng tính toán sẽ chuyển (8) = (1) - (2) - (3) - (4) - (5) - (6)</t>
  </si>
  <si>
    <t>Checksum</t>
  </si>
  <si>
    <t>05 Nov ~ 09 Nov</t>
  </si>
  <si>
    <t>3. Email MKT</t>
  </si>
  <si>
    <t>2. Kênh Fanpage/Linkedin</t>
  </si>
  <si>
    <t>1. Kênh Adword/Live chat</t>
  </si>
  <si>
    <t>Target</t>
  </si>
  <si>
    <t>- Tăng trưởng 20% opps hàng tháng
- Số lượng bài viết: Tăng trưởng đều</t>
  </si>
  <si>
    <t>Progress</t>
  </si>
  <si>
    <t>Opps phát sinh mới</t>
  </si>
  <si>
    <t>Google Search</t>
  </si>
  <si>
    <t>Email MKT</t>
  </si>
  <si>
    <t>Khách cũ liên hệ</t>
  </si>
  <si>
    <t>Vendor</t>
  </si>
  <si>
    <t>Opps chốt trong tuần</t>
  </si>
  <si>
    <t xml:space="preserve">Top 10 Opps mới lớn nhất </t>
  </si>
  <si>
    <t>Số lượng</t>
  </si>
  <si>
    <t>Doanh thu</t>
  </si>
  <si>
    <t>Sales</t>
  </si>
  <si>
    <t>Status</t>
  </si>
  <si>
    <t>Bài viết mới trong tuần</t>
  </si>
  <si>
    <t>Sản phẩm</t>
  </si>
  <si>
    <t>Dịch vụ</t>
  </si>
  <si>
    <t>Tin Tức</t>
  </si>
  <si>
    <t>Planning</t>
  </si>
  <si>
    <t>- Tiếp tục duy trì việc cập nhật bài viết và sản phẩm mới trên website theo đúng tiến độ và KPI đề ra
  + 20 bài Product / Hãng lớn / Tháng</t>
  </si>
  <si>
    <t>Chi phí</t>
  </si>
  <si>
    <t>Adwords</t>
  </si>
  <si>
    <t>Microsoft Office 365</t>
  </si>
  <si>
    <t>Teamviewer</t>
  </si>
  <si>
    <t>Autodesk Broadband</t>
  </si>
  <si>
    <t>Microsoft Office 2016</t>
  </si>
  <si>
    <t>Microsoft Windows</t>
  </si>
  <si>
    <t>Adobe</t>
  </si>
  <si>
    <t>Managed Service</t>
  </si>
  <si>
    <t>Báo cáo Opps Won</t>
  </si>
  <si>
    <t>Báo cáo Top 10 Opps</t>
  </si>
  <si>
    <t>Báo cáo tăng trưởng</t>
  </si>
  <si>
    <t>- Tăng trưởng opps cân nhắc giữ ở mức độ duy trì do Adwords đang Pending / Email MKT chỉ phát triển trong Database gói gọn của công ty - Không phát triển mới</t>
  </si>
  <si>
    <t>- Số liệu trên CRM để xuất báo cáo Doanh số chưa chính xác, chưa cập nhật tình hình thực tế của opps từ sales</t>
  </si>
  <si>
    <t>- Check tình trạng opps cần làm theo tháng cuối kì để cập nhật thông tin từ phòng kế toán và mua hàng, hiện tại làm theo tuần chưa tổng hợp được</t>
  </si>
  <si>
    <t>- Tăng độ phủ thương hiệu
- Số lượng bài viết: Tăng trưởng đều</t>
  </si>
  <si>
    <t>Facebook Ads</t>
  </si>
  <si>
    <t>- Tăng trưởng đều về bài viết - Duy trì số lượng theo cam kết KPI</t>
  </si>
  <si>
    <t>- Tiếp tục duy trì việc cập nhật bài viết và sản phẩm mới trên facebook theo đúng tiến độ và KPI đề ra
  + 200  New post / Tháng/ FB
  + 22 New post/ Tháng / LinkedIn</t>
  </si>
  <si>
    <t>- Tăng độ phủ thương hiệu
- Số lượng chương trình: 2</t>
  </si>
  <si>
    <t>Chương trình phát sinh</t>
  </si>
  <si>
    <t>Thông tin chương trình</t>
  </si>
  <si>
    <t>Giải pháp thiết kế</t>
  </si>
  <si>
    <t>Số lượng Data gửi</t>
  </si>
  <si>
    <t>150$/ tháng</t>
  </si>
  <si>
    <t>- Xây dựng Content cho Chương trình 2 - Autodesk Promotion
- Training Ms. Lam về Email MKT
- Check Database Đại lý - MR. Sơn Bùi</t>
  </si>
  <si>
    <t>Pending</t>
  </si>
  <si>
    <t>Facebook</t>
  </si>
  <si>
    <t>LinkedIn</t>
  </si>
  <si>
    <t>Office 365</t>
  </si>
  <si>
    <t>Soft365</t>
  </si>
  <si>
    <t>12 Nov ~ 16 Nov</t>
  </si>
  <si>
    <t xml:space="preserve">Công ty TNHH Đà Nẵng Nippon Seiki </t>
  </si>
  <si>
    <t>Symantec 20+</t>
  </si>
  <si>
    <t>Open</t>
  </si>
  <si>
    <t>Diên Lê</t>
  </si>
  <si>
    <t>Account Name</t>
  </si>
  <si>
    <t>Lợi nhuận</t>
  </si>
  <si>
    <t>File Đính kèm</t>
  </si>
  <si>
    <t xml:space="preserve">
</t>
  </si>
  <si>
    <t>Commend</t>
  </si>
  <si>
    <t>- Số lượng opps giảm 20% so với tuần trước.
- Nguyên nhân: Chương trình email MKT tuần 1 đã ngưng gửi dẫn đến sụt giảm về số lượng opps từ email MKT
- Chi phí adwords giảm: Lượng nhu cầu khách hàng tìm kiếm giảm về phần mềm - tăng về dịch vụ</t>
  </si>
  <si>
    <t>Comment</t>
  </si>
  <si>
    <t>- Số lượng opps giảm do kết thúc chương trình email tuần 1
- Tăng trưởng không đáng kể</t>
  </si>
  <si>
    <t>19 Nov ~ 23 Nov</t>
  </si>
  <si>
    <t>- Số lượng opps giữ nguyên - Có phát sinh opps từng nguồn Facebook - Email MKT tăng đều theo tuần</t>
  </si>
  <si>
    <t>4+ Teamview Business</t>
  </si>
  <si>
    <t>Ngo Nhut Truong</t>
  </si>
  <si>
    <t>File đính kèm</t>
  </si>
  <si>
    <t>Tăng trưởng đều</t>
  </si>
  <si>
    <t>- Xây dựng Content cho Chương trình 2 - Autodesk Promotion
- Chương trình email 2 cho Đại lý - Lam Nguyen
- Tổng kết Data Đại lý sau gửi mail lần 1</t>
  </si>
  <si>
    <t>1+ SQL Sever 2017, 1+ Oracle Enterpri Edition</t>
  </si>
  <si>
    <t>CMC Software Solution Company</t>
  </si>
  <si>
    <t>Khanh Lê</t>
  </si>
  <si>
    <t>26 Nov ~ 30 Nov</t>
  </si>
  <si>
    <t>Autodesk Promotion</t>
  </si>
  <si>
    <t>- Content chương trình tháng 12/ Dịch vụ IT - IT Thuê ngoài / Autodesk Promo 2
- Chương trình email 2 cho Đại lý - Lam Nguyen - Autodesk Promo</t>
  </si>
  <si>
    <t>- Số lượng opps tăng trường - Opps phát sinh từ kênh email MKT tăng do đẩy chương trình email lần 2</t>
  </si>
  <si>
    <t>Công ty TNHH Tin Học Mai Phương</t>
  </si>
  <si>
    <t>3,Pm solidWorks Stabdard 2018+1, PM SolidWorks Network+1,Zwcad 2019</t>
  </si>
  <si>
    <t>Uyên Dỗ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</si>
</sst>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u/>
      <sz val="11"/>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sz val="11"/>
      <color theme="1"/>
      <name val="Calibri"/>
      <family val="2"/>
      <scheme val="minor"/>
    </font>
    <font>
      <b/>
      <sz val="11"/>
      <color theme="1"/>
      <name val="Arial"/>
      <family val="2"/>
    </font>
    <font>
      <b/>
      <sz val="11"/>
      <color theme="0"/>
      <name val="Arial"/>
      <family val="2"/>
    </font>
    <font>
      <sz val="11"/>
      <color theme="1"/>
      <name val="Arial"/>
      <family val="2"/>
    </font>
    <font>
      <sz val="11"/>
      <color rgb="FFFF0000"/>
      <name val="Arial"/>
      <family val="2"/>
    </font>
    <font>
      <sz val="11"/>
      <color theme="0"/>
      <name val="Arial"/>
      <family val="2"/>
    </font>
    <font>
      <sz val="11"/>
      <name val="Arial"/>
      <family val="2"/>
    </font>
    <font>
      <b/>
      <sz val="9"/>
      <color indexed="81"/>
      <name val="Tahoma"/>
      <family val="2"/>
    </font>
    <font>
      <sz val="9"/>
      <color indexed="81"/>
      <name val="Tahoma"/>
      <family val="2"/>
    </font>
    <font>
      <sz val="10"/>
      <name val="Arial Unicode MS"/>
      <family val="2"/>
    </font>
    <font>
      <u/>
      <sz val="11"/>
      <color theme="10"/>
      <name val="Calibri"/>
      <family val="2"/>
      <scheme val="minor"/>
    </font>
    <font>
      <sz val="10"/>
      <color theme="1" tint="4.9989318521683403E-2"/>
      <name val="Calibri"/>
      <family val="2"/>
      <scheme val="minor"/>
    </font>
    <font>
      <b/>
      <sz val="11"/>
      <color theme="0"/>
      <name val="Calibri"/>
      <family val="2"/>
      <scheme val="minor"/>
    </font>
    <font>
      <b/>
      <sz val="11"/>
      <color theme="1"/>
      <name val="Calibri"/>
      <family val="2"/>
      <scheme val="minor"/>
    </font>
    <font>
      <sz val="11"/>
      <color theme="1"/>
      <name val="Calibri"/>
      <family val="2"/>
    </font>
  </fonts>
  <fills count="12">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00206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92D050"/>
        <bgColor indexed="64"/>
      </patternFill>
    </fill>
    <fill>
      <patternFill patternType="solid">
        <fgColor rgb="FFFF0000"/>
        <bgColor indexed="64"/>
      </patternFill>
    </fill>
    <fill>
      <patternFill patternType="solid">
        <fgColor theme="5"/>
        <bgColor indexed="64"/>
      </patternFill>
    </fill>
  </fills>
  <borders count="2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dashDotDot">
        <color auto="1"/>
      </left>
      <right/>
      <top style="dashDotDot">
        <color auto="1"/>
      </top>
      <bottom/>
      <diagonal/>
    </border>
    <border>
      <left/>
      <right/>
      <top style="dashDotDot">
        <color auto="1"/>
      </top>
      <bottom/>
      <diagonal/>
    </border>
    <border>
      <left/>
      <right style="dashDotDot">
        <color auto="1"/>
      </right>
      <top style="dashDotDot">
        <color auto="1"/>
      </top>
      <bottom/>
      <diagonal/>
    </border>
    <border>
      <left style="dashDotDot">
        <color auto="1"/>
      </left>
      <right/>
      <top/>
      <bottom/>
      <diagonal/>
    </border>
    <border>
      <left/>
      <right style="dashDotDot">
        <color auto="1"/>
      </right>
      <top/>
      <bottom/>
      <diagonal/>
    </border>
    <border>
      <left style="dashDotDot">
        <color auto="1"/>
      </left>
      <right/>
      <top/>
      <bottom style="dashDotDot">
        <color auto="1"/>
      </bottom>
      <diagonal/>
    </border>
    <border>
      <left/>
      <right/>
      <top/>
      <bottom style="dashDotDot">
        <color auto="1"/>
      </bottom>
      <diagonal/>
    </border>
    <border>
      <left/>
      <right style="dashDotDot">
        <color auto="1"/>
      </right>
      <top/>
      <bottom style="dashDotDot">
        <color auto="1"/>
      </bottom>
      <diagonal/>
    </border>
    <border>
      <left style="thin">
        <color theme="0"/>
      </left>
      <right style="thin">
        <color theme="0"/>
      </right>
      <top style="thin">
        <color theme="4" tint="0.39997558519241921"/>
      </top>
      <bottom style="thin">
        <color theme="4" tint="0.39997558519241921"/>
      </bottom>
      <diagonal/>
    </border>
  </borders>
  <cellStyleXfs count="6">
    <xf numFmtId="0" fontId="0" fillId="0" borderId="0"/>
    <xf numFmtId="9" fontId="5" fillId="0" borderId="0" applyFont="0" applyFill="0" applyBorder="0" applyAlignment="0" applyProtection="0"/>
    <xf numFmtId="0" fontId="14" fillId="0" borderId="0"/>
    <xf numFmtId="0" fontId="15" fillId="0" borderId="0" applyNumberFormat="0" applyFill="0" applyBorder="0" applyAlignment="0" applyProtection="0"/>
    <xf numFmtId="0" fontId="5" fillId="0" borderId="0"/>
    <xf numFmtId="0" fontId="16" fillId="0" borderId="0">
      <alignment vertical="center"/>
    </xf>
  </cellStyleXfs>
  <cellXfs count="118">
    <xf numFmtId="0" fontId="0" fillId="0" borderId="0" xfId="0"/>
    <xf numFmtId="0" fontId="8" fillId="0" borderId="0" xfId="0" applyFont="1" applyAlignment="1">
      <alignment horizontal="left" vertical="top" wrapText="1"/>
    </xf>
    <xf numFmtId="0" fontId="8" fillId="0" borderId="5" xfId="0" applyFont="1" applyBorder="1" applyAlignment="1">
      <alignment vertical="top" wrapText="1"/>
    </xf>
    <xf numFmtId="0" fontId="8" fillId="0" borderId="0" xfId="0" applyFont="1" applyBorder="1" applyAlignment="1">
      <alignment vertical="top" wrapText="1"/>
    </xf>
    <xf numFmtId="0" fontId="8" fillId="3" borderId="0" xfId="0" applyFont="1" applyFill="1" applyBorder="1" applyAlignment="1">
      <alignment vertical="top" wrapText="1"/>
    </xf>
    <xf numFmtId="0" fontId="9" fillId="3" borderId="0" xfId="0" applyFont="1" applyFill="1" applyBorder="1" applyAlignment="1">
      <alignment vertical="top" wrapText="1"/>
    </xf>
    <xf numFmtId="0" fontId="8" fillId="4" borderId="0" xfId="0" applyFont="1" applyFill="1" applyBorder="1" applyAlignment="1">
      <alignment vertical="top" wrapText="1"/>
    </xf>
    <xf numFmtId="0" fontId="10" fillId="5" borderId="0" xfId="0" applyFont="1" applyFill="1" applyBorder="1" applyAlignment="1">
      <alignment vertical="top" wrapText="1"/>
    </xf>
    <xf numFmtId="0" fontId="11" fillId="6" borderId="0" xfId="0" applyFont="1" applyFill="1" applyBorder="1" applyAlignment="1">
      <alignment vertical="top" wrapText="1"/>
    </xf>
    <xf numFmtId="0" fontId="8" fillId="6" borderId="6" xfId="0" applyFont="1" applyFill="1" applyBorder="1" applyAlignment="1">
      <alignment vertical="top" wrapText="1"/>
    </xf>
    <xf numFmtId="0" fontId="8" fillId="0" borderId="0" xfId="0" applyFont="1" applyAlignment="1">
      <alignment vertical="top" wrapText="1"/>
    </xf>
    <xf numFmtId="0" fontId="8" fillId="0" borderId="5" xfId="0" applyFont="1" applyBorder="1" applyAlignment="1">
      <alignment horizontal="center" vertical="top"/>
    </xf>
    <xf numFmtId="0" fontId="8" fillId="0" borderId="0" xfId="0" applyFont="1" applyBorder="1" applyAlignment="1">
      <alignment vertical="top"/>
    </xf>
    <xf numFmtId="0" fontId="9" fillId="0" borderId="0" xfId="0" applyFont="1" applyBorder="1" applyAlignment="1">
      <alignment vertical="top"/>
    </xf>
    <xf numFmtId="9" fontId="8" fillId="0" borderId="6" xfId="1" applyFont="1" applyBorder="1" applyAlignment="1">
      <alignment vertical="top"/>
    </xf>
    <xf numFmtId="0" fontId="8" fillId="0" borderId="7" xfId="0" applyFont="1" applyBorder="1" applyAlignment="1">
      <alignment vertical="top" wrapText="1"/>
    </xf>
    <xf numFmtId="0" fontId="8" fillId="0" borderId="0" xfId="0" applyFont="1" applyAlignment="1">
      <alignment vertical="top"/>
    </xf>
    <xf numFmtId="0" fontId="8" fillId="0" borderId="8" xfId="0" applyFont="1" applyBorder="1" applyAlignment="1">
      <alignment vertical="top" wrapText="1"/>
    </xf>
    <xf numFmtId="0" fontId="8" fillId="0" borderId="10" xfId="0" applyFont="1" applyBorder="1" applyAlignment="1">
      <alignment vertical="top"/>
    </xf>
    <xf numFmtId="0" fontId="8" fillId="0" borderId="13" xfId="0" applyFont="1" applyBorder="1" applyAlignment="1">
      <alignment vertical="top"/>
    </xf>
    <xf numFmtId="49" fontId="8" fillId="0" borderId="0" xfId="0" applyNumberFormat="1" applyFont="1" applyAlignment="1">
      <alignment vertical="top"/>
    </xf>
    <xf numFmtId="0" fontId="9" fillId="0" borderId="0" xfId="0" applyFont="1" applyAlignment="1">
      <alignment vertical="top"/>
    </xf>
    <xf numFmtId="0" fontId="8" fillId="7" borderId="0" xfId="0" applyFont="1" applyFill="1" applyBorder="1" applyAlignment="1">
      <alignment vertical="top" wrapText="1"/>
    </xf>
    <xf numFmtId="0" fontId="8" fillId="0" borderId="0" xfId="0" applyFont="1" applyFill="1" applyBorder="1" applyAlignment="1">
      <alignment vertical="top"/>
    </xf>
    <xf numFmtId="0" fontId="9" fillId="2" borderId="0" xfId="0" applyFont="1" applyFill="1" applyBorder="1" applyAlignment="1">
      <alignment vertical="top"/>
    </xf>
    <xf numFmtId="0" fontId="8" fillId="2" borderId="0" xfId="0" applyFont="1" applyFill="1" applyBorder="1" applyAlignment="1">
      <alignment vertical="top"/>
    </xf>
    <xf numFmtId="0" fontId="8" fillId="8" borderId="14" xfId="0" applyFont="1" applyFill="1" applyBorder="1" applyAlignment="1">
      <alignment horizontal="center" vertical="top" wrapText="1"/>
    </xf>
    <xf numFmtId="0" fontId="8" fillId="8" borderId="6" xfId="0" applyFont="1" applyFill="1" applyBorder="1" applyAlignment="1">
      <alignment vertical="top" wrapText="1"/>
    </xf>
    <xf numFmtId="0" fontId="8" fillId="8" borderId="0" xfId="0" applyFont="1" applyFill="1" applyBorder="1" applyAlignment="1">
      <alignment vertical="top"/>
    </xf>
    <xf numFmtId="0" fontId="9" fillId="8" borderId="4" xfId="0" applyFont="1" applyFill="1" applyBorder="1" applyAlignment="1">
      <alignment horizontal="center" vertical="center"/>
    </xf>
    <xf numFmtId="0" fontId="9" fillId="8" borderId="7" xfId="0" applyFont="1" applyFill="1" applyBorder="1" applyAlignment="1">
      <alignment horizontal="center" vertical="center"/>
    </xf>
    <xf numFmtId="0" fontId="9" fillId="8" borderId="8" xfId="0" applyFont="1" applyFill="1" applyBorder="1" applyAlignment="1">
      <alignment horizontal="center" vertical="center"/>
    </xf>
    <xf numFmtId="0" fontId="4" fillId="0" borderId="0" xfId="0" applyFont="1" applyFill="1" applyBorder="1"/>
    <xf numFmtId="0" fontId="0" fillId="0" borderId="0" xfId="0" applyFill="1" applyBorder="1"/>
    <xf numFmtId="0" fontId="0" fillId="0" borderId="0" xfId="0" applyFill="1" applyBorder="1" applyAlignment="1">
      <alignment vertical="top"/>
    </xf>
    <xf numFmtId="0" fontId="0" fillId="0" borderId="0" xfId="0" applyFill="1"/>
    <xf numFmtId="0" fontId="1" fillId="0" borderId="0" xfId="0" applyFont="1" applyFill="1" applyBorder="1" applyAlignment="1">
      <alignment horizontal="right"/>
    </xf>
    <xf numFmtId="0" fontId="0" fillId="0" borderId="0" xfId="0" applyFill="1" applyAlignment="1">
      <alignment wrapText="1"/>
    </xf>
    <xf numFmtId="0" fontId="0" fillId="9" borderId="0" xfId="0" applyFill="1" applyBorder="1" applyAlignment="1">
      <alignment wrapText="1"/>
    </xf>
    <xf numFmtId="0" fontId="0" fillId="0" borderId="0" xfId="0" applyFill="1" applyBorder="1" applyAlignment="1">
      <alignment wrapText="1"/>
    </xf>
    <xf numFmtId="0" fontId="0" fillId="0" borderId="0" xfId="0" quotePrefix="1" applyFill="1" applyBorder="1" applyAlignment="1">
      <alignment vertical="center" wrapText="1"/>
    </xf>
    <xf numFmtId="0" fontId="0" fillId="0" borderId="0" xfId="0" applyFont="1" applyBorder="1"/>
    <xf numFmtId="0" fontId="0" fillId="0" borderId="0" xfId="0" applyFont="1" applyFill="1" applyBorder="1"/>
    <xf numFmtId="0" fontId="0" fillId="0" borderId="0" xfId="0" applyFont="1" applyFill="1" applyBorder="1" applyAlignment="1">
      <alignment vertical="center"/>
    </xf>
    <xf numFmtId="0" fontId="0" fillId="0" borderId="0" xfId="0" quotePrefix="1" applyFill="1" applyBorder="1" applyAlignment="1">
      <alignment wrapText="1"/>
    </xf>
    <xf numFmtId="0" fontId="3" fillId="0" borderId="0" xfId="0" applyFont="1" applyFill="1" applyBorder="1" applyAlignment="1">
      <alignment vertical="top"/>
    </xf>
    <xf numFmtId="0" fontId="2" fillId="9" borderId="15" xfId="0" applyFont="1" applyFill="1" applyBorder="1" applyAlignment="1">
      <alignment horizontal="left" vertical="center"/>
    </xf>
    <xf numFmtId="0" fontId="3" fillId="0" borderId="16" xfId="0" applyFont="1" applyFill="1" applyBorder="1" applyAlignment="1">
      <alignment vertical="center"/>
    </xf>
    <xf numFmtId="0" fontId="0" fillId="0" borderId="16" xfId="0" applyFill="1" applyBorder="1" applyAlignment="1">
      <alignment vertical="center" wrapText="1"/>
    </xf>
    <xf numFmtId="0" fontId="0" fillId="0" borderId="17" xfId="0" applyFill="1" applyBorder="1"/>
    <xf numFmtId="0" fontId="0" fillId="0" borderId="18" xfId="0" applyFill="1" applyBorder="1"/>
    <xf numFmtId="0" fontId="0" fillId="0" borderId="19" xfId="0" applyFill="1" applyBorder="1"/>
    <xf numFmtId="0" fontId="0" fillId="9" borderId="19" xfId="0" applyFill="1" applyBorder="1"/>
    <xf numFmtId="3" fontId="0" fillId="9" borderId="19" xfId="0" applyNumberFormat="1" applyFill="1" applyBorder="1"/>
    <xf numFmtId="3" fontId="0" fillId="0" borderId="19" xfId="0" applyNumberFormat="1" applyFill="1" applyBorder="1"/>
    <xf numFmtId="0" fontId="0" fillId="0" borderId="19" xfId="0" quotePrefix="1" applyFill="1" applyBorder="1" applyAlignment="1">
      <alignment vertical="center" wrapText="1"/>
    </xf>
    <xf numFmtId="0" fontId="2" fillId="2" borderId="18" xfId="0" applyFont="1" applyFill="1" applyBorder="1" applyAlignment="1">
      <alignment horizontal="left" vertical="center"/>
    </xf>
    <xf numFmtId="0" fontId="2" fillId="10" borderId="18" xfId="0" applyFont="1" applyFill="1" applyBorder="1" applyAlignment="1">
      <alignment horizontal="left" vertical="center"/>
    </xf>
    <xf numFmtId="0" fontId="0" fillId="0" borderId="19" xfId="0" applyFill="1" applyBorder="1" applyAlignment="1">
      <alignment horizontal="right"/>
    </xf>
    <xf numFmtId="3" fontId="0" fillId="9" borderId="19" xfId="0" applyNumberFormat="1" applyFill="1" applyBorder="1" applyAlignment="1">
      <alignment horizontal="right"/>
    </xf>
    <xf numFmtId="0" fontId="0" fillId="0" borderId="20" xfId="0" applyFill="1" applyBorder="1"/>
    <xf numFmtId="0" fontId="0" fillId="0" borderId="21" xfId="0" applyFill="1" applyBorder="1"/>
    <xf numFmtId="0" fontId="0" fillId="0" borderId="21" xfId="0" quotePrefix="1" applyFill="1" applyBorder="1" applyAlignment="1">
      <alignment wrapText="1"/>
    </xf>
    <xf numFmtId="0" fontId="0" fillId="0" borderId="22" xfId="0" applyFill="1" applyBorder="1"/>
    <xf numFmtId="0" fontId="0" fillId="3" borderId="0" xfId="0" applyFill="1" applyBorder="1" applyAlignment="1">
      <alignment vertical="center"/>
    </xf>
    <xf numFmtId="0" fontId="0" fillId="3" borderId="0" xfId="0" applyFill="1" applyBorder="1"/>
    <xf numFmtId="0" fontId="0" fillId="3" borderId="0" xfId="0" applyFill="1" applyBorder="1" applyAlignment="1">
      <alignment wrapText="1"/>
    </xf>
    <xf numFmtId="0" fontId="0" fillId="0" borderId="17" xfId="0" applyFill="1" applyBorder="1" applyAlignment="1">
      <alignment vertical="center"/>
    </xf>
    <xf numFmtId="0" fontId="0" fillId="0" borderId="0" xfId="0" applyFill="1" applyAlignment="1">
      <alignment vertical="center"/>
    </xf>
    <xf numFmtId="0" fontId="0" fillId="0" borderId="19" xfId="0"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9" borderId="0" xfId="0" applyFill="1" applyBorder="1" applyAlignment="1">
      <alignment vertical="center" wrapText="1"/>
    </xf>
    <xf numFmtId="0" fontId="0" fillId="9" borderId="19" xfId="0" applyFill="1" applyBorder="1" applyAlignment="1">
      <alignment vertical="center"/>
    </xf>
    <xf numFmtId="0" fontId="17" fillId="11" borderId="0" xfId="0" applyFont="1" applyFill="1" applyAlignment="1">
      <alignment vertical="center"/>
    </xf>
    <xf numFmtId="3" fontId="0" fillId="9" borderId="19" xfId="0" applyNumberFormat="1" applyFill="1" applyBorder="1" applyAlignment="1">
      <alignment vertical="center"/>
    </xf>
    <xf numFmtId="0" fontId="0" fillId="0" borderId="0" xfId="0" applyFont="1" applyBorder="1" applyAlignment="1">
      <alignment vertical="center"/>
    </xf>
    <xf numFmtId="3" fontId="0" fillId="0" borderId="19" xfId="0" applyNumberFormat="1" applyFill="1" applyBorder="1" applyAlignment="1">
      <alignment vertical="center"/>
    </xf>
    <xf numFmtId="0" fontId="0" fillId="3" borderId="0" xfId="0" applyFill="1" applyBorder="1" applyAlignment="1">
      <alignment vertical="center" wrapText="1"/>
    </xf>
    <xf numFmtId="0" fontId="3" fillId="0" borderId="0" xfId="0" applyFont="1" applyFill="1" applyBorder="1" applyAlignment="1">
      <alignment vertical="center"/>
    </xf>
    <xf numFmtId="0" fontId="0" fillId="0" borderId="0" xfId="0" applyFill="1" applyAlignment="1">
      <alignment vertical="center" wrapText="1"/>
    </xf>
    <xf numFmtId="0" fontId="0" fillId="0" borderId="19" xfId="0" applyFill="1" applyBorder="1" applyAlignment="1">
      <alignment horizontal="right" vertical="center"/>
    </xf>
    <xf numFmtId="3" fontId="0" fillId="9" borderId="19" xfId="0" applyNumberFormat="1" applyFill="1" applyBorder="1" applyAlignment="1">
      <alignment horizontal="right" vertical="center"/>
    </xf>
    <xf numFmtId="0" fontId="0" fillId="0" borderId="21" xfId="0" applyFill="1" applyBorder="1" applyAlignment="1">
      <alignment vertical="center"/>
    </xf>
    <xf numFmtId="0" fontId="0" fillId="0" borderId="21" xfId="0" quotePrefix="1" applyFill="1" applyBorder="1" applyAlignment="1">
      <alignment vertical="center" wrapText="1"/>
    </xf>
    <xf numFmtId="0" fontId="0" fillId="0" borderId="22" xfId="0" applyFill="1" applyBorder="1" applyAlignment="1">
      <alignment vertical="center"/>
    </xf>
    <xf numFmtId="3" fontId="0" fillId="0" borderId="19" xfId="0" applyNumberFormat="1" applyFill="1" applyBorder="1" applyAlignment="1">
      <alignment horizontal="left" vertical="center"/>
    </xf>
    <xf numFmtId="0" fontId="0" fillId="9" borderId="19" xfId="0" applyFill="1" applyBorder="1" applyAlignment="1">
      <alignment horizontal="right" vertical="center"/>
    </xf>
    <xf numFmtId="0" fontId="0" fillId="0" borderId="0" xfId="0" quotePrefix="1" applyFill="1" applyAlignment="1">
      <alignment wrapText="1"/>
    </xf>
    <xf numFmtId="3" fontId="18" fillId="0" borderId="0" xfId="0" applyNumberFormat="1" applyFont="1" applyAlignment="1">
      <alignment horizontal="left"/>
    </xf>
    <xf numFmtId="3" fontId="0" fillId="0" borderId="0" xfId="0" applyNumberFormat="1" applyFont="1" applyAlignment="1">
      <alignment horizontal="right"/>
    </xf>
    <xf numFmtId="3" fontId="0" fillId="0" borderId="0" xfId="0" applyNumberFormat="1" applyFont="1" applyFill="1" applyAlignment="1">
      <alignment horizontal="right"/>
    </xf>
    <xf numFmtId="0" fontId="0" fillId="0" borderId="0" xfId="0" applyFill="1" applyAlignment="1">
      <alignment horizontal="right" vertical="center" wrapText="1"/>
    </xf>
    <xf numFmtId="3" fontId="0" fillId="0" borderId="19" xfId="0" applyNumberFormat="1" applyFill="1" applyBorder="1" applyAlignment="1">
      <alignment horizontal="right" vertical="center"/>
    </xf>
    <xf numFmtId="0" fontId="0" fillId="0" borderId="19" xfId="0" quotePrefix="1" applyFill="1" applyBorder="1" applyAlignment="1">
      <alignment horizontal="right" vertical="center" wrapText="1"/>
    </xf>
    <xf numFmtId="0" fontId="8" fillId="0" borderId="5" xfId="0" applyFont="1" applyBorder="1" applyAlignment="1">
      <alignment horizontal="center" vertical="top"/>
    </xf>
    <xf numFmtId="0" fontId="8" fillId="0" borderId="9" xfId="0" applyFont="1" applyBorder="1" applyAlignment="1">
      <alignment horizontal="center" vertical="top"/>
    </xf>
    <xf numFmtId="49" fontId="8" fillId="0" borderId="11" xfId="0" applyNumberFormat="1" applyFont="1" applyBorder="1" applyAlignment="1">
      <alignment horizontal="center" vertical="center"/>
    </xf>
    <xf numFmtId="0" fontId="8" fillId="0" borderId="11" xfId="0" applyFont="1" applyBorder="1" applyAlignment="1">
      <alignment horizontal="center" vertical="center"/>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0" fontId="8" fillId="0" borderId="4"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12" xfId="0" applyFont="1" applyBorder="1" applyAlignment="1">
      <alignment horizontal="center" vertical="top"/>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3" borderId="1"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4" borderId="3" xfId="0" applyFont="1" applyFill="1" applyBorder="1" applyAlignment="1">
      <alignment horizontal="center" vertical="top" wrapText="1"/>
    </xf>
    <xf numFmtId="0" fontId="7" fillId="5" borderId="3" xfId="0" applyFont="1" applyFill="1" applyBorder="1" applyAlignment="1">
      <alignment horizontal="left" vertical="top" wrapText="1"/>
    </xf>
    <xf numFmtId="0" fontId="8" fillId="6" borderId="3" xfId="0" applyFont="1" applyFill="1" applyBorder="1" applyAlignment="1">
      <alignment horizontal="center" vertical="top" wrapText="1"/>
    </xf>
    <xf numFmtId="0" fontId="8" fillId="6" borderId="2" xfId="0" applyFont="1" applyFill="1" applyBorder="1" applyAlignment="1">
      <alignment horizontal="center" vertical="top" wrapText="1"/>
    </xf>
    <xf numFmtId="0" fontId="18" fillId="0" borderId="0" xfId="0" applyFont="1"/>
    <xf numFmtId="0" fontId="18" fillId="0" borderId="0" xfId="0" applyFont="1" applyFill="1"/>
    <xf numFmtId="49" fontId="19" fillId="0" borderId="23" xfId="0" applyNumberFormat="1" applyFont="1" applyFill="1" applyBorder="1" applyAlignment="1">
      <alignment horizontal="right" wrapText="1"/>
    </xf>
  </cellXfs>
  <cellStyles count="6">
    <cellStyle name="Hyperlink 2" xfId="3" xr:uid="{00000000-0005-0000-0000-000000000000}"/>
    <cellStyle name="Normal" xfId="0" builtinId="0"/>
    <cellStyle name="Normal 2" xfId="2" xr:uid="{00000000-0005-0000-0000-000002000000}"/>
    <cellStyle name="Normal 3" xfId="4" xr:uid="{00000000-0005-0000-0000-000003000000}"/>
    <cellStyle name="Normal 3 2" xfId="5" xr:uid="{00000000-0005-0000-0000-000004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0C03F-3614-478A-8915-D985A1F02E0F}">
  <dimension ref="B1:E82"/>
  <sheetViews>
    <sheetView showGridLines="0" topLeftCell="A4" workbookViewId="0">
      <selection activeCell="D19" sqref="D19"/>
    </sheetView>
  </sheetViews>
  <sheetFormatPr defaultRowHeight="15"/>
  <cols>
    <col min="1" max="1" width="9.140625" style="35"/>
    <col min="2" max="2" width="3.85546875" style="35" customWidth="1"/>
    <col min="3" max="3" width="9.28515625" style="35" customWidth="1"/>
    <col min="4" max="4" width="36.28515625" style="37" customWidth="1"/>
    <col min="5" max="5" width="28.42578125" style="35" customWidth="1"/>
    <col min="6" max="16384" width="9.140625" style="35"/>
  </cols>
  <sheetData>
    <row r="1" spans="2:5" ht="23.25">
      <c r="C1" s="32" t="s">
        <v>0</v>
      </c>
      <c r="D1" s="33"/>
      <c r="E1" s="34"/>
    </row>
    <row r="2" spans="2:5">
      <c r="C2" s="36" t="s">
        <v>1</v>
      </c>
      <c r="D2" s="33" t="s">
        <v>44</v>
      </c>
    </row>
    <row r="4" spans="2:5" ht="21">
      <c r="B4" s="46"/>
      <c r="C4" s="47" t="s">
        <v>47</v>
      </c>
      <c r="D4" s="48"/>
      <c r="E4" s="49"/>
    </row>
    <row r="5" spans="2:5" ht="30">
      <c r="B5" s="50"/>
      <c r="C5" s="64" t="s">
        <v>48</v>
      </c>
      <c r="D5" s="40" t="s">
        <v>49</v>
      </c>
      <c r="E5" s="51"/>
    </row>
    <row r="6" spans="2:5" ht="18.75" customHeight="1">
      <c r="B6" s="50"/>
      <c r="C6" s="65" t="s">
        <v>50</v>
      </c>
      <c r="D6" s="39"/>
      <c r="E6" s="51"/>
    </row>
    <row r="7" spans="2:5">
      <c r="B7" s="50"/>
      <c r="C7" s="33"/>
      <c r="D7" s="38" t="s">
        <v>51</v>
      </c>
      <c r="E7" s="52">
        <v>57</v>
      </c>
    </row>
    <row r="8" spans="2:5">
      <c r="B8" s="50"/>
      <c r="C8" s="33"/>
      <c r="D8" s="39" t="s">
        <v>52</v>
      </c>
      <c r="E8" s="51">
        <v>47</v>
      </c>
    </row>
    <row r="9" spans="2:5">
      <c r="B9" s="50"/>
      <c r="C9" s="33"/>
      <c r="D9" s="39" t="s">
        <v>53</v>
      </c>
      <c r="E9" s="51">
        <v>6</v>
      </c>
    </row>
    <row r="10" spans="2:5">
      <c r="B10" s="50"/>
      <c r="C10" s="33"/>
      <c r="D10" s="39" t="s">
        <v>54</v>
      </c>
      <c r="E10" s="51">
        <v>3</v>
      </c>
    </row>
    <row r="11" spans="2:5">
      <c r="B11" s="50"/>
      <c r="C11" s="33"/>
      <c r="D11" s="39" t="s">
        <v>55</v>
      </c>
      <c r="E11" s="51">
        <v>1</v>
      </c>
    </row>
    <row r="12" spans="2:5">
      <c r="B12" s="50"/>
      <c r="C12" s="33"/>
      <c r="D12" s="38" t="s">
        <v>56</v>
      </c>
      <c r="E12" s="52"/>
    </row>
    <row r="13" spans="2:5">
      <c r="B13" s="50"/>
      <c r="C13" s="33"/>
      <c r="D13" s="38" t="s">
        <v>57</v>
      </c>
      <c r="E13" s="52"/>
    </row>
    <row r="14" spans="2:5">
      <c r="B14" s="50"/>
      <c r="C14" s="33"/>
      <c r="D14" s="39" t="s">
        <v>58</v>
      </c>
      <c r="E14" s="51"/>
    </row>
    <row r="15" spans="2:5">
      <c r="B15" s="50"/>
      <c r="C15" s="33"/>
      <c r="D15" s="39" t="s">
        <v>59</v>
      </c>
      <c r="E15" s="51"/>
    </row>
    <row r="16" spans="2:5">
      <c r="B16" s="50"/>
      <c r="C16" s="33"/>
      <c r="D16" s="39" t="s">
        <v>60</v>
      </c>
      <c r="E16" s="51"/>
    </row>
    <row r="17" spans="2:5">
      <c r="B17" s="50"/>
      <c r="C17" s="33"/>
      <c r="D17" s="39" t="s">
        <v>61</v>
      </c>
      <c r="E17" s="51"/>
    </row>
    <row r="18" spans="2:5">
      <c r="B18" s="50"/>
      <c r="C18" s="33"/>
      <c r="D18" s="38" t="s">
        <v>62</v>
      </c>
      <c r="E18" s="52">
        <v>12</v>
      </c>
    </row>
    <row r="19" spans="2:5">
      <c r="B19" s="50"/>
      <c r="C19" s="33"/>
      <c r="D19" s="39" t="s">
        <v>63</v>
      </c>
      <c r="E19" s="51">
        <v>7</v>
      </c>
    </row>
    <row r="20" spans="2:5">
      <c r="B20" s="50"/>
      <c r="C20" s="33"/>
      <c r="D20" s="39" t="s">
        <v>64</v>
      </c>
      <c r="E20" s="51">
        <v>2</v>
      </c>
    </row>
    <row r="21" spans="2:5">
      <c r="B21" s="50"/>
      <c r="C21" s="33"/>
      <c r="D21" s="39" t="s">
        <v>65</v>
      </c>
      <c r="E21" s="51">
        <v>3</v>
      </c>
    </row>
    <row r="22" spans="2:5">
      <c r="B22" s="50"/>
      <c r="C22" s="65" t="s">
        <v>68</v>
      </c>
      <c r="D22" s="39"/>
      <c r="E22" s="51"/>
    </row>
    <row r="23" spans="2:5">
      <c r="B23" s="50"/>
      <c r="C23" s="33"/>
      <c r="D23" s="38" t="s">
        <v>69</v>
      </c>
      <c r="E23" s="53">
        <v>715000</v>
      </c>
    </row>
    <row r="24" spans="2:5">
      <c r="B24" s="50"/>
      <c r="C24" s="33"/>
      <c r="D24" s="41" t="s">
        <v>70</v>
      </c>
      <c r="E24" s="54">
        <v>150313</v>
      </c>
    </row>
    <row r="25" spans="2:5">
      <c r="B25" s="50"/>
      <c r="C25" s="33"/>
      <c r="D25" s="41" t="s">
        <v>71</v>
      </c>
      <c r="E25" s="54">
        <v>147783</v>
      </c>
    </row>
    <row r="26" spans="2:5">
      <c r="B26" s="50"/>
      <c r="C26" s="33"/>
      <c r="D26" s="41" t="s">
        <v>72</v>
      </c>
      <c r="E26" s="54">
        <v>158829</v>
      </c>
    </row>
    <row r="27" spans="2:5">
      <c r="B27" s="50"/>
      <c r="C27" s="33"/>
      <c r="D27" s="41" t="s">
        <v>73</v>
      </c>
      <c r="E27" s="54">
        <v>79992</v>
      </c>
    </row>
    <row r="28" spans="2:5">
      <c r="B28" s="50"/>
      <c r="C28" s="33"/>
      <c r="D28" s="41" t="s">
        <v>74</v>
      </c>
      <c r="E28" s="54">
        <v>75699</v>
      </c>
    </row>
    <row r="29" spans="2:5">
      <c r="B29" s="50"/>
      <c r="C29" s="33"/>
      <c r="D29" s="41" t="s">
        <v>75</v>
      </c>
      <c r="E29" s="54">
        <v>77163</v>
      </c>
    </row>
    <row r="30" spans="2:5">
      <c r="B30" s="50"/>
      <c r="C30" s="33"/>
      <c r="D30" s="42" t="s">
        <v>76</v>
      </c>
      <c r="E30" s="54">
        <v>25429</v>
      </c>
    </row>
    <row r="31" spans="2:5">
      <c r="B31" s="50"/>
      <c r="C31" s="66" t="s">
        <v>94</v>
      </c>
      <c r="D31" s="39"/>
      <c r="E31" s="51"/>
    </row>
    <row r="32" spans="2:5" ht="75">
      <c r="B32" s="50"/>
      <c r="C32" s="33"/>
      <c r="D32" s="43" t="s">
        <v>77</v>
      </c>
      <c r="E32" s="55" t="s">
        <v>82</v>
      </c>
    </row>
    <row r="33" spans="2:5" ht="60">
      <c r="B33" s="50"/>
      <c r="C33" s="33"/>
      <c r="D33" s="40" t="s">
        <v>78</v>
      </c>
      <c r="E33" s="55" t="s">
        <v>81</v>
      </c>
    </row>
    <row r="34" spans="2:5" ht="90">
      <c r="B34" s="50"/>
      <c r="C34" s="33"/>
      <c r="D34" s="40" t="s">
        <v>79</v>
      </c>
      <c r="E34" s="55" t="s">
        <v>80</v>
      </c>
    </row>
    <row r="35" spans="2:5">
      <c r="B35" s="50"/>
      <c r="C35" s="65" t="s">
        <v>66</v>
      </c>
      <c r="D35" s="39"/>
      <c r="E35" s="51"/>
    </row>
    <row r="36" spans="2:5" ht="60">
      <c r="B36" s="50"/>
      <c r="C36" s="33"/>
      <c r="D36" s="44" t="s">
        <v>67</v>
      </c>
      <c r="E36" s="51"/>
    </row>
    <row r="37" spans="2:5" ht="21">
      <c r="B37" s="56"/>
      <c r="C37" s="45" t="s">
        <v>46</v>
      </c>
      <c r="D37" s="39"/>
      <c r="E37" s="51"/>
    </row>
    <row r="38" spans="2:5" ht="30">
      <c r="B38" s="50"/>
      <c r="C38" s="64" t="s">
        <v>48</v>
      </c>
      <c r="D38" s="40" t="s">
        <v>83</v>
      </c>
      <c r="E38" s="51"/>
    </row>
    <row r="39" spans="2:5">
      <c r="B39" s="50"/>
      <c r="C39" s="65" t="s">
        <v>50</v>
      </c>
      <c r="D39" s="39"/>
      <c r="E39" s="51"/>
    </row>
    <row r="40" spans="2:5">
      <c r="B40" s="50"/>
      <c r="C40" s="33"/>
      <c r="D40" s="38" t="s">
        <v>51</v>
      </c>
      <c r="E40" s="52">
        <v>0</v>
      </c>
    </row>
    <row r="41" spans="2:5">
      <c r="B41" s="50"/>
      <c r="C41" s="33"/>
      <c r="D41" s="38" t="s">
        <v>56</v>
      </c>
      <c r="E41" s="52"/>
    </row>
    <row r="42" spans="2:5">
      <c r="B42" s="50"/>
      <c r="C42" s="33"/>
      <c r="D42" s="38" t="s">
        <v>57</v>
      </c>
      <c r="E42" s="52"/>
    </row>
    <row r="43" spans="2:5">
      <c r="B43" s="50"/>
      <c r="C43" s="33"/>
      <c r="D43" s="39" t="s">
        <v>58</v>
      </c>
      <c r="E43" s="51"/>
    </row>
    <row r="44" spans="2:5">
      <c r="B44" s="50"/>
      <c r="C44" s="33"/>
      <c r="D44" s="39" t="s">
        <v>59</v>
      </c>
      <c r="E44" s="51"/>
    </row>
    <row r="45" spans="2:5">
      <c r="B45" s="50"/>
      <c r="C45" s="33"/>
      <c r="D45" s="39" t="s">
        <v>60</v>
      </c>
      <c r="E45" s="51"/>
    </row>
    <row r="46" spans="2:5">
      <c r="B46" s="50"/>
      <c r="C46" s="33"/>
      <c r="D46" s="39" t="s">
        <v>61</v>
      </c>
      <c r="E46" s="51"/>
    </row>
    <row r="47" spans="2:5">
      <c r="B47" s="50"/>
      <c r="C47" s="33"/>
      <c r="D47" s="38" t="s">
        <v>62</v>
      </c>
      <c r="E47" s="52">
        <f>E48+E49</f>
        <v>49</v>
      </c>
    </row>
    <row r="48" spans="2:5">
      <c r="B48" s="50"/>
      <c r="C48" s="33"/>
      <c r="D48" s="39" t="s">
        <v>96</v>
      </c>
      <c r="E48" s="51">
        <v>7</v>
      </c>
    </row>
    <row r="49" spans="2:5">
      <c r="B49" s="50"/>
      <c r="C49" s="33"/>
      <c r="D49" s="39" t="s">
        <v>95</v>
      </c>
      <c r="E49" s="51">
        <f>SUM(E50:E53)</f>
        <v>42</v>
      </c>
    </row>
    <row r="50" spans="2:5">
      <c r="B50" s="50"/>
      <c r="C50" s="33"/>
      <c r="D50" s="35" t="s">
        <v>75</v>
      </c>
      <c r="E50" s="35">
        <v>8</v>
      </c>
    </row>
    <row r="51" spans="2:5">
      <c r="B51" s="50"/>
      <c r="C51" s="33"/>
      <c r="D51" s="35" t="s">
        <v>97</v>
      </c>
      <c r="E51" s="35">
        <v>9</v>
      </c>
    </row>
    <row r="52" spans="2:5">
      <c r="B52" s="50"/>
      <c r="C52" s="33"/>
      <c r="D52" s="35" t="s">
        <v>71</v>
      </c>
      <c r="E52" s="35">
        <v>7</v>
      </c>
    </row>
    <row r="53" spans="2:5">
      <c r="B53" s="50"/>
      <c r="C53" s="33"/>
      <c r="D53" s="35" t="s">
        <v>98</v>
      </c>
      <c r="E53" s="35">
        <v>18</v>
      </c>
    </row>
    <row r="54" spans="2:5">
      <c r="B54" s="50"/>
      <c r="C54" s="65" t="s">
        <v>68</v>
      </c>
      <c r="D54" s="39"/>
      <c r="E54" s="51"/>
    </row>
    <row r="55" spans="2:5">
      <c r="B55" s="50"/>
      <c r="C55" s="33"/>
      <c r="D55" s="38" t="s">
        <v>84</v>
      </c>
      <c r="E55" s="53">
        <v>0</v>
      </c>
    </row>
    <row r="56" spans="2:5">
      <c r="B56" s="50"/>
      <c r="C56" s="65" t="s">
        <v>94</v>
      </c>
      <c r="D56" s="39"/>
      <c r="E56" s="51"/>
    </row>
    <row r="57" spans="2:5" ht="75">
      <c r="B57" s="50"/>
      <c r="C57" s="33"/>
      <c r="D57" s="43" t="s">
        <v>77</v>
      </c>
      <c r="E57" s="55" t="s">
        <v>82</v>
      </c>
    </row>
    <row r="58" spans="2:5" ht="60">
      <c r="B58" s="50"/>
      <c r="C58" s="33"/>
      <c r="D58" s="40" t="s">
        <v>78</v>
      </c>
      <c r="E58" s="55" t="s">
        <v>81</v>
      </c>
    </row>
    <row r="59" spans="2:5" ht="45">
      <c r="B59" s="50"/>
      <c r="C59" s="33"/>
      <c r="D59" s="40" t="s">
        <v>79</v>
      </c>
      <c r="E59" s="55" t="s">
        <v>85</v>
      </c>
    </row>
    <row r="60" spans="2:5">
      <c r="B60" s="50"/>
      <c r="C60" s="65" t="s">
        <v>66</v>
      </c>
      <c r="D60" s="39"/>
      <c r="E60" s="51"/>
    </row>
    <row r="61" spans="2:5" ht="75">
      <c r="B61" s="50"/>
      <c r="C61" s="33"/>
      <c r="D61" s="44" t="s">
        <v>86</v>
      </c>
      <c r="E61" s="51"/>
    </row>
    <row r="62" spans="2:5" ht="21">
      <c r="B62" s="57"/>
      <c r="C62" s="45" t="s">
        <v>45</v>
      </c>
      <c r="D62" s="39"/>
      <c r="E62" s="51"/>
    </row>
    <row r="63" spans="2:5" ht="30">
      <c r="B63" s="50"/>
      <c r="C63" s="64" t="s">
        <v>48</v>
      </c>
      <c r="D63" s="40" t="s">
        <v>87</v>
      </c>
      <c r="E63" s="51"/>
    </row>
    <row r="64" spans="2:5">
      <c r="B64" s="50"/>
      <c r="C64" s="65" t="s">
        <v>50</v>
      </c>
      <c r="D64" s="39"/>
      <c r="E64" s="51"/>
    </row>
    <row r="65" spans="2:5">
      <c r="B65" s="50"/>
      <c r="C65" s="33"/>
      <c r="D65" s="38" t="s">
        <v>51</v>
      </c>
      <c r="E65" s="52">
        <v>6</v>
      </c>
    </row>
    <row r="66" spans="2:5">
      <c r="B66" s="50"/>
      <c r="C66" s="33"/>
      <c r="D66" s="38" t="s">
        <v>56</v>
      </c>
      <c r="E66" s="52"/>
    </row>
    <row r="67" spans="2:5">
      <c r="B67" s="50"/>
      <c r="C67" s="33"/>
      <c r="D67" s="38" t="s">
        <v>57</v>
      </c>
      <c r="E67" s="52"/>
    </row>
    <row r="68" spans="2:5">
      <c r="B68" s="50"/>
      <c r="C68" s="33"/>
      <c r="D68" s="39" t="s">
        <v>58</v>
      </c>
      <c r="E68" s="51"/>
    </row>
    <row r="69" spans="2:5">
      <c r="B69" s="50"/>
      <c r="C69" s="33"/>
      <c r="D69" s="39" t="s">
        <v>59</v>
      </c>
      <c r="E69" s="51"/>
    </row>
    <row r="70" spans="2:5">
      <c r="B70" s="50"/>
      <c r="C70" s="33"/>
      <c r="D70" s="39" t="s">
        <v>60</v>
      </c>
      <c r="E70" s="51"/>
    </row>
    <row r="71" spans="2:5">
      <c r="B71" s="50"/>
      <c r="C71" s="33"/>
      <c r="D71" s="39" t="s">
        <v>61</v>
      </c>
      <c r="E71" s="51"/>
    </row>
    <row r="72" spans="2:5">
      <c r="B72" s="50"/>
      <c r="C72" s="33"/>
      <c r="D72" s="38" t="s">
        <v>88</v>
      </c>
      <c r="E72" s="52">
        <v>1</v>
      </c>
    </row>
    <row r="73" spans="2:5">
      <c r="B73" s="50"/>
      <c r="C73" s="33"/>
      <c r="D73" s="39" t="s">
        <v>89</v>
      </c>
      <c r="E73" s="58" t="s">
        <v>90</v>
      </c>
    </row>
    <row r="74" spans="2:5">
      <c r="B74" s="50"/>
      <c r="C74" s="33"/>
      <c r="D74" s="39" t="s">
        <v>91</v>
      </c>
      <c r="E74" s="51">
        <v>23599</v>
      </c>
    </row>
    <row r="75" spans="2:5">
      <c r="B75" s="50"/>
      <c r="C75" s="65" t="s">
        <v>68</v>
      </c>
      <c r="D75" s="39"/>
      <c r="E75" s="51"/>
    </row>
    <row r="76" spans="2:5">
      <c r="B76" s="50"/>
      <c r="C76" s="33"/>
      <c r="D76" s="38" t="s">
        <v>53</v>
      </c>
      <c r="E76" s="59" t="s">
        <v>92</v>
      </c>
    </row>
    <row r="77" spans="2:5">
      <c r="B77" s="50"/>
      <c r="C77" s="65" t="s">
        <v>94</v>
      </c>
      <c r="D77" s="39"/>
      <c r="E77" s="51"/>
    </row>
    <row r="78" spans="2:5" ht="75">
      <c r="B78" s="50"/>
      <c r="C78" s="33"/>
      <c r="D78" s="43" t="s">
        <v>77</v>
      </c>
      <c r="E78" s="55" t="s">
        <v>82</v>
      </c>
    </row>
    <row r="79" spans="2:5" ht="60">
      <c r="B79" s="50"/>
      <c r="C79" s="33"/>
      <c r="D79" s="40" t="s">
        <v>78</v>
      </c>
      <c r="E79" s="55" t="s">
        <v>81</v>
      </c>
    </row>
    <row r="80" spans="2:5" ht="45">
      <c r="B80" s="50"/>
      <c r="C80" s="33"/>
      <c r="D80" s="40" t="s">
        <v>79</v>
      </c>
      <c r="E80" s="55" t="s">
        <v>85</v>
      </c>
    </row>
    <row r="81" spans="2:5">
      <c r="B81" s="50"/>
      <c r="C81" s="65" t="s">
        <v>66</v>
      </c>
      <c r="D81" s="39"/>
      <c r="E81" s="51"/>
    </row>
    <row r="82" spans="2:5" ht="60">
      <c r="B82" s="60"/>
      <c r="C82" s="61"/>
      <c r="D82" s="62" t="s">
        <v>93</v>
      </c>
      <c r="E82" s="6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4E177-4EAE-4744-9556-36ABFC6B636E}">
  <dimension ref="B1:I82"/>
  <sheetViews>
    <sheetView topLeftCell="A9" zoomScaleNormal="100" workbookViewId="0">
      <selection activeCell="E15" sqref="E15"/>
    </sheetView>
  </sheetViews>
  <sheetFormatPr defaultRowHeight="15"/>
  <cols>
    <col min="1" max="1" width="9.140625" style="35"/>
    <col min="2" max="2" width="3.85546875" style="35" customWidth="1"/>
    <col min="3" max="3" width="9.28515625" style="35" customWidth="1"/>
    <col min="4" max="4" width="36.28515625" style="37" customWidth="1"/>
    <col min="5" max="5" width="28.42578125" style="35" customWidth="1"/>
    <col min="6" max="16384" width="9.140625" style="35"/>
  </cols>
  <sheetData>
    <row r="1" spans="2:9" ht="23.25">
      <c r="C1" s="32" t="s">
        <v>0</v>
      </c>
      <c r="D1" s="33"/>
      <c r="E1" s="34"/>
    </row>
    <row r="2" spans="2:9">
      <c r="C2" s="36" t="s">
        <v>1</v>
      </c>
      <c r="D2" s="33" t="s">
        <v>99</v>
      </c>
    </row>
    <row r="4" spans="2:9" ht="21">
      <c r="B4" s="46"/>
      <c r="C4" s="47" t="s">
        <v>47</v>
      </c>
      <c r="D4" s="48"/>
      <c r="E4" s="67"/>
      <c r="F4" s="68"/>
      <c r="G4" s="68"/>
    </row>
    <row r="5" spans="2:9" ht="30">
      <c r="B5" s="50"/>
      <c r="C5" s="64" t="s">
        <v>48</v>
      </c>
      <c r="D5" s="40" t="s">
        <v>49</v>
      </c>
      <c r="E5" s="69"/>
      <c r="F5" s="68"/>
      <c r="G5" s="68"/>
    </row>
    <row r="6" spans="2:9" ht="18.75" customHeight="1">
      <c r="B6" s="50"/>
      <c r="C6" s="64" t="s">
        <v>50</v>
      </c>
      <c r="D6" s="70"/>
      <c r="E6" s="69"/>
      <c r="F6" s="68"/>
      <c r="G6" s="68"/>
    </row>
    <row r="7" spans="2:9" ht="21" customHeight="1">
      <c r="B7" s="50"/>
      <c r="C7" s="71"/>
      <c r="D7" s="72" t="s">
        <v>51</v>
      </c>
      <c r="E7" s="73">
        <v>46</v>
      </c>
      <c r="F7" s="73">
        <v>57</v>
      </c>
      <c r="G7" s="74">
        <f>(E7*100/F7)-100</f>
        <v>-19.298245614035082</v>
      </c>
      <c r="I7" s="88" t="s">
        <v>107</v>
      </c>
    </row>
    <row r="8" spans="2:9">
      <c r="B8" s="50"/>
      <c r="C8" s="71"/>
      <c r="D8" s="70" t="s">
        <v>52</v>
      </c>
      <c r="E8" s="68">
        <v>41</v>
      </c>
      <c r="F8" s="69">
        <v>47</v>
      </c>
      <c r="G8" s="68"/>
    </row>
    <row r="9" spans="2:9">
      <c r="B9" s="50"/>
      <c r="C9" s="71"/>
      <c r="D9" s="70" t="s">
        <v>53</v>
      </c>
      <c r="E9" s="68">
        <v>1</v>
      </c>
      <c r="F9" s="69">
        <v>6</v>
      </c>
      <c r="G9" s="68"/>
    </row>
    <row r="10" spans="2:9">
      <c r="B10" s="50"/>
      <c r="C10" s="71"/>
      <c r="D10" s="70" t="s">
        <v>54</v>
      </c>
      <c r="E10" s="68">
        <v>3</v>
      </c>
      <c r="F10" s="69">
        <v>3</v>
      </c>
      <c r="G10" s="68"/>
    </row>
    <row r="11" spans="2:9">
      <c r="B11" s="50"/>
      <c r="C11" s="71"/>
      <c r="D11" s="70" t="s">
        <v>55</v>
      </c>
      <c r="E11" s="68">
        <v>1</v>
      </c>
      <c r="F11" s="69">
        <v>1</v>
      </c>
      <c r="G11" s="68"/>
    </row>
    <row r="12" spans="2:9">
      <c r="B12" s="50"/>
      <c r="C12" s="71"/>
      <c r="D12" s="72" t="s">
        <v>56</v>
      </c>
      <c r="E12" s="73"/>
      <c r="F12" s="68"/>
      <c r="G12" s="68"/>
    </row>
    <row r="13" spans="2:9">
      <c r="B13" s="50"/>
      <c r="C13" s="71"/>
      <c r="D13" s="72" t="s">
        <v>57</v>
      </c>
      <c r="E13" s="87" t="s">
        <v>106</v>
      </c>
      <c r="F13" s="68"/>
      <c r="G13" s="68"/>
    </row>
    <row r="14" spans="2:9">
      <c r="B14" s="50"/>
      <c r="C14" s="71"/>
      <c r="D14" s="72" t="s">
        <v>62</v>
      </c>
      <c r="E14" s="73">
        <v>14</v>
      </c>
      <c r="F14" s="73">
        <v>12</v>
      </c>
      <c r="G14" s="74">
        <f>(E14*100/F14)-100</f>
        <v>16.666666666666671</v>
      </c>
    </row>
    <row r="15" spans="2:9">
      <c r="B15" s="50"/>
      <c r="C15" s="71"/>
      <c r="D15" s="70" t="s">
        <v>63</v>
      </c>
      <c r="E15" s="69">
        <v>5</v>
      </c>
      <c r="F15" s="69">
        <v>7</v>
      </c>
      <c r="G15" s="68"/>
    </row>
    <row r="16" spans="2:9">
      <c r="B16" s="50"/>
      <c r="C16" s="71"/>
      <c r="D16" s="70" t="s">
        <v>64</v>
      </c>
      <c r="E16" s="69">
        <v>9</v>
      </c>
      <c r="F16" s="69">
        <v>2</v>
      </c>
      <c r="G16" s="68"/>
    </row>
    <row r="17" spans="2:8">
      <c r="B17" s="50"/>
      <c r="C17" s="71"/>
      <c r="D17" s="70" t="s">
        <v>65</v>
      </c>
      <c r="E17" s="69">
        <v>0</v>
      </c>
      <c r="F17" s="69">
        <v>3</v>
      </c>
      <c r="G17" s="68"/>
    </row>
    <row r="18" spans="2:8">
      <c r="B18" s="50"/>
      <c r="C18" s="64" t="s">
        <v>68</v>
      </c>
      <c r="D18" s="70"/>
      <c r="E18" s="69"/>
      <c r="F18" s="69"/>
      <c r="G18" s="68"/>
    </row>
    <row r="19" spans="2:8">
      <c r="B19" s="50"/>
      <c r="C19" s="71"/>
      <c r="D19" s="72" t="s">
        <v>69</v>
      </c>
      <c r="E19" s="75">
        <v>526000</v>
      </c>
      <c r="F19" s="53">
        <v>715000</v>
      </c>
      <c r="G19" s="74">
        <f>(E19*100/F19)-100</f>
        <v>-26.43356643356644</v>
      </c>
    </row>
    <row r="20" spans="2:8">
      <c r="B20" s="50"/>
      <c r="C20" s="71"/>
      <c r="D20" s="76" t="s">
        <v>70</v>
      </c>
      <c r="E20" s="77">
        <v>108268</v>
      </c>
      <c r="F20" s="54">
        <v>150313</v>
      </c>
      <c r="G20" s="68"/>
      <c r="H20" s="41"/>
    </row>
    <row r="21" spans="2:8">
      <c r="B21" s="50"/>
      <c r="C21" s="71"/>
      <c r="D21" s="76" t="s">
        <v>72</v>
      </c>
      <c r="E21" s="77">
        <v>107582</v>
      </c>
      <c r="F21" s="54">
        <v>158829</v>
      </c>
      <c r="G21" s="68"/>
      <c r="H21" s="41"/>
    </row>
    <row r="22" spans="2:8">
      <c r="B22" s="50"/>
      <c r="C22" s="71"/>
      <c r="D22" s="76" t="s">
        <v>71</v>
      </c>
      <c r="E22" s="77">
        <v>88074</v>
      </c>
      <c r="F22" s="54">
        <v>147783</v>
      </c>
      <c r="G22" s="68"/>
      <c r="H22" s="41"/>
    </row>
    <row r="23" spans="2:8">
      <c r="B23" s="50"/>
      <c r="C23" s="71"/>
      <c r="D23" s="76" t="s">
        <v>76</v>
      </c>
      <c r="E23" s="77">
        <v>58394</v>
      </c>
      <c r="F23" s="54">
        <v>25429</v>
      </c>
      <c r="G23" s="68"/>
      <c r="H23" s="41"/>
    </row>
    <row r="24" spans="2:8">
      <c r="B24" s="50"/>
      <c r="C24" s="71"/>
      <c r="D24" s="76" t="s">
        <v>73</v>
      </c>
      <c r="E24" s="77">
        <v>57230</v>
      </c>
      <c r="F24" s="54">
        <v>79992</v>
      </c>
      <c r="G24" s="68"/>
      <c r="H24" s="41"/>
    </row>
    <row r="25" spans="2:8">
      <c r="B25" s="50"/>
      <c r="C25" s="71"/>
      <c r="D25" s="76" t="s">
        <v>74</v>
      </c>
      <c r="E25" s="77">
        <v>55090</v>
      </c>
      <c r="F25" s="54">
        <v>75699</v>
      </c>
      <c r="G25" s="68"/>
      <c r="H25" s="41"/>
    </row>
    <row r="26" spans="2:8">
      <c r="B26" s="50"/>
      <c r="C26" s="71"/>
      <c r="D26" s="43" t="s">
        <v>75</v>
      </c>
      <c r="E26" s="77">
        <v>51751</v>
      </c>
      <c r="F26" s="54">
        <v>77163</v>
      </c>
      <c r="G26" s="68"/>
      <c r="H26" s="42"/>
    </row>
    <row r="27" spans="2:8">
      <c r="B27" s="50"/>
      <c r="C27" s="78" t="s">
        <v>94</v>
      </c>
      <c r="D27" s="70"/>
      <c r="E27" s="69"/>
      <c r="F27" s="68"/>
      <c r="G27" s="68"/>
    </row>
    <row r="28" spans="2:8" ht="75">
      <c r="B28" s="50"/>
      <c r="C28" s="71"/>
      <c r="D28" s="43" t="s">
        <v>77</v>
      </c>
      <c r="E28" s="55" t="s">
        <v>82</v>
      </c>
      <c r="F28" s="68"/>
      <c r="G28" s="68"/>
    </row>
    <row r="29" spans="2:8" ht="90">
      <c r="B29" s="50"/>
      <c r="C29" s="71"/>
      <c r="D29" s="40" t="s">
        <v>79</v>
      </c>
      <c r="E29" s="55" t="s">
        <v>80</v>
      </c>
      <c r="F29" s="68"/>
      <c r="G29" s="68"/>
    </row>
    <row r="30" spans="2:8" ht="150">
      <c r="B30" s="50"/>
      <c r="C30" s="78" t="s">
        <v>108</v>
      </c>
      <c r="D30" s="40"/>
      <c r="E30" s="55" t="s">
        <v>109</v>
      </c>
      <c r="F30" s="68"/>
      <c r="G30" s="68"/>
    </row>
    <row r="31" spans="2:8">
      <c r="B31" s="50"/>
      <c r="C31" s="71"/>
      <c r="D31" s="40"/>
      <c r="E31" s="55"/>
      <c r="F31" s="68"/>
      <c r="G31" s="68"/>
    </row>
    <row r="32" spans="2:8">
      <c r="B32" s="50"/>
      <c r="C32" s="71"/>
      <c r="D32" s="40"/>
      <c r="E32" s="55"/>
      <c r="F32" s="68"/>
      <c r="G32" s="68"/>
    </row>
    <row r="33" spans="2:7">
      <c r="B33" s="50"/>
      <c r="C33" s="64" t="s">
        <v>66</v>
      </c>
      <c r="D33" s="70"/>
      <c r="E33" s="69"/>
      <c r="F33" s="68"/>
      <c r="G33" s="68"/>
    </row>
    <row r="34" spans="2:7" ht="60">
      <c r="B34" s="50"/>
      <c r="C34" s="71"/>
      <c r="D34" s="40" t="s">
        <v>67</v>
      </c>
      <c r="E34" s="69"/>
      <c r="F34" s="68"/>
      <c r="G34" s="68"/>
    </row>
    <row r="35" spans="2:7" ht="21">
      <c r="B35" s="56"/>
      <c r="C35" s="79" t="s">
        <v>46</v>
      </c>
      <c r="D35" s="70"/>
      <c r="E35" s="69"/>
      <c r="F35" s="68"/>
      <c r="G35" s="68"/>
    </row>
    <row r="36" spans="2:7" ht="30">
      <c r="B36" s="50"/>
      <c r="C36" s="64" t="s">
        <v>48</v>
      </c>
      <c r="D36" s="40" t="s">
        <v>83</v>
      </c>
      <c r="E36" s="69"/>
      <c r="F36" s="68"/>
      <c r="G36" s="68"/>
    </row>
    <row r="37" spans="2:7">
      <c r="B37" s="50"/>
      <c r="C37" s="64" t="s">
        <v>50</v>
      </c>
      <c r="D37" s="70"/>
      <c r="E37" s="69"/>
      <c r="F37" s="68"/>
      <c r="G37" s="68"/>
    </row>
    <row r="38" spans="2:7">
      <c r="B38" s="50"/>
      <c r="C38" s="71"/>
      <c r="D38" s="72" t="s">
        <v>51</v>
      </c>
      <c r="E38" s="73">
        <v>0</v>
      </c>
      <c r="F38" s="68"/>
      <c r="G38" s="68"/>
    </row>
    <row r="39" spans="2:7">
      <c r="B39" s="50"/>
      <c r="C39" s="71"/>
      <c r="D39" s="72" t="s">
        <v>56</v>
      </c>
      <c r="E39" s="73"/>
      <c r="F39" s="68"/>
      <c r="G39" s="68"/>
    </row>
    <row r="40" spans="2:7">
      <c r="B40" s="50"/>
      <c r="C40" s="71"/>
      <c r="D40" s="72" t="s">
        <v>57</v>
      </c>
      <c r="E40" s="73"/>
      <c r="F40" s="68"/>
      <c r="G40" s="68"/>
    </row>
    <row r="41" spans="2:7">
      <c r="B41" s="50"/>
      <c r="C41" s="71"/>
      <c r="D41" s="70" t="s">
        <v>58</v>
      </c>
      <c r="E41" s="69"/>
      <c r="F41" s="68"/>
      <c r="G41" s="68"/>
    </row>
    <row r="42" spans="2:7">
      <c r="B42" s="50"/>
      <c r="C42" s="71"/>
      <c r="D42" s="70" t="s">
        <v>59</v>
      </c>
      <c r="E42" s="69"/>
      <c r="F42" s="68"/>
      <c r="G42" s="68"/>
    </row>
    <row r="43" spans="2:7">
      <c r="B43" s="50"/>
      <c r="C43" s="71"/>
      <c r="D43" s="70" t="s">
        <v>60</v>
      </c>
      <c r="E43" s="69"/>
      <c r="F43" s="68"/>
      <c r="G43" s="68"/>
    </row>
    <row r="44" spans="2:7">
      <c r="B44" s="50"/>
      <c r="C44" s="71"/>
      <c r="D44" s="70" t="s">
        <v>61</v>
      </c>
      <c r="E44" s="69"/>
      <c r="F44" s="68"/>
      <c r="G44" s="68"/>
    </row>
    <row r="45" spans="2:7">
      <c r="B45" s="50"/>
      <c r="C45" s="71"/>
      <c r="D45" s="72" t="s">
        <v>62</v>
      </c>
      <c r="E45" s="73">
        <f>E46+E47</f>
        <v>49</v>
      </c>
      <c r="F45" s="68"/>
      <c r="G45" s="68"/>
    </row>
    <row r="46" spans="2:7">
      <c r="B46" s="50"/>
      <c r="C46" s="71"/>
      <c r="D46" s="70" t="s">
        <v>96</v>
      </c>
      <c r="E46" s="69">
        <v>7</v>
      </c>
      <c r="F46" s="68"/>
      <c r="G46" s="68"/>
    </row>
    <row r="47" spans="2:7">
      <c r="B47" s="50"/>
      <c r="C47" s="71"/>
      <c r="D47" s="70" t="s">
        <v>95</v>
      </c>
      <c r="E47" s="69">
        <f>SUM(E48:E51)</f>
        <v>42</v>
      </c>
      <c r="F47" s="68"/>
      <c r="G47" s="68"/>
    </row>
    <row r="48" spans="2:7">
      <c r="B48" s="50"/>
      <c r="C48" s="71"/>
      <c r="D48" s="68" t="s">
        <v>75</v>
      </c>
      <c r="E48" s="68">
        <v>8</v>
      </c>
      <c r="F48" s="68"/>
      <c r="G48" s="68"/>
    </row>
    <row r="49" spans="2:7">
      <c r="B49" s="50"/>
      <c r="C49" s="71"/>
      <c r="D49" s="68" t="s">
        <v>97</v>
      </c>
      <c r="E49" s="68">
        <v>9</v>
      </c>
      <c r="F49" s="68"/>
      <c r="G49" s="68"/>
    </row>
    <row r="50" spans="2:7">
      <c r="B50" s="50"/>
      <c r="C50" s="71"/>
      <c r="D50" s="68" t="s">
        <v>71</v>
      </c>
      <c r="E50" s="68">
        <v>7</v>
      </c>
      <c r="F50" s="68"/>
      <c r="G50" s="68"/>
    </row>
    <row r="51" spans="2:7">
      <c r="B51" s="50"/>
      <c r="C51" s="71"/>
      <c r="D51" s="68" t="s">
        <v>98</v>
      </c>
      <c r="E51" s="68">
        <v>18</v>
      </c>
      <c r="F51" s="68"/>
      <c r="G51" s="68"/>
    </row>
    <row r="52" spans="2:7">
      <c r="B52" s="50"/>
      <c r="C52" s="64" t="s">
        <v>68</v>
      </c>
      <c r="D52" s="70"/>
      <c r="E52" s="69"/>
      <c r="F52" s="68"/>
      <c r="G52" s="68"/>
    </row>
    <row r="53" spans="2:7">
      <c r="B53" s="50"/>
      <c r="C53" s="71"/>
      <c r="D53" s="72" t="s">
        <v>84</v>
      </c>
      <c r="E53" s="75">
        <v>0</v>
      </c>
      <c r="F53" s="68"/>
      <c r="G53" s="68"/>
    </row>
    <row r="54" spans="2:7">
      <c r="B54" s="50"/>
      <c r="C54" s="64" t="s">
        <v>94</v>
      </c>
      <c r="D54" s="70"/>
      <c r="E54" s="69"/>
      <c r="F54" s="68"/>
      <c r="G54" s="68"/>
    </row>
    <row r="55" spans="2:7" ht="75">
      <c r="B55" s="50"/>
      <c r="C55" s="71"/>
      <c r="D55" s="43" t="s">
        <v>77</v>
      </c>
      <c r="E55" s="55" t="s">
        <v>82</v>
      </c>
      <c r="F55" s="68"/>
      <c r="G55" s="68"/>
    </row>
    <row r="56" spans="2:7" ht="45">
      <c r="B56" s="50"/>
      <c r="C56" s="71"/>
      <c r="D56" s="40" t="s">
        <v>79</v>
      </c>
      <c r="E56" s="55" t="s">
        <v>85</v>
      </c>
      <c r="F56" s="68"/>
      <c r="G56" s="68"/>
    </row>
    <row r="57" spans="2:7">
      <c r="B57" s="50"/>
      <c r="C57" s="64" t="s">
        <v>66</v>
      </c>
      <c r="D57" s="70"/>
      <c r="E57" s="69"/>
      <c r="F57" s="68"/>
      <c r="G57" s="68"/>
    </row>
    <row r="58" spans="2:7" ht="75">
      <c r="B58" s="50"/>
      <c r="C58" s="71"/>
      <c r="D58" s="40" t="s">
        <v>86</v>
      </c>
      <c r="E58" s="69"/>
      <c r="F58" s="68"/>
      <c r="G58" s="68"/>
    </row>
    <row r="59" spans="2:7" ht="21">
      <c r="B59" s="57"/>
      <c r="C59" s="79" t="s">
        <v>45</v>
      </c>
      <c r="D59" s="70"/>
      <c r="E59" s="69"/>
      <c r="F59" s="68"/>
      <c r="G59" s="68"/>
    </row>
    <row r="60" spans="2:7" ht="30">
      <c r="B60" s="50"/>
      <c r="C60" s="64" t="s">
        <v>48</v>
      </c>
      <c r="D60" s="40" t="s">
        <v>87</v>
      </c>
      <c r="E60" s="69"/>
      <c r="F60" s="68"/>
      <c r="G60" s="68"/>
    </row>
    <row r="61" spans="2:7">
      <c r="B61" s="50"/>
      <c r="C61" s="64" t="s">
        <v>50</v>
      </c>
      <c r="D61" s="70"/>
      <c r="E61" s="69"/>
      <c r="F61" s="68"/>
      <c r="G61" s="68"/>
    </row>
    <row r="62" spans="2:7">
      <c r="B62" s="50"/>
      <c r="C62" s="71"/>
      <c r="D62" s="72" t="s">
        <v>51</v>
      </c>
      <c r="E62" s="73">
        <v>1</v>
      </c>
      <c r="F62" s="68"/>
      <c r="G62" s="68"/>
    </row>
    <row r="63" spans="2:7">
      <c r="B63" s="50"/>
      <c r="C63" s="71"/>
      <c r="D63" s="72" t="s">
        <v>56</v>
      </c>
      <c r="E63" s="87" t="s">
        <v>106</v>
      </c>
      <c r="F63" s="68"/>
      <c r="G63" s="68"/>
    </row>
    <row r="64" spans="2:7">
      <c r="B64" s="50"/>
      <c r="C64" s="71"/>
      <c r="D64" s="72" t="s">
        <v>57</v>
      </c>
      <c r="E64" s="73">
        <v>1</v>
      </c>
      <c r="F64" s="68"/>
      <c r="G64" s="68"/>
    </row>
    <row r="65" spans="2:7" ht="30">
      <c r="B65" s="50"/>
      <c r="C65" s="71"/>
      <c r="D65" s="70" t="s">
        <v>104</v>
      </c>
      <c r="E65" s="80" t="s">
        <v>100</v>
      </c>
      <c r="F65" s="68"/>
      <c r="G65" s="68"/>
    </row>
    <row r="66" spans="2:7">
      <c r="B66" s="50"/>
      <c r="C66" s="71"/>
      <c r="D66" s="70" t="s">
        <v>58</v>
      </c>
      <c r="E66" s="68" t="s">
        <v>101</v>
      </c>
      <c r="F66" s="68"/>
      <c r="G66" s="68"/>
    </row>
    <row r="67" spans="2:7">
      <c r="B67" s="50"/>
      <c r="C67" s="71"/>
      <c r="D67" s="70" t="s">
        <v>59</v>
      </c>
      <c r="E67" s="86">
        <v>626040000</v>
      </c>
      <c r="F67" s="68"/>
      <c r="G67" s="68"/>
    </row>
    <row r="68" spans="2:7">
      <c r="B68" s="50"/>
      <c r="C68" s="71"/>
      <c r="D68" s="70" t="s">
        <v>105</v>
      </c>
      <c r="E68" s="86">
        <v>25500000</v>
      </c>
      <c r="F68" s="68"/>
      <c r="G68" s="68"/>
    </row>
    <row r="69" spans="2:7">
      <c r="B69" s="50"/>
      <c r="C69" s="71"/>
      <c r="D69" s="70" t="s">
        <v>60</v>
      </c>
      <c r="E69" s="69" t="s">
        <v>103</v>
      </c>
      <c r="F69" s="68"/>
      <c r="G69" s="68"/>
    </row>
    <row r="70" spans="2:7">
      <c r="B70" s="50"/>
      <c r="C70" s="71"/>
      <c r="D70" s="70" t="s">
        <v>61</v>
      </c>
      <c r="E70" s="69" t="s">
        <v>102</v>
      </c>
      <c r="F70" s="68"/>
      <c r="G70" s="68"/>
    </row>
    <row r="71" spans="2:7">
      <c r="B71" s="50"/>
      <c r="C71" s="71"/>
      <c r="D71" s="72" t="s">
        <v>88</v>
      </c>
      <c r="E71" s="73">
        <v>1</v>
      </c>
      <c r="F71" s="68"/>
      <c r="G71" s="68"/>
    </row>
    <row r="72" spans="2:7">
      <c r="B72" s="50"/>
      <c r="C72" s="71"/>
      <c r="D72" s="70" t="s">
        <v>89</v>
      </c>
      <c r="E72" s="81" t="s">
        <v>90</v>
      </c>
      <c r="F72" s="68"/>
      <c r="G72" s="68"/>
    </row>
    <row r="73" spans="2:7">
      <c r="B73" s="50"/>
      <c r="C73" s="71"/>
      <c r="D73" s="70" t="s">
        <v>91</v>
      </c>
      <c r="E73" s="69">
        <v>23599</v>
      </c>
      <c r="F73" s="68"/>
      <c r="G73" s="68"/>
    </row>
    <row r="74" spans="2:7">
      <c r="B74" s="50"/>
      <c r="C74" s="64" t="s">
        <v>68</v>
      </c>
      <c r="D74" s="70"/>
      <c r="E74" s="69"/>
      <c r="F74" s="68"/>
      <c r="G74" s="68"/>
    </row>
    <row r="75" spans="2:7">
      <c r="B75" s="50"/>
      <c r="C75" s="71"/>
      <c r="D75" s="72" t="s">
        <v>53</v>
      </c>
      <c r="E75" s="82" t="s">
        <v>92</v>
      </c>
      <c r="F75" s="68"/>
      <c r="G75" s="68"/>
    </row>
    <row r="76" spans="2:7">
      <c r="B76" s="50"/>
      <c r="C76" s="64" t="s">
        <v>94</v>
      </c>
      <c r="D76" s="70"/>
      <c r="E76" s="69"/>
      <c r="F76" s="68"/>
      <c r="G76" s="68"/>
    </row>
    <row r="77" spans="2:7" ht="75">
      <c r="B77" s="50"/>
      <c r="C77" s="71"/>
      <c r="D77" s="43" t="s">
        <v>77</v>
      </c>
      <c r="E77" s="55" t="s">
        <v>82</v>
      </c>
      <c r="F77" s="68"/>
      <c r="G77" s="68"/>
    </row>
    <row r="78" spans="2:7" ht="45">
      <c r="B78" s="50"/>
      <c r="C78" s="71"/>
      <c r="D78" s="40" t="s">
        <v>79</v>
      </c>
      <c r="E78" s="55" t="s">
        <v>85</v>
      </c>
      <c r="F78" s="68"/>
      <c r="G78" s="68"/>
    </row>
    <row r="79" spans="2:7" ht="45">
      <c r="B79" s="50"/>
      <c r="C79" s="64" t="s">
        <v>110</v>
      </c>
      <c r="D79" s="40"/>
      <c r="E79" s="55" t="s">
        <v>111</v>
      </c>
      <c r="F79" s="68"/>
      <c r="G79" s="68"/>
    </row>
    <row r="80" spans="2:7">
      <c r="B80" s="50"/>
      <c r="C80" s="71"/>
      <c r="D80" s="40"/>
      <c r="E80" s="55"/>
      <c r="F80" s="68"/>
      <c r="G80" s="68"/>
    </row>
    <row r="81" spans="2:7">
      <c r="B81" s="50"/>
      <c r="C81" s="64" t="s">
        <v>66</v>
      </c>
      <c r="D81" s="70"/>
      <c r="E81" s="69"/>
      <c r="F81" s="68"/>
      <c r="G81" s="68"/>
    </row>
    <row r="82" spans="2:7" ht="60">
      <c r="B82" s="60"/>
      <c r="C82" s="83"/>
      <c r="D82" s="84" t="s">
        <v>93</v>
      </c>
      <c r="E82" s="85"/>
      <c r="F82" s="68"/>
      <c r="G82" s="68"/>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D3B8-10A2-4EEE-8ADE-EF6F18940D8E}">
  <dimension ref="B1:M78"/>
  <sheetViews>
    <sheetView zoomScaleNormal="100" workbookViewId="0">
      <selection activeCell="C2" sqref="A1:XFD1048576"/>
    </sheetView>
  </sheetViews>
  <sheetFormatPr defaultRowHeight="15"/>
  <cols>
    <col min="1" max="1" width="9.140625" style="35"/>
    <col min="2" max="2" width="3.85546875" style="35" customWidth="1"/>
    <col min="3" max="3" width="9.28515625" style="35" customWidth="1"/>
    <col min="4" max="4" width="36.28515625" style="37" customWidth="1"/>
    <col min="5" max="5" width="28.42578125" style="35" customWidth="1"/>
    <col min="6" max="16384" width="9.140625" style="35"/>
  </cols>
  <sheetData>
    <row r="1" spans="2:9" ht="23.25">
      <c r="C1" s="32" t="s">
        <v>0</v>
      </c>
      <c r="D1" s="33"/>
      <c r="E1" s="34"/>
    </row>
    <row r="2" spans="2:9">
      <c r="C2" s="36" t="s">
        <v>1</v>
      </c>
      <c r="D2" s="33" t="s">
        <v>112</v>
      </c>
    </row>
    <row r="4" spans="2:9" ht="21">
      <c r="B4" s="46"/>
      <c r="C4" s="47" t="s">
        <v>47</v>
      </c>
      <c r="D4" s="48"/>
      <c r="E4" s="67"/>
      <c r="F4" s="68"/>
      <c r="G4" s="68"/>
    </row>
    <row r="5" spans="2:9" ht="30">
      <c r="B5" s="50"/>
      <c r="C5" s="64" t="s">
        <v>48</v>
      </c>
      <c r="D5" s="40" t="s">
        <v>49</v>
      </c>
      <c r="E5" s="69"/>
      <c r="F5" s="68"/>
      <c r="G5" s="68"/>
    </row>
    <row r="6" spans="2:9" ht="18.75" customHeight="1">
      <c r="B6" s="50"/>
      <c r="C6" s="64" t="s">
        <v>50</v>
      </c>
      <c r="D6" s="70"/>
      <c r="E6" s="69"/>
      <c r="F6" s="68"/>
      <c r="G6" s="68"/>
    </row>
    <row r="7" spans="2:9" ht="21" customHeight="1">
      <c r="B7" s="50"/>
      <c r="C7" s="71"/>
      <c r="D7" s="72" t="s">
        <v>51</v>
      </c>
      <c r="E7" s="73">
        <v>46</v>
      </c>
      <c r="F7" s="73">
        <v>46</v>
      </c>
      <c r="G7" s="74">
        <f>(E7*100/F7)-100</f>
        <v>0</v>
      </c>
      <c r="I7" s="88" t="s">
        <v>107</v>
      </c>
    </row>
    <row r="8" spans="2:9">
      <c r="B8" s="50"/>
      <c r="C8" s="71"/>
      <c r="D8" s="70" t="s">
        <v>52</v>
      </c>
      <c r="E8" s="68">
        <v>40</v>
      </c>
      <c r="F8" s="68">
        <v>41</v>
      </c>
      <c r="G8" s="68"/>
    </row>
    <row r="9" spans="2:9">
      <c r="B9" s="50"/>
      <c r="C9" s="71"/>
      <c r="D9" s="70" t="s">
        <v>53</v>
      </c>
      <c r="E9" s="68">
        <v>1</v>
      </c>
      <c r="F9" s="68">
        <v>1</v>
      </c>
      <c r="G9" s="68"/>
    </row>
    <row r="10" spans="2:9">
      <c r="B10" s="50"/>
      <c r="C10" s="71"/>
      <c r="D10" s="70" t="s">
        <v>54</v>
      </c>
      <c r="E10" s="68">
        <v>1</v>
      </c>
      <c r="F10" s="68">
        <v>3</v>
      </c>
      <c r="G10" s="68"/>
    </row>
    <row r="11" spans="2:9">
      <c r="B11" s="50"/>
      <c r="C11" s="71"/>
      <c r="D11" s="70" t="s">
        <v>55</v>
      </c>
      <c r="E11" s="68">
        <v>3</v>
      </c>
      <c r="F11" s="68">
        <v>1</v>
      </c>
      <c r="G11" s="68"/>
    </row>
    <row r="12" spans="2:9">
      <c r="B12" s="50"/>
      <c r="C12" s="71"/>
      <c r="D12" s="70" t="s">
        <v>95</v>
      </c>
      <c r="E12" s="68">
        <v>1</v>
      </c>
      <c r="F12" s="71">
        <v>0</v>
      </c>
      <c r="G12" s="68"/>
    </row>
    <row r="13" spans="2:9">
      <c r="B13" s="50"/>
      <c r="C13" s="71"/>
      <c r="D13" s="72" t="s">
        <v>56</v>
      </c>
      <c r="E13" s="73"/>
      <c r="F13" s="68"/>
      <c r="G13" s="68"/>
    </row>
    <row r="14" spans="2:9">
      <c r="B14" s="50"/>
      <c r="C14" s="71"/>
      <c r="D14" s="72" t="s">
        <v>57</v>
      </c>
      <c r="E14" s="87" t="s">
        <v>106</v>
      </c>
      <c r="F14" s="68"/>
      <c r="G14" s="68"/>
    </row>
    <row r="15" spans="2:9">
      <c r="B15" s="50"/>
      <c r="C15" s="71"/>
      <c r="D15" s="72" t="s">
        <v>62</v>
      </c>
      <c r="E15" s="73">
        <v>7</v>
      </c>
      <c r="F15" s="73">
        <v>14</v>
      </c>
      <c r="G15" s="74">
        <f>(E15*100/F15)-100</f>
        <v>-50</v>
      </c>
    </row>
    <row r="16" spans="2:9">
      <c r="B16" s="50"/>
      <c r="C16" s="71"/>
      <c r="D16" s="70" t="s">
        <v>63</v>
      </c>
      <c r="E16" s="69">
        <v>3</v>
      </c>
      <c r="F16" s="69">
        <v>5</v>
      </c>
      <c r="G16" s="68"/>
    </row>
    <row r="17" spans="2:13">
      <c r="B17" s="50"/>
      <c r="C17" s="71"/>
      <c r="D17" s="70" t="s">
        <v>64</v>
      </c>
      <c r="E17" s="69">
        <v>3</v>
      </c>
      <c r="F17" s="69">
        <v>9</v>
      </c>
      <c r="G17" s="68"/>
    </row>
    <row r="18" spans="2:13">
      <c r="B18" s="50"/>
      <c r="C18" s="71"/>
      <c r="D18" s="70" t="s">
        <v>65</v>
      </c>
      <c r="E18" s="69">
        <v>1</v>
      </c>
      <c r="F18" s="69">
        <v>0</v>
      </c>
      <c r="G18" s="68"/>
      <c r="M18" s="89"/>
    </row>
    <row r="19" spans="2:13">
      <c r="B19" s="50"/>
      <c r="C19" s="64" t="s">
        <v>68</v>
      </c>
      <c r="D19" s="70"/>
      <c r="E19" s="69"/>
      <c r="F19" s="69"/>
      <c r="G19" s="68"/>
    </row>
    <row r="20" spans="2:13">
      <c r="B20" s="50"/>
      <c r="C20" s="71"/>
      <c r="D20" s="72" t="s">
        <v>69</v>
      </c>
      <c r="E20" s="75">
        <v>480000</v>
      </c>
      <c r="F20" s="75">
        <v>526000</v>
      </c>
      <c r="G20" s="74">
        <f>(E20*100/F20)-100</f>
        <v>-8.7452471482889678</v>
      </c>
    </row>
    <row r="21" spans="2:13">
      <c r="B21" s="50"/>
      <c r="C21" s="71"/>
      <c r="D21" s="76" t="s">
        <v>70</v>
      </c>
      <c r="E21" s="77">
        <v>106923</v>
      </c>
      <c r="F21" s="77">
        <v>108268</v>
      </c>
      <c r="G21" s="68"/>
      <c r="H21" s="41"/>
    </row>
    <row r="22" spans="2:13">
      <c r="B22" s="50"/>
      <c r="C22" s="71"/>
      <c r="D22" s="76" t="s">
        <v>72</v>
      </c>
      <c r="E22" s="90">
        <v>83833</v>
      </c>
      <c r="F22" s="77">
        <v>107582</v>
      </c>
      <c r="G22" s="68"/>
      <c r="H22" s="41"/>
    </row>
    <row r="23" spans="2:13">
      <c r="B23" s="50"/>
      <c r="C23" s="71"/>
      <c r="D23" s="76" t="s">
        <v>71</v>
      </c>
      <c r="E23" s="90">
        <v>87016</v>
      </c>
      <c r="F23" s="77">
        <v>88074</v>
      </c>
      <c r="G23" s="68"/>
      <c r="H23" s="41"/>
    </row>
    <row r="24" spans="2:13">
      <c r="B24" s="50"/>
      <c r="C24" s="71"/>
      <c r="D24" s="76" t="s">
        <v>76</v>
      </c>
      <c r="E24" s="91">
        <v>63897</v>
      </c>
      <c r="F24" s="77">
        <v>58394</v>
      </c>
      <c r="G24" s="68"/>
      <c r="H24" s="41"/>
    </row>
    <row r="25" spans="2:13">
      <c r="B25" s="50"/>
      <c r="C25" s="71"/>
      <c r="D25" s="76" t="s">
        <v>73</v>
      </c>
      <c r="E25" s="90">
        <v>47840</v>
      </c>
      <c r="F25" s="77">
        <v>57230</v>
      </c>
      <c r="G25" s="68"/>
      <c r="H25" s="41"/>
    </row>
    <row r="26" spans="2:13">
      <c r="B26" s="50"/>
      <c r="C26" s="71"/>
      <c r="D26" s="76" t="s">
        <v>74</v>
      </c>
      <c r="E26" s="90">
        <v>47530</v>
      </c>
      <c r="F26" s="77">
        <v>55090</v>
      </c>
      <c r="G26" s="68"/>
      <c r="H26" s="41"/>
    </row>
    <row r="27" spans="2:13">
      <c r="B27" s="50"/>
      <c r="C27" s="71"/>
      <c r="D27" s="43" t="s">
        <v>75</v>
      </c>
      <c r="E27" s="90">
        <v>43226</v>
      </c>
      <c r="F27" s="77">
        <v>51751</v>
      </c>
      <c r="G27" s="68"/>
      <c r="H27" s="42"/>
    </row>
    <row r="28" spans="2:13">
      <c r="B28" s="50"/>
      <c r="C28" s="78" t="s">
        <v>94</v>
      </c>
      <c r="D28" s="70"/>
      <c r="E28" s="69"/>
      <c r="F28" s="68"/>
      <c r="G28" s="68"/>
    </row>
    <row r="29" spans="2:13" ht="60">
      <c r="B29" s="50"/>
      <c r="C29" s="78" t="s">
        <v>108</v>
      </c>
      <c r="D29" s="40"/>
      <c r="E29" s="55" t="s">
        <v>113</v>
      </c>
      <c r="F29" s="68"/>
      <c r="G29" s="68"/>
    </row>
    <row r="30" spans="2:13">
      <c r="B30" s="50"/>
      <c r="C30" s="71"/>
      <c r="D30" s="40"/>
      <c r="E30" s="55"/>
      <c r="F30" s="68"/>
      <c r="G30" s="68"/>
    </row>
    <row r="31" spans="2:13">
      <c r="B31" s="50"/>
      <c r="C31" s="71"/>
      <c r="D31" s="40"/>
      <c r="E31" s="55"/>
      <c r="F31" s="68"/>
      <c r="G31" s="68"/>
    </row>
    <row r="32" spans="2:13">
      <c r="B32" s="50"/>
      <c r="C32" s="64" t="s">
        <v>66</v>
      </c>
      <c r="D32" s="70"/>
      <c r="E32" s="69"/>
      <c r="F32" s="68"/>
      <c r="G32" s="68"/>
    </row>
    <row r="33" spans="2:7" ht="60">
      <c r="B33" s="50"/>
      <c r="C33" s="71"/>
      <c r="D33" s="40" t="s">
        <v>67</v>
      </c>
      <c r="E33" s="69"/>
      <c r="F33" s="68"/>
      <c r="G33" s="68"/>
    </row>
    <row r="34" spans="2:7" ht="21">
      <c r="B34" s="56"/>
      <c r="C34" s="79" t="s">
        <v>46</v>
      </c>
      <c r="D34" s="70"/>
      <c r="E34" s="69"/>
      <c r="F34" s="68"/>
      <c r="G34" s="68"/>
    </row>
    <row r="35" spans="2:7" ht="30">
      <c r="B35" s="50"/>
      <c r="C35" s="64" t="s">
        <v>48</v>
      </c>
      <c r="D35" s="40" t="s">
        <v>83</v>
      </c>
      <c r="E35" s="69"/>
      <c r="F35" s="68"/>
      <c r="G35" s="68"/>
    </row>
    <row r="36" spans="2:7">
      <c r="B36" s="50"/>
      <c r="C36" s="64" t="s">
        <v>50</v>
      </c>
      <c r="D36" s="70"/>
      <c r="E36" s="69"/>
      <c r="F36" s="68"/>
      <c r="G36" s="68"/>
    </row>
    <row r="37" spans="2:7">
      <c r="B37" s="50"/>
      <c r="C37" s="71"/>
      <c r="D37" s="72" t="s">
        <v>51</v>
      </c>
      <c r="E37" s="73">
        <v>1</v>
      </c>
      <c r="F37" s="68"/>
      <c r="G37" s="68"/>
    </row>
    <row r="38" spans="2:7">
      <c r="B38" s="50"/>
      <c r="C38" s="71"/>
      <c r="D38" s="72" t="s">
        <v>56</v>
      </c>
      <c r="E38" s="87" t="s">
        <v>116</v>
      </c>
      <c r="F38" s="68"/>
      <c r="G38" s="68"/>
    </row>
    <row r="39" spans="2:7">
      <c r="B39" s="50"/>
      <c r="C39" s="71"/>
      <c r="D39" s="72" t="s">
        <v>57</v>
      </c>
      <c r="E39" s="73">
        <v>1</v>
      </c>
      <c r="F39" s="68"/>
      <c r="G39" s="68"/>
    </row>
    <row r="40" spans="2:7">
      <c r="B40" s="50"/>
      <c r="C40" s="71"/>
      <c r="D40" s="70" t="s">
        <v>58</v>
      </c>
      <c r="E40" s="81" t="s">
        <v>114</v>
      </c>
      <c r="F40" s="68"/>
      <c r="G40" s="68"/>
    </row>
    <row r="41" spans="2:7">
      <c r="B41" s="50"/>
      <c r="C41" s="71"/>
      <c r="D41" s="70" t="s">
        <v>59</v>
      </c>
      <c r="E41" s="77">
        <v>27000000</v>
      </c>
      <c r="F41" s="68"/>
      <c r="G41" s="68"/>
    </row>
    <row r="42" spans="2:7">
      <c r="B42" s="50"/>
      <c r="C42" s="71"/>
      <c r="D42" s="70" t="s">
        <v>105</v>
      </c>
      <c r="E42" s="77">
        <v>4000000</v>
      </c>
      <c r="F42" s="68"/>
      <c r="G42" s="68"/>
    </row>
    <row r="43" spans="2:7">
      <c r="B43" s="50"/>
      <c r="C43" s="71"/>
      <c r="D43" s="70" t="s">
        <v>60</v>
      </c>
      <c r="E43" s="81" t="s">
        <v>115</v>
      </c>
      <c r="F43" s="68"/>
      <c r="G43" s="68"/>
    </row>
    <row r="44" spans="2:7">
      <c r="B44" s="50"/>
      <c r="C44" s="71"/>
      <c r="D44" s="70" t="s">
        <v>61</v>
      </c>
      <c r="E44" s="81" t="s">
        <v>102</v>
      </c>
      <c r="F44" s="68"/>
      <c r="G44" s="68"/>
    </row>
    <row r="45" spans="2:7">
      <c r="B45" s="50"/>
      <c r="C45" s="71"/>
      <c r="D45" s="72" t="s">
        <v>62</v>
      </c>
      <c r="E45" s="73">
        <f>E46+E47</f>
        <v>49</v>
      </c>
      <c r="F45" s="68"/>
      <c r="G45" s="68"/>
    </row>
    <row r="46" spans="2:7">
      <c r="B46" s="50"/>
      <c r="C46" s="71"/>
      <c r="D46" s="70" t="s">
        <v>96</v>
      </c>
      <c r="E46" s="69">
        <v>7</v>
      </c>
      <c r="F46" s="68"/>
      <c r="G46" s="68"/>
    </row>
    <row r="47" spans="2:7">
      <c r="B47" s="50"/>
      <c r="C47" s="71"/>
      <c r="D47" s="70" t="s">
        <v>95</v>
      </c>
      <c r="E47" s="69">
        <f>SUM(E48:E51)</f>
        <v>42</v>
      </c>
      <c r="F47" s="68"/>
      <c r="G47" s="68"/>
    </row>
    <row r="48" spans="2:7">
      <c r="B48" s="50"/>
      <c r="C48" s="71"/>
      <c r="D48" s="68" t="s">
        <v>75</v>
      </c>
      <c r="E48" s="68">
        <v>8</v>
      </c>
      <c r="F48" s="68"/>
      <c r="G48" s="68"/>
    </row>
    <row r="49" spans="2:7">
      <c r="B49" s="50"/>
      <c r="C49" s="71"/>
      <c r="D49" s="68" t="s">
        <v>97</v>
      </c>
      <c r="E49" s="68">
        <v>9</v>
      </c>
      <c r="F49" s="68"/>
      <c r="G49" s="68"/>
    </row>
    <row r="50" spans="2:7">
      <c r="B50" s="50"/>
      <c r="C50" s="71"/>
      <c r="D50" s="68" t="s">
        <v>71</v>
      </c>
      <c r="E50" s="68">
        <v>7</v>
      </c>
      <c r="F50" s="68"/>
      <c r="G50" s="68"/>
    </row>
    <row r="51" spans="2:7">
      <c r="B51" s="50"/>
      <c r="C51" s="71"/>
      <c r="D51" s="68" t="s">
        <v>98</v>
      </c>
      <c r="E51" s="68">
        <v>18</v>
      </c>
      <c r="F51" s="68"/>
      <c r="G51" s="68"/>
    </row>
    <row r="52" spans="2:7">
      <c r="B52" s="50"/>
      <c r="C52" s="64" t="s">
        <v>68</v>
      </c>
      <c r="D52" s="70"/>
      <c r="E52" s="69"/>
      <c r="F52" s="68"/>
      <c r="G52" s="68"/>
    </row>
    <row r="53" spans="2:7">
      <c r="B53" s="50"/>
      <c r="C53" s="71"/>
      <c r="D53" s="72" t="s">
        <v>84</v>
      </c>
      <c r="E53" s="75">
        <v>0</v>
      </c>
      <c r="F53" s="68"/>
      <c r="G53" s="68"/>
    </row>
    <row r="54" spans="2:7">
      <c r="B54" s="50"/>
      <c r="C54" s="64" t="s">
        <v>94</v>
      </c>
      <c r="D54" s="70"/>
      <c r="E54" s="69"/>
      <c r="F54" s="68"/>
      <c r="G54" s="68"/>
    </row>
    <row r="55" spans="2:7">
      <c r="B55" s="50"/>
      <c r="C55" s="64" t="s">
        <v>66</v>
      </c>
      <c r="D55" s="70"/>
      <c r="E55" s="69"/>
      <c r="F55" s="68"/>
      <c r="G55" s="68"/>
    </row>
    <row r="56" spans="2:7" ht="75">
      <c r="B56" s="50"/>
      <c r="C56" s="71"/>
      <c r="D56" s="40" t="s">
        <v>86</v>
      </c>
      <c r="E56" s="69"/>
      <c r="F56" s="68"/>
      <c r="G56" s="68"/>
    </row>
    <row r="57" spans="2:7" ht="21">
      <c r="B57" s="57"/>
      <c r="C57" s="79" t="s">
        <v>45</v>
      </c>
      <c r="D57" s="70"/>
      <c r="E57" s="69"/>
      <c r="F57" s="68"/>
      <c r="G57" s="68"/>
    </row>
    <row r="58" spans="2:7" ht="30">
      <c r="B58" s="50"/>
      <c r="C58" s="64" t="s">
        <v>48</v>
      </c>
      <c r="D58" s="40" t="s">
        <v>87</v>
      </c>
      <c r="E58" s="69"/>
      <c r="F58" s="68"/>
      <c r="G58" s="68"/>
    </row>
    <row r="59" spans="2:7">
      <c r="B59" s="50"/>
      <c r="C59" s="64" t="s">
        <v>50</v>
      </c>
      <c r="D59" s="70"/>
      <c r="E59" s="69"/>
      <c r="F59" s="68"/>
      <c r="G59" s="68"/>
    </row>
    <row r="60" spans="2:7">
      <c r="B60" s="50"/>
      <c r="C60" s="71"/>
      <c r="D60" s="72" t="s">
        <v>51</v>
      </c>
      <c r="E60" s="73">
        <v>1</v>
      </c>
      <c r="F60" s="68"/>
      <c r="G60" s="68"/>
    </row>
    <row r="61" spans="2:7">
      <c r="B61" s="50"/>
      <c r="C61" s="71"/>
      <c r="D61" s="72" t="s">
        <v>56</v>
      </c>
      <c r="E61" s="87" t="s">
        <v>106</v>
      </c>
      <c r="F61" s="68"/>
      <c r="G61" s="68"/>
    </row>
    <row r="62" spans="2:7">
      <c r="B62" s="50"/>
      <c r="C62" s="71"/>
      <c r="D62" s="72" t="s">
        <v>57</v>
      </c>
      <c r="E62" s="73">
        <v>1</v>
      </c>
      <c r="F62" s="68"/>
      <c r="G62" s="68"/>
    </row>
    <row r="63" spans="2:7" ht="30">
      <c r="B63" s="50"/>
      <c r="C63" s="71"/>
      <c r="D63" s="70" t="s">
        <v>104</v>
      </c>
      <c r="E63" s="92" t="s">
        <v>120</v>
      </c>
      <c r="F63" s="68"/>
      <c r="G63" s="68"/>
    </row>
    <row r="64" spans="2:7" ht="35.25" customHeight="1">
      <c r="B64" s="50"/>
      <c r="C64" s="71"/>
      <c r="D64" s="70" t="s">
        <v>58</v>
      </c>
      <c r="E64" s="92" t="s">
        <v>119</v>
      </c>
      <c r="F64" s="68"/>
      <c r="G64" s="68"/>
    </row>
    <row r="65" spans="2:7">
      <c r="B65" s="50"/>
      <c r="C65" s="71"/>
      <c r="D65" s="70" t="s">
        <v>59</v>
      </c>
      <c r="E65" s="93">
        <v>0</v>
      </c>
      <c r="F65" s="68"/>
      <c r="G65" s="68"/>
    </row>
    <row r="66" spans="2:7">
      <c r="B66" s="50"/>
      <c r="C66" s="71"/>
      <c r="D66" s="70" t="s">
        <v>105</v>
      </c>
      <c r="E66" s="93">
        <v>0</v>
      </c>
      <c r="F66" s="68"/>
      <c r="G66" s="68"/>
    </row>
    <row r="67" spans="2:7">
      <c r="B67" s="50"/>
      <c r="C67" s="71"/>
      <c r="D67" s="70" t="s">
        <v>60</v>
      </c>
      <c r="E67" s="81" t="s">
        <v>121</v>
      </c>
      <c r="F67" s="68"/>
      <c r="G67" s="68"/>
    </row>
    <row r="68" spans="2:7">
      <c r="B68" s="50"/>
      <c r="C68" s="71"/>
      <c r="D68" s="70" t="s">
        <v>61</v>
      </c>
      <c r="E68" s="81" t="s">
        <v>102</v>
      </c>
      <c r="F68" s="68"/>
      <c r="G68" s="68"/>
    </row>
    <row r="69" spans="2:7">
      <c r="B69" s="50"/>
      <c r="C69" s="71"/>
      <c r="D69" s="72" t="s">
        <v>88</v>
      </c>
      <c r="E69" s="73">
        <v>1</v>
      </c>
      <c r="F69" s="68"/>
      <c r="G69" s="68"/>
    </row>
    <row r="70" spans="2:7">
      <c r="B70" s="50"/>
      <c r="C70" s="71"/>
      <c r="D70" s="70" t="s">
        <v>89</v>
      </c>
      <c r="E70" s="81" t="s">
        <v>90</v>
      </c>
      <c r="F70" s="68"/>
      <c r="G70" s="68"/>
    </row>
    <row r="71" spans="2:7">
      <c r="B71" s="50"/>
      <c r="C71" s="71"/>
      <c r="D71" s="70" t="s">
        <v>91</v>
      </c>
      <c r="E71" s="69">
        <v>23599</v>
      </c>
      <c r="F71" s="68"/>
      <c r="G71" s="68"/>
    </row>
    <row r="72" spans="2:7">
      <c r="B72" s="50"/>
      <c r="C72" s="64" t="s">
        <v>68</v>
      </c>
      <c r="D72" s="70"/>
      <c r="E72" s="69"/>
      <c r="F72" s="68"/>
      <c r="G72" s="68"/>
    </row>
    <row r="73" spans="2:7">
      <c r="B73" s="50"/>
      <c r="C73" s="71"/>
      <c r="D73" s="72" t="s">
        <v>53</v>
      </c>
      <c r="E73" s="82" t="s">
        <v>92</v>
      </c>
      <c r="F73" s="68"/>
      <c r="G73" s="68"/>
    </row>
    <row r="74" spans="2:7">
      <c r="B74" s="50"/>
      <c r="C74" s="64" t="s">
        <v>94</v>
      </c>
      <c r="D74" s="70"/>
      <c r="E74" s="69"/>
      <c r="F74" s="68"/>
      <c r="G74" s="68"/>
    </row>
    <row r="75" spans="2:7">
      <c r="B75" s="50"/>
      <c r="C75" s="64" t="s">
        <v>110</v>
      </c>
      <c r="D75" s="40"/>
      <c r="E75" s="94" t="s">
        <v>117</v>
      </c>
      <c r="F75" s="68"/>
      <c r="G75" s="68"/>
    </row>
    <row r="76" spans="2:7">
      <c r="B76" s="50"/>
      <c r="C76" s="71"/>
      <c r="D76" s="40"/>
      <c r="E76" s="55"/>
      <c r="F76" s="68"/>
      <c r="G76" s="68"/>
    </row>
    <row r="77" spans="2:7">
      <c r="B77" s="50"/>
      <c r="C77" s="64" t="s">
        <v>66</v>
      </c>
      <c r="D77" s="70"/>
      <c r="E77" s="69"/>
      <c r="F77" s="68"/>
      <c r="G77" s="68"/>
    </row>
    <row r="78" spans="2:7" ht="75">
      <c r="B78" s="60"/>
      <c r="C78" s="83"/>
      <c r="D78" s="84" t="s">
        <v>118</v>
      </c>
      <c r="E78" s="85"/>
      <c r="F78" s="68"/>
      <c r="G78" s="6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A59D2-6260-4335-95C1-85C3459222F1}">
  <dimension ref="B1:L78"/>
  <sheetViews>
    <sheetView tabSelected="1" topLeftCell="A60" zoomScaleNormal="100" workbookViewId="0">
      <selection activeCell="E68" sqref="E68"/>
    </sheetView>
  </sheetViews>
  <sheetFormatPr defaultRowHeight="15"/>
  <cols>
    <col min="1" max="1" width="9.140625" style="35"/>
    <col min="2" max="2" width="3.85546875" style="35" customWidth="1"/>
    <col min="3" max="3" width="9.28515625" style="35" customWidth="1"/>
    <col min="4" max="4" width="36.28515625" style="37" customWidth="1"/>
    <col min="5" max="5" width="28.42578125" style="35" customWidth="1"/>
    <col min="6" max="11" width="9.140625" style="35"/>
    <col min="12" max="12" width="18.140625" style="35" customWidth="1"/>
    <col min="13" max="16384" width="9.140625" style="35"/>
  </cols>
  <sheetData>
    <row r="1" spans="2:12" ht="23.25">
      <c r="C1" s="32" t="s">
        <v>0</v>
      </c>
      <c r="D1" s="33"/>
      <c r="E1" s="34"/>
    </row>
    <row r="2" spans="2:12">
      <c r="C2" s="36" t="s">
        <v>1</v>
      </c>
      <c r="D2" s="33" t="s">
        <v>122</v>
      </c>
    </row>
    <row r="4" spans="2:12" ht="21">
      <c r="B4" s="46"/>
      <c r="C4" s="47" t="s">
        <v>47</v>
      </c>
      <c r="D4" s="48"/>
      <c r="E4" s="67"/>
      <c r="F4" s="68"/>
      <c r="G4" s="68"/>
    </row>
    <row r="5" spans="2:12" ht="30">
      <c r="B5" s="50"/>
      <c r="C5" s="64" t="s">
        <v>48</v>
      </c>
      <c r="D5" s="40" t="s">
        <v>49</v>
      </c>
      <c r="E5" s="69"/>
      <c r="F5" s="68"/>
      <c r="G5" s="68"/>
    </row>
    <row r="6" spans="2:12" ht="18.75" customHeight="1">
      <c r="B6" s="50"/>
      <c r="C6" s="64" t="s">
        <v>50</v>
      </c>
      <c r="D6" s="70"/>
      <c r="E6" s="69"/>
      <c r="F6" s="68"/>
      <c r="G6" s="68"/>
    </row>
    <row r="7" spans="2:12" ht="21" customHeight="1">
      <c r="B7" s="50"/>
      <c r="C7" s="71"/>
      <c r="D7" s="72" t="s">
        <v>51</v>
      </c>
      <c r="E7" s="73">
        <v>60</v>
      </c>
      <c r="F7" s="73">
        <v>46</v>
      </c>
      <c r="G7" s="74">
        <f>(E7*100/F7)-100</f>
        <v>30.434782608695656</v>
      </c>
      <c r="I7" s="88" t="s">
        <v>107</v>
      </c>
    </row>
    <row r="8" spans="2:12">
      <c r="B8" s="50"/>
      <c r="C8" s="71"/>
      <c r="D8" s="70" t="s">
        <v>52</v>
      </c>
      <c r="E8" s="68">
        <v>44</v>
      </c>
      <c r="F8" s="68">
        <v>40</v>
      </c>
      <c r="G8" s="68"/>
    </row>
    <row r="9" spans="2:12">
      <c r="B9" s="50"/>
      <c r="C9" s="71"/>
      <c r="D9" s="70" t="s">
        <v>53</v>
      </c>
      <c r="E9" s="68">
        <v>6</v>
      </c>
      <c r="F9" s="68">
        <v>1</v>
      </c>
      <c r="G9" s="68"/>
    </row>
    <row r="10" spans="2:12">
      <c r="B10" s="50"/>
      <c r="C10" s="71"/>
      <c r="D10" s="70" t="s">
        <v>54</v>
      </c>
      <c r="E10" s="68">
        <v>6</v>
      </c>
      <c r="F10" s="68">
        <v>1</v>
      </c>
      <c r="G10" s="68"/>
    </row>
    <row r="11" spans="2:12">
      <c r="B11" s="50"/>
      <c r="C11" s="71"/>
      <c r="D11" s="70" t="s">
        <v>55</v>
      </c>
      <c r="E11" s="68">
        <v>4</v>
      </c>
      <c r="F11" s="68">
        <v>3</v>
      </c>
      <c r="G11" s="68"/>
    </row>
    <row r="12" spans="2:12">
      <c r="B12" s="50"/>
      <c r="C12" s="71"/>
      <c r="D12" s="70" t="s">
        <v>95</v>
      </c>
      <c r="E12" s="68">
        <v>0</v>
      </c>
      <c r="F12" s="68">
        <v>1</v>
      </c>
      <c r="G12" s="68"/>
    </row>
    <row r="13" spans="2:12">
      <c r="B13" s="50"/>
      <c r="C13" s="71"/>
      <c r="D13" s="72" t="s">
        <v>56</v>
      </c>
      <c r="E13" s="73"/>
      <c r="F13" s="68"/>
      <c r="G13" s="68"/>
      <c r="L13" s="115"/>
    </row>
    <row r="14" spans="2:12">
      <c r="B14" s="50"/>
      <c r="C14" s="71"/>
      <c r="D14" s="72" t="s">
        <v>57</v>
      </c>
      <c r="E14" s="87" t="s">
        <v>106</v>
      </c>
      <c r="F14" s="68"/>
      <c r="G14" s="68"/>
      <c r="L14" s="115"/>
    </row>
    <row r="15" spans="2:12">
      <c r="B15" s="50"/>
      <c r="C15" s="71"/>
      <c r="D15" s="72" t="s">
        <v>62</v>
      </c>
      <c r="E15" s="73">
        <v>8</v>
      </c>
      <c r="F15" s="73">
        <v>7</v>
      </c>
      <c r="G15" s="74">
        <f>(E15*100/F15)-100</f>
        <v>14.285714285714292</v>
      </c>
      <c r="L15" s="115"/>
    </row>
    <row r="16" spans="2:12">
      <c r="B16" s="50"/>
      <c r="C16" s="71"/>
      <c r="D16" s="70" t="s">
        <v>63</v>
      </c>
      <c r="E16" s="69">
        <v>3</v>
      </c>
      <c r="F16" s="69">
        <v>3</v>
      </c>
      <c r="G16" s="68"/>
      <c r="L16" s="115"/>
    </row>
    <row r="17" spans="2:12">
      <c r="B17" s="50"/>
      <c r="C17" s="71"/>
      <c r="D17" s="70" t="s">
        <v>64</v>
      </c>
      <c r="E17" s="69">
        <v>4</v>
      </c>
      <c r="F17" s="69">
        <v>3</v>
      </c>
      <c r="G17" s="68"/>
      <c r="L17" s="115"/>
    </row>
    <row r="18" spans="2:12">
      <c r="B18" s="50"/>
      <c r="C18" s="71"/>
      <c r="D18" s="70" t="s">
        <v>65</v>
      </c>
      <c r="E18" s="69">
        <v>1</v>
      </c>
      <c r="F18" s="69">
        <v>1</v>
      </c>
      <c r="G18" s="68"/>
      <c r="L18" s="115"/>
    </row>
    <row r="19" spans="2:12">
      <c r="B19" s="50"/>
      <c r="C19" s="64" t="s">
        <v>68</v>
      </c>
      <c r="D19" s="70"/>
      <c r="E19" s="69"/>
      <c r="F19" s="69"/>
      <c r="G19" s="68"/>
      <c r="L19" s="116"/>
    </row>
    <row r="20" spans="2:12">
      <c r="B20" s="50"/>
      <c r="C20" s="71"/>
      <c r="D20" s="72" t="s">
        <v>69</v>
      </c>
      <c r="E20" s="75">
        <v>393000</v>
      </c>
      <c r="F20" s="75">
        <v>480000</v>
      </c>
      <c r="G20" s="74">
        <f>(E20*100/F20)-100</f>
        <v>-18.125</v>
      </c>
    </row>
    <row r="21" spans="2:12">
      <c r="B21" s="50"/>
      <c r="C21" s="71"/>
      <c r="D21" s="76" t="s">
        <v>70</v>
      </c>
      <c r="E21" s="90">
        <v>78915</v>
      </c>
      <c r="F21" s="77">
        <v>106923</v>
      </c>
      <c r="G21" s="68"/>
      <c r="H21" s="41"/>
    </row>
    <row r="22" spans="2:12">
      <c r="B22" s="50"/>
      <c r="C22" s="71"/>
      <c r="D22" s="76" t="s">
        <v>72</v>
      </c>
      <c r="E22" s="90">
        <v>78838</v>
      </c>
      <c r="F22" s="90">
        <v>83833</v>
      </c>
      <c r="G22" s="68"/>
      <c r="H22" s="41"/>
    </row>
    <row r="23" spans="2:12">
      <c r="B23" s="50"/>
      <c r="C23" s="71"/>
      <c r="D23" s="76" t="s">
        <v>71</v>
      </c>
      <c r="E23" s="90">
        <v>82257</v>
      </c>
      <c r="F23" s="90">
        <v>87016</v>
      </c>
      <c r="G23" s="68"/>
      <c r="H23" s="41"/>
    </row>
    <row r="24" spans="2:12">
      <c r="B24" s="50"/>
      <c r="C24" s="71"/>
      <c r="D24" s="76" t="s">
        <v>76</v>
      </c>
      <c r="E24" s="91">
        <v>41485</v>
      </c>
      <c r="F24" s="91">
        <v>63897</v>
      </c>
      <c r="G24" s="68"/>
      <c r="H24" s="41"/>
    </row>
    <row r="25" spans="2:12">
      <c r="B25" s="50"/>
      <c r="C25" s="71"/>
      <c r="D25" s="76" t="s">
        <v>73</v>
      </c>
      <c r="E25" s="90">
        <v>34464</v>
      </c>
      <c r="F25" s="90">
        <v>47840</v>
      </c>
      <c r="G25" s="68"/>
      <c r="H25" s="41"/>
    </row>
    <row r="26" spans="2:12">
      <c r="B26" s="50"/>
      <c r="C26" s="71"/>
      <c r="D26" s="76" t="s">
        <v>74</v>
      </c>
      <c r="E26" s="90">
        <v>41810</v>
      </c>
      <c r="F26" s="90">
        <v>47530</v>
      </c>
      <c r="G26" s="68"/>
      <c r="H26" s="41"/>
    </row>
    <row r="27" spans="2:12">
      <c r="B27" s="50"/>
      <c r="C27" s="71"/>
      <c r="D27" s="43" t="s">
        <v>75</v>
      </c>
      <c r="E27" s="90">
        <v>35270</v>
      </c>
      <c r="F27" s="90">
        <v>43226</v>
      </c>
      <c r="G27" s="68"/>
      <c r="H27" s="42"/>
    </row>
    <row r="28" spans="2:12">
      <c r="B28" s="50"/>
      <c r="C28" s="78" t="s">
        <v>94</v>
      </c>
      <c r="D28" s="70"/>
      <c r="E28" s="69"/>
      <c r="F28" s="68"/>
      <c r="G28" s="68"/>
    </row>
    <row r="29" spans="2:12" ht="60">
      <c r="B29" s="50"/>
      <c r="C29" s="78" t="s">
        <v>108</v>
      </c>
      <c r="D29" s="40"/>
      <c r="E29" s="55" t="s">
        <v>125</v>
      </c>
      <c r="F29" s="68"/>
      <c r="G29" s="68"/>
    </row>
    <row r="30" spans="2:12">
      <c r="B30" s="50"/>
      <c r="C30" s="71"/>
      <c r="D30" s="40"/>
      <c r="E30" s="55"/>
      <c r="F30" s="68"/>
      <c r="G30" s="68"/>
    </row>
    <row r="31" spans="2:12">
      <c r="B31" s="50"/>
      <c r="C31" s="71"/>
      <c r="D31" s="40"/>
      <c r="E31" s="55"/>
      <c r="F31" s="68"/>
      <c r="G31" s="68"/>
    </row>
    <row r="32" spans="2:12">
      <c r="B32" s="50"/>
      <c r="C32" s="64" t="s">
        <v>66</v>
      </c>
      <c r="D32" s="70"/>
      <c r="E32" s="69"/>
      <c r="F32" s="68"/>
      <c r="G32" s="68"/>
    </row>
    <row r="33" spans="2:7" ht="60">
      <c r="B33" s="50"/>
      <c r="C33" s="71"/>
      <c r="D33" s="40" t="s">
        <v>67</v>
      </c>
      <c r="E33" s="69"/>
      <c r="F33" s="68"/>
      <c r="G33" s="68"/>
    </row>
    <row r="34" spans="2:7" ht="21">
      <c r="B34" s="56"/>
      <c r="C34" s="79" t="s">
        <v>46</v>
      </c>
      <c r="D34" s="70"/>
      <c r="E34" s="69"/>
      <c r="F34" s="68"/>
      <c r="G34" s="68"/>
    </row>
    <row r="35" spans="2:7" ht="30">
      <c r="B35" s="50"/>
      <c r="C35" s="64" t="s">
        <v>48</v>
      </c>
      <c r="D35" s="40" t="s">
        <v>83</v>
      </c>
      <c r="E35" s="69"/>
      <c r="F35" s="68"/>
      <c r="G35" s="68"/>
    </row>
    <row r="36" spans="2:7">
      <c r="B36" s="50"/>
      <c r="C36" s="64" t="s">
        <v>50</v>
      </c>
      <c r="D36" s="70"/>
      <c r="E36" s="69"/>
      <c r="F36" s="68"/>
      <c r="G36" s="68"/>
    </row>
    <row r="37" spans="2:7">
      <c r="B37" s="50"/>
      <c r="C37" s="71"/>
      <c r="D37" s="72" t="s">
        <v>51</v>
      </c>
      <c r="E37" s="73">
        <v>1</v>
      </c>
      <c r="F37" s="68"/>
      <c r="G37" s="68"/>
    </row>
    <row r="38" spans="2:7">
      <c r="B38" s="50"/>
      <c r="C38" s="71"/>
      <c r="D38" s="72" t="s">
        <v>56</v>
      </c>
      <c r="E38" s="87" t="s">
        <v>116</v>
      </c>
      <c r="F38" s="68"/>
      <c r="G38" s="68"/>
    </row>
    <row r="39" spans="2:7">
      <c r="B39" s="50"/>
      <c r="C39" s="71"/>
      <c r="D39" s="72" t="s">
        <v>57</v>
      </c>
      <c r="E39" s="73">
        <v>1</v>
      </c>
      <c r="F39" s="68"/>
      <c r="G39" s="68"/>
    </row>
    <row r="40" spans="2:7">
      <c r="B40" s="50"/>
      <c r="C40" s="71"/>
      <c r="D40" s="70" t="s">
        <v>58</v>
      </c>
      <c r="E40" s="81"/>
      <c r="F40" s="68"/>
      <c r="G40" s="68"/>
    </row>
    <row r="41" spans="2:7">
      <c r="B41" s="50"/>
      <c r="C41" s="71"/>
      <c r="D41" s="70" t="s">
        <v>59</v>
      </c>
      <c r="E41" s="77"/>
      <c r="F41" s="68"/>
      <c r="G41" s="68"/>
    </row>
    <row r="42" spans="2:7">
      <c r="B42" s="50"/>
      <c r="C42" s="71"/>
      <c r="D42" s="70" t="s">
        <v>105</v>
      </c>
      <c r="E42" s="77"/>
      <c r="F42" s="68"/>
      <c r="G42" s="68"/>
    </row>
    <row r="43" spans="2:7">
      <c r="B43" s="50"/>
      <c r="C43" s="71"/>
      <c r="D43" s="70" t="s">
        <v>60</v>
      </c>
      <c r="E43" s="81"/>
      <c r="F43" s="68"/>
      <c r="G43" s="68"/>
    </row>
    <row r="44" spans="2:7">
      <c r="B44" s="50"/>
      <c r="C44" s="71"/>
      <c r="D44" s="70" t="s">
        <v>61</v>
      </c>
      <c r="E44" s="81"/>
      <c r="F44" s="68"/>
      <c r="G44" s="68"/>
    </row>
    <row r="45" spans="2:7">
      <c r="B45" s="50"/>
      <c r="C45" s="71"/>
      <c r="D45" s="72" t="s">
        <v>62</v>
      </c>
      <c r="E45" s="73">
        <f>E46+E47</f>
        <v>49</v>
      </c>
      <c r="F45" s="68"/>
      <c r="G45" s="68"/>
    </row>
    <row r="46" spans="2:7">
      <c r="B46" s="50"/>
      <c r="C46" s="71"/>
      <c r="D46" s="70" t="s">
        <v>96</v>
      </c>
      <c r="E46" s="69">
        <v>7</v>
      </c>
      <c r="F46" s="68"/>
      <c r="G46" s="68"/>
    </row>
    <row r="47" spans="2:7">
      <c r="B47" s="50"/>
      <c r="C47" s="71"/>
      <c r="D47" s="70" t="s">
        <v>95</v>
      </c>
      <c r="E47" s="69">
        <f>SUM(E48:E51)</f>
        <v>42</v>
      </c>
      <c r="F47" s="68"/>
      <c r="G47" s="68"/>
    </row>
    <row r="48" spans="2:7">
      <c r="B48" s="50"/>
      <c r="C48" s="71"/>
      <c r="D48" s="68" t="s">
        <v>75</v>
      </c>
      <c r="E48" s="68">
        <v>8</v>
      </c>
      <c r="F48" s="68"/>
      <c r="G48" s="68"/>
    </row>
    <row r="49" spans="2:7">
      <c r="B49" s="50"/>
      <c r="C49" s="71"/>
      <c r="D49" s="68" t="s">
        <v>97</v>
      </c>
      <c r="E49" s="68">
        <v>9</v>
      </c>
      <c r="F49" s="68"/>
      <c r="G49" s="68"/>
    </row>
    <row r="50" spans="2:7">
      <c r="B50" s="50"/>
      <c r="C50" s="71"/>
      <c r="D50" s="68" t="s">
        <v>71</v>
      </c>
      <c r="E50" s="68">
        <v>7</v>
      </c>
      <c r="F50" s="68"/>
      <c r="G50" s="68"/>
    </row>
    <row r="51" spans="2:7">
      <c r="B51" s="50"/>
      <c r="C51" s="71"/>
      <c r="D51" s="68" t="s">
        <v>98</v>
      </c>
      <c r="E51" s="68">
        <v>18</v>
      </c>
      <c r="F51" s="68"/>
      <c r="G51" s="68"/>
    </row>
    <row r="52" spans="2:7">
      <c r="B52" s="50"/>
      <c r="C52" s="64" t="s">
        <v>68</v>
      </c>
      <c r="D52" s="70"/>
      <c r="E52" s="69"/>
      <c r="F52" s="68"/>
      <c r="G52" s="68"/>
    </row>
    <row r="53" spans="2:7">
      <c r="B53" s="50"/>
      <c r="C53" s="71"/>
      <c r="D53" s="72" t="s">
        <v>84</v>
      </c>
      <c r="E53" s="75">
        <v>0</v>
      </c>
      <c r="F53" s="68"/>
      <c r="G53" s="68"/>
    </row>
    <row r="54" spans="2:7">
      <c r="B54" s="50"/>
      <c r="C54" s="64" t="s">
        <v>94</v>
      </c>
      <c r="D54" s="70"/>
      <c r="E54" s="69"/>
      <c r="F54" s="68"/>
      <c r="G54" s="68"/>
    </row>
    <row r="55" spans="2:7">
      <c r="B55" s="50"/>
      <c r="C55" s="64" t="s">
        <v>66</v>
      </c>
      <c r="D55" s="70"/>
      <c r="E55" s="69"/>
      <c r="F55" s="68"/>
      <c r="G55" s="68"/>
    </row>
    <row r="56" spans="2:7" ht="75">
      <c r="B56" s="50"/>
      <c r="C56" s="71"/>
      <c r="D56" s="40" t="s">
        <v>86</v>
      </c>
      <c r="E56" s="69"/>
      <c r="F56" s="68"/>
      <c r="G56" s="68"/>
    </row>
    <row r="57" spans="2:7" ht="21">
      <c r="B57" s="57"/>
      <c r="C57" s="79" t="s">
        <v>45</v>
      </c>
      <c r="D57" s="70"/>
      <c r="E57" s="69"/>
      <c r="F57" s="68"/>
      <c r="G57" s="68"/>
    </row>
    <row r="58" spans="2:7" ht="30">
      <c r="B58" s="50"/>
      <c r="C58" s="64" t="s">
        <v>48</v>
      </c>
      <c r="D58" s="40" t="s">
        <v>87</v>
      </c>
      <c r="E58" s="69"/>
      <c r="F58" s="68"/>
      <c r="G58" s="68"/>
    </row>
    <row r="59" spans="2:7">
      <c r="B59" s="50"/>
      <c r="C59" s="64" t="s">
        <v>50</v>
      </c>
      <c r="D59" s="70"/>
      <c r="E59" s="69"/>
      <c r="F59" s="68"/>
      <c r="G59" s="68"/>
    </row>
    <row r="60" spans="2:7">
      <c r="B60" s="50"/>
      <c r="C60" s="71"/>
      <c r="D60" s="72" t="s">
        <v>51</v>
      </c>
      <c r="E60" s="73">
        <v>1</v>
      </c>
      <c r="F60" s="68"/>
      <c r="G60" s="68"/>
    </row>
    <row r="61" spans="2:7">
      <c r="B61" s="50"/>
      <c r="C61" s="71"/>
      <c r="D61" s="72" t="s">
        <v>56</v>
      </c>
      <c r="E61" s="87" t="s">
        <v>106</v>
      </c>
      <c r="F61" s="68"/>
      <c r="G61" s="68"/>
    </row>
    <row r="62" spans="2:7">
      <c r="B62" s="50"/>
      <c r="C62" s="71"/>
      <c r="D62" s="72" t="s">
        <v>57</v>
      </c>
      <c r="E62" s="73">
        <v>1</v>
      </c>
      <c r="F62" s="68"/>
      <c r="G62" s="68"/>
    </row>
    <row r="63" spans="2:7" ht="30">
      <c r="B63" s="50"/>
      <c r="C63" s="71"/>
      <c r="D63" s="70" t="s">
        <v>104</v>
      </c>
      <c r="E63" s="117" t="s">
        <v>126</v>
      </c>
      <c r="F63" s="68"/>
      <c r="G63" s="68"/>
    </row>
    <row r="64" spans="2:7" ht="50.25" customHeight="1">
      <c r="B64" s="50"/>
      <c r="C64" s="71"/>
      <c r="D64" s="70" t="s">
        <v>58</v>
      </c>
      <c r="E64" s="92" t="s">
        <v>127</v>
      </c>
      <c r="F64" s="68"/>
      <c r="G64" s="68"/>
    </row>
    <row r="65" spans="2:7">
      <c r="B65" s="50"/>
      <c r="C65" s="71"/>
      <c r="D65" s="70" t="s">
        <v>59</v>
      </c>
      <c r="E65" s="93">
        <v>0</v>
      </c>
      <c r="F65" s="68"/>
      <c r="G65" s="68"/>
    </row>
    <row r="66" spans="2:7">
      <c r="B66" s="50"/>
      <c r="C66" s="71"/>
      <c r="D66" s="70" t="s">
        <v>105</v>
      </c>
      <c r="E66" s="93">
        <v>0</v>
      </c>
      <c r="F66" s="68"/>
      <c r="G66" s="68"/>
    </row>
    <row r="67" spans="2:7">
      <c r="B67" s="50"/>
      <c r="C67" s="71"/>
      <c r="D67" s="70" t="s">
        <v>60</v>
      </c>
      <c r="E67" s="81" t="s">
        <v>128</v>
      </c>
      <c r="F67" s="68"/>
      <c r="G67" s="68"/>
    </row>
    <row r="68" spans="2:7">
      <c r="B68" s="50"/>
      <c r="C68" s="71"/>
      <c r="D68" s="70" t="s">
        <v>61</v>
      </c>
      <c r="E68" s="81" t="s">
        <v>102</v>
      </c>
      <c r="F68" s="68"/>
      <c r="G68" s="68"/>
    </row>
    <row r="69" spans="2:7">
      <c r="B69" s="50"/>
      <c r="C69" s="71"/>
      <c r="D69" s="72" t="s">
        <v>88</v>
      </c>
      <c r="E69" s="73">
        <v>1</v>
      </c>
      <c r="F69" s="68"/>
      <c r="G69" s="68"/>
    </row>
    <row r="70" spans="2:7">
      <c r="B70" s="50"/>
      <c r="C70" s="71"/>
      <c r="D70" s="70" t="s">
        <v>89</v>
      </c>
      <c r="E70" s="81" t="s">
        <v>123</v>
      </c>
      <c r="F70" s="68"/>
      <c r="G70" s="68"/>
    </row>
    <row r="71" spans="2:7">
      <c r="B71" s="50"/>
      <c r="C71" s="71"/>
      <c r="D71" s="70" t="s">
        <v>91</v>
      </c>
      <c r="E71" s="69">
        <v>23599</v>
      </c>
      <c r="F71" s="68"/>
      <c r="G71" s="68"/>
    </row>
    <row r="72" spans="2:7">
      <c r="B72" s="50"/>
      <c r="C72" s="64" t="s">
        <v>68</v>
      </c>
      <c r="D72" s="70"/>
      <c r="E72" s="69"/>
      <c r="F72" s="68"/>
      <c r="G72" s="68"/>
    </row>
    <row r="73" spans="2:7">
      <c r="B73" s="50"/>
      <c r="C73" s="71"/>
      <c r="D73" s="72" t="s">
        <v>53</v>
      </c>
      <c r="E73" s="82" t="s">
        <v>92</v>
      </c>
      <c r="F73" s="68"/>
      <c r="G73" s="68"/>
    </row>
    <row r="74" spans="2:7">
      <c r="B74" s="50"/>
      <c r="C74" s="64" t="s">
        <v>94</v>
      </c>
      <c r="D74" s="70"/>
      <c r="E74" s="69"/>
      <c r="F74" s="68"/>
      <c r="G74" s="68"/>
    </row>
    <row r="75" spans="2:7">
      <c r="B75" s="50"/>
      <c r="C75" s="64" t="s">
        <v>110</v>
      </c>
      <c r="D75" s="40"/>
      <c r="E75" s="94" t="s">
        <v>117</v>
      </c>
      <c r="F75" s="68"/>
      <c r="G75" s="68"/>
    </row>
    <row r="76" spans="2:7">
      <c r="B76" s="50"/>
      <c r="C76" s="71"/>
      <c r="D76" s="40"/>
      <c r="E76" s="55"/>
      <c r="F76" s="68"/>
      <c r="G76" s="68"/>
    </row>
    <row r="77" spans="2:7">
      <c r="B77" s="50"/>
      <c r="C77" s="64" t="s">
        <v>66</v>
      </c>
      <c r="D77" s="70"/>
      <c r="E77" s="69"/>
      <c r="F77" s="68"/>
      <c r="G77" s="68"/>
    </row>
    <row r="78" spans="2:7" ht="75">
      <c r="B78" s="60"/>
      <c r="C78" s="83"/>
      <c r="D78" s="84" t="s">
        <v>124</v>
      </c>
      <c r="E78" s="85"/>
      <c r="F78" s="68"/>
      <c r="G78" s="68"/>
    </row>
  </sheetData>
  <dataValidations count="1">
    <dataValidation showInputMessage="1" showErrorMessage="1" error=" " promptTitle="Lookup (required)" prompt="This Potential Customer record must already exist in Microsoft Dynamics 365 or in this source file." sqref="E63" xr:uid="{81C85AC3-EE41-4C09-AC63-107DC1F8B4B0}"/>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20"/>
  <sheetViews>
    <sheetView topLeftCell="B1" zoomScale="85" zoomScaleNormal="85" workbookViewId="0">
      <selection activeCell="S4" sqref="S4"/>
    </sheetView>
  </sheetViews>
  <sheetFormatPr defaultRowHeight="14.25"/>
  <cols>
    <col min="1" max="1" width="4.5703125" style="16" customWidth="1"/>
    <col min="2" max="2" width="9.140625" style="16"/>
    <col min="3" max="3" width="8.7109375" style="16" bestFit="1" customWidth="1"/>
    <col min="4" max="4" width="11" style="16" customWidth="1"/>
    <col min="5" max="5" width="8.5703125" style="16" customWidth="1"/>
    <col min="6" max="6" width="11.85546875" style="16" customWidth="1"/>
    <col min="7" max="7" width="11.140625" style="16" customWidth="1"/>
    <col min="8" max="8" width="17.28515625" style="21" bestFit="1" customWidth="1"/>
    <col min="9" max="9" width="12.7109375" style="16" customWidth="1"/>
    <col min="10" max="10" width="12" style="16" customWidth="1"/>
    <col min="11" max="11" width="14" style="16" customWidth="1"/>
    <col min="12" max="12" width="17" style="16" customWidth="1"/>
    <col min="13" max="13" width="22.28515625" style="16" customWidth="1"/>
    <col min="14" max="14" width="13.7109375" style="16" bestFit="1" customWidth="1"/>
    <col min="15" max="15" width="24.42578125" style="16" customWidth="1"/>
    <col min="16" max="17" width="14.5703125" style="16" customWidth="1"/>
    <col min="18" max="18" width="13.7109375" style="16" customWidth="1"/>
    <col min="19" max="19" width="11.28515625" style="16" bestFit="1" customWidth="1"/>
    <col min="20" max="20" width="43.5703125" style="10" customWidth="1"/>
    <col min="21" max="16384" width="9.140625" style="16"/>
  </cols>
  <sheetData>
    <row r="2" spans="2:20" s="1" customFormat="1" ht="30.75" customHeight="1">
      <c r="B2" s="107" t="s">
        <v>2</v>
      </c>
      <c r="C2" s="108"/>
      <c r="D2" s="109" t="s">
        <v>3</v>
      </c>
      <c r="E2" s="110"/>
      <c r="F2" s="110"/>
      <c r="G2" s="110"/>
      <c r="H2" s="110"/>
      <c r="I2" s="110"/>
      <c r="J2" s="110"/>
      <c r="K2" s="110"/>
      <c r="L2" s="110"/>
      <c r="M2" s="111" t="s">
        <v>4</v>
      </c>
      <c r="N2" s="111"/>
      <c r="O2" s="112" t="s">
        <v>5</v>
      </c>
      <c r="P2" s="112"/>
      <c r="Q2" s="113" t="s">
        <v>6</v>
      </c>
      <c r="R2" s="114"/>
      <c r="S2" s="26"/>
      <c r="T2" s="105" t="s">
        <v>7</v>
      </c>
    </row>
    <row r="3" spans="2:20" s="10" customFormat="1" ht="71.25">
      <c r="B3" s="2" t="s">
        <v>8</v>
      </c>
      <c r="C3" s="3" t="s">
        <v>9</v>
      </c>
      <c r="D3" s="4" t="s">
        <v>10</v>
      </c>
      <c r="E3" s="4" t="s">
        <v>11</v>
      </c>
      <c r="F3" s="4" t="s">
        <v>12</v>
      </c>
      <c r="G3" s="4" t="s">
        <v>13</v>
      </c>
      <c r="H3" s="5" t="s">
        <v>14</v>
      </c>
      <c r="I3" s="4" t="s">
        <v>15</v>
      </c>
      <c r="J3" s="4" t="s">
        <v>16</v>
      </c>
      <c r="K3" s="22" t="s">
        <v>17</v>
      </c>
      <c r="L3" s="4" t="s">
        <v>42</v>
      </c>
      <c r="M3" s="6" t="s">
        <v>18</v>
      </c>
      <c r="N3" s="6" t="s">
        <v>19</v>
      </c>
      <c r="O3" s="7" t="s">
        <v>20</v>
      </c>
      <c r="P3" s="7" t="s">
        <v>21</v>
      </c>
      <c r="Q3" s="8" t="s">
        <v>22</v>
      </c>
      <c r="R3" s="9" t="s">
        <v>23</v>
      </c>
      <c r="S3" s="27" t="s">
        <v>43</v>
      </c>
      <c r="T3" s="106"/>
    </row>
    <row r="4" spans="2:20" ht="85.5">
      <c r="B4" s="11">
        <v>1</v>
      </c>
      <c r="C4" s="12" t="s">
        <v>24</v>
      </c>
      <c r="D4" s="12">
        <v>751</v>
      </c>
      <c r="E4" s="12">
        <v>691</v>
      </c>
      <c r="F4" s="25">
        <v>60</v>
      </c>
      <c r="G4" s="25">
        <v>1</v>
      </c>
      <c r="H4" s="24">
        <v>0</v>
      </c>
      <c r="I4" s="25">
        <v>63</v>
      </c>
      <c r="J4" s="25">
        <v>16</v>
      </c>
      <c r="K4" s="23">
        <v>12</v>
      </c>
      <c r="L4" s="12">
        <f>D4-F4-G4-H4-I4-J4</f>
        <v>611</v>
      </c>
      <c r="M4" s="12">
        <f>599</f>
        <v>599</v>
      </c>
      <c r="N4" s="13">
        <f>M4-L4</f>
        <v>-12</v>
      </c>
      <c r="O4" s="12">
        <f>97*3+96*2+92</f>
        <v>575</v>
      </c>
      <c r="P4" s="13">
        <f>O4-M4</f>
        <v>-24</v>
      </c>
      <c r="Q4" s="24">
        <f>O4-D4</f>
        <v>-176</v>
      </c>
      <c r="R4" s="14">
        <f>O4/D4</f>
        <v>0.76564580559254325</v>
      </c>
      <c r="S4" s="28">
        <f>(SUM(F4:J4)-P4-N4)+Q4</f>
        <v>0</v>
      </c>
      <c r="T4" s="15" t="s">
        <v>25</v>
      </c>
    </row>
    <row r="5" spans="2:20">
      <c r="B5" s="95">
        <v>2</v>
      </c>
      <c r="C5" s="12" t="s">
        <v>26</v>
      </c>
      <c r="D5" s="12">
        <v>136</v>
      </c>
      <c r="E5" s="12">
        <v>134</v>
      </c>
      <c r="F5" s="25">
        <v>2</v>
      </c>
      <c r="G5" s="25">
        <v>24</v>
      </c>
      <c r="H5" s="24">
        <v>0</v>
      </c>
      <c r="I5" s="25">
        <v>0</v>
      </c>
      <c r="J5" s="25">
        <v>0</v>
      </c>
      <c r="K5" s="12">
        <v>0</v>
      </c>
      <c r="L5" s="12">
        <f t="shared" ref="L5:L7" si="0">D5-F5-G5-H5-I5-J5</f>
        <v>110</v>
      </c>
      <c r="M5" s="12">
        <v>107</v>
      </c>
      <c r="N5" s="13">
        <f>M5-L5</f>
        <v>-3</v>
      </c>
      <c r="O5" s="12">
        <f xml:space="preserve"> 99</f>
        <v>99</v>
      </c>
      <c r="P5" s="13">
        <f>O5-M5</f>
        <v>-8</v>
      </c>
      <c r="Q5" s="24">
        <f t="shared" ref="Q5:Q7" si="1">O5-D5</f>
        <v>-37</v>
      </c>
      <c r="R5" s="14">
        <f>O5/D5</f>
        <v>0.7279411764705882</v>
      </c>
      <c r="S5" s="28">
        <f t="shared" ref="S5:S7" si="2">(SUM(F5:J5)-P5-N5)+Q5</f>
        <v>0</v>
      </c>
      <c r="T5" s="15"/>
    </row>
    <row r="6" spans="2:20">
      <c r="B6" s="95"/>
      <c r="C6" s="12" t="s">
        <v>27</v>
      </c>
      <c r="D6" s="12">
        <v>269</v>
      </c>
      <c r="E6" s="12">
        <v>269</v>
      </c>
      <c r="F6" s="25">
        <v>0</v>
      </c>
      <c r="G6" s="25">
        <v>46</v>
      </c>
      <c r="H6" s="24">
        <v>0</v>
      </c>
      <c r="I6" s="25">
        <v>0</v>
      </c>
      <c r="J6" s="25">
        <v>0</v>
      </c>
      <c r="K6" s="12">
        <v>0</v>
      </c>
      <c r="L6" s="12">
        <f t="shared" si="0"/>
        <v>223</v>
      </c>
      <c r="M6" s="12">
        <v>213</v>
      </c>
      <c r="N6" s="13">
        <f>M6-L6</f>
        <v>-10</v>
      </c>
      <c r="O6" s="12">
        <f>211</f>
        <v>211</v>
      </c>
      <c r="P6" s="13">
        <f>O6-M6</f>
        <v>-2</v>
      </c>
      <c r="Q6" s="24">
        <f t="shared" si="1"/>
        <v>-58</v>
      </c>
      <c r="R6" s="14">
        <f>O6/D6</f>
        <v>0.78438661710037172</v>
      </c>
      <c r="S6" s="28">
        <f t="shared" si="2"/>
        <v>0</v>
      </c>
      <c r="T6" s="15"/>
    </row>
    <row r="7" spans="2:20">
      <c r="B7" s="95"/>
      <c r="C7" s="12" t="s">
        <v>28</v>
      </c>
      <c r="D7" s="12">
        <v>134</v>
      </c>
      <c r="E7" s="12">
        <v>134</v>
      </c>
      <c r="F7" s="25">
        <v>0</v>
      </c>
      <c r="G7" s="25">
        <v>0</v>
      </c>
      <c r="H7" s="24">
        <v>0</v>
      </c>
      <c r="I7" s="25">
        <v>2</v>
      </c>
      <c r="J7" s="25">
        <v>0</v>
      </c>
      <c r="K7" s="12">
        <v>0</v>
      </c>
      <c r="L7" s="12">
        <f t="shared" si="0"/>
        <v>132</v>
      </c>
      <c r="M7" s="12">
        <v>131</v>
      </c>
      <c r="N7" s="13">
        <f>M7-L7</f>
        <v>-1</v>
      </c>
      <c r="O7" s="12">
        <f>128</f>
        <v>128</v>
      </c>
      <c r="P7" s="13">
        <f>O7-M7</f>
        <v>-3</v>
      </c>
      <c r="Q7" s="24">
        <f t="shared" si="1"/>
        <v>-6</v>
      </c>
      <c r="R7" s="14">
        <f>O7/D7</f>
        <v>0.95522388059701491</v>
      </c>
      <c r="S7" s="28">
        <f t="shared" si="2"/>
        <v>0</v>
      </c>
      <c r="T7" s="17"/>
    </row>
    <row r="8" spans="2:20">
      <c r="B8" s="96">
        <v>3</v>
      </c>
      <c r="C8" s="18" t="s">
        <v>29</v>
      </c>
      <c r="D8" s="18">
        <v>24</v>
      </c>
      <c r="E8" s="97">
        <f>SUM(D8:D19)*0.73</f>
        <v>1787.04</v>
      </c>
      <c r="F8" s="98"/>
      <c r="G8" s="98"/>
      <c r="H8" s="98"/>
      <c r="I8" s="98"/>
      <c r="J8" s="98"/>
      <c r="K8" s="98"/>
      <c r="L8" s="98"/>
      <c r="M8" s="98"/>
      <c r="N8" s="98"/>
      <c r="O8" s="99">
        <f>SUM(O4:O7)+E8</f>
        <v>2800.04</v>
      </c>
      <c r="P8" s="100"/>
      <c r="Q8" s="100"/>
      <c r="R8" s="100"/>
      <c r="S8" s="29"/>
      <c r="T8" s="101" t="s">
        <v>30</v>
      </c>
    </row>
    <row r="9" spans="2:20">
      <c r="B9" s="95"/>
      <c r="C9" s="12" t="s">
        <v>31</v>
      </c>
      <c r="D9" s="12">
        <v>18</v>
      </c>
      <c r="E9" s="98"/>
      <c r="F9" s="98"/>
      <c r="G9" s="98"/>
      <c r="H9" s="98"/>
      <c r="I9" s="98"/>
      <c r="J9" s="98"/>
      <c r="K9" s="98"/>
      <c r="L9" s="98"/>
      <c r="M9" s="98"/>
      <c r="N9" s="98"/>
      <c r="O9" s="100"/>
      <c r="P9" s="100"/>
      <c r="Q9" s="100"/>
      <c r="R9" s="100"/>
      <c r="S9" s="30"/>
      <c r="T9" s="102"/>
    </row>
    <row r="10" spans="2:20">
      <c r="B10" s="95"/>
      <c r="C10" s="12" t="s">
        <v>32</v>
      </c>
      <c r="D10" s="12">
        <v>82</v>
      </c>
      <c r="E10" s="98"/>
      <c r="F10" s="98"/>
      <c r="G10" s="98"/>
      <c r="H10" s="98"/>
      <c r="I10" s="98"/>
      <c r="J10" s="98"/>
      <c r="K10" s="98"/>
      <c r="L10" s="98"/>
      <c r="M10" s="98"/>
      <c r="N10" s="98"/>
      <c r="O10" s="100"/>
      <c r="P10" s="100"/>
      <c r="Q10" s="100"/>
      <c r="R10" s="100"/>
      <c r="S10" s="30"/>
      <c r="T10" s="102"/>
    </row>
    <row r="11" spans="2:20">
      <c r="B11" s="95"/>
      <c r="C11" s="12" t="s">
        <v>33</v>
      </c>
      <c r="D11" s="12">
        <v>1</v>
      </c>
      <c r="E11" s="98"/>
      <c r="F11" s="98"/>
      <c r="G11" s="98"/>
      <c r="H11" s="98"/>
      <c r="I11" s="98"/>
      <c r="J11" s="98"/>
      <c r="K11" s="98"/>
      <c r="L11" s="98"/>
      <c r="M11" s="98"/>
      <c r="N11" s="98"/>
      <c r="O11" s="100"/>
      <c r="P11" s="100"/>
      <c r="Q11" s="100"/>
      <c r="R11" s="100"/>
      <c r="S11" s="30"/>
      <c r="T11" s="102"/>
    </row>
    <row r="12" spans="2:20">
      <c r="B12" s="95"/>
      <c r="C12" s="12" t="s">
        <v>34</v>
      </c>
      <c r="D12" s="12">
        <v>1</v>
      </c>
      <c r="E12" s="98"/>
      <c r="F12" s="98"/>
      <c r="G12" s="98"/>
      <c r="H12" s="98"/>
      <c r="I12" s="98"/>
      <c r="J12" s="98"/>
      <c r="K12" s="98"/>
      <c r="L12" s="98"/>
      <c r="M12" s="98"/>
      <c r="N12" s="98"/>
      <c r="O12" s="100"/>
      <c r="P12" s="100"/>
      <c r="Q12" s="100"/>
      <c r="R12" s="100"/>
      <c r="S12" s="30"/>
      <c r="T12" s="102"/>
    </row>
    <row r="13" spans="2:20">
      <c r="B13" s="95"/>
      <c r="C13" s="12" t="s">
        <v>35</v>
      </c>
      <c r="D13" s="12">
        <v>11</v>
      </c>
      <c r="E13" s="98"/>
      <c r="F13" s="98"/>
      <c r="G13" s="98"/>
      <c r="H13" s="98"/>
      <c r="I13" s="98"/>
      <c r="J13" s="98"/>
      <c r="K13" s="98"/>
      <c r="L13" s="98"/>
      <c r="M13" s="98"/>
      <c r="N13" s="98"/>
      <c r="O13" s="100"/>
      <c r="P13" s="100"/>
      <c r="Q13" s="100"/>
      <c r="R13" s="100"/>
      <c r="S13" s="30"/>
      <c r="T13" s="102"/>
    </row>
    <row r="14" spans="2:20">
      <c r="B14" s="95"/>
      <c r="C14" s="12" t="s">
        <v>36</v>
      </c>
      <c r="D14" s="12">
        <v>13</v>
      </c>
      <c r="E14" s="98"/>
      <c r="F14" s="98"/>
      <c r="G14" s="98"/>
      <c r="H14" s="98"/>
      <c r="I14" s="98"/>
      <c r="J14" s="98"/>
      <c r="K14" s="98"/>
      <c r="L14" s="98"/>
      <c r="M14" s="98"/>
      <c r="N14" s="98"/>
      <c r="O14" s="100"/>
      <c r="P14" s="100"/>
      <c r="Q14" s="100"/>
      <c r="R14" s="100"/>
      <c r="S14" s="30"/>
      <c r="T14" s="102"/>
    </row>
    <row r="15" spans="2:20">
      <c r="B15" s="95"/>
      <c r="C15" s="12" t="s">
        <v>37</v>
      </c>
      <c r="D15" s="12">
        <v>343</v>
      </c>
      <c r="E15" s="98"/>
      <c r="F15" s="98"/>
      <c r="G15" s="98"/>
      <c r="H15" s="98"/>
      <c r="I15" s="98"/>
      <c r="J15" s="98"/>
      <c r="K15" s="98"/>
      <c r="L15" s="98"/>
      <c r="M15" s="98"/>
      <c r="N15" s="98"/>
      <c r="O15" s="100"/>
      <c r="P15" s="100"/>
      <c r="Q15" s="100"/>
      <c r="R15" s="100"/>
      <c r="S15" s="30"/>
      <c r="T15" s="102"/>
    </row>
    <row r="16" spans="2:20">
      <c r="B16" s="11">
        <v>4</v>
      </c>
      <c r="C16" s="12" t="s">
        <v>38</v>
      </c>
      <c r="D16" s="12">
        <v>1289</v>
      </c>
      <c r="E16" s="98"/>
      <c r="F16" s="98"/>
      <c r="G16" s="98"/>
      <c r="H16" s="98"/>
      <c r="I16" s="98"/>
      <c r="J16" s="98"/>
      <c r="K16" s="98"/>
      <c r="L16" s="98"/>
      <c r="M16" s="98"/>
      <c r="N16" s="98"/>
      <c r="O16" s="100"/>
      <c r="P16" s="100"/>
      <c r="Q16" s="100"/>
      <c r="R16" s="100"/>
      <c r="S16" s="30"/>
      <c r="T16" s="102"/>
    </row>
    <row r="17" spans="2:20">
      <c r="B17" s="95">
        <v>5</v>
      </c>
      <c r="C17" s="12" t="s">
        <v>39</v>
      </c>
      <c r="D17" s="12">
        <v>152</v>
      </c>
      <c r="E17" s="98"/>
      <c r="F17" s="98"/>
      <c r="G17" s="98"/>
      <c r="H17" s="98"/>
      <c r="I17" s="98"/>
      <c r="J17" s="98"/>
      <c r="K17" s="98"/>
      <c r="L17" s="98"/>
      <c r="M17" s="98"/>
      <c r="N17" s="98"/>
      <c r="O17" s="100"/>
      <c r="P17" s="100"/>
      <c r="Q17" s="100"/>
      <c r="R17" s="100"/>
      <c r="S17" s="30"/>
      <c r="T17" s="102"/>
    </row>
    <row r="18" spans="2:20" ht="60" customHeight="1">
      <c r="B18" s="95"/>
      <c r="C18" s="12" t="s">
        <v>40</v>
      </c>
      <c r="D18" s="12">
        <v>472</v>
      </c>
      <c r="E18" s="98"/>
      <c r="F18" s="98"/>
      <c r="G18" s="98"/>
      <c r="H18" s="98"/>
      <c r="I18" s="98"/>
      <c r="J18" s="98"/>
      <c r="K18" s="98"/>
      <c r="L18" s="98"/>
      <c r="M18" s="98"/>
      <c r="N18" s="98"/>
      <c r="O18" s="100"/>
      <c r="P18" s="100"/>
      <c r="Q18" s="100"/>
      <c r="R18" s="100"/>
      <c r="S18" s="30"/>
      <c r="T18" s="102"/>
    </row>
    <row r="19" spans="2:20" ht="154.5" customHeight="1">
      <c r="B19" s="104"/>
      <c r="C19" s="19" t="s">
        <v>41</v>
      </c>
      <c r="D19" s="19">
        <v>42</v>
      </c>
      <c r="E19" s="98"/>
      <c r="F19" s="98"/>
      <c r="G19" s="98"/>
      <c r="H19" s="98"/>
      <c r="I19" s="98"/>
      <c r="J19" s="98"/>
      <c r="K19" s="98"/>
      <c r="L19" s="98"/>
      <c r="M19" s="98"/>
      <c r="N19" s="98"/>
      <c r="O19" s="100"/>
      <c r="P19" s="100"/>
      <c r="Q19" s="100"/>
      <c r="R19" s="100"/>
      <c r="S19" s="31"/>
      <c r="T19" s="103"/>
    </row>
    <row r="20" spans="2:20">
      <c r="D20" s="20"/>
    </row>
  </sheetData>
  <mergeCells count="12">
    <mergeCell ref="T2:T3"/>
    <mergeCell ref="B2:C2"/>
    <mergeCell ref="D2:L2"/>
    <mergeCell ref="M2:N2"/>
    <mergeCell ref="O2:P2"/>
    <mergeCell ref="Q2:R2"/>
    <mergeCell ref="B5:B7"/>
    <mergeCell ref="B8:B15"/>
    <mergeCell ref="E8:N19"/>
    <mergeCell ref="O8:R19"/>
    <mergeCell ref="T8:T19"/>
    <mergeCell ref="B17:B1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05 Nov ~ 09 Nov</vt:lpstr>
      <vt:lpstr>12 Nov ~ 16 Nov</vt:lpstr>
      <vt:lpstr>19 Nov ~ 23 Nov</vt:lpstr>
      <vt:lpstr>26 Nov ~ 30 Nov</vt:lpstr>
      <vt:lpstr>01-Jun After Batch2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Thu Huyen</cp:lastModifiedBy>
  <dcterms:created xsi:type="dcterms:W3CDTF">2017-05-26T03:58:10Z</dcterms:created>
  <dcterms:modified xsi:type="dcterms:W3CDTF">2018-11-30T03:45:17Z</dcterms:modified>
</cp:coreProperties>
</file>