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yrdie\Documents\Hayes\"/>
    </mc:Choice>
  </mc:AlternateContent>
  <xr:revisionPtr revIDLastSave="0" documentId="13_ncr:1_{606FF019-9917-4265-9570-BA2747F1DB1A}" xr6:coauthVersionLast="45" xr6:coauthVersionMax="45" xr10:uidLastSave="{00000000-0000-0000-0000-000000000000}"/>
  <bookViews>
    <workbookView xWindow="-120" yWindow="-120" windowWidth="38640" windowHeight="21240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R64" i="1" l="1"/>
  <c r="P64" i="1"/>
  <c r="N64" i="1"/>
  <c r="L64" i="1"/>
  <c r="J64" i="1"/>
  <c r="I64" i="1"/>
  <c r="F64" i="1"/>
  <c r="K64" i="1"/>
  <c r="R63" i="1" l="1"/>
  <c r="P63" i="1"/>
  <c r="N63" i="1"/>
  <c r="L63" i="1"/>
  <c r="K63" i="1"/>
  <c r="J63" i="1"/>
  <c r="I63" i="1"/>
  <c r="F63" i="1"/>
  <c r="R62" i="1" l="1"/>
  <c r="P62" i="1"/>
  <c r="N62" i="1"/>
  <c r="L62" i="1"/>
  <c r="K62" i="1"/>
  <c r="J62" i="1"/>
  <c r="I62" i="1"/>
  <c r="F62" i="1" l="1"/>
  <c r="P61" i="1" l="1"/>
  <c r="N61" i="1"/>
  <c r="I61" i="1"/>
  <c r="F61" i="1"/>
  <c r="J61" i="1" s="1"/>
  <c r="K61" i="1" l="1"/>
  <c r="T35" i="1"/>
  <c r="I35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9" i="1"/>
  <c r="F42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K60" i="1" s="1"/>
  <c r="F9" i="1"/>
  <c r="I60" i="1"/>
  <c r="N60" i="1" s="1"/>
  <c r="T30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AI31" i="1"/>
  <c r="AI32" i="1"/>
  <c r="AI33" i="1"/>
  <c r="AI34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19" i="1"/>
  <c r="Y10" i="1"/>
  <c r="Y11" i="1"/>
  <c r="Y12" i="1"/>
  <c r="Y13" i="1"/>
  <c r="Y14" i="1"/>
  <c r="Y15" i="1"/>
  <c r="Y16" i="1"/>
  <c r="Y17" i="1"/>
  <c r="Y18" i="1"/>
  <c r="Y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9" i="1"/>
  <c r="J60" i="1" l="1"/>
  <c r="P60" i="1"/>
  <c r="P59" i="1"/>
  <c r="U59" i="1"/>
  <c r="J59" i="1"/>
  <c r="P58" i="1"/>
  <c r="U58" i="1" l="1"/>
  <c r="J58" i="1"/>
  <c r="P55" i="1"/>
  <c r="P56" i="1"/>
  <c r="P57" i="1"/>
  <c r="U57" i="1" l="1"/>
  <c r="U55" i="1"/>
  <c r="U56" i="1"/>
  <c r="J56" i="1"/>
  <c r="J57" i="1"/>
  <c r="J55" i="1"/>
  <c r="P54" i="1" l="1"/>
  <c r="U54" i="1" l="1"/>
  <c r="J54" i="1"/>
  <c r="P53" i="1"/>
  <c r="U53" i="1" l="1"/>
  <c r="J53" i="1"/>
  <c r="P51" i="1"/>
  <c r="P52" i="1"/>
  <c r="P50" i="1"/>
  <c r="P49" i="1"/>
  <c r="P48" i="1"/>
  <c r="P47" i="1"/>
  <c r="P46" i="1"/>
  <c r="P45" i="1"/>
  <c r="P44" i="1"/>
  <c r="Q43" i="1"/>
  <c r="P43" i="1"/>
  <c r="Q42" i="1"/>
  <c r="P42" i="1"/>
  <c r="P41" i="1"/>
  <c r="Q40" i="1"/>
  <c r="P40" i="1"/>
  <c r="Q39" i="1"/>
  <c r="P39" i="1"/>
  <c r="Q38" i="1"/>
  <c r="P38" i="1"/>
  <c r="Q37" i="1"/>
  <c r="P37" i="1"/>
  <c r="Q36" i="1"/>
  <c r="P36" i="1"/>
  <c r="R36" i="1" s="1"/>
  <c r="R37" i="1" s="1"/>
  <c r="R38" i="1" s="1"/>
  <c r="R39" i="1" s="1"/>
  <c r="R40" i="1" s="1"/>
  <c r="R41" i="1" s="1"/>
  <c r="R42" i="1" s="1"/>
  <c r="R43" i="1" s="1"/>
  <c r="R44" i="1" s="1"/>
  <c r="R45" i="1" s="1"/>
  <c r="R46" i="1" s="1"/>
  <c r="R47" i="1" s="1"/>
  <c r="R48" i="1" s="1"/>
  <c r="R49" i="1" s="1"/>
  <c r="R50" i="1" s="1"/>
  <c r="R51" i="1" s="1"/>
  <c r="R52" i="1" s="1"/>
  <c r="R53" i="1" s="1"/>
  <c r="R54" i="1" s="1"/>
  <c r="R55" i="1" s="1"/>
  <c r="R56" i="1" s="1"/>
  <c r="R57" i="1" s="1"/>
  <c r="R58" i="1" s="1"/>
  <c r="R59" i="1" s="1"/>
  <c r="R60" i="1" s="1"/>
  <c r="R61" i="1" s="1"/>
  <c r="AJ34" i="1"/>
  <c r="AJ33" i="1"/>
  <c r="AJ32" i="1"/>
  <c r="AJ31" i="1"/>
  <c r="AL31" i="1" s="1"/>
  <c r="AL32" i="1" l="1"/>
  <c r="AL33" i="1" s="1"/>
  <c r="AL34" i="1" s="1"/>
  <c r="U35" i="1"/>
  <c r="U38" i="1"/>
  <c r="U41" i="1"/>
  <c r="U48" i="1"/>
  <c r="U47" i="1"/>
  <c r="U36" i="1"/>
  <c r="U42" i="1"/>
  <c r="U46" i="1"/>
  <c r="U50" i="1"/>
  <c r="U37" i="1"/>
  <c r="U40" i="1"/>
  <c r="U43" i="1"/>
  <c r="U44" i="1"/>
  <c r="U49" i="1"/>
  <c r="U51" i="1"/>
  <c r="U39" i="1"/>
  <c r="U45" i="1"/>
  <c r="U52" i="1"/>
  <c r="U19" i="1"/>
  <c r="AE19" i="1"/>
  <c r="AG19" i="1" s="1"/>
  <c r="U23" i="1"/>
  <c r="AE23" i="1"/>
  <c r="U34" i="1"/>
  <c r="AE34" i="1"/>
  <c r="U22" i="1"/>
  <c r="AE22" i="1"/>
  <c r="U31" i="1"/>
  <c r="AE31" i="1"/>
  <c r="U25" i="1"/>
  <c r="AE25" i="1"/>
  <c r="U33" i="1"/>
  <c r="AE33" i="1"/>
  <c r="U21" i="1"/>
  <c r="AE21" i="1"/>
  <c r="U30" i="1"/>
  <c r="AE30" i="1"/>
  <c r="U24" i="1"/>
  <c r="AE24" i="1"/>
  <c r="U32" i="1"/>
  <c r="AE32" i="1"/>
  <c r="U29" i="1"/>
  <c r="AE29" i="1"/>
  <c r="U27" i="1"/>
  <c r="AE27" i="1"/>
  <c r="U26" i="1"/>
  <c r="AE26" i="1"/>
  <c r="U20" i="1"/>
  <c r="AE20" i="1"/>
  <c r="U28" i="1"/>
  <c r="AE28" i="1"/>
  <c r="U9" i="1"/>
  <c r="W9" i="1" s="1"/>
  <c r="Z9" i="1"/>
  <c r="AB9" i="1" s="1"/>
  <c r="U11" i="1"/>
  <c r="Z11" i="1"/>
  <c r="U18" i="1"/>
  <c r="Z18" i="1"/>
  <c r="U10" i="1"/>
  <c r="Z10" i="1"/>
  <c r="U12" i="1"/>
  <c r="Z12" i="1"/>
  <c r="U13" i="1"/>
  <c r="Z13" i="1"/>
  <c r="U14" i="1"/>
  <c r="Z14" i="1"/>
  <c r="U15" i="1"/>
  <c r="Z15" i="1"/>
  <c r="U16" i="1"/>
  <c r="Z16" i="1"/>
  <c r="U17" i="1"/>
  <c r="Z17" i="1"/>
  <c r="J23" i="1"/>
  <c r="J34" i="1"/>
  <c r="J24" i="1"/>
  <c r="J35" i="1"/>
  <c r="J22" i="1"/>
  <c r="J36" i="1"/>
  <c r="J19" i="1"/>
  <c r="J26" i="1"/>
  <c r="J40" i="1"/>
  <c r="J25" i="1"/>
  <c r="J18" i="1"/>
  <c r="J28" i="1"/>
  <c r="J37" i="1"/>
  <c r="J29" i="1"/>
  <c r="J32" i="1"/>
  <c r="J41" i="1"/>
  <c r="J45" i="1"/>
  <c r="J46" i="1"/>
  <c r="J50" i="1"/>
  <c r="J10" i="1"/>
  <c r="J11" i="1"/>
  <c r="J21" i="1"/>
  <c r="J27" i="1"/>
  <c r="J33" i="1"/>
  <c r="J39" i="1"/>
  <c r="J44" i="1"/>
  <c r="J48" i="1"/>
  <c r="J15" i="1"/>
  <c r="J20" i="1"/>
  <c r="J30" i="1"/>
  <c r="J42" i="1"/>
  <c r="J49" i="1"/>
  <c r="J16" i="1"/>
  <c r="J31" i="1"/>
  <c r="J38" i="1"/>
  <c r="J43" i="1"/>
  <c r="J47" i="1"/>
  <c r="J9" i="1"/>
  <c r="J52" i="1"/>
  <c r="J51" i="1"/>
  <c r="J12" i="1"/>
  <c r="J13" i="1"/>
  <c r="J14" i="1"/>
  <c r="J17" i="1"/>
  <c r="AB10" i="1" l="1"/>
  <c r="AB11" i="1" s="1"/>
  <c r="AB12" i="1" s="1"/>
  <c r="AB13" i="1" s="1"/>
  <c r="AB14" i="1" s="1"/>
  <c r="AB15" i="1" s="1"/>
  <c r="AB16" i="1" s="1"/>
  <c r="AB17" i="1" s="1"/>
  <c r="AB18" i="1" s="1"/>
  <c r="AG20" i="1"/>
  <c r="AG21" i="1" s="1"/>
  <c r="AG22" i="1" s="1"/>
  <c r="AG23" i="1" s="1"/>
  <c r="AG24" i="1" s="1"/>
  <c r="AG25" i="1" s="1"/>
  <c r="AG26" i="1" s="1"/>
  <c r="AG27" i="1" s="1"/>
  <c r="AG28" i="1" s="1"/>
  <c r="AG29" i="1" s="1"/>
  <c r="AG30" i="1" s="1"/>
  <c r="AG31" i="1" s="1"/>
  <c r="AG32" i="1" s="1"/>
  <c r="AG33" i="1" s="1"/>
  <c r="AG34" i="1" s="1"/>
  <c r="W10" i="1"/>
  <c r="W11" i="1" s="1"/>
  <c r="W12" i="1" s="1"/>
  <c r="W13" i="1" s="1"/>
  <c r="W14" i="1" s="1"/>
  <c r="W15" i="1" s="1"/>
  <c r="W16" i="1" s="1"/>
  <c r="W17" i="1" s="1"/>
  <c r="W18" i="1" s="1"/>
  <c r="W19" i="1" s="1"/>
  <c r="W20" i="1" s="1"/>
  <c r="W21" i="1" s="1"/>
  <c r="W22" i="1" s="1"/>
  <c r="W23" i="1" s="1"/>
  <c r="W24" i="1" s="1"/>
  <c r="W25" i="1" s="1"/>
  <c r="W26" i="1" s="1"/>
  <c r="W27" i="1" s="1"/>
  <c r="W28" i="1" s="1"/>
  <c r="W29" i="1" s="1"/>
  <c r="W30" i="1" s="1"/>
  <c r="W31" i="1" s="1"/>
  <c r="W32" i="1" s="1"/>
  <c r="W33" i="1" s="1"/>
  <c r="W34" i="1" s="1"/>
  <c r="W35" i="1" s="1"/>
  <c r="W36" i="1" s="1"/>
  <c r="W37" i="1" s="1"/>
  <c r="W38" i="1" s="1"/>
  <c r="W39" i="1" s="1"/>
  <c r="W40" i="1" s="1"/>
  <c r="W41" i="1" s="1"/>
  <c r="W42" i="1" s="1"/>
  <c r="W43" i="1" s="1"/>
  <c r="W44" i="1" s="1"/>
  <c r="W45" i="1" s="1"/>
  <c r="W46" i="1" s="1"/>
  <c r="W47" i="1" s="1"/>
  <c r="W48" i="1" s="1"/>
  <c r="W49" i="1" s="1"/>
  <c r="W50" i="1" s="1"/>
  <c r="W51" i="1" s="1"/>
  <c r="W52" i="1" s="1"/>
  <c r="W53" i="1" s="1"/>
  <c r="W54" i="1" s="1"/>
  <c r="W55" i="1" s="1"/>
  <c r="W56" i="1" s="1"/>
  <c r="W57" i="1" s="1"/>
  <c r="W58" i="1" s="1"/>
  <c r="W59" i="1" s="1"/>
  <c r="L9" i="1"/>
  <c r="L10" i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L56" i="1" s="1"/>
  <c r="L57" i="1" s="1"/>
  <c r="L58" i="1" l="1"/>
  <c r="L59" i="1" s="1"/>
  <c r="L60" i="1" s="1"/>
  <c r="L61" i="1" s="1"/>
</calcChain>
</file>

<file path=xl/sharedStrings.xml><?xml version="1.0" encoding="utf-8"?>
<sst xmlns="http://schemas.openxmlformats.org/spreadsheetml/2006/main" count="103" uniqueCount="43">
  <si>
    <t>Year</t>
  </si>
  <si>
    <t>Month</t>
  </si>
  <si>
    <t>Rent</t>
  </si>
  <si>
    <t>Power</t>
  </si>
  <si>
    <t>Internet</t>
  </si>
  <si>
    <t>Onno Paid</t>
  </si>
  <si>
    <t>Nevin Paid</t>
  </si>
  <si>
    <t>Nick Paid</t>
  </si>
  <si>
    <t>Chan Paid</t>
  </si>
  <si>
    <t>Cappy Paid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</si>
  <si>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</si>
  <si>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</si>
  <si>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</si>
  <si>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</si>
  <si>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</si>
  <si>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</si>
  <si>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</si>
  <si>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</si>
  <si>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</si>
  <si>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</si>
  <si>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</si>
  <si>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</si>
  <si>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Nevin Weight</t>
  </si>
  <si>
    <t>Nick Weight</t>
  </si>
  <si>
    <t>Cappy Weight</t>
  </si>
  <si>
    <t>Monthly total</t>
  </si>
  <si>
    <t>Roy total</t>
  </si>
  <si>
    <t>Onno total</t>
  </si>
  <si>
    <t>Nevin total</t>
  </si>
  <si>
    <t>Nick total</t>
  </si>
  <si>
    <t>Chan total</t>
  </si>
  <si>
    <t>Cappy total</t>
  </si>
  <si>
    <t>Roy fraction</t>
  </si>
  <si>
    <t>Roy paid</t>
  </si>
  <si>
    <t>Roy balance</t>
  </si>
  <si>
    <t>Onno fraction</t>
  </si>
  <si>
    <t>Onno balance</t>
  </si>
  <si>
    <t>Nevin balance</t>
  </si>
  <si>
    <t>Nick balance</t>
  </si>
  <si>
    <t>Chan fraction</t>
  </si>
  <si>
    <t>Chan balance</t>
  </si>
  <si>
    <t>Cappy balance</t>
  </si>
  <si>
    <t>Cappy HBO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</si>
</sst>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\$* #,##0.00_);_(\$* \(#,##0.00\);_(\$* \-??_);_(@_)"/>
    <numFmt numFmtId="165" formatCode="\$#,##0.00"/>
    <numFmt numFmtId="166" formatCode="&quot;$&quot;#,##0.00"/>
  </numFmts>
  <fonts count="4" x14ac:knownFonts="1">
    <font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8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Border="0" applyProtection="0"/>
  </cellStyleXfs>
  <cellXfs count="12">
    <xf numFmtId="0" fontId="0" fillId="0" borderId="0" xfId="0"/>
    <xf numFmtId="165" fontId="0" fillId="0" borderId="0" xfId="1" applyNumberFormat="1" applyFont="1" applyBorder="1" applyAlignment="1" applyProtection="1"/>
    <xf numFmtId="165" fontId="0" fillId="0" borderId="0" xfId="0" applyNumberFormat="1"/>
    <xf numFmtId="165" fontId="0" fillId="0" borderId="0" xfId="1" applyNumberFormat="1" applyFont="1" applyFill="1" applyBorder="1" applyAlignment="1" applyProtection="1"/>
    <xf numFmtId="166" fontId="0" fillId="0" borderId="0" xfId="1" applyNumberFormat="1" applyFont="1" applyFill="1" applyBorder="1" applyAlignment="1" applyProtection="1"/>
    <xf numFmtId="166" fontId="0" fillId="0" borderId="0" xfId="0" applyNumberFormat="1"/>
    <xf numFmtId="166" fontId="2" fillId="0" borderId="0" xfId="1" applyNumberFormat="1" applyFont="1" applyFill="1" applyBorder="1" applyAlignment="1" applyProtection="1"/>
    <xf numFmtId="0" fontId="0" fillId="0" borderId="0" xfId="0" applyFill="1"/>
    <xf numFmtId="0" fontId="0" fillId="0" borderId="0" xfId="1" applyNumberFormat="1" applyFont="1" applyFill="1" applyBorder="1" applyAlignment="1" applyProtection="1"/>
    <xf numFmtId="166" fontId="0" fillId="0" borderId="0" xfId="0" applyNumberFormat="1" applyFill="1"/>
    <xf numFmtId="165" fontId="0" fillId="0" borderId="0" xfId="0" applyNumberFormat="1" applyFill="1"/>
    <xf numFmtId="166" fontId="2" fillId="0" borderId="0" xfId="0" applyNumberFormat="1" applyFon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BE5D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EBD1FB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AE3F3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M73"/>
  <sheetViews>
    <sheetView tabSelected="1" zoomScale="130" zoomScaleNormal="130" workbookViewId="0">
      <pane xSplit="2" ySplit="1" topLeftCell="C41" activePane="bottomRight" state="frozen"/>
      <selection pane="topRight" activeCell="K1" sqref="K1"/>
      <selection pane="bottomLeft" activeCell="A28" sqref="A28"/>
      <selection pane="bottomRight" activeCell="I69" sqref="I69"/>
    </sheetView>
  </sheetViews>
  <sheetFormatPr defaultRowHeight="15" x14ac:dyDescent="0.25"/>
  <cols>
    <col min="1" max="1" width="7" customWidth="1"/>
    <col min="2" max="2" width="9.85546875" customWidth="1"/>
    <col min="3" max="3" width="14.42578125" style="1" customWidth="1"/>
    <col min="4" max="4" width="9.7109375" style="1" customWidth="1"/>
    <col min="5" max="5" width="11.5703125" style="1" customWidth="1"/>
    <col min="6" max="6" width="16.5703125" style="1" customWidth="1"/>
    <col min="9" max="9" width="12.5703125" style="8" customWidth="1"/>
    <col min="10" max="10" width="9.140625" style="5"/>
    <col min="11" max="11" width="10.42578125" bestFit="1" customWidth="1"/>
    <col min="12" max="12" width="12" style="5" customWidth="1"/>
    <col min="13" max="13" width="12.42578125" customWidth="1"/>
    <col min="14" max="14" width="13.28515625" style="7" customWidth="1"/>
    <col min="15" max="15" width="14" style="1" customWidth="1"/>
    <col min="16" max="16" width="12.7109375" style="5" customWidth="1"/>
    <col min="17" max="17" width="12.42578125" style="10" customWidth="1"/>
    <col min="18" max="18" width="13.7109375" style="5" customWidth="1"/>
    <col min="20" max="20" width="14.140625" style="7" customWidth="1"/>
    <col min="21" max="21" width="10.85546875" style="5" customWidth="1"/>
    <col min="22" max="22" width="11.42578125" style="3" customWidth="1"/>
    <col min="23" max="23" width="14.140625" style="5" customWidth="1"/>
    <col min="25" max="25" width="12.85546875" style="7" customWidth="1"/>
    <col min="26" max="26" width="12.7109375" style="5" customWidth="1"/>
    <col min="27" max="27" width="11.5703125" style="3" customWidth="1"/>
    <col min="28" max="28" width="13.85546875" style="5" customWidth="1"/>
    <col min="30" max="30" width="12.28515625" style="7" customWidth="1"/>
    <col min="31" max="31" width="9.140625" style="5"/>
    <col min="32" max="32" width="10.42578125" style="3" customWidth="1"/>
    <col min="33" max="33" width="12.42578125" customWidth="1"/>
    <col min="35" max="35" width="12.5703125" style="7" customWidth="1"/>
    <col min="36" max="36" width="11.7109375" style="5" customWidth="1"/>
    <col min="37" max="37" width="13.140625" style="3" customWidth="1"/>
    <col min="38" max="38" width="11.28515625" style="5" customWidth="1"/>
    <col min="45" max="45" width="14.140625" style="11" customWidth="1"/>
    <col min="46" max="46" width="14.140625" style="9" customWidth="1"/>
    <col min="47" max="47" width="13.7109375" style="9" customWidth="1"/>
    <col min="48" max="48" width="10.5703125" style="9" customWidth="1"/>
    <col min="49" max="49" width="11.85546875" style="9" customWidth="1"/>
    <col min="50" max="50" width="9.140625" style="7"/>
    <col min="51" max="51" width="11" style="3" customWidth="1"/>
    <col min="52" max="56" width="9.140625" style="7"/>
    <col min="57" max="57" width="9.140625" style="10"/>
    <col min="58" max="58" width="12.5703125" style="3" customWidth="1"/>
    <col min="59" max="60" width="12.42578125" style="3" customWidth="1"/>
    <col min="61" max="61" width="11.28515625" style="3" customWidth="1"/>
    <col min="62" max="62" width="13.5703125" style="10" customWidth="1"/>
    <col min="63" max="63" width="13.42578125" style="10" customWidth="1"/>
    <col min="64" max="64" width="8.7109375" style="7" customWidth="1"/>
    <col min="65" max="65" width="11.85546875" style="7" customWidth="1"/>
    <col min="66" max="1025" width="8.7109375" customWidth="1"/>
  </cols>
  <sheetData>
    <row r="1" spans="1:49" x14ac:dyDescent="0.25">
      <c r="A1" t="s">
        <v>0</v>
      </c>
      <c r="B1" t="s">
        <v>1</v>
      </c>
      <c r="C1" s="1" t="s">
        <v>2</v>
      </c>
      <c r="D1" s="1" t="s">
        <v>3</v>
      </c>
      <c r="E1" s="1" t="s">
        <v>4</v>
      </c>
      <c r="F1" s="1" t="s">
        <v>25</v>
      </c>
      <c r="I1" s="8" t="s">
        <v>32</v>
      </c>
      <c r="J1" s="4" t="s">
        <v>26</v>
      </c>
      <c r="K1" t="s">
        <v>33</v>
      </c>
      <c r="L1" s="5" t="s">
        <v>34</v>
      </c>
      <c r="N1" s="7" t="s">
        <v>24</v>
      </c>
      <c r="O1" s="1" t="s">
        <v>42</v>
      </c>
      <c r="P1" s="5" t="s">
        <v>31</v>
      </c>
      <c r="Q1" s="10" t="s">
        <v>9</v>
      </c>
      <c r="R1" s="5" t="s">
        <v>41</v>
      </c>
      <c r="T1" s="7" t="s">
        <v>35</v>
      </c>
      <c r="U1" s="9" t="s">
        <v>27</v>
      </c>
      <c r="V1" s="3" t="s">
        <v>5</v>
      </c>
      <c r="W1" s="9" t="s">
        <v>36</v>
      </c>
      <c r="Y1" s="7" t="s">
        <v>22</v>
      </c>
      <c r="Z1" s="9" t="s">
        <v>28</v>
      </c>
      <c r="AA1" s="3" t="s">
        <v>6</v>
      </c>
      <c r="AB1" s="9" t="s">
        <v>37</v>
      </c>
      <c r="AD1" s="7" t="s">
        <v>23</v>
      </c>
      <c r="AE1" s="9" t="s">
        <v>29</v>
      </c>
      <c r="AF1" s="3" t="s">
        <v>7</v>
      </c>
      <c r="AG1" t="s">
        <v>38</v>
      </c>
      <c r="AI1" s="7" t="s">
        <v>39</v>
      </c>
      <c r="AJ1" s="9" t="s">
        <v>30</v>
      </c>
      <c r="AK1" s="3" t="s">
        <v>8</v>
      </c>
      <c r="AL1" s="9" t="s">
        <v>40</v>
      </c>
      <c r="AS1" s="6"/>
      <c r="AT1" s="4"/>
      <c r="AU1" s="4"/>
      <c r="AV1" s="4"/>
      <c r="AW1" s="4"/>
    </row>
    <row r="2" spans="1:49" x14ac:dyDescent="0.25">
      <c r="A2">
        <v>2016</v>
      </c>
      <c r="B2" t="s">
        <v>10</v>
      </c>
    </row>
    <row r="3" spans="1:49" x14ac:dyDescent="0.25">
      <c r="B3" t="s">
        <v>11</v>
      </c>
    </row>
    <row r="4" spans="1:49" x14ac:dyDescent="0.25">
      <c r="B4" t="s">
        <v>12</v>
      </c>
    </row>
    <row r="5" spans="1:49" x14ac:dyDescent="0.25">
      <c r="B5" t="s">
        <v>13</v>
      </c>
    </row>
    <row r="6" spans="1:49" x14ac:dyDescent="0.25">
      <c r="B6" t="s">
        <v>14</v>
      </c>
    </row>
    <row r="7" spans="1:49" x14ac:dyDescent="0.25">
      <c r="B7" t="s">
        <v>15</v>
      </c>
      <c r="D7" s="1">
        <v>79.540000000000006</v>
      </c>
    </row>
    <row r="8" spans="1:49" x14ac:dyDescent="0.25">
      <c r="B8" t="s">
        <v>16</v>
      </c>
      <c r="D8" s="1">
        <v>87.26</v>
      </c>
    </row>
    <row r="9" spans="1:49" x14ac:dyDescent="0.25">
      <c r="B9" t="s">
        <v>17</v>
      </c>
      <c r="C9" s="1">
        <v>1125</v>
      </c>
      <c r="D9" s="1">
        <v>80.03</v>
      </c>
      <c r="E9" s="1">
        <v>59.99</v>
      </c>
      <c r="F9" s="1">
        <f t="shared" ref="F9:F40" si="0">C9 + D9 + E9</f>
        <v>1265.02</v>
      </c>
      <c r="I9" s="8">
        <v>0.33333333333333331</v>
      </c>
      <c r="J9" s="5">
        <f t="shared" ref="J9:J40" si="1">I9*F9</f>
        <v>421.67333333333329</v>
      </c>
      <c r="K9" s="2">
        <f>-F9-O9</f>
        <v>-1265.02</v>
      </c>
      <c r="L9" s="5">
        <f>L8+K9+J9+Q9+V9+AA9+AF9+AK9</f>
        <v>-1.3466666666666924</v>
      </c>
      <c r="M9" s="5"/>
      <c r="T9" s="7">
        <f>1/3</f>
        <v>0.33333333333333331</v>
      </c>
      <c r="U9" s="5">
        <f t="shared" ref="U9:U40" si="2">T9*F9</f>
        <v>421.67333333333329</v>
      </c>
      <c r="V9" s="3">
        <v>420</v>
      </c>
      <c r="W9" s="5">
        <f>W8-U9+V9</f>
        <v>-1.6733333333332894</v>
      </c>
      <c r="Y9" s="7">
        <f>1/3</f>
        <v>0.33333333333333331</v>
      </c>
      <c r="Z9" s="5">
        <f t="shared" ref="Z9:Z18" si="3">Y9*F9</f>
        <v>421.67333333333329</v>
      </c>
      <c r="AA9" s="3">
        <v>422</v>
      </c>
      <c r="AB9" s="5">
        <f>AB8-Z9+AA9</f>
        <v>0.32666666666671063</v>
      </c>
    </row>
    <row r="10" spans="1:49" x14ac:dyDescent="0.25">
      <c r="B10" t="s">
        <v>18</v>
      </c>
      <c r="C10" s="1">
        <v>1125</v>
      </c>
      <c r="D10" s="1">
        <v>88.33</v>
      </c>
      <c r="E10" s="1">
        <v>59.99</v>
      </c>
      <c r="F10" s="1">
        <f t="shared" si="0"/>
        <v>1273.32</v>
      </c>
      <c r="I10" s="8">
        <v>0.33333333333333331</v>
      </c>
      <c r="J10" s="5">
        <f t="shared" si="1"/>
        <v>424.43999999999994</v>
      </c>
      <c r="K10" s="2">
        <f t="shared" ref="K10:K64" si="4">-F10-O10</f>
        <v>-1273.32</v>
      </c>
      <c r="L10" s="5">
        <f t="shared" ref="L10:L64" si="5">L9+K10+J10+Q10+V10+AA10+AF10+AK10</f>
        <v>-2.2266666666665742</v>
      </c>
      <c r="M10" s="5"/>
      <c r="T10" s="7">
        <f t="shared" ref="T10:Y59" si="6">1/3</f>
        <v>0.33333333333333331</v>
      </c>
      <c r="U10" s="5">
        <f t="shared" si="2"/>
        <v>424.43999999999994</v>
      </c>
      <c r="V10" s="3">
        <v>424</v>
      </c>
      <c r="W10" s="5">
        <f t="shared" ref="W10:W59" si="7">W9-U10+V10</f>
        <v>-2.1133333333332303</v>
      </c>
      <c r="Y10" s="7">
        <f t="shared" si="6"/>
        <v>0.33333333333333331</v>
      </c>
      <c r="Z10" s="5">
        <f t="shared" si="3"/>
        <v>424.43999999999994</v>
      </c>
      <c r="AA10" s="3">
        <v>424</v>
      </c>
      <c r="AB10" s="5">
        <f t="shared" ref="AB10:AB18" si="8">AB9-Z10+AA10</f>
        <v>-0.11333333333323026</v>
      </c>
    </row>
    <row r="11" spans="1:49" x14ac:dyDescent="0.25">
      <c r="B11" t="s">
        <v>19</v>
      </c>
      <c r="C11" s="1">
        <v>1125</v>
      </c>
      <c r="D11" s="1">
        <v>101.95</v>
      </c>
      <c r="E11" s="1">
        <v>59.99</v>
      </c>
      <c r="F11" s="1">
        <f t="shared" si="0"/>
        <v>1286.94</v>
      </c>
      <c r="I11" s="8">
        <v>0.33333333333333331</v>
      </c>
      <c r="J11" s="5">
        <f t="shared" si="1"/>
        <v>428.98</v>
      </c>
      <c r="K11" s="2">
        <f t="shared" si="4"/>
        <v>-1286.94</v>
      </c>
      <c r="L11" s="5">
        <f t="shared" si="5"/>
        <v>-438.51666666666648</v>
      </c>
      <c r="M11" s="5"/>
      <c r="T11" s="7">
        <f t="shared" si="6"/>
        <v>0.33333333333333331</v>
      </c>
      <c r="U11" s="5">
        <f t="shared" si="2"/>
        <v>428.98</v>
      </c>
      <c r="W11" s="5">
        <f t="shared" si="7"/>
        <v>-431.09333333333325</v>
      </c>
      <c r="Y11" s="7">
        <f t="shared" si="6"/>
        <v>0.33333333333333331</v>
      </c>
      <c r="Z11" s="5">
        <f t="shared" si="3"/>
        <v>428.98</v>
      </c>
      <c r="AA11" s="3">
        <v>421.67</v>
      </c>
      <c r="AB11" s="5">
        <f t="shared" si="8"/>
        <v>-7.4233333333332325</v>
      </c>
    </row>
    <row r="12" spans="1:49" x14ac:dyDescent="0.25">
      <c r="B12" t="s">
        <v>20</v>
      </c>
      <c r="C12" s="1">
        <v>1125</v>
      </c>
      <c r="D12" s="1">
        <v>135.81</v>
      </c>
      <c r="E12" s="1">
        <v>59.99</v>
      </c>
      <c r="F12" s="1">
        <f t="shared" si="0"/>
        <v>1320.8</v>
      </c>
      <c r="I12" s="8">
        <v>0.33333333333333331</v>
      </c>
      <c r="J12" s="5">
        <f t="shared" si="1"/>
        <v>440.26666666666665</v>
      </c>
      <c r="K12" s="2">
        <f t="shared" si="4"/>
        <v>-1320.8</v>
      </c>
      <c r="L12" s="5">
        <f t="shared" si="5"/>
        <v>-1319.0499999999997</v>
      </c>
      <c r="M12" s="5"/>
      <c r="T12" s="7">
        <f t="shared" si="6"/>
        <v>0.33333333333333331</v>
      </c>
      <c r="U12" s="5">
        <f t="shared" si="2"/>
        <v>440.26666666666665</v>
      </c>
      <c r="W12" s="5">
        <f t="shared" si="7"/>
        <v>-871.3599999999999</v>
      </c>
      <c r="Y12" s="7">
        <f t="shared" si="6"/>
        <v>0.33333333333333331</v>
      </c>
      <c r="Z12" s="5">
        <f t="shared" si="3"/>
        <v>440.26666666666665</v>
      </c>
      <c r="AB12" s="5">
        <f t="shared" si="8"/>
        <v>-447.68999999999988</v>
      </c>
    </row>
    <row r="13" spans="1:49" x14ac:dyDescent="0.25">
      <c r="B13" t="s">
        <v>21</v>
      </c>
      <c r="C13" s="1">
        <v>1125</v>
      </c>
      <c r="D13" s="1">
        <v>191.54</v>
      </c>
      <c r="E13" s="1">
        <v>59.99</v>
      </c>
      <c r="F13" s="1">
        <f t="shared" si="0"/>
        <v>1376.53</v>
      </c>
      <c r="I13" s="8">
        <v>0.33333333333333331</v>
      </c>
      <c r="J13" s="5">
        <f t="shared" si="1"/>
        <v>458.84333333333331</v>
      </c>
      <c r="K13" s="2">
        <f t="shared" si="4"/>
        <v>-1376.53</v>
      </c>
      <c r="L13" s="5">
        <f t="shared" si="5"/>
        <v>-532.73666666666668</v>
      </c>
      <c r="M13" s="5"/>
      <c r="T13" s="7">
        <f t="shared" si="6"/>
        <v>0.33333333333333331</v>
      </c>
      <c r="U13" s="5">
        <f t="shared" si="2"/>
        <v>458.84333333333331</v>
      </c>
      <c r="V13" s="3">
        <v>850</v>
      </c>
      <c r="W13" s="5">
        <f t="shared" si="7"/>
        <v>-480.20333333333315</v>
      </c>
      <c r="Y13" s="7">
        <f t="shared" si="6"/>
        <v>0.33333333333333331</v>
      </c>
      <c r="Z13" s="5">
        <f t="shared" si="3"/>
        <v>458.84333333333331</v>
      </c>
      <c r="AA13" s="3">
        <v>854</v>
      </c>
      <c r="AB13" s="5">
        <f t="shared" si="8"/>
        <v>-52.533333333333189</v>
      </c>
    </row>
    <row r="14" spans="1:49" x14ac:dyDescent="0.25">
      <c r="A14">
        <v>2017</v>
      </c>
      <c r="B14" t="s">
        <v>10</v>
      </c>
      <c r="C14" s="1">
        <v>1125</v>
      </c>
      <c r="D14" s="1">
        <v>214.48</v>
      </c>
      <c r="E14" s="1">
        <v>59.99</v>
      </c>
      <c r="F14" s="1">
        <f t="shared" si="0"/>
        <v>1399.47</v>
      </c>
      <c r="I14" s="8">
        <v>0.33333333333333331</v>
      </c>
      <c r="J14" s="5">
        <f t="shared" si="1"/>
        <v>466.49</v>
      </c>
      <c r="K14" s="2">
        <f t="shared" si="4"/>
        <v>-1399.47</v>
      </c>
      <c r="L14" s="5">
        <f t="shared" si="5"/>
        <v>-1465.7166666666667</v>
      </c>
      <c r="M14" s="5"/>
      <c r="T14" s="7">
        <f t="shared" si="6"/>
        <v>0.33333333333333331</v>
      </c>
      <c r="U14" s="5">
        <f t="shared" si="2"/>
        <v>466.49</v>
      </c>
      <c r="W14" s="5">
        <f t="shared" si="7"/>
        <v>-946.69333333333316</v>
      </c>
      <c r="Y14" s="7">
        <f t="shared" si="6"/>
        <v>0.33333333333333331</v>
      </c>
      <c r="Z14" s="5">
        <f t="shared" si="3"/>
        <v>466.49</v>
      </c>
      <c r="AB14" s="5">
        <f t="shared" si="8"/>
        <v>-519.0233333333332</v>
      </c>
    </row>
    <row r="15" spans="1:49" x14ac:dyDescent="0.25">
      <c r="B15" t="s">
        <v>11</v>
      </c>
      <c r="C15" s="1">
        <v>1125</v>
      </c>
      <c r="D15" s="1">
        <v>0</v>
      </c>
      <c r="E15" s="1">
        <v>59.99</v>
      </c>
      <c r="F15" s="1">
        <f t="shared" si="0"/>
        <v>1184.99</v>
      </c>
      <c r="I15" s="8">
        <v>0.33333333333333331</v>
      </c>
      <c r="J15" s="5">
        <f t="shared" si="1"/>
        <v>394.99666666666667</v>
      </c>
      <c r="K15" s="2">
        <f t="shared" si="4"/>
        <v>-1184.99</v>
      </c>
      <c r="L15" s="5">
        <f t="shared" si="5"/>
        <v>-28.600000000000023</v>
      </c>
      <c r="M15" s="5"/>
      <c r="T15" s="7">
        <f t="shared" si="6"/>
        <v>0.33333333333333331</v>
      </c>
      <c r="U15" s="5">
        <f t="shared" si="2"/>
        <v>394.99666666666667</v>
      </c>
      <c r="V15" s="3">
        <v>1328</v>
      </c>
      <c r="W15" s="5">
        <f t="shared" si="7"/>
        <v>-13.689999999999827</v>
      </c>
      <c r="Y15" s="7">
        <f t="shared" si="6"/>
        <v>0.33333333333333331</v>
      </c>
      <c r="Z15" s="5">
        <f t="shared" si="3"/>
        <v>394.99666666666667</v>
      </c>
      <c r="AA15" s="3">
        <v>899.11</v>
      </c>
      <c r="AB15" s="5">
        <f t="shared" si="8"/>
        <v>-14.909999999999854</v>
      </c>
    </row>
    <row r="16" spans="1:49" x14ac:dyDescent="0.25">
      <c r="B16" t="s">
        <v>12</v>
      </c>
      <c r="C16" s="1">
        <v>1125</v>
      </c>
      <c r="D16" s="1">
        <v>271.08999999999997</v>
      </c>
      <c r="E16" s="1">
        <v>59.99</v>
      </c>
      <c r="F16" s="1">
        <f t="shared" si="0"/>
        <v>1456.08</v>
      </c>
      <c r="I16" s="8">
        <v>0.33333333333333331</v>
      </c>
      <c r="J16" s="5">
        <f t="shared" si="1"/>
        <v>485.35999999999996</v>
      </c>
      <c r="K16" s="2">
        <f t="shared" si="4"/>
        <v>-1456.08</v>
      </c>
      <c r="L16" s="5">
        <f t="shared" si="5"/>
        <v>-66.319999999999936</v>
      </c>
      <c r="M16" s="5"/>
      <c r="T16" s="7">
        <f t="shared" si="6"/>
        <v>0.33333333333333331</v>
      </c>
      <c r="U16" s="5">
        <f t="shared" si="2"/>
        <v>485.35999999999996</v>
      </c>
      <c r="V16" s="3">
        <v>466.5</v>
      </c>
      <c r="W16" s="5">
        <f t="shared" si="7"/>
        <v>-32.549999999999784</v>
      </c>
      <c r="Y16" s="7">
        <f t="shared" si="6"/>
        <v>0.33333333333333331</v>
      </c>
      <c r="Z16" s="5">
        <f t="shared" si="3"/>
        <v>485.35999999999996</v>
      </c>
      <c r="AA16" s="3">
        <v>466.5</v>
      </c>
      <c r="AB16" s="5">
        <f t="shared" si="8"/>
        <v>-33.769999999999811</v>
      </c>
    </row>
    <row r="17" spans="1:62" x14ac:dyDescent="0.25">
      <c r="B17" t="s">
        <v>13</v>
      </c>
      <c r="C17" s="1">
        <v>1125</v>
      </c>
      <c r="D17" s="1">
        <v>116.12</v>
      </c>
      <c r="E17" s="1">
        <v>59.99</v>
      </c>
      <c r="F17" s="1">
        <f t="shared" si="0"/>
        <v>1301.1099999999999</v>
      </c>
      <c r="I17" s="8">
        <v>0.33333333333333331</v>
      </c>
      <c r="J17" s="5">
        <f t="shared" si="1"/>
        <v>433.70333333333326</v>
      </c>
      <c r="K17" s="2">
        <f t="shared" si="4"/>
        <v>-1301.1099999999999</v>
      </c>
      <c r="L17" s="5">
        <f t="shared" si="5"/>
        <v>-933.72666666666657</v>
      </c>
      <c r="M17" s="5"/>
      <c r="T17" s="7">
        <f t="shared" si="6"/>
        <v>0.33333333333333331</v>
      </c>
      <c r="U17" s="5">
        <f t="shared" si="2"/>
        <v>433.70333333333326</v>
      </c>
      <c r="W17" s="5">
        <f t="shared" si="7"/>
        <v>-466.25333333333305</v>
      </c>
      <c r="Y17" s="7">
        <f t="shared" si="6"/>
        <v>0.33333333333333331</v>
      </c>
      <c r="Z17" s="5">
        <f t="shared" si="3"/>
        <v>433.70333333333326</v>
      </c>
      <c r="AB17" s="5">
        <f t="shared" si="8"/>
        <v>-467.47333333333307</v>
      </c>
    </row>
    <row r="18" spans="1:62" x14ac:dyDescent="0.25">
      <c r="B18" t="s">
        <v>14</v>
      </c>
      <c r="C18" s="1">
        <v>1125</v>
      </c>
      <c r="D18" s="1">
        <v>106.96</v>
      </c>
      <c r="E18" s="1">
        <v>59.99</v>
      </c>
      <c r="F18" s="1">
        <f t="shared" si="0"/>
        <v>1291.95</v>
      </c>
      <c r="I18" s="8">
        <v>0.33333333333333331</v>
      </c>
      <c r="J18" s="5">
        <f t="shared" si="1"/>
        <v>430.65</v>
      </c>
      <c r="K18" s="2">
        <f t="shared" si="4"/>
        <v>-1291.95</v>
      </c>
      <c r="L18" s="5">
        <f t="shared" si="5"/>
        <v>-914.66666666666663</v>
      </c>
      <c r="M18" s="5"/>
      <c r="T18" s="7">
        <f t="shared" si="6"/>
        <v>0.33333333333333331</v>
      </c>
      <c r="U18" s="5">
        <f t="shared" si="2"/>
        <v>430.65</v>
      </c>
      <c r="W18" s="5">
        <f t="shared" si="7"/>
        <v>-896.90333333333297</v>
      </c>
      <c r="Y18" s="7">
        <f t="shared" si="6"/>
        <v>0.33333333333333331</v>
      </c>
      <c r="Z18" s="5">
        <f t="shared" si="3"/>
        <v>430.65</v>
      </c>
      <c r="AA18" s="3">
        <v>880.36</v>
      </c>
      <c r="AB18" s="5">
        <f t="shared" si="8"/>
        <v>-17.76333333333298</v>
      </c>
    </row>
    <row r="19" spans="1:62" x14ac:dyDescent="0.25">
      <c r="B19" t="s">
        <v>15</v>
      </c>
      <c r="C19" s="1">
        <v>1125</v>
      </c>
      <c r="D19" s="1">
        <v>72</v>
      </c>
      <c r="E19" s="1">
        <v>59.99</v>
      </c>
      <c r="F19" s="1">
        <f t="shared" si="0"/>
        <v>1256.99</v>
      </c>
      <c r="I19" s="8">
        <v>0.33333333333333331</v>
      </c>
      <c r="J19" s="5">
        <f t="shared" si="1"/>
        <v>418.99666666666667</v>
      </c>
      <c r="K19" s="2">
        <f t="shared" si="4"/>
        <v>-1256.99</v>
      </c>
      <c r="L19" s="5">
        <f t="shared" si="5"/>
        <v>-1752.66</v>
      </c>
      <c r="M19" s="5"/>
      <c r="T19" s="7">
        <f t="shared" si="6"/>
        <v>0.33333333333333331</v>
      </c>
      <c r="U19" s="5">
        <f t="shared" si="2"/>
        <v>418.99666666666667</v>
      </c>
      <c r="W19" s="5">
        <f t="shared" si="7"/>
        <v>-1315.8999999999996</v>
      </c>
      <c r="AD19" s="7">
        <f>1/3</f>
        <v>0.33333333333333331</v>
      </c>
      <c r="AE19" s="5">
        <f t="shared" ref="AE19:AE34" si="9">AD19*F19</f>
        <v>418.99666666666667</v>
      </c>
      <c r="AG19" s="5">
        <f>AG18-AE19+AF19</f>
        <v>-418.99666666666667</v>
      </c>
    </row>
    <row r="20" spans="1:62" x14ac:dyDescent="0.25">
      <c r="B20" t="s">
        <v>16</v>
      </c>
      <c r="C20" s="1">
        <v>1125</v>
      </c>
      <c r="D20" s="1">
        <v>72.37</v>
      </c>
      <c r="E20" s="1">
        <v>59.99</v>
      </c>
      <c r="F20" s="1">
        <f t="shared" si="0"/>
        <v>1257.3599999999999</v>
      </c>
      <c r="I20" s="8">
        <v>0.33333333333333331</v>
      </c>
      <c r="J20" s="5">
        <f t="shared" si="1"/>
        <v>419.11999999999995</v>
      </c>
      <c r="K20" s="2">
        <f t="shared" si="4"/>
        <v>-1257.3599999999999</v>
      </c>
      <c r="L20" s="5">
        <f t="shared" si="5"/>
        <v>-402.48000000000013</v>
      </c>
      <c r="M20" s="5"/>
      <c r="T20" s="7">
        <f t="shared" si="6"/>
        <v>0.33333333333333331</v>
      </c>
      <c r="U20" s="5">
        <f t="shared" si="2"/>
        <v>419.11999999999995</v>
      </c>
      <c r="V20" s="3">
        <v>1324.06</v>
      </c>
      <c r="W20" s="5">
        <f t="shared" si="7"/>
        <v>-410.95999999999958</v>
      </c>
      <c r="AD20" s="7">
        <f t="shared" ref="AD20:AI34" si="10">1/3</f>
        <v>0.33333333333333331</v>
      </c>
      <c r="AE20" s="5">
        <f t="shared" si="9"/>
        <v>419.11999999999995</v>
      </c>
      <c r="AF20" s="3">
        <v>864.36</v>
      </c>
      <c r="AG20" s="5">
        <f t="shared" ref="AG20:AG34" si="11">AG19-AE20+AF20</f>
        <v>26.243333333333453</v>
      </c>
    </row>
    <row r="21" spans="1:62" x14ac:dyDescent="0.25">
      <c r="B21" t="s">
        <v>17</v>
      </c>
      <c r="C21" s="1">
        <v>1125</v>
      </c>
      <c r="D21" s="1">
        <v>71.7</v>
      </c>
      <c r="E21" s="1">
        <v>59.99</v>
      </c>
      <c r="F21" s="1">
        <f t="shared" si="0"/>
        <v>1256.69</v>
      </c>
      <c r="I21" s="8">
        <v>0.33333333333333331</v>
      </c>
      <c r="J21" s="5">
        <f t="shared" si="1"/>
        <v>418.89666666666665</v>
      </c>
      <c r="K21" s="2">
        <f t="shared" si="4"/>
        <v>-1256.69</v>
      </c>
      <c r="L21" s="5">
        <f t="shared" si="5"/>
        <v>-1240.2733333333335</v>
      </c>
      <c r="M21" s="5"/>
      <c r="T21" s="7">
        <f t="shared" si="6"/>
        <v>0.33333333333333331</v>
      </c>
      <c r="U21" s="5">
        <f t="shared" si="2"/>
        <v>418.89666666666665</v>
      </c>
      <c r="W21" s="5">
        <f t="shared" si="7"/>
        <v>-829.85666666666623</v>
      </c>
      <c r="AD21" s="7">
        <f t="shared" si="10"/>
        <v>0.33333333333333331</v>
      </c>
      <c r="AE21" s="5">
        <f t="shared" si="9"/>
        <v>418.89666666666665</v>
      </c>
      <c r="AG21" s="5">
        <f t="shared" si="11"/>
        <v>-392.65333333333319</v>
      </c>
    </row>
    <row r="22" spans="1:62" x14ac:dyDescent="0.25">
      <c r="B22" t="s">
        <v>18</v>
      </c>
      <c r="C22" s="1">
        <v>1145</v>
      </c>
      <c r="D22" s="1">
        <v>79.25</v>
      </c>
      <c r="E22" s="1">
        <v>59.99</v>
      </c>
      <c r="F22" s="1">
        <f t="shared" si="0"/>
        <v>1284.24</v>
      </c>
      <c r="I22" s="8">
        <v>0.33333333333333331</v>
      </c>
      <c r="J22" s="5">
        <f t="shared" si="1"/>
        <v>428.08</v>
      </c>
      <c r="K22" s="2">
        <f t="shared" si="4"/>
        <v>-1284.24</v>
      </c>
      <c r="L22" s="5">
        <f t="shared" si="5"/>
        <v>348.35666666666657</v>
      </c>
      <c r="M22" s="5"/>
      <c r="T22" s="7">
        <f t="shared" si="6"/>
        <v>0.33333333333333331</v>
      </c>
      <c r="U22" s="5">
        <f t="shared" si="2"/>
        <v>428.08</v>
      </c>
      <c r="V22" s="3">
        <v>1600</v>
      </c>
      <c r="W22" s="5">
        <f t="shared" si="7"/>
        <v>342.06333333333373</v>
      </c>
      <c r="AD22" s="7">
        <f t="shared" si="10"/>
        <v>0.33333333333333331</v>
      </c>
      <c r="AE22" s="5">
        <f t="shared" si="9"/>
        <v>428.08</v>
      </c>
      <c r="AF22" s="3">
        <v>844.79</v>
      </c>
      <c r="AG22" s="5">
        <f t="shared" si="11"/>
        <v>24.056666666666843</v>
      </c>
    </row>
    <row r="23" spans="1:62" x14ac:dyDescent="0.25">
      <c r="B23" t="s">
        <v>19</v>
      </c>
      <c r="C23" s="1">
        <v>1145</v>
      </c>
      <c r="D23" s="1">
        <v>135.03</v>
      </c>
      <c r="E23" s="1">
        <v>59.99</v>
      </c>
      <c r="F23" s="1">
        <f t="shared" si="0"/>
        <v>1340.02</v>
      </c>
      <c r="I23" s="8">
        <v>0.33333333333333331</v>
      </c>
      <c r="J23" s="5">
        <f t="shared" si="1"/>
        <v>446.67333333333329</v>
      </c>
      <c r="K23" s="2">
        <f t="shared" si="4"/>
        <v>-1340.02</v>
      </c>
      <c r="L23" s="5">
        <f t="shared" si="5"/>
        <v>-544.99000000000012</v>
      </c>
      <c r="M23" s="5"/>
      <c r="T23" s="7">
        <f t="shared" si="6"/>
        <v>0.33333333333333331</v>
      </c>
      <c r="U23" s="5">
        <f t="shared" si="2"/>
        <v>446.67333333333329</v>
      </c>
      <c r="W23" s="5">
        <f t="shared" si="7"/>
        <v>-104.60999999999956</v>
      </c>
      <c r="AD23" s="7">
        <f t="shared" si="10"/>
        <v>0.33333333333333331</v>
      </c>
      <c r="AE23" s="5">
        <f t="shared" si="9"/>
        <v>446.67333333333329</v>
      </c>
      <c r="AG23" s="5">
        <f t="shared" si="11"/>
        <v>-422.61666666666645</v>
      </c>
    </row>
    <row r="24" spans="1:62" x14ac:dyDescent="0.25">
      <c r="B24" t="s">
        <v>20</v>
      </c>
      <c r="C24" s="1">
        <v>1145</v>
      </c>
      <c r="D24" s="1">
        <v>158.99</v>
      </c>
      <c r="E24" s="1">
        <v>59.99</v>
      </c>
      <c r="F24" s="1">
        <f t="shared" si="0"/>
        <v>1363.98</v>
      </c>
      <c r="I24" s="8">
        <v>0.33333333333333331</v>
      </c>
      <c r="J24" s="5">
        <f t="shared" si="1"/>
        <v>454.65999999999997</v>
      </c>
      <c r="K24" s="2">
        <f t="shared" si="4"/>
        <v>-1363.98</v>
      </c>
      <c r="L24" s="5">
        <f t="shared" si="5"/>
        <v>-543.3100000000004</v>
      </c>
      <c r="M24" s="5"/>
      <c r="T24" s="7">
        <f t="shared" si="6"/>
        <v>0.33333333333333331</v>
      </c>
      <c r="U24" s="5">
        <f t="shared" si="2"/>
        <v>454.65999999999997</v>
      </c>
      <c r="W24" s="5">
        <f t="shared" si="7"/>
        <v>-559.26999999999953</v>
      </c>
      <c r="AD24" s="7">
        <f t="shared" si="10"/>
        <v>0.33333333333333331</v>
      </c>
      <c r="AE24" s="5">
        <f t="shared" si="9"/>
        <v>454.65999999999997</v>
      </c>
      <c r="AF24" s="3">
        <v>911</v>
      </c>
      <c r="AG24" s="5">
        <f t="shared" si="11"/>
        <v>33.723333333333585</v>
      </c>
    </row>
    <row r="25" spans="1:62" x14ac:dyDescent="0.25">
      <c r="B25" t="s">
        <v>21</v>
      </c>
      <c r="C25" s="1">
        <v>1145</v>
      </c>
      <c r="D25" s="1">
        <v>150.13999999999999</v>
      </c>
      <c r="E25" s="1">
        <v>59.99</v>
      </c>
      <c r="F25" s="1">
        <f t="shared" si="0"/>
        <v>1355.1299999999999</v>
      </c>
      <c r="I25" s="8">
        <v>0.33333333333333331</v>
      </c>
      <c r="J25" s="5">
        <f t="shared" si="1"/>
        <v>451.70999999999992</v>
      </c>
      <c r="K25" s="2">
        <f t="shared" si="4"/>
        <v>-1355.1299999999999</v>
      </c>
      <c r="L25" s="5">
        <f t="shared" si="5"/>
        <v>-1446.7300000000005</v>
      </c>
      <c r="M25" s="5"/>
      <c r="T25" s="7">
        <f t="shared" si="6"/>
        <v>0.33333333333333331</v>
      </c>
      <c r="U25" s="5">
        <f t="shared" si="2"/>
        <v>451.70999999999992</v>
      </c>
      <c r="W25" s="5">
        <f t="shared" si="7"/>
        <v>-1010.9799999999994</v>
      </c>
      <c r="AD25" s="7">
        <f t="shared" si="10"/>
        <v>0.33333333333333331</v>
      </c>
      <c r="AE25" s="5">
        <f t="shared" si="9"/>
        <v>451.70999999999992</v>
      </c>
      <c r="AG25" s="5">
        <f t="shared" si="11"/>
        <v>-417.98666666666634</v>
      </c>
    </row>
    <row r="26" spans="1:62" x14ac:dyDescent="0.25">
      <c r="A26">
        <v>2018</v>
      </c>
      <c r="B26" t="s">
        <v>10</v>
      </c>
      <c r="C26" s="1">
        <v>1145</v>
      </c>
      <c r="D26" s="1">
        <v>157.99</v>
      </c>
      <c r="E26" s="1">
        <v>59.99</v>
      </c>
      <c r="F26" s="1">
        <f t="shared" si="0"/>
        <v>1362.98</v>
      </c>
      <c r="I26" s="8">
        <v>0.33333333333333331</v>
      </c>
      <c r="J26" s="5">
        <f t="shared" si="1"/>
        <v>454.32666666666665</v>
      </c>
      <c r="K26" s="2">
        <f t="shared" si="4"/>
        <v>-1362.98</v>
      </c>
      <c r="L26" s="5">
        <f t="shared" si="5"/>
        <v>-1255.3833333333337</v>
      </c>
      <c r="M26" s="5"/>
      <c r="T26" s="7">
        <f t="shared" si="6"/>
        <v>0.33333333333333331</v>
      </c>
      <c r="U26" s="5">
        <f t="shared" si="2"/>
        <v>454.32666666666665</v>
      </c>
      <c r="V26" s="3">
        <v>1100</v>
      </c>
      <c r="W26" s="5">
        <f t="shared" si="7"/>
        <v>-365.30666666666616</v>
      </c>
      <c r="AD26" s="7">
        <f t="shared" si="10"/>
        <v>0.33333333333333331</v>
      </c>
      <c r="AE26" s="5">
        <f t="shared" si="9"/>
        <v>454.32666666666665</v>
      </c>
      <c r="AG26" s="5">
        <f t="shared" si="11"/>
        <v>-872.31333333333305</v>
      </c>
    </row>
    <row r="27" spans="1:62" x14ac:dyDescent="0.25">
      <c r="B27" t="s">
        <v>11</v>
      </c>
      <c r="C27" s="1">
        <v>1145</v>
      </c>
      <c r="D27" s="1">
        <v>177.54</v>
      </c>
      <c r="E27" s="1">
        <v>59.99</v>
      </c>
      <c r="F27" s="1">
        <f t="shared" si="0"/>
        <v>1382.53</v>
      </c>
      <c r="I27" s="8">
        <v>0.33333333333333331</v>
      </c>
      <c r="J27" s="5">
        <f t="shared" si="1"/>
        <v>460.84333333333331</v>
      </c>
      <c r="K27" s="2">
        <f t="shared" si="4"/>
        <v>-1382.53</v>
      </c>
      <c r="L27" s="5">
        <f t="shared" si="5"/>
        <v>-1677.0700000000006</v>
      </c>
      <c r="M27" s="5"/>
      <c r="T27" s="7">
        <f t="shared" si="6"/>
        <v>0.33333333333333331</v>
      </c>
      <c r="U27" s="5">
        <f t="shared" si="2"/>
        <v>460.84333333333331</v>
      </c>
      <c r="W27" s="5">
        <f t="shared" si="7"/>
        <v>-826.14999999999941</v>
      </c>
      <c r="AD27" s="7">
        <f t="shared" si="10"/>
        <v>0.33333333333333331</v>
      </c>
      <c r="AE27" s="5">
        <f t="shared" si="9"/>
        <v>460.84333333333331</v>
      </c>
      <c r="AF27" s="3">
        <v>500</v>
      </c>
      <c r="AG27" s="5">
        <f t="shared" si="11"/>
        <v>-833.1566666666663</v>
      </c>
    </row>
    <row r="28" spans="1:62" x14ac:dyDescent="0.25">
      <c r="B28" t="s">
        <v>12</v>
      </c>
      <c r="C28" s="1">
        <v>1145</v>
      </c>
      <c r="D28" s="1">
        <v>164.3</v>
      </c>
      <c r="E28" s="1">
        <v>59.99</v>
      </c>
      <c r="F28" s="1">
        <f t="shared" si="0"/>
        <v>1369.29</v>
      </c>
      <c r="I28" s="8">
        <v>0.33333333333333331</v>
      </c>
      <c r="J28" s="5">
        <f t="shared" si="1"/>
        <v>456.42999999999995</v>
      </c>
      <c r="K28" s="2">
        <f t="shared" si="4"/>
        <v>-1369.29</v>
      </c>
      <c r="L28" s="5">
        <f t="shared" si="5"/>
        <v>380.06999999999925</v>
      </c>
      <c r="M28" s="5"/>
      <c r="T28" s="7">
        <f t="shared" si="6"/>
        <v>0.33333333333333331</v>
      </c>
      <c r="U28" s="5">
        <f t="shared" si="2"/>
        <v>456.42999999999995</v>
      </c>
      <c r="V28" s="3">
        <v>1800</v>
      </c>
      <c r="W28" s="5">
        <f t="shared" si="7"/>
        <v>517.42000000000053</v>
      </c>
      <c r="AD28" s="7">
        <f t="shared" si="10"/>
        <v>0.33333333333333331</v>
      </c>
      <c r="AE28" s="5">
        <f t="shared" si="9"/>
        <v>456.42999999999995</v>
      </c>
      <c r="AF28" s="3">
        <v>1170</v>
      </c>
      <c r="AG28" s="5">
        <f t="shared" si="11"/>
        <v>-119.58666666666613</v>
      </c>
    </row>
    <row r="29" spans="1:62" x14ac:dyDescent="0.25">
      <c r="B29" t="s">
        <v>13</v>
      </c>
      <c r="C29" s="1">
        <v>1145</v>
      </c>
      <c r="D29" s="1">
        <v>129.44</v>
      </c>
      <c r="E29" s="1">
        <v>59.99</v>
      </c>
      <c r="F29" s="1">
        <f t="shared" si="0"/>
        <v>1334.43</v>
      </c>
      <c r="I29" s="8">
        <v>0.33333333333333331</v>
      </c>
      <c r="J29" s="5">
        <f t="shared" si="1"/>
        <v>444.81</v>
      </c>
      <c r="K29" s="2">
        <f t="shared" si="4"/>
        <v>-1334.43</v>
      </c>
      <c r="L29" s="5">
        <f t="shared" si="5"/>
        <v>-509.55000000000081</v>
      </c>
      <c r="M29" s="5"/>
      <c r="T29" s="7">
        <f t="shared" si="6"/>
        <v>0.33333333333333331</v>
      </c>
      <c r="U29" s="5">
        <f t="shared" si="2"/>
        <v>444.81</v>
      </c>
      <c r="W29" s="5">
        <f t="shared" si="7"/>
        <v>72.610000000000525</v>
      </c>
      <c r="AD29" s="7">
        <f t="shared" si="10"/>
        <v>0.33333333333333331</v>
      </c>
      <c r="AE29" s="5">
        <f t="shared" si="9"/>
        <v>444.81</v>
      </c>
      <c r="AG29" s="5">
        <f t="shared" si="11"/>
        <v>-564.39666666666608</v>
      </c>
    </row>
    <row r="30" spans="1:62" x14ac:dyDescent="0.25">
      <c r="B30" t="s">
        <v>14</v>
      </c>
      <c r="C30" s="1">
        <v>1145</v>
      </c>
      <c r="D30" s="1">
        <v>102.17</v>
      </c>
      <c r="E30" s="1">
        <v>59.99</v>
      </c>
      <c r="F30" s="1">
        <f t="shared" si="0"/>
        <v>1307.1600000000001</v>
      </c>
      <c r="I30" s="8">
        <v>0.33333333333333331</v>
      </c>
      <c r="J30" s="5">
        <f t="shared" si="1"/>
        <v>435.72</v>
      </c>
      <c r="K30" s="2">
        <f t="shared" si="4"/>
        <v>-1307.1600000000001</v>
      </c>
      <c r="L30" s="5">
        <f t="shared" si="5"/>
        <v>-380.99000000000092</v>
      </c>
      <c r="M30" s="5"/>
      <c r="T30" s="7">
        <f t="shared" si="6"/>
        <v>0.33333333333333331</v>
      </c>
      <c r="U30" s="5">
        <f t="shared" si="2"/>
        <v>435.72</v>
      </c>
      <c r="W30" s="5">
        <f t="shared" si="7"/>
        <v>-363.1099999999995</v>
      </c>
      <c r="AD30" s="7">
        <f t="shared" si="10"/>
        <v>0.33333333333333331</v>
      </c>
      <c r="AE30" s="5">
        <f t="shared" si="9"/>
        <v>435.72</v>
      </c>
      <c r="AF30" s="3">
        <v>1000</v>
      </c>
      <c r="AG30" s="5">
        <f t="shared" si="11"/>
        <v>-0.11666666666610581</v>
      </c>
      <c r="BJ30" s="3"/>
    </row>
    <row r="31" spans="1:62" x14ac:dyDescent="0.25">
      <c r="B31" t="s">
        <v>15</v>
      </c>
      <c r="C31" s="1">
        <v>1145</v>
      </c>
      <c r="D31" s="1">
        <v>75.099999999999994</v>
      </c>
      <c r="E31" s="1">
        <v>59.99</v>
      </c>
      <c r="F31" s="1">
        <f t="shared" si="0"/>
        <v>1280.0899999999999</v>
      </c>
      <c r="I31" s="8">
        <v>0.33333333333333331</v>
      </c>
      <c r="J31" s="5">
        <f t="shared" si="1"/>
        <v>426.6966666666666</v>
      </c>
      <c r="K31" s="2">
        <f t="shared" si="4"/>
        <v>-1280.0899999999999</v>
      </c>
      <c r="L31" s="5">
        <f t="shared" si="5"/>
        <v>-344.76333333333417</v>
      </c>
      <c r="M31" s="5"/>
      <c r="T31" s="7">
        <v>0</v>
      </c>
      <c r="U31" s="5">
        <f t="shared" si="2"/>
        <v>0</v>
      </c>
      <c r="W31" s="5">
        <f t="shared" si="7"/>
        <v>-363.1099999999995</v>
      </c>
      <c r="AD31" s="7">
        <f t="shared" si="10"/>
        <v>0.33333333333333331</v>
      </c>
      <c r="AE31" s="5">
        <f t="shared" si="9"/>
        <v>426.6966666666666</v>
      </c>
      <c r="AF31" s="3">
        <v>444.81</v>
      </c>
      <c r="AG31" s="5">
        <f t="shared" si="11"/>
        <v>17.996666666667295</v>
      </c>
      <c r="AI31" s="7">
        <f t="shared" si="10"/>
        <v>0.33333333333333331</v>
      </c>
      <c r="AJ31" s="5">
        <f>AI31*F31</f>
        <v>426.6966666666666</v>
      </c>
      <c r="AK31" s="3">
        <v>444.81</v>
      </c>
      <c r="AL31" s="5">
        <f>AL30-AJ31+AK31</f>
        <v>18.113333333333401</v>
      </c>
      <c r="BJ31" s="3"/>
    </row>
    <row r="32" spans="1:62" x14ac:dyDescent="0.25">
      <c r="B32" t="s">
        <v>16</v>
      </c>
      <c r="C32" s="1">
        <v>1145</v>
      </c>
      <c r="D32" s="1">
        <v>94.57</v>
      </c>
      <c r="E32" s="1">
        <v>59.99</v>
      </c>
      <c r="F32" s="1">
        <f t="shared" si="0"/>
        <v>1299.56</v>
      </c>
      <c r="I32" s="8">
        <v>0.33333333333333331</v>
      </c>
      <c r="J32" s="5">
        <f t="shared" si="1"/>
        <v>433.18666666666661</v>
      </c>
      <c r="K32" s="2">
        <f t="shared" si="4"/>
        <v>-1299.56</v>
      </c>
      <c r="L32" s="5">
        <f t="shared" si="5"/>
        <v>-338.13666666666768</v>
      </c>
      <c r="M32" s="5"/>
      <c r="T32" s="7">
        <v>0</v>
      </c>
      <c r="U32" s="5">
        <f t="shared" si="2"/>
        <v>0</v>
      </c>
      <c r="W32" s="5">
        <f t="shared" si="7"/>
        <v>-363.1099999999995</v>
      </c>
      <c r="AD32" s="7">
        <f t="shared" si="10"/>
        <v>0.33333333333333331</v>
      </c>
      <c r="AE32" s="5">
        <f t="shared" si="9"/>
        <v>433.18666666666661</v>
      </c>
      <c r="AF32" s="3">
        <v>433</v>
      </c>
      <c r="AG32" s="5">
        <f t="shared" si="11"/>
        <v>17.810000000000684</v>
      </c>
      <c r="AI32" s="7">
        <f t="shared" si="10"/>
        <v>0.33333333333333331</v>
      </c>
      <c r="AJ32" s="5">
        <f>AI32*F32</f>
        <v>433.18666666666661</v>
      </c>
      <c r="AK32" s="3">
        <v>440</v>
      </c>
      <c r="AL32" s="5">
        <f t="shared" ref="AL32:AL34" si="12">AL31-AJ32+AK32</f>
        <v>24.92666666666679</v>
      </c>
      <c r="BJ32" s="3"/>
    </row>
    <row r="33" spans="1:63" x14ac:dyDescent="0.25">
      <c r="B33" t="s">
        <v>17</v>
      </c>
      <c r="C33" s="1">
        <v>1145</v>
      </c>
      <c r="D33" s="1">
        <v>79.5</v>
      </c>
      <c r="E33" s="1">
        <v>59.99</v>
      </c>
      <c r="F33" s="1">
        <f t="shared" si="0"/>
        <v>1284.49</v>
      </c>
      <c r="I33" s="8">
        <v>0.33333333333333331</v>
      </c>
      <c r="J33" s="5">
        <f t="shared" si="1"/>
        <v>428.1633333333333</v>
      </c>
      <c r="K33" s="2">
        <f t="shared" si="4"/>
        <v>-1284.49</v>
      </c>
      <c r="L33" s="5">
        <f t="shared" si="5"/>
        <v>-334.4633333333345</v>
      </c>
      <c r="M33" s="5"/>
      <c r="T33" s="7">
        <v>0</v>
      </c>
      <c r="U33" s="5">
        <f t="shared" si="2"/>
        <v>0</v>
      </c>
      <c r="W33" s="5">
        <f t="shared" si="7"/>
        <v>-363.1099999999995</v>
      </c>
      <c r="AD33" s="7">
        <f t="shared" si="10"/>
        <v>0.33333333333333331</v>
      </c>
      <c r="AE33" s="5">
        <f t="shared" si="9"/>
        <v>428.1633333333333</v>
      </c>
      <c r="AF33" s="3">
        <v>440</v>
      </c>
      <c r="AG33" s="5">
        <f t="shared" si="11"/>
        <v>29.646666666667386</v>
      </c>
      <c r="AI33" s="7">
        <f t="shared" si="10"/>
        <v>0.33333333333333331</v>
      </c>
      <c r="AJ33" s="5">
        <f>AI33*F33</f>
        <v>428.1633333333333</v>
      </c>
      <c r="AK33" s="3">
        <v>420</v>
      </c>
      <c r="AL33" s="5">
        <f t="shared" si="12"/>
        <v>16.763333333333492</v>
      </c>
      <c r="BJ33" s="3"/>
    </row>
    <row r="34" spans="1:63" x14ac:dyDescent="0.25">
      <c r="B34" t="s">
        <v>18</v>
      </c>
      <c r="C34" s="1">
        <v>1145</v>
      </c>
      <c r="D34" s="1">
        <v>88.87</v>
      </c>
      <c r="E34" s="1">
        <v>59.99</v>
      </c>
      <c r="F34" s="1">
        <f t="shared" si="0"/>
        <v>1293.8599999999999</v>
      </c>
      <c r="I34" s="8">
        <v>0.33333333333333331</v>
      </c>
      <c r="J34" s="5">
        <f t="shared" si="1"/>
        <v>431.28666666666663</v>
      </c>
      <c r="K34" s="2">
        <f t="shared" si="4"/>
        <v>-1293.8599999999999</v>
      </c>
      <c r="L34" s="5">
        <f t="shared" si="5"/>
        <v>-357.03666666666777</v>
      </c>
      <c r="M34" s="5"/>
      <c r="T34" s="7">
        <v>0</v>
      </c>
      <c r="U34" s="5">
        <f t="shared" si="2"/>
        <v>0</v>
      </c>
      <c r="W34" s="5">
        <f t="shared" si="7"/>
        <v>-363.1099999999995</v>
      </c>
      <c r="AD34" s="7">
        <f t="shared" si="10"/>
        <v>0.33333333333333331</v>
      </c>
      <c r="AE34" s="5">
        <f t="shared" si="9"/>
        <v>431.28666666666663</v>
      </c>
      <c r="AF34" s="3">
        <v>420</v>
      </c>
      <c r="AG34" s="5">
        <f t="shared" si="11"/>
        <v>18.360000000000753</v>
      </c>
      <c r="AI34" s="7">
        <f t="shared" si="10"/>
        <v>0.33333333333333331</v>
      </c>
      <c r="AJ34" s="5">
        <f>AI34*F34</f>
        <v>431.28666666666663</v>
      </c>
      <c r="AK34" s="3">
        <v>420</v>
      </c>
      <c r="AL34" s="5">
        <f t="shared" si="12"/>
        <v>5.4766666666668584</v>
      </c>
      <c r="BJ34" s="3"/>
    </row>
    <row r="35" spans="1:63" x14ac:dyDescent="0.25">
      <c r="B35" t="s">
        <v>19</v>
      </c>
      <c r="C35" s="1">
        <v>1145</v>
      </c>
      <c r="D35" s="1">
        <v>104.95</v>
      </c>
      <c r="E35" s="1">
        <v>59.99</v>
      </c>
      <c r="F35" s="1">
        <f t="shared" si="0"/>
        <v>1309.94</v>
      </c>
      <c r="I35" s="8">
        <f>1/2</f>
        <v>0.5</v>
      </c>
      <c r="J35" s="5">
        <f t="shared" si="1"/>
        <v>654.97</v>
      </c>
      <c r="K35" s="2">
        <f t="shared" si="4"/>
        <v>-1309.94</v>
      </c>
      <c r="L35" s="5">
        <f t="shared" si="5"/>
        <v>-1012.0066666666678</v>
      </c>
      <c r="M35" s="5"/>
      <c r="T35" s="7">
        <f>1/2</f>
        <v>0.5</v>
      </c>
      <c r="U35" s="5">
        <f t="shared" si="2"/>
        <v>654.97</v>
      </c>
      <c r="W35" s="5">
        <f t="shared" si="7"/>
        <v>-1018.0799999999995</v>
      </c>
      <c r="AG35" s="5"/>
      <c r="BJ35" s="3"/>
    </row>
    <row r="36" spans="1:63" x14ac:dyDescent="0.25">
      <c r="B36" t="s">
        <v>20</v>
      </c>
      <c r="C36" s="1">
        <v>1145</v>
      </c>
      <c r="D36" s="1">
        <v>130.52000000000001</v>
      </c>
      <c r="E36" s="1">
        <v>59.99</v>
      </c>
      <c r="F36" s="1">
        <f t="shared" si="0"/>
        <v>1335.51</v>
      </c>
      <c r="I36" s="8">
        <v>0.33333333333333331</v>
      </c>
      <c r="J36" s="5">
        <f t="shared" si="1"/>
        <v>445.16999999999996</v>
      </c>
      <c r="K36" s="2">
        <f t="shared" si="4"/>
        <v>-1335.51</v>
      </c>
      <c r="L36" s="5">
        <f t="shared" si="5"/>
        <v>2279.3233333333324</v>
      </c>
      <c r="M36" s="5"/>
      <c r="N36" s="7">
        <f t="shared" ref="N36:N59" si="13">1/3</f>
        <v>0.33333333333333331</v>
      </c>
      <c r="P36" s="5">
        <f t="shared" ref="P36:P64" si="14">N36*F36 + O36</f>
        <v>445.16999999999996</v>
      </c>
      <c r="Q36" s="10">
        <f>381.67</f>
        <v>381.67</v>
      </c>
      <c r="R36" s="5">
        <f>R35-P36+Q36</f>
        <v>-63.499999999999943</v>
      </c>
      <c r="T36" s="7">
        <f t="shared" si="6"/>
        <v>0.33333333333333331</v>
      </c>
      <c r="U36" s="5">
        <f t="shared" si="2"/>
        <v>445.16999999999996</v>
      </c>
      <c r="V36" s="3">
        <v>3800</v>
      </c>
      <c r="W36" s="5">
        <f t="shared" si="7"/>
        <v>2336.7500000000005</v>
      </c>
      <c r="AG36" s="5"/>
      <c r="BJ36" s="3"/>
      <c r="BK36" s="3"/>
    </row>
    <row r="37" spans="1:63" x14ac:dyDescent="0.25">
      <c r="B37" t="s">
        <v>21</v>
      </c>
      <c r="C37" s="1">
        <v>1145</v>
      </c>
      <c r="D37" s="1">
        <v>128</v>
      </c>
      <c r="E37" s="1">
        <v>59.99</v>
      </c>
      <c r="F37" s="1">
        <f t="shared" si="0"/>
        <v>1332.99</v>
      </c>
      <c r="I37" s="8">
        <v>0.33333333333333331</v>
      </c>
      <c r="J37" s="5">
        <f t="shared" si="1"/>
        <v>444.33</v>
      </c>
      <c r="K37" s="2">
        <f t="shared" si="4"/>
        <v>-1332.99</v>
      </c>
      <c r="L37" s="5">
        <f t="shared" si="5"/>
        <v>1876.9233333333323</v>
      </c>
      <c r="M37" s="5"/>
      <c r="N37" s="7">
        <f t="shared" si="13"/>
        <v>0.33333333333333331</v>
      </c>
      <c r="P37" s="5">
        <f t="shared" si="14"/>
        <v>444.33</v>
      </c>
      <c r="Q37" s="10">
        <f>381.67+49.62+54.97</f>
        <v>486.26</v>
      </c>
      <c r="R37" s="5">
        <f t="shared" ref="R37:R64" si="15">R36-P37+Q37</f>
        <v>-21.569999999999936</v>
      </c>
      <c r="T37" s="7">
        <f t="shared" si="6"/>
        <v>0.33333333333333331</v>
      </c>
      <c r="U37" s="5">
        <f t="shared" si="2"/>
        <v>444.33</v>
      </c>
      <c r="W37" s="5">
        <f t="shared" si="7"/>
        <v>1892.4200000000005</v>
      </c>
      <c r="AG37" s="5"/>
      <c r="BK37" s="3"/>
    </row>
    <row r="38" spans="1:63" x14ac:dyDescent="0.25">
      <c r="A38">
        <v>2019</v>
      </c>
      <c r="B38" t="s">
        <v>10</v>
      </c>
      <c r="C38" s="1">
        <v>1145</v>
      </c>
      <c r="D38" s="1">
        <v>161.32</v>
      </c>
      <c r="E38" s="1">
        <v>65.989999999999995</v>
      </c>
      <c r="F38" s="1">
        <f t="shared" si="0"/>
        <v>1372.31</v>
      </c>
      <c r="I38" s="8">
        <v>0.33333333333333331</v>
      </c>
      <c r="J38" s="5">
        <f t="shared" si="1"/>
        <v>457.43666666666661</v>
      </c>
      <c r="K38" s="2">
        <f t="shared" si="4"/>
        <v>-1372.31</v>
      </c>
      <c r="L38" s="5">
        <f t="shared" si="5"/>
        <v>1407.2199999999989</v>
      </c>
      <c r="M38" s="5"/>
      <c r="N38" s="7">
        <f t="shared" si="13"/>
        <v>0.33333333333333331</v>
      </c>
      <c r="P38" s="5">
        <f t="shared" si="14"/>
        <v>457.43666666666661</v>
      </c>
      <c r="Q38" s="10">
        <f>381.67+63.5</f>
        <v>445.17</v>
      </c>
      <c r="R38" s="5">
        <f t="shared" si="15"/>
        <v>-33.836666666666531</v>
      </c>
      <c r="T38" s="7">
        <f t="shared" si="6"/>
        <v>0.33333333333333331</v>
      </c>
      <c r="U38" s="5">
        <f t="shared" si="2"/>
        <v>457.43666666666661</v>
      </c>
      <c r="W38" s="5">
        <f t="shared" si="7"/>
        <v>1434.983333333334</v>
      </c>
      <c r="AG38" s="5"/>
      <c r="BK38" s="3"/>
    </row>
    <row r="39" spans="1:63" x14ac:dyDescent="0.25">
      <c r="B39" t="s">
        <v>11</v>
      </c>
      <c r="C39" s="1">
        <v>1145</v>
      </c>
      <c r="D39" s="1">
        <v>194.78</v>
      </c>
      <c r="E39" s="1">
        <v>65.989999999999995</v>
      </c>
      <c r="F39" s="1">
        <f t="shared" si="0"/>
        <v>1405.77</v>
      </c>
      <c r="I39" s="8">
        <v>0.33333333333333331</v>
      </c>
      <c r="J39" s="5">
        <f t="shared" si="1"/>
        <v>468.59</v>
      </c>
      <c r="K39" s="2">
        <f t="shared" si="4"/>
        <v>-1405.77</v>
      </c>
      <c r="L39" s="5">
        <f t="shared" si="5"/>
        <v>914.36999999999898</v>
      </c>
      <c r="M39" s="5"/>
      <c r="N39" s="7">
        <f t="shared" si="13"/>
        <v>0.33333333333333331</v>
      </c>
      <c r="P39" s="5">
        <f t="shared" si="14"/>
        <v>468.59</v>
      </c>
      <c r="Q39" s="10">
        <f>381.66+62.67</f>
        <v>444.33000000000004</v>
      </c>
      <c r="R39" s="5">
        <f t="shared" si="15"/>
        <v>-58.096666666666465</v>
      </c>
      <c r="T39" s="7">
        <f t="shared" si="6"/>
        <v>0.33333333333333331</v>
      </c>
      <c r="U39" s="5">
        <f t="shared" si="2"/>
        <v>468.59</v>
      </c>
      <c r="W39" s="5">
        <f t="shared" si="7"/>
        <v>966.39333333333411</v>
      </c>
      <c r="AG39" s="5"/>
      <c r="BK39" s="3"/>
    </row>
    <row r="40" spans="1:63" x14ac:dyDescent="0.25">
      <c r="B40" t="s">
        <v>12</v>
      </c>
      <c r="C40" s="1">
        <v>1145</v>
      </c>
      <c r="D40" s="1">
        <v>147.07</v>
      </c>
      <c r="E40" s="1">
        <v>65.989999999999995</v>
      </c>
      <c r="F40" s="1">
        <f t="shared" si="0"/>
        <v>1358.06</v>
      </c>
      <c r="I40" s="8">
        <v>0.33333333333333331</v>
      </c>
      <c r="J40" s="5">
        <f t="shared" si="1"/>
        <v>452.68666666666661</v>
      </c>
      <c r="K40" s="2">
        <f t="shared" si="4"/>
        <v>-1358.06</v>
      </c>
      <c r="L40" s="5">
        <f t="shared" si="5"/>
        <v>494.43666666666564</v>
      </c>
      <c r="M40" s="5"/>
      <c r="N40" s="7">
        <f t="shared" si="13"/>
        <v>0.33333333333333331</v>
      </c>
      <c r="P40" s="5">
        <f t="shared" si="14"/>
        <v>452.68666666666661</v>
      </c>
      <c r="Q40" s="10">
        <f>381.67+73.77 + 2*15</f>
        <v>485.44</v>
      </c>
      <c r="R40" s="5">
        <f t="shared" si="15"/>
        <v>-25.343333333333078</v>
      </c>
      <c r="T40" s="7">
        <f t="shared" si="6"/>
        <v>0.33333333333333331</v>
      </c>
      <c r="U40" s="5">
        <f t="shared" si="2"/>
        <v>452.68666666666661</v>
      </c>
      <c r="W40" s="5">
        <f t="shared" si="7"/>
        <v>513.7066666666675</v>
      </c>
      <c r="AG40" s="5"/>
      <c r="BK40" s="3"/>
    </row>
    <row r="41" spans="1:63" x14ac:dyDescent="0.25">
      <c r="B41" t="s">
        <v>13</v>
      </c>
      <c r="C41" s="1">
        <v>1145</v>
      </c>
      <c r="D41" s="1">
        <v>136.30000000000001</v>
      </c>
      <c r="E41" s="1">
        <v>65.989999999999995</v>
      </c>
      <c r="F41" s="1">
        <f t="shared" ref="F41:F64" si="16">C41 + D41 + E41</f>
        <v>1347.29</v>
      </c>
      <c r="I41" s="8">
        <v>0.33333333333333331</v>
      </c>
      <c r="J41" s="5">
        <f t="shared" ref="J41:J64" si="17">I41*F41</f>
        <v>449.09666666666664</v>
      </c>
      <c r="K41" s="2">
        <f t="shared" si="4"/>
        <v>-1347.29</v>
      </c>
      <c r="L41" s="5">
        <f t="shared" si="5"/>
        <v>-303.75666666666774</v>
      </c>
      <c r="M41" s="5"/>
      <c r="N41" s="7">
        <f t="shared" si="13"/>
        <v>0.33333333333333331</v>
      </c>
      <c r="P41" s="5">
        <f t="shared" si="14"/>
        <v>449.09666666666664</v>
      </c>
      <c r="R41" s="5">
        <f t="shared" si="15"/>
        <v>-474.43999999999971</v>
      </c>
      <c r="T41" s="7">
        <f t="shared" si="6"/>
        <v>0.33333333333333331</v>
      </c>
      <c r="U41" s="5">
        <f t="shared" ref="U41:U59" si="18">T41*F41</f>
        <v>449.09666666666664</v>
      </c>
      <c r="V41" s="3">
        <v>100</v>
      </c>
      <c r="W41" s="5">
        <f t="shared" si="7"/>
        <v>164.61000000000087</v>
      </c>
      <c r="AG41" s="5"/>
      <c r="BK41" s="3"/>
    </row>
    <row r="42" spans="1:63" x14ac:dyDescent="0.25">
      <c r="B42" t="s">
        <v>14</v>
      </c>
      <c r="C42" s="1">
        <v>1145</v>
      </c>
      <c r="D42" s="1">
        <v>132.13</v>
      </c>
      <c r="E42" s="1">
        <v>65.989999999999995</v>
      </c>
      <c r="F42" s="1">
        <f t="shared" si="16"/>
        <v>1343.1200000000001</v>
      </c>
      <c r="I42" s="8">
        <v>0.33333333333333331</v>
      </c>
      <c r="J42" s="5">
        <f t="shared" si="17"/>
        <v>447.70666666666671</v>
      </c>
      <c r="K42" s="2">
        <f t="shared" si="4"/>
        <v>-1358.1200000000001</v>
      </c>
      <c r="L42" s="5">
        <f t="shared" si="5"/>
        <v>-286.89000000000124</v>
      </c>
      <c r="M42" s="5"/>
      <c r="N42" s="7">
        <f t="shared" si="13"/>
        <v>0.33333333333333331</v>
      </c>
      <c r="O42" s="1">
        <v>15</v>
      </c>
      <c r="P42" s="5">
        <f t="shared" si="14"/>
        <v>462.70666666666671</v>
      </c>
      <c r="Q42" s="10">
        <f>2*381.67 + 86.92 + 71.02 + 6</f>
        <v>927.28</v>
      </c>
      <c r="R42" s="5">
        <f t="shared" si="15"/>
        <v>-9.8666666666664469</v>
      </c>
      <c r="T42" s="7">
        <f t="shared" si="6"/>
        <v>0.33333333333333331</v>
      </c>
      <c r="U42" s="5">
        <f t="shared" si="18"/>
        <v>447.70666666666671</v>
      </c>
      <c r="W42" s="5">
        <f t="shared" si="7"/>
        <v>-283.09666666666584</v>
      </c>
      <c r="AG42" s="5"/>
      <c r="BK42" s="3"/>
    </row>
    <row r="43" spans="1:63" x14ac:dyDescent="0.25">
      <c r="B43" t="s">
        <v>15</v>
      </c>
      <c r="C43" s="1">
        <v>1145</v>
      </c>
      <c r="D43" s="1">
        <v>89.4</v>
      </c>
      <c r="E43" s="1">
        <v>65.989999999999995</v>
      </c>
      <c r="F43" s="1">
        <f t="shared" si="16"/>
        <v>1300.3900000000001</v>
      </c>
      <c r="I43" s="8">
        <v>0.33333333333333331</v>
      </c>
      <c r="J43" s="5">
        <f t="shared" si="17"/>
        <v>433.46333333333337</v>
      </c>
      <c r="K43" s="2">
        <f t="shared" si="4"/>
        <v>-1315.39</v>
      </c>
      <c r="L43" s="5">
        <f t="shared" si="5"/>
        <v>1034.2833333333319</v>
      </c>
      <c r="M43" s="5"/>
      <c r="N43" s="7">
        <f t="shared" si="13"/>
        <v>0.33333333333333331</v>
      </c>
      <c r="O43" s="1">
        <v>15</v>
      </c>
      <c r="P43" s="5">
        <f t="shared" si="14"/>
        <v>448.46333333333337</v>
      </c>
      <c r="Q43" s="10">
        <f>381.67 + 67.43</f>
        <v>449.1</v>
      </c>
      <c r="R43" s="5">
        <f t="shared" si="15"/>
        <v>-9.2299999999997908</v>
      </c>
      <c r="T43" s="7">
        <f t="shared" si="6"/>
        <v>0.33333333333333331</v>
      </c>
      <c r="U43" s="5">
        <f t="shared" si="18"/>
        <v>433.46333333333337</v>
      </c>
      <c r="V43" s="3">
        <v>1754</v>
      </c>
      <c r="W43" s="5">
        <f t="shared" si="7"/>
        <v>1037.4400000000007</v>
      </c>
      <c r="AG43" s="5"/>
      <c r="BK43" s="3"/>
    </row>
    <row r="44" spans="1:63" x14ac:dyDescent="0.25">
      <c r="B44" t="s">
        <v>16</v>
      </c>
      <c r="C44" s="1">
        <v>1145</v>
      </c>
      <c r="D44" s="1">
        <v>68.34</v>
      </c>
      <c r="E44" s="1">
        <v>65.989999999999995</v>
      </c>
      <c r="F44" s="1">
        <f t="shared" si="16"/>
        <v>1279.33</v>
      </c>
      <c r="I44" s="8">
        <v>0.33333333333333331</v>
      </c>
      <c r="J44" s="5">
        <f t="shared" si="17"/>
        <v>426.44333333333327</v>
      </c>
      <c r="K44" s="2">
        <f t="shared" si="4"/>
        <v>-1294.33</v>
      </c>
      <c r="L44" s="5">
        <f t="shared" si="5"/>
        <v>548.06666666666524</v>
      </c>
      <c r="M44" s="5"/>
      <c r="N44" s="7">
        <f t="shared" si="13"/>
        <v>0.33333333333333331</v>
      </c>
      <c r="O44" s="1">
        <v>15</v>
      </c>
      <c r="P44" s="5">
        <f t="shared" si="14"/>
        <v>441.44333333333327</v>
      </c>
      <c r="Q44" s="10">
        <v>381.67</v>
      </c>
      <c r="R44" s="5">
        <f t="shared" si="15"/>
        <v>-69.003333333333046</v>
      </c>
      <c r="T44" s="7">
        <f t="shared" si="6"/>
        <v>0.33333333333333331</v>
      </c>
      <c r="U44" s="5">
        <f t="shared" si="18"/>
        <v>426.44333333333327</v>
      </c>
      <c r="W44" s="5">
        <f t="shared" si="7"/>
        <v>610.99666666666747</v>
      </c>
      <c r="AG44" s="5"/>
      <c r="BK44" s="3"/>
    </row>
    <row r="45" spans="1:63" x14ac:dyDescent="0.25">
      <c r="B45" t="s">
        <v>17</v>
      </c>
      <c r="C45" s="1">
        <v>1145</v>
      </c>
      <c r="D45" s="1">
        <v>63.6</v>
      </c>
      <c r="E45" s="1">
        <v>65.989999999999995</v>
      </c>
      <c r="F45" s="1">
        <f t="shared" si="16"/>
        <v>1274.5899999999999</v>
      </c>
      <c r="I45" s="8">
        <v>0.33333333333333331</v>
      </c>
      <c r="J45" s="5">
        <f t="shared" si="17"/>
        <v>424.86333333333329</v>
      </c>
      <c r="K45" s="2">
        <f t="shared" si="4"/>
        <v>-1289.5899999999999</v>
      </c>
      <c r="L45" s="5">
        <f t="shared" si="5"/>
        <v>-316.66000000000139</v>
      </c>
      <c r="M45" s="5"/>
      <c r="N45" s="7">
        <f t="shared" si="13"/>
        <v>0.33333333333333331</v>
      </c>
      <c r="O45" s="1">
        <v>15</v>
      </c>
      <c r="P45" s="5">
        <f t="shared" si="14"/>
        <v>439.86333333333329</v>
      </c>
      <c r="R45" s="5">
        <f t="shared" si="15"/>
        <v>-508.86666666666633</v>
      </c>
      <c r="T45" s="7">
        <f t="shared" si="6"/>
        <v>0.33333333333333331</v>
      </c>
      <c r="U45" s="5">
        <f t="shared" si="18"/>
        <v>424.86333333333329</v>
      </c>
      <c r="W45" s="5">
        <f t="shared" si="7"/>
        <v>186.13333333333418</v>
      </c>
      <c r="AG45" s="5"/>
      <c r="BK45" s="3"/>
    </row>
    <row r="46" spans="1:63" x14ac:dyDescent="0.25">
      <c r="B46" t="s">
        <v>18</v>
      </c>
      <c r="C46" s="1">
        <v>1145</v>
      </c>
      <c r="D46" s="1">
        <v>45.6</v>
      </c>
      <c r="E46" s="1">
        <v>65.989999999999995</v>
      </c>
      <c r="F46" s="1">
        <f t="shared" si="16"/>
        <v>1256.5899999999999</v>
      </c>
      <c r="I46" s="8">
        <v>0.33333333333333331</v>
      </c>
      <c r="J46" s="5">
        <f t="shared" si="17"/>
        <v>418.86333333333329</v>
      </c>
      <c r="K46" s="2">
        <f t="shared" si="4"/>
        <v>-1271.5899999999999</v>
      </c>
      <c r="L46" s="5">
        <f t="shared" si="5"/>
        <v>-1169.3866666666681</v>
      </c>
      <c r="M46" s="5"/>
      <c r="N46" s="7">
        <f t="shared" si="13"/>
        <v>0.33333333333333331</v>
      </c>
      <c r="O46" s="1">
        <v>15</v>
      </c>
      <c r="P46" s="5">
        <f t="shared" si="14"/>
        <v>433.86333333333329</v>
      </c>
      <c r="R46" s="5">
        <f t="shared" si="15"/>
        <v>-942.72999999999956</v>
      </c>
      <c r="T46" s="7">
        <f t="shared" si="6"/>
        <v>0.33333333333333331</v>
      </c>
      <c r="U46" s="5">
        <f t="shared" si="18"/>
        <v>418.86333333333329</v>
      </c>
      <c r="W46" s="5">
        <f t="shared" si="7"/>
        <v>-232.72999999999911</v>
      </c>
      <c r="AG46" s="5"/>
      <c r="BK46" s="3"/>
    </row>
    <row r="47" spans="1:63" x14ac:dyDescent="0.25">
      <c r="B47" t="s">
        <v>19</v>
      </c>
      <c r="C47" s="1">
        <v>1145</v>
      </c>
      <c r="D47" s="1">
        <v>147.66999999999999</v>
      </c>
      <c r="E47" s="1">
        <v>65.989999999999995</v>
      </c>
      <c r="F47" s="1">
        <f t="shared" si="16"/>
        <v>1358.66</v>
      </c>
      <c r="I47" s="8">
        <v>0.33333333333333331</v>
      </c>
      <c r="J47" s="5">
        <f t="shared" si="17"/>
        <v>452.88666666666666</v>
      </c>
      <c r="K47" s="2">
        <f t="shared" si="4"/>
        <v>-1358.66</v>
      </c>
      <c r="L47" s="5">
        <f t="shared" si="5"/>
        <v>-685.36000000000126</v>
      </c>
      <c r="M47" s="5"/>
      <c r="N47" s="7">
        <f t="shared" si="13"/>
        <v>0.33333333333333331</v>
      </c>
      <c r="P47" s="5">
        <f t="shared" si="14"/>
        <v>452.88666666666666</v>
      </c>
      <c r="Q47" s="10">
        <v>1389.8</v>
      </c>
      <c r="R47" s="5">
        <f t="shared" si="15"/>
        <v>-5.8166666666663787</v>
      </c>
      <c r="T47" s="7">
        <f t="shared" si="6"/>
        <v>0.33333333333333331</v>
      </c>
      <c r="U47" s="5">
        <f t="shared" si="18"/>
        <v>452.88666666666666</v>
      </c>
      <c r="W47" s="5">
        <f t="shared" si="7"/>
        <v>-685.61666666666576</v>
      </c>
      <c r="AG47" s="5"/>
      <c r="BK47" s="3"/>
    </row>
    <row r="48" spans="1:63" x14ac:dyDescent="0.25">
      <c r="B48" t="s">
        <v>20</v>
      </c>
      <c r="C48" s="1">
        <v>1145</v>
      </c>
      <c r="D48" s="1">
        <v>149.66999999999999</v>
      </c>
      <c r="E48" s="1">
        <v>65.989999999999995</v>
      </c>
      <c r="F48" s="1">
        <f t="shared" si="16"/>
        <v>1360.66</v>
      </c>
      <c r="I48" s="8">
        <v>0.33333333333333331</v>
      </c>
      <c r="J48" s="5">
        <f t="shared" si="17"/>
        <v>453.55333333333334</v>
      </c>
      <c r="K48" s="2">
        <f t="shared" si="4"/>
        <v>-1360.66</v>
      </c>
      <c r="L48" s="5">
        <f t="shared" si="5"/>
        <v>-1167.6066666666679</v>
      </c>
      <c r="M48" s="5"/>
      <c r="N48" s="7">
        <f t="shared" si="13"/>
        <v>0.33333333333333331</v>
      </c>
      <c r="P48" s="5">
        <f t="shared" si="14"/>
        <v>453.55333333333334</v>
      </c>
      <c r="Q48" s="10">
        <v>424.86</v>
      </c>
      <c r="R48" s="5">
        <f t="shared" si="15"/>
        <v>-34.509999999999707</v>
      </c>
      <c r="T48" s="7">
        <f t="shared" si="6"/>
        <v>0.33333333333333331</v>
      </c>
      <c r="U48" s="5">
        <f t="shared" si="18"/>
        <v>453.55333333333334</v>
      </c>
      <c r="W48" s="5">
        <f t="shared" si="7"/>
        <v>-1139.1699999999992</v>
      </c>
      <c r="AG48" s="5"/>
      <c r="BK48" s="3"/>
    </row>
    <row r="49" spans="1:63" x14ac:dyDescent="0.25">
      <c r="B49" t="s">
        <v>21</v>
      </c>
      <c r="C49" s="1">
        <v>1145</v>
      </c>
      <c r="D49" s="1">
        <v>161.91999999999999</v>
      </c>
      <c r="E49" s="1">
        <v>65.989999999999995</v>
      </c>
      <c r="F49" s="1">
        <f t="shared" si="16"/>
        <v>1372.91</v>
      </c>
      <c r="I49" s="8">
        <v>0.33333333333333331</v>
      </c>
      <c r="J49" s="5">
        <f t="shared" si="17"/>
        <v>457.63666666666666</v>
      </c>
      <c r="K49" s="2">
        <f t="shared" si="4"/>
        <v>-1372.91</v>
      </c>
      <c r="L49" s="5">
        <f t="shared" si="5"/>
        <v>1083.1199999999985</v>
      </c>
      <c r="M49" s="5"/>
      <c r="N49" s="7">
        <f t="shared" si="13"/>
        <v>0.33333333333333331</v>
      </c>
      <c r="P49" s="5">
        <f t="shared" si="14"/>
        <v>457.63666666666666</v>
      </c>
      <c r="R49" s="5">
        <f t="shared" si="15"/>
        <v>-492.14666666666636</v>
      </c>
      <c r="T49" s="7">
        <f t="shared" si="6"/>
        <v>0.33333333333333331</v>
      </c>
      <c r="U49" s="5">
        <f t="shared" si="18"/>
        <v>457.63666666666666</v>
      </c>
      <c r="V49" s="3">
        <v>3166</v>
      </c>
      <c r="W49" s="5">
        <f t="shared" si="7"/>
        <v>1569.1933333333341</v>
      </c>
      <c r="AG49" s="5"/>
      <c r="BK49" s="3"/>
    </row>
    <row r="50" spans="1:63" x14ac:dyDescent="0.25">
      <c r="A50">
        <v>2020</v>
      </c>
      <c r="B50" t="s">
        <v>10</v>
      </c>
      <c r="C50" s="1">
        <v>1145</v>
      </c>
      <c r="D50" s="1">
        <v>153.19</v>
      </c>
      <c r="E50" s="1">
        <v>65.989999999999995</v>
      </c>
      <c r="F50" s="1">
        <f t="shared" si="16"/>
        <v>1364.18</v>
      </c>
      <c r="I50" s="8">
        <v>0.33333333333333331</v>
      </c>
      <c r="J50" s="5">
        <f t="shared" si="17"/>
        <v>454.72666666666669</v>
      </c>
      <c r="K50" s="2">
        <f t="shared" si="4"/>
        <v>-1364.18</v>
      </c>
      <c r="L50" s="5">
        <f t="shared" si="5"/>
        <v>1080.1066666666652</v>
      </c>
      <c r="M50" s="5"/>
      <c r="N50" s="7">
        <f t="shared" si="13"/>
        <v>0.33333333333333331</v>
      </c>
      <c r="P50" s="5">
        <f t="shared" si="14"/>
        <v>454.72666666666669</v>
      </c>
      <c r="Q50" s="10">
        <v>906.44</v>
      </c>
      <c r="R50" s="5">
        <f t="shared" si="15"/>
        <v>-40.433333333332939</v>
      </c>
      <c r="T50" s="7">
        <f t="shared" si="6"/>
        <v>0.33333333333333331</v>
      </c>
      <c r="U50" s="5">
        <f t="shared" si="18"/>
        <v>454.72666666666669</v>
      </c>
      <c r="W50" s="5">
        <f t="shared" si="7"/>
        <v>1114.4666666666674</v>
      </c>
      <c r="AG50" s="5"/>
      <c r="BK50" s="3"/>
    </row>
    <row r="51" spans="1:63" x14ac:dyDescent="0.25">
      <c r="B51" t="s">
        <v>11</v>
      </c>
      <c r="C51" s="1">
        <v>1145</v>
      </c>
      <c r="D51" s="1">
        <v>164.8</v>
      </c>
      <c r="E51" s="1">
        <v>65.989999999999995</v>
      </c>
      <c r="F51" s="1">
        <f t="shared" si="16"/>
        <v>1375.79</v>
      </c>
      <c r="I51" s="8">
        <v>0.33333333333333331</v>
      </c>
      <c r="J51" s="5">
        <f t="shared" si="17"/>
        <v>458.59666666666664</v>
      </c>
      <c r="K51" s="2">
        <f t="shared" si="4"/>
        <v>-1375.79</v>
      </c>
      <c r="L51" s="5">
        <f t="shared" si="5"/>
        <v>620.55333333333192</v>
      </c>
      <c r="M51" s="5"/>
      <c r="N51" s="7">
        <f t="shared" si="13"/>
        <v>0.33333333333333331</v>
      </c>
      <c r="P51" s="5">
        <f t="shared" si="14"/>
        <v>458.59666666666664</v>
      </c>
      <c r="Q51" s="10">
        <v>457.64</v>
      </c>
      <c r="R51" s="5">
        <f t="shared" si="15"/>
        <v>-41.389999999999588</v>
      </c>
      <c r="T51" s="7">
        <f t="shared" si="6"/>
        <v>0.33333333333333331</v>
      </c>
      <c r="U51" s="5">
        <f t="shared" si="18"/>
        <v>458.59666666666664</v>
      </c>
      <c r="W51" s="5">
        <f t="shared" si="7"/>
        <v>655.8700000000008</v>
      </c>
      <c r="AG51" s="5"/>
      <c r="BK51" s="3"/>
    </row>
    <row r="52" spans="1:63" x14ac:dyDescent="0.25">
      <c r="B52" t="s">
        <v>12</v>
      </c>
      <c r="C52" s="1">
        <v>1145</v>
      </c>
      <c r="D52" s="1">
        <v>182.17</v>
      </c>
      <c r="E52" s="1">
        <v>65.989999999999995</v>
      </c>
      <c r="F52" s="1">
        <f t="shared" si="16"/>
        <v>1393.16</v>
      </c>
      <c r="I52" s="8">
        <v>0.33333333333333331</v>
      </c>
      <c r="J52" s="5">
        <f t="shared" si="17"/>
        <v>464.38666666666666</v>
      </c>
      <c r="K52" s="2">
        <f t="shared" si="4"/>
        <v>-1393.16</v>
      </c>
      <c r="L52" s="5">
        <f t="shared" si="5"/>
        <v>146.50999999999851</v>
      </c>
      <c r="M52" s="5"/>
      <c r="N52" s="7">
        <f t="shared" si="13"/>
        <v>0.33333333333333331</v>
      </c>
      <c r="P52" s="5">
        <f t="shared" si="14"/>
        <v>464.38666666666666</v>
      </c>
      <c r="Q52" s="10">
        <v>454.73</v>
      </c>
      <c r="R52" s="5">
        <f t="shared" si="15"/>
        <v>-51.046666666666226</v>
      </c>
      <c r="T52" s="7">
        <f t="shared" si="6"/>
        <v>0.33333333333333331</v>
      </c>
      <c r="U52" s="5">
        <f t="shared" si="18"/>
        <v>464.38666666666666</v>
      </c>
      <c r="W52" s="5">
        <f t="shared" si="7"/>
        <v>191.48333333333414</v>
      </c>
      <c r="AG52" s="5"/>
      <c r="BK52" s="3"/>
    </row>
    <row r="53" spans="1:63" x14ac:dyDescent="0.25">
      <c r="B53" t="s">
        <v>13</v>
      </c>
      <c r="C53" s="1">
        <v>1145</v>
      </c>
      <c r="D53" s="1">
        <v>0</v>
      </c>
      <c r="E53" s="1">
        <v>65.989999999999995</v>
      </c>
      <c r="F53" s="1">
        <f t="shared" si="16"/>
        <v>1210.99</v>
      </c>
      <c r="I53" s="8">
        <v>0.33333333333333331</v>
      </c>
      <c r="J53" s="5">
        <f t="shared" si="17"/>
        <v>403.6633333333333</v>
      </c>
      <c r="K53" s="2">
        <f t="shared" si="4"/>
        <v>-1210.99</v>
      </c>
      <c r="L53" s="5">
        <f t="shared" si="5"/>
        <v>-202.22666666666811</v>
      </c>
      <c r="M53" s="5"/>
      <c r="N53" s="7">
        <f t="shared" si="13"/>
        <v>0.33333333333333331</v>
      </c>
      <c r="P53" s="5">
        <f t="shared" si="14"/>
        <v>403.6633333333333</v>
      </c>
      <c r="Q53" s="10">
        <v>458.59</v>
      </c>
      <c r="R53" s="5">
        <f t="shared" si="15"/>
        <v>3.8800000000004502</v>
      </c>
      <c r="T53" s="7">
        <f t="shared" si="6"/>
        <v>0.33333333333333331</v>
      </c>
      <c r="U53" s="5">
        <f t="shared" si="18"/>
        <v>403.6633333333333</v>
      </c>
      <c r="W53" s="5">
        <f t="shared" si="7"/>
        <v>-212.17999999999915</v>
      </c>
      <c r="AG53" s="5"/>
      <c r="BK53" s="3"/>
    </row>
    <row r="54" spans="1:63" x14ac:dyDescent="0.25">
      <c r="B54" t="s">
        <v>14</v>
      </c>
      <c r="C54" s="1">
        <v>1145</v>
      </c>
      <c r="D54" s="1">
        <v>0</v>
      </c>
      <c r="E54" s="1">
        <v>65.989999999999995</v>
      </c>
      <c r="F54" s="1">
        <f t="shared" si="16"/>
        <v>1210.99</v>
      </c>
      <c r="I54" s="8">
        <v>0.33333333333333331</v>
      </c>
      <c r="J54" s="5">
        <f t="shared" si="17"/>
        <v>403.6633333333333</v>
      </c>
      <c r="K54" s="2">
        <f t="shared" si="4"/>
        <v>-1210.99</v>
      </c>
      <c r="L54" s="5">
        <f t="shared" si="5"/>
        <v>-545.16333333333478</v>
      </c>
      <c r="M54" s="5"/>
      <c r="N54" s="7">
        <f t="shared" si="13"/>
        <v>0.33333333333333331</v>
      </c>
      <c r="P54" s="5">
        <f t="shared" si="14"/>
        <v>403.6633333333333</v>
      </c>
      <c r="Q54" s="10">
        <v>464.39</v>
      </c>
      <c r="R54" s="5">
        <f t="shared" si="15"/>
        <v>64.606666666667138</v>
      </c>
      <c r="T54" s="7">
        <f t="shared" si="6"/>
        <v>0.33333333333333331</v>
      </c>
      <c r="U54" s="5">
        <f t="shared" si="18"/>
        <v>403.6633333333333</v>
      </c>
      <c r="W54" s="5">
        <f t="shared" si="7"/>
        <v>-615.84333333333245</v>
      </c>
      <c r="AG54" s="5"/>
      <c r="BK54" s="3"/>
    </row>
    <row r="55" spans="1:63" x14ac:dyDescent="0.25">
      <c r="B55" t="s">
        <v>15</v>
      </c>
      <c r="C55" s="1">
        <v>1145</v>
      </c>
      <c r="D55" s="1">
        <v>352.35</v>
      </c>
      <c r="E55" s="1">
        <v>65.989999999999995</v>
      </c>
      <c r="F55" s="1">
        <f t="shared" si="16"/>
        <v>1563.34</v>
      </c>
      <c r="I55" s="8">
        <v>0.33333333333333331</v>
      </c>
      <c r="J55" s="5">
        <f t="shared" si="17"/>
        <v>521.11333333333323</v>
      </c>
      <c r="K55" s="2">
        <f t="shared" si="4"/>
        <v>-1563.34</v>
      </c>
      <c r="L55" s="5">
        <f t="shared" si="5"/>
        <v>-1183.7300000000016</v>
      </c>
      <c r="M55" s="5"/>
      <c r="N55" s="7">
        <f t="shared" si="13"/>
        <v>0.33333333333333331</v>
      </c>
      <c r="P55" s="5">
        <f t="shared" si="14"/>
        <v>521.11333333333323</v>
      </c>
      <c r="Q55" s="10">
        <v>403.66</v>
      </c>
      <c r="R55" s="5">
        <f t="shared" si="15"/>
        <v>-52.846666666666067</v>
      </c>
      <c r="T55" s="7">
        <f t="shared" si="6"/>
        <v>0.33333333333333331</v>
      </c>
      <c r="U55" s="5">
        <f t="shared" si="18"/>
        <v>521.11333333333323</v>
      </c>
      <c r="W55" s="5">
        <f t="shared" si="7"/>
        <v>-1136.9566666666656</v>
      </c>
      <c r="AG55" s="5"/>
      <c r="BK55" s="3"/>
    </row>
    <row r="56" spans="1:63" x14ac:dyDescent="0.25">
      <c r="B56" t="s">
        <v>16</v>
      </c>
      <c r="C56" s="1">
        <v>1145</v>
      </c>
      <c r="D56" s="1">
        <v>108.32</v>
      </c>
      <c r="E56" s="1">
        <v>65.989999999999995</v>
      </c>
      <c r="F56" s="1">
        <f t="shared" si="16"/>
        <v>1319.31</v>
      </c>
      <c r="I56" s="8">
        <v>0.33333333333333331</v>
      </c>
      <c r="J56" s="5">
        <f t="shared" si="17"/>
        <v>439.77</v>
      </c>
      <c r="K56" s="2">
        <f t="shared" si="4"/>
        <v>-1319.31</v>
      </c>
      <c r="L56" s="5">
        <f t="shared" si="5"/>
        <v>100.39999999999827</v>
      </c>
      <c r="M56" s="5"/>
      <c r="N56" s="7">
        <f t="shared" si="13"/>
        <v>0.33333333333333331</v>
      </c>
      <c r="P56" s="5">
        <f t="shared" si="14"/>
        <v>439.77</v>
      </c>
      <c r="Q56" s="10">
        <v>403.67</v>
      </c>
      <c r="R56" s="5">
        <f t="shared" si="15"/>
        <v>-88.946666666666033</v>
      </c>
      <c r="T56" s="7">
        <f t="shared" si="6"/>
        <v>0.33333333333333331</v>
      </c>
      <c r="U56" s="5">
        <f t="shared" si="18"/>
        <v>439.77</v>
      </c>
      <c r="V56" s="3">
        <v>1760</v>
      </c>
      <c r="W56" s="5">
        <f t="shared" si="7"/>
        <v>183.27333333333445</v>
      </c>
      <c r="AG56" s="5"/>
      <c r="BK56" s="3"/>
    </row>
    <row r="57" spans="1:63" x14ac:dyDescent="0.25">
      <c r="B57" t="s">
        <v>17</v>
      </c>
      <c r="C57" s="1">
        <v>1145</v>
      </c>
      <c r="D57" s="1">
        <v>104.97</v>
      </c>
      <c r="E57" s="1">
        <v>65.989999999999995</v>
      </c>
      <c r="F57" s="1">
        <f t="shared" si="16"/>
        <v>1315.96</v>
      </c>
      <c r="I57" s="8">
        <v>0.33333333333333331</v>
      </c>
      <c r="J57" s="5">
        <f t="shared" si="17"/>
        <v>438.65333333333331</v>
      </c>
      <c r="K57" s="2">
        <f t="shared" si="4"/>
        <v>-1315.96</v>
      </c>
      <c r="L57" s="5">
        <f t="shared" si="5"/>
        <v>-255.79666666666844</v>
      </c>
      <c r="M57" s="5"/>
      <c r="N57" s="7">
        <f t="shared" si="13"/>
        <v>0.33333333333333331</v>
      </c>
      <c r="P57" s="5">
        <f t="shared" si="14"/>
        <v>438.65333333333331</v>
      </c>
      <c r="Q57" s="10">
        <v>521.11</v>
      </c>
      <c r="R57" s="5">
        <f t="shared" si="15"/>
        <v>-6.489999999999327</v>
      </c>
      <c r="T57" s="7">
        <f t="shared" si="6"/>
        <v>0.33333333333333331</v>
      </c>
      <c r="U57" s="5">
        <f t="shared" si="18"/>
        <v>438.65333333333331</v>
      </c>
      <c r="W57" s="5">
        <f t="shared" si="7"/>
        <v>-255.37999999999886</v>
      </c>
      <c r="AG57" s="5"/>
      <c r="BK57" s="3"/>
    </row>
    <row r="58" spans="1:63" x14ac:dyDescent="0.25">
      <c r="B58" t="s">
        <v>18</v>
      </c>
      <c r="C58" s="1">
        <v>1145</v>
      </c>
      <c r="D58" s="1">
        <v>130.84</v>
      </c>
      <c r="E58" s="1">
        <v>65.989999999999995</v>
      </c>
      <c r="F58" s="1">
        <f t="shared" si="16"/>
        <v>1341.83</v>
      </c>
      <c r="I58" s="8">
        <v>0.33333333333333331</v>
      </c>
      <c r="J58" s="5">
        <f t="shared" si="17"/>
        <v>447.27666666666664</v>
      </c>
      <c r="K58" s="2">
        <f t="shared" si="4"/>
        <v>-1341.83</v>
      </c>
      <c r="L58" s="5">
        <f>L57+K58+J58+Q58+V58+AA58+AF58+AK58</f>
        <v>-270.58000000000175</v>
      </c>
      <c r="M58" s="5"/>
      <c r="N58" s="7">
        <f t="shared" si="13"/>
        <v>0.33333333333333331</v>
      </c>
      <c r="P58" s="5">
        <f t="shared" si="14"/>
        <v>447.27666666666664</v>
      </c>
      <c r="Q58" s="10">
        <v>439.77</v>
      </c>
      <c r="R58" s="5">
        <f t="shared" si="15"/>
        <v>-13.996666666665988</v>
      </c>
      <c r="T58" s="7">
        <f t="shared" si="6"/>
        <v>0.33333333333333331</v>
      </c>
      <c r="U58" s="5">
        <f t="shared" si="18"/>
        <v>447.27666666666664</v>
      </c>
      <c r="V58" s="3">
        <v>440</v>
      </c>
      <c r="W58" s="5">
        <f t="shared" si="7"/>
        <v>-262.6566666666655</v>
      </c>
      <c r="AG58" s="5"/>
      <c r="BK58" s="3"/>
    </row>
    <row r="59" spans="1:63" x14ac:dyDescent="0.25">
      <c r="B59" t="s">
        <v>19</v>
      </c>
      <c r="C59" s="1">
        <v>1145</v>
      </c>
      <c r="D59" s="1">
        <v>53.03</v>
      </c>
      <c r="E59" s="1">
        <v>65.989999999999995</v>
      </c>
      <c r="F59" s="1">
        <f t="shared" si="16"/>
        <v>1264.02</v>
      </c>
      <c r="I59" s="8">
        <v>0.33333333333333331</v>
      </c>
      <c r="J59" s="5">
        <f t="shared" si="17"/>
        <v>421.34</v>
      </c>
      <c r="K59" s="2">
        <f t="shared" si="4"/>
        <v>-1264.02</v>
      </c>
      <c r="L59" s="5">
        <f t="shared" si="5"/>
        <v>-174.61000000000183</v>
      </c>
      <c r="M59" s="5"/>
      <c r="N59" s="7">
        <f t="shared" si="13"/>
        <v>0.33333333333333331</v>
      </c>
      <c r="P59" s="5">
        <f t="shared" si="14"/>
        <v>421.34</v>
      </c>
      <c r="Q59" s="10">
        <v>438.65</v>
      </c>
      <c r="R59" s="5">
        <f t="shared" si="15"/>
        <v>3.3133333333340147</v>
      </c>
      <c r="T59" s="7">
        <f t="shared" si="6"/>
        <v>0.33333333333333331</v>
      </c>
      <c r="U59" s="5">
        <f t="shared" si="18"/>
        <v>421.34</v>
      </c>
      <c r="V59" s="3">
        <v>500</v>
      </c>
      <c r="W59" s="5">
        <f t="shared" si="7"/>
        <v>-183.99666666666553</v>
      </c>
      <c r="AG59" s="5"/>
      <c r="BK59" s="3"/>
    </row>
    <row r="60" spans="1:63" x14ac:dyDescent="0.25">
      <c r="B60" t="s">
        <v>20</v>
      </c>
      <c r="C60" s="1">
        <v>1145</v>
      </c>
      <c r="D60" s="1">
        <v>117.83</v>
      </c>
      <c r="E60" s="1">
        <v>65.989999999999995</v>
      </c>
      <c r="F60" s="1">
        <f t="shared" si="16"/>
        <v>1328.82</v>
      </c>
      <c r="I60" s="8">
        <f>35000/(35000+24000)</f>
        <v>0.59322033898305082</v>
      </c>
      <c r="J60" s="5">
        <f t="shared" si="17"/>
        <v>788.2830508474575</v>
      </c>
      <c r="K60" s="2">
        <f t="shared" si="4"/>
        <v>-1328.82</v>
      </c>
      <c r="L60" s="5">
        <f t="shared" si="5"/>
        <v>-169.31694915254411</v>
      </c>
      <c r="M60" s="5"/>
      <c r="N60" s="7">
        <f>1-I60</f>
        <v>0.40677966101694918</v>
      </c>
      <c r="P60" s="5">
        <f t="shared" si="14"/>
        <v>540.53694915254243</v>
      </c>
      <c r="Q60" s="10">
        <v>545.83000000000004</v>
      </c>
      <c r="R60" s="5">
        <f t="shared" si="15"/>
        <v>8.6063841807916788</v>
      </c>
      <c r="AG60" s="5"/>
    </row>
    <row r="61" spans="1:63" x14ac:dyDescent="0.25">
      <c r="B61" t="s">
        <v>21</v>
      </c>
      <c r="C61" s="1">
        <v>1145</v>
      </c>
      <c r="D61" s="1">
        <v>125.46</v>
      </c>
      <c r="E61" s="1">
        <v>65.989999999999995</v>
      </c>
      <c r="F61" s="1">
        <f t="shared" si="16"/>
        <v>1336.45</v>
      </c>
      <c r="I61" s="8">
        <f>35000/(35000+24000)</f>
        <v>0.59322033898305082</v>
      </c>
      <c r="J61" s="5">
        <f t="shared" si="17"/>
        <v>792.8093220338983</v>
      </c>
      <c r="K61" s="2">
        <f t="shared" si="4"/>
        <v>-1336.45</v>
      </c>
      <c r="L61" s="5">
        <f t="shared" si="5"/>
        <v>-177.92762711864589</v>
      </c>
      <c r="N61" s="7">
        <f>1-I61</f>
        <v>0.40677966101694918</v>
      </c>
      <c r="P61" s="5">
        <f t="shared" si="14"/>
        <v>543.64067796610175</v>
      </c>
      <c r="Q61" s="10">
        <v>535.03</v>
      </c>
      <c r="R61" s="5">
        <f t="shared" si="15"/>
        <v>-4.2937853100966095E-3</v>
      </c>
    </row>
    <row r="62" spans="1:63" x14ac:dyDescent="0.25">
      <c r="A62">
        <v>2021</v>
      </c>
      <c r="B62" t="s">
        <v>10</v>
      </c>
      <c r="C62" s="1">
        <v>1145</v>
      </c>
      <c r="D62" s="1">
        <v>109.81</v>
      </c>
      <c r="E62" s="1">
        <v>65.989999999999995</v>
      </c>
      <c r="F62" s="1">
        <f t="shared" si="16"/>
        <v>1320.8</v>
      </c>
      <c r="I62" s="8">
        <f>35000/(35000+24000)</f>
        <v>0.59322033898305082</v>
      </c>
      <c r="J62" s="5">
        <f t="shared" si="17"/>
        <v>783.52542372881351</v>
      </c>
      <c r="K62" s="2">
        <f t="shared" si="4"/>
        <v>-1320.8</v>
      </c>
      <c r="L62" s="5">
        <f t="shared" si="5"/>
        <v>-177.92220338983236</v>
      </c>
      <c r="N62" s="7">
        <f>1-I62</f>
        <v>0.40677966101694918</v>
      </c>
      <c r="P62" s="5">
        <f t="shared" si="14"/>
        <v>537.27457627118645</v>
      </c>
      <c r="Q62" s="10">
        <v>537.28</v>
      </c>
      <c r="R62" s="5">
        <f t="shared" si="15"/>
        <v>1.1299435034288763E-3</v>
      </c>
    </row>
    <row r="63" spans="1:63" x14ac:dyDescent="0.25">
      <c r="B63" t="s">
        <v>11</v>
      </c>
      <c r="C63" s="1">
        <v>1145</v>
      </c>
      <c r="D63" s="1">
        <v>139.91</v>
      </c>
      <c r="E63" s="1">
        <v>65.989999999999995</v>
      </c>
      <c r="F63" s="1">
        <f t="shared" si="16"/>
        <v>1350.9</v>
      </c>
      <c r="I63" s="8">
        <f>35000/(35000+24000)</f>
        <v>0.59322033898305082</v>
      </c>
      <c r="J63" s="5">
        <f t="shared" si="17"/>
        <v>801.38135593220341</v>
      </c>
      <c r="K63" s="2">
        <f t="shared" si="4"/>
        <v>-1350.9</v>
      </c>
      <c r="L63" s="5">
        <f t="shared" si="5"/>
        <v>-177.92084745762895</v>
      </c>
      <c r="N63" s="7">
        <f>1-I63</f>
        <v>0.40677966101694918</v>
      </c>
      <c r="P63" s="5">
        <f t="shared" si="14"/>
        <v>549.51864406779669</v>
      </c>
      <c r="Q63" s="10">
        <v>549.52</v>
      </c>
      <c r="R63" s="5">
        <f t="shared" si="15"/>
        <v>2.4858757067249826E-3</v>
      </c>
    </row>
    <row r="64" spans="1:63" x14ac:dyDescent="0.25">
      <c r="B64" t="s">
        <v>12</v>
      </c>
      <c r="C64" s="1">
        <v>1145</v>
      </c>
      <c r="D64" s="1">
        <v>126.16</v>
      </c>
      <c r="E64" s="1">
        <v>65.989999999999995</v>
      </c>
      <c r="F64" s="1">
        <f t="shared" si="16"/>
        <v>1337.15</v>
      </c>
      <c r="I64" s="8">
        <f>35000/(35000+24000)</f>
        <v>0.59322033898305082</v>
      </c>
      <c r="J64" s="5">
        <f t="shared" si="17"/>
        <v>793.22457627118649</v>
      </c>
      <c r="K64" s="2">
        <f t="shared" si="4"/>
        <v>-1337.15</v>
      </c>
      <c r="L64" s="5">
        <f t="shared" si="5"/>
        <v>-177.9162711864426</v>
      </c>
      <c r="N64" s="7">
        <f>1-I64</f>
        <v>0.40677966101694918</v>
      </c>
      <c r="P64" s="5">
        <f t="shared" si="14"/>
        <v>543.9254237288136</v>
      </c>
      <c r="Q64" s="10">
        <v>543.92999999999995</v>
      </c>
      <c r="R64" s="5">
        <f t="shared" si="15"/>
        <v>7.0621468930767151E-3</v>
      </c>
    </row>
    <row r="65" spans="2:2" x14ac:dyDescent="0.25">
      <c r="B65" t="s">
        <v>13</v>
      </c>
    </row>
    <row r="66" spans="2:2" x14ac:dyDescent="0.25">
      <c r="B66" t="s">
        <v>14</v>
      </c>
    </row>
    <row r="67" spans="2:2" x14ac:dyDescent="0.25">
      <c r="B67" t="s">
        <v>15</v>
      </c>
    </row>
    <row r="68" spans="2:2" x14ac:dyDescent="0.25">
      <c r="B68" t="s">
        <v>16</v>
      </c>
    </row>
    <row r="69" spans="2:2" x14ac:dyDescent="0.25">
      <c r="B69" t="s">
        <v>17</v>
      </c>
    </row>
    <row r="70" spans="2:2" x14ac:dyDescent="0.25">
      <c r="B70" t="s">
        <v>18</v>
      </c>
    </row>
    <row r="71" spans="2:2" x14ac:dyDescent="0.25">
      <c r="B71" t="s">
        <v>19</v>
      </c>
    </row>
    <row r="72" spans="2:2" x14ac:dyDescent="0.25">
      <c r="B72" t="s">
        <v>20</v>
      </c>
    </row>
    <row r="73" spans="2:2" x14ac:dyDescent="0.25">
      <c r="B73" t="s">
        <v>21</v>
      </c>
    </row>
  </sheetData>
  <phoneticPr fontId="3" type="noConversion"/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11844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Roy Smart</dc:creator>
  <dc:description/>
  <cp:lastModifiedBy>byrdie</cp:lastModifiedBy>
  <cp:revision>9</cp:revision>
  <dcterms:created xsi:type="dcterms:W3CDTF">2018-01-04T19:55:49Z</dcterms:created>
  <dcterms:modified xsi:type="dcterms:W3CDTF">2021-04-17T21:18:51Z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