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<sst xmlns="http://schemas.openxmlformats.org/spreadsheetml/2006/main" count="82" uniqueCount="34">
  <si>
    <t xml:space="preserve">Year</t>
  </si>
  <si>
    <t xml:space="preserve">Month</t>
  </si>
  <si>
    <t xml:space="preserve">Rent</t>
  </si>
  <si>
    <t xml:space="preserve">Power</t>
  </si>
  <si>
    <t xml:space="preserve">Shifted Power</t>
  </si>
  <si>
    <t xml:space="preserve">Internet</t>
  </si>
  <si>
    <t xml:space="preserve">Rent per roomie</t>
  </si>
  <si>
    <t xml:space="preserve">Utilities per roomie</t>
  </si>
  <si>
    <t xml:space="preserve">HBO</t>
  </si>
  <si>
    <t xml:space="preserve">Per Roomie</t>
  </si>
  <si>
    <t xml:space="preserve">Roy Paid</t>
  </si>
  <si>
    <t xml:space="preserve">Onno Paid</t>
  </si>
  <si>
    <t xml:space="preserve">Nevin Paid</t>
  </si>
  <si>
    <t xml:space="preserve">Nick Paid</t>
  </si>
  <si>
    <t xml:space="preserve">Chan Paid</t>
  </si>
  <si>
    <t xml:space="preserve">Cappy Paid</t>
  </si>
  <si>
    <t xml:space="preserve">Roy Balance</t>
  </si>
  <si>
    <t xml:space="preserve">Onno Balance</t>
  </si>
  <si>
    <t xml:space="preserve">Nevin Balance</t>
  </si>
  <si>
    <t xml:space="preserve">Nick Balance</t>
  </si>
  <si>
    <t xml:space="preserve">Chan Balance</t>
  </si>
  <si>
    <t xml:space="preserve">Cappy Balance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</si>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</sst>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\$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K31" activePane="bottomRight" state="frozen"/>
      <selection pane="topLeft" activeCell="A1" activeCellId="0" sqref="A1"/>
      <selection pane="topRight" activeCell="K1" activeCellId="0" sqref="K1"/>
      <selection pane="bottomLeft" activeCell="A31" activeCellId="0" sqref="A31"/>
      <selection pane="bottomRight" activeCell="AC55" activeCellId="0" sqref="AC55"/>
    </sheetView>
  </sheetViews>
  <sheetFormatPr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9.85"/>
    <col collapsed="false" customWidth="true" hidden="false" outlineLevel="0" max="3" min="3" style="1" width="14.43"/>
    <col collapsed="false" customWidth="true" hidden="false" outlineLevel="0" max="4" min="4" style="1" width="9.71"/>
    <col collapsed="false" customWidth="true" hidden="false" outlineLevel="0" max="5" min="5" style="1" width="13.43"/>
    <col collapsed="false" customWidth="true" hidden="false" outlineLevel="0" max="6" min="6" style="1" width="7.57"/>
    <col collapsed="false" customWidth="true" hidden="false" outlineLevel="0" max="7" min="7" style="0" width="13.02"/>
    <col collapsed="false" customWidth="true" hidden="false" outlineLevel="0" max="8" min="8" style="1" width="13.29"/>
    <col collapsed="false" customWidth="true" hidden="false" outlineLevel="0" max="9" min="9" style="1" width="9.13"/>
    <col collapsed="false" customWidth="true" hidden="false" outlineLevel="0" max="10" min="10" style="2" width="10.42"/>
    <col collapsed="false" customWidth="true" hidden="false" outlineLevel="0" max="11" min="11" style="1" width="16.57"/>
    <col collapsed="false" customWidth="true" hidden="false" outlineLevel="0" max="12" min="12" style="3" width="10.99"/>
    <col collapsed="false" customWidth="false" hidden="false" outlineLevel="0" max="13" min="13" style="4" width="11.42"/>
    <col collapsed="false" customWidth="true" hidden="false" outlineLevel="0" max="14" min="14" style="5" width="9.59"/>
    <col collapsed="false" customWidth="true" hidden="false" outlineLevel="0" max="15" min="15" style="6" width="10.42"/>
    <col collapsed="false" customWidth="true" hidden="false" outlineLevel="0" max="16" min="16" style="7" width="13.14"/>
    <col collapsed="false" customWidth="true" hidden="false" outlineLevel="0" max="17" min="17" style="8" width="12.42"/>
    <col collapsed="false" customWidth="true" hidden="false" outlineLevel="0" max="18" min="18" style="9" width="9.13"/>
    <col collapsed="false" customWidth="true" hidden="false" outlineLevel="0" max="19" min="19" style="3" width="12.57"/>
    <col collapsed="false" customWidth="true" hidden="false" outlineLevel="0" max="20" min="20" style="4" width="12.42"/>
    <col collapsed="false" customWidth="true" hidden="false" outlineLevel="0" max="21" min="21" style="5" width="12.42"/>
    <col collapsed="false" customWidth="true" hidden="false" outlineLevel="0" max="22" min="22" style="6" width="11.3"/>
    <col collapsed="false" customWidth="true" hidden="false" outlineLevel="0" max="23" min="23" style="10" width="13.57"/>
    <col collapsed="false" customWidth="true" hidden="false" outlineLevel="0" max="24" min="24" style="8" width="13.43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customFormat="false" ht="15" hidden="false" customHeight="false" outlineLevel="0" collapsed="false">
      <c r="A2" s="0" t="n">
        <v>2016</v>
      </c>
      <c r="B2" s="0" t="s">
        <v>22</v>
      </c>
    </row>
    <row r="3" customFormat="false" ht="15" hidden="false" customHeight="false" outlineLevel="0" collapsed="false">
      <c r="B3" s="0" t="s">
        <v>23</v>
      </c>
    </row>
    <row r="4" customFormat="false" ht="15" hidden="false" customHeight="false" outlineLevel="0" collapsed="false">
      <c r="B4" s="0" t="s">
        <v>24</v>
      </c>
    </row>
    <row r="5" customFormat="false" ht="15" hidden="false" customHeight="false" outlineLevel="0" collapsed="false">
      <c r="B5" s="0" t="s">
        <v>25</v>
      </c>
    </row>
    <row r="6" customFormat="false" ht="15" hidden="false" customHeight="false" outlineLevel="0" collapsed="false">
      <c r="B6" s="0" t="s">
        <v>26</v>
      </c>
    </row>
    <row r="7" customFormat="false" ht="15" hidden="false" customHeight="false" outlineLevel="0" collapsed="false">
      <c r="B7" s="0" t="s">
        <v>27</v>
      </c>
    </row>
    <row r="8" customFormat="false" ht="15" hidden="false" customHeight="false" outlineLevel="0" collapsed="false">
      <c r="B8" s="0" t="s">
        <v>28</v>
      </c>
      <c r="D8" s="1" t="n">
        <v>79.54</v>
      </c>
    </row>
    <row r="9" customFormat="false" ht="15" hidden="false" customHeight="false" outlineLevel="0" collapsed="false">
      <c r="B9" s="0" t="s">
        <v>29</v>
      </c>
      <c r="C9" s="1" t="n">
        <v>1125</v>
      </c>
      <c r="D9" s="1" t="n">
        <v>87.26</v>
      </c>
      <c r="E9" s="1" t="n">
        <f aca="false">D8</f>
        <v>79.54</v>
      </c>
      <c r="F9" s="1" t="n">
        <v>59.99</v>
      </c>
      <c r="G9" s="9" t="n">
        <f aca="false">C9/3</f>
        <v>375</v>
      </c>
      <c r="H9" s="1" t="n">
        <f aca="false">(E9+F9)/3</f>
        <v>46.51</v>
      </c>
      <c r="J9" s="2" t="n">
        <f aca="false">G9+H9</f>
        <v>421.51</v>
      </c>
      <c r="L9" s="3" t="n">
        <f aca="false">3 *J9</f>
        <v>1264.53</v>
      </c>
      <c r="M9" s="4" t="n">
        <v>420</v>
      </c>
      <c r="N9" s="5" t="n">
        <v>422</v>
      </c>
      <c r="S9" s="3" t="n">
        <f aca="false">S8 + L9 - (J9 + M9+ N9 + O9)</f>
        <v>1.01999999999998</v>
      </c>
      <c r="T9" s="4" t="n">
        <f aca="false">T8 + J9 - M9</f>
        <v>1.50999999999999</v>
      </c>
      <c r="U9" s="5" t="n">
        <f aca="false">U8 + J9 - N9</f>
        <v>-0.490000000000009</v>
      </c>
    </row>
    <row r="10" customFormat="false" ht="15" hidden="false" customHeight="false" outlineLevel="0" collapsed="false">
      <c r="B10" s="0" t="s">
        <v>30</v>
      </c>
      <c r="C10" s="1" t="n">
        <v>1125</v>
      </c>
      <c r="D10" s="1" t="n">
        <v>80.03</v>
      </c>
      <c r="E10" s="1" t="n">
        <f aca="false">D9</f>
        <v>87.26</v>
      </c>
      <c r="F10" s="1" t="n">
        <v>59.99</v>
      </c>
      <c r="G10" s="9" t="n">
        <f aca="false">C10/3</f>
        <v>375</v>
      </c>
      <c r="H10" s="1" t="n">
        <f aca="false">(E10+F10)/3</f>
        <v>49.0833333333333</v>
      </c>
      <c r="J10" s="2" t="n">
        <f aca="false">G10+H10</f>
        <v>424.083333333333</v>
      </c>
      <c r="L10" s="3" t="n">
        <f aca="false">3 *J10</f>
        <v>1272.25</v>
      </c>
      <c r="M10" s="4" t="n">
        <v>424</v>
      </c>
      <c r="N10" s="5" t="n">
        <v>424</v>
      </c>
      <c r="S10" s="3" t="n">
        <f aca="false">S9 + L10 - (J10 + M10+ N10 + O10)</f>
        <v>1.18666666666672</v>
      </c>
      <c r="T10" s="4" t="n">
        <f aca="false">T9 + J10 - M10</f>
        <v>1.59333333333331</v>
      </c>
      <c r="U10" s="5" t="n">
        <f aca="false">U9 + J10 - N10</f>
        <v>-0.406666666666695</v>
      </c>
    </row>
    <row r="11" customFormat="false" ht="15" hidden="false" customHeight="false" outlineLevel="0" collapsed="false">
      <c r="B11" s="0" t="s">
        <v>31</v>
      </c>
      <c r="C11" s="1" t="n">
        <v>1125</v>
      </c>
      <c r="D11" s="1" t="n">
        <v>88.33</v>
      </c>
      <c r="E11" s="1" t="n">
        <f aca="false">D10</f>
        <v>80.03</v>
      </c>
      <c r="F11" s="1" t="n">
        <v>59.99</v>
      </c>
      <c r="G11" s="9" t="n">
        <f aca="false">C11/3</f>
        <v>375</v>
      </c>
      <c r="H11" s="1" t="n">
        <f aca="false">(E11+F11)/3</f>
        <v>46.6733333333333</v>
      </c>
      <c r="J11" s="2" t="n">
        <f aca="false">G11+H11</f>
        <v>421.673333333333</v>
      </c>
      <c r="L11" s="3" t="n">
        <f aca="false">3 *J11</f>
        <v>1265.02</v>
      </c>
      <c r="N11" s="5" t="n">
        <v>421.67</v>
      </c>
      <c r="S11" s="3" t="n">
        <f aca="false">S10 + L11 - (J11 + M11+ N11 + O11)</f>
        <v>422.863333333333</v>
      </c>
      <c r="T11" s="4" t="n">
        <f aca="false">T10 + J11 - M11</f>
        <v>423.266666666667</v>
      </c>
      <c r="U11" s="5" t="n">
        <f aca="false">U10 + J11 - N11</f>
        <v>-0.403333333333364</v>
      </c>
    </row>
    <row r="12" customFormat="false" ht="15" hidden="false" customHeight="false" outlineLevel="0" collapsed="false">
      <c r="B12" s="0" t="s">
        <v>32</v>
      </c>
      <c r="C12" s="1" t="n">
        <v>1125</v>
      </c>
      <c r="D12" s="1" t="n">
        <v>101.95</v>
      </c>
      <c r="E12" s="1" t="n">
        <f aca="false">D11</f>
        <v>88.33</v>
      </c>
      <c r="F12" s="1" t="n">
        <v>59.99</v>
      </c>
      <c r="G12" s="9" t="n">
        <f aca="false">C12/3</f>
        <v>375</v>
      </c>
      <c r="H12" s="1" t="n">
        <f aca="false">(E12+F12)/3</f>
        <v>49.44</v>
      </c>
      <c r="J12" s="2" t="n">
        <f aca="false">G12+H12</f>
        <v>424.44</v>
      </c>
      <c r="L12" s="3" t="n">
        <f aca="false">3 *J12</f>
        <v>1273.32</v>
      </c>
      <c r="S12" s="3" t="n">
        <f aca="false">S11 + L12 - (J12 + M12+ N12 + O12)</f>
        <v>1271.74333333333</v>
      </c>
      <c r="T12" s="4" t="n">
        <f aca="false">T11 + J12 - M12</f>
        <v>847.706666666667</v>
      </c>
      <c r="U12" s="5" t="n">
        <f aca="false">U11 + J12 - N12</f>
        <v>424.036666666667</v>
      </c>
    </row>
    <row r="13" customFormat="false" ht="15" hidden="false" customHeight="false" outlineLevel="0" collapsed="false">
      <c r="B13" s="0" t="s">
        <v>33</v>
      </c>
      <c r="C13" s="1" t="n">
        <v>1125</v>
      </c>
      <c r="D13" s="1" t="n">
        <v>135.81</v>
      </c>
      <c r="E13" s="1" t="n">
        <f aca="false">D12</f>
        <v>101.95</v>
      </c>
      <c r="F13" s="1" t="n">
        <v>59.99</v>
      </c>
      <c r="G13" s="9" t="n">
        <f aca="false">C13/3</f>
        <v>375</v>
      </c>
      <c r="H13" s="1" t="n">
        <f aca="false">(E13+F13)/3</f>
        <v>53.98</v>
      </c>
      <c r="J13" s="2" t="n">
        <f aca="false">G13+H13</f>
        <v>428.98</v>
      </c>
      <c r="L13" s="3" t="n">
        <f aca="false">3 *J13</f>
        <v>1286.94</v>
      </c>
      <c r="M13" s="4" t="n">
        <v>850</v>
      </c>
      <c r="N13" s="5" t="n">
        <v>854</v>
      </c>
      <c r="S13" s="3" t="n">
        <f aca="false">S12 + L13 - (J13 + M13+ N13 + O13)</f>
        <v>425.703333333333</v>
      </c>
      <c r="T13" s="4" t="n">
        <f aca="false">T12 + J13 - M13</f>
        <v>426.686666666667</v>
      </c>
      <c r="U13" s="5" t="n">
        <f aca="false">U12 + J13 - N13</f>
        <v>-0.983333333333349</v>
      </c>
    </row>
    <row r="14" customFormat="false" ht="15" hidden="false" customHeight="false" outlineLevel="0" collapsed="false">
      <c r="A14" s="0" t="n">
        <v>2017</v>
      </c>
      <c r="B14" s="0" t="s">
        <v>22</v>
      </c>
      <c r="C14" s="1" t="n">
        <v>1125</v>
      </c>
      <c r="D14" s="1" t="n">
        <v>191.54</v>
      </c>
      <c r="E14" s="1" t="n">
        <f aca="false">D13</f>
        <v>135.81</v>
      </c>
      <c r="F14" s="1" t="n">
        <v>59.99</v>
      </c>
      <c r="G14" s="9" t="n">
        <f aca="false">C14/3</f>
        <v>375</v>
      </c>
      <c r="H14" s="1" t="n">
        <f aca="false">(E14+F14)/3</f>
        <v>65.2666666666667</v>
      </c>
      <c r="J14" s="2" t="n">
        <f aca="false">G14+H14</f>
        <v>440.266666666667</v>
      </c>
      <c r="L14" s="3" t="n">
        <f aca="false">3 *J14</f>
        <v>1320.8</v>
      </c>
      <c r="S14" s="3" t="n">
        <f aca="false">S13 + L14 - (J14 + M14+ N14 + O14)</f>
        <v>1306.23666666667</v>
      </c>
      <c r="T14" s="4" t="n">
        <f aca="false">T13 + J14 - M14</f>
        <v>866.953333333333</v>
      </c>
      <c r="U14" s="5" t="n">
        <f aca="false">U13 + J14 - N14</f>
        <v>439.283333333333</v>
      </c>
    </row>
    <row r="15" customFormat="false" ht="15" hidden="false" customHeight="false" outlineLevel="0" collapsed="false">
      <c r="B15" s="0" t="s">
        <v>23</v>
      </c>
      <c r="C15" s="1" t="n">
        <v>1125</v>
      </c>
      <c r="D15" s="1" t="n">
        <v>214.48</v>
      </c>
      <c r="E15" s="1" t="n">
        <f aca="false">D14</f>
        <v>191.54</v>
      </c>
      <c r="F15" s="1" t="n">
        <v>59.99</v>
      </c>
      <c r="G15" s="9" t="n">
        <f aca="false">C15/3</f>
        <v>375</v>
      </c>
      <c r="H15" s="1" t="n">
        <f aca="false">(E15+F15)/3</f>
        <v>83.8433333333333</v>
      </c>
      <c r="J15" s="2" t="n">
        <f aca="false">G15+H15</f>
        <v>458.843333333333</v>
      </c>
      <c r="L15" s="3" t="n">
        <f aca="false">3 *J15</f>
        <v>1376.53</v>
      </c>
      <c r="M15" s="4" t="n">
        <v>1328</v>
      </c>
      <c r="N15" s="5" t="n">
        <v>899.11</v>
      </c>
      <c r="S15" s="3" t="n">
        <f aca="false">S14 + L15 - (J15 + M15+ N15 + O15)</f>
        <v>-3.1866666666665</v>
      </c>
      <c r="T15" s="4" t="n">
        <f aca="false">T14 + J15 - M15</f>
        <v>-2.20333333333338</v>
      </c>
      <c r="U15" s="5" t="n">
        <f aca="false">U14 + J15 - N15</f>
        <v>-0.983333333333349</v>
      </c>
    </row>
    <row r="16" customFormat="false" ht="15" hidden="false" customHeight="false" outlineLevel="0" collapsed="false">
      <c r="B16" s="0" t="s">
        <v>24</v>
      </c>
      <c r="C16" s="1" t="n">
        <v>1125</v>
      </c>
      <c r="D16" s="1" t="n">
        <v>0</v>
      </c>
      <c r="E16" s="1" t="n">
        <f aca="false">D15</f>
        <v>214.48</v>
      </c>
      <c r="F16" s="1" t="n">
        <v>59.99</v>
      </c>
      <c r="G16" s="9" t="n">
        <f aca="false">C16/3</f>
        <v>375</v>
      </c>
      <c r="H16" s="1" t="n">
        <f aca="false">(E16+F16)/3</f>
        <v>91.49</v>
      </c>
      <c r="J16" s="2" t="n">
        <f aca="false">G16+H16</f>
        <v>466.49</v>
      </c>
      <c r="L16" s="3" t="n">
        <f aca="false">3 *J16</f>
        <v>1399.47</v>
      </c>
      <c r="M16" s="4" t="n">
        <v>466.5</v>
      </c>
      <c r="N16" s="5" t="n">
        <v>466.5</v>
      </c>
      <c r="S16" s="3" t="n">
        <f aca="false">S15 + L16 - (J16 + M16+ N16 + O16)</f>
        <v>-3.20666666666648</v>
      </c>
      <c r="T16" s="4" t="n">
        <f aca="false">T15 + J16 - M16</f>
        <v>-2.21333333333337</v>
      </c>
      <c r="U16" s="5" t="n">
        <f aca="false">U15 + J16 - N16</f>
        <v>-0.993333333333339</v>
      </c>
    </row>
    <row r="17" customFormat="false" ht="15" hidden="false" customHeight="false" outlineLevel="0" collapsed="false">
      <c r="B17" s="0" t="s">
        <v>25</v>
      </c>
      <c r="C17" s="1" t="n">
        <v>1125</v>
      </c>
      <c r="D17" s="1" t="n">
        <v>271.09</v>
      </c>
      <c r="E17" s="1" t="n">
        <f aca="false">D16</f>
        <v>0</v>
      </c>
      <c r="F17" s="1" t="n">
        <v>59.99</v>
      </c>
      <c r="G17" s="9" t="n">
        <f aca="false">C17/3</f>
        <v>375</v>
      </c>
      <c r="H17" s="1" t="n">
        <f aca="false">(E17+F17)/3</f>
        <v>19.9966666666667</v>
      </c>
      <c r="J17" s="2" t="n">
        <f aca="false">G17+H17</f>
        <v>394.996666666667</v>
      </c>
      <c r="L17" s="3" t="n">
        <f aca="false">3 *J17</f>
        <v>1184.99</v>
      </c>
      <c r="S17" s="3" t="n">
        <f aca="false">S16 + L17 - (J17 + M17+ N17 + O17)</f>
        <v>786.786666666667</v>
      </c>
      <c r="T17" s="4" t="n">
        <f aca="false">T16 + J17 - M17</f>
        <v>392.783333333333</v>
      </c>
      <c r="U17" s="5" t="n">
        <f aca="false">U16 + J17 - N17</f>
        <v>394.003333333333</v>
      </c>
    </row>
    <row r="18" customFormat="false" ht="15" hidden="false" customHeight="false" outlineLevel="0" collapsed="false">
      <c r="B18" s="0" t="s">
        <v>26</v>
      </c>
      <c r="C18" s="1" t="n">
        <v>1125</v>
      </c>
      <c r="D18" s="1" t="n">
        <v>116.12</v>
      </c>
      <c r="E18" s="1" t="n">
        <f aca="false">D17</f>
        <v>271.09</v>
      </c>
      <c r="F18" s="1" t="n">
        <v>59.99</v>
      </c>
      <c r="G18" s="9" t="n">
        <f aca="false">C18/3</f>
        <v>375</v>
      </c>
      <c r="H18" s="1" t="n">
        <f aca="false">(E18+F18)/3</f>
        <v>110.36</v>
      </c>
      <c r="J18" s="2" t="n">
        <f aca="false">G18+H18</f>
        <v>485.36</v>
      </c>
      <c r="L18" s="3" t="n">
        <f aca="false">3 *J18</f>
        <v>1456.08</v>
      </c>
      <c r="N18" s="5" t="n">
        <v>880.36</v>
      </c>
      <c r="S18" s="3" t="n">
        <f aca="false">S17 + L18 - (J18 + M18+ N18 + O18)</f>
        <v>877.146666666667</v>
      </c>
      <c r="T18" s="4" t="n">
        <f aca="false">T17 + J18 - M18</f>
        <v>878.143333333333</v>
      </c>
      <c r="U18" s="5" t="n">
        <f aca="false">U17 + J18 - N18</f>
        <v>-0.99666666666667</v>
      </c>
    </row>
    <row r="19" customFormat="false" ht="15" hidden="false" customHeight="false" outlineLevel="0" collapsed="false">
      <c r="B19" s="0" t="s">
        <v>27</v>
      </c>
      <c r="C19" s="1" t="n">
        <v>1125</v>
      </c>
      <c r="D19" s="1" t="n">
        <v>106.96</v>
      </c>
      <c r="E19" s="1" t="n">
        <f aca="false">D18</f>
        <v>116.12</v>
      </c>
      <c r="F19" s="1" t="n">
        <v>59.99</v>
      </c>
      <c r="G19" s="9" t="n">
        <f aca="false">C19/3</f>
        <v>375</v>
      </c>
      <c r="H19" s="1" t="n">
        <f aca="false">(E19+F19)/3</f>
        <v>58.7033333333333</v>
      </c>
      <c r="J19" s="2" t="n">
        <f aca="false">G19+H19</f>
        <v>433.703333333333</v>
      </c>
      <c r="L19" s="3" t="n">
        <f aca="false">3 *J19</f>
        <v>1301.11</v>
      </c>
      <c r="S19" s="3" t="n">
        <f aca="false">S18 + L19 - (J19 + M19+ N19 + O19)</f>
        <v>1744.55333333333</v>
      </c>
      <c r="T19" s="4" t="n">
        <f aca="false">T18 + J19 - M19</f>
        <v>1311.84666666667</v>
      </c>
      <c r="V19" s="6" t="n">
        <f aca="false">V18 + J19 - O19</f>
        <v>433.703333333333</v>
      </c>
    </row>
    <row r="20" customFormat="false" ht="15" hidden="false" customHeight="false" outlineLevel="0" collapsed="false">
      <c r="B20" s="0" t="s">
        <v>28</v>
      </c>
      <c r="C20" s="1" t="n">
        <v>1125</v>
      </c>
      <c r="D20" s="1" t="n">
        <v>72</v>
      </c>
      <c r="E20" s="1" t="n">
        <f aca="false">D19</f>
        <v>106.96</v>
      </c>
      <c r="F20" s="1" t="n">
        <v>59.99</v>
      </c>
      <c r="G20" s="9" t="n">
        <f aca="false">C20/3</f>
        <v>375</v>
      </c>
      <c r="H20" s="1" t="n">
        <f aca="false">(E20+F20)/3</f>
        <v>55.65</v>
      </c>
      <c r="J20" s="2" t="n">
        <f aca="false">G20+H20</f>
        <v>430.65</v>
      </c>
      <c r="L20" s="3" t="n">
        <f aca="false">3 *J20</f>
        <v>1291.95</v>
      </c>
      <c r="M20" s="4" t="n">
        <v>1324.06</v>
      </c>
      <c r="O20" s="6" t="n">
        <v>864.36</v>
      </c>
      <c r="S20" s="3" t="n">
        <f aca="false">S19 + L20 - (J20 + M20+ N20 + O20)</f>
        <v>417.433333333333</v>
      </c>
      <c r="T20" s="4" t="n">
        <f aca="false">T19 + J20 - M20</f>
        <v>418.436666666667</v>
      </c>
      <c r="V20" s="6" t="n">
        <f aca="false">V19 + J20 - O20</f>
        <v>-0.00666666666677429</v>
      </c>
    </row>
    <row r="21" customFormat="false" ht="15" hidden="false" customHeight="false" outlineLevel="0" collapsed="false">
      <c r="B21" s="0" t="s">
        <v>29</v>
      </c>
      <c r="C21" s="1" t="n">
        <v>1125</v>
      </c>
      <c r="D21" s="1" t="n">
        <v>72.37</v>
      </c>
      <c r="E21" s="1" t="n">
        <f aca="false">D20</f>
        <v>72</v>
      </c>
      <c r="F21" s="1" t="n">
        <v>59.99</v>
      </c>
      <c r="G21" s="9" t="n">
        <f aca="false">C21/3</f>
        <v>375</v>
      </c>
      <c r="H21" s="1" t="n">
        <f aca="false">(E21+F21)/3</f>
        <v>43.9966666666667</v>
      </c>
      <c r="J21" s="2" t="n">
        <f aca="false">G21+H21</f>
        <v>418.996666666667</v>
      </c>
      <c r="L21" s="3" t="n">
        <f aca="false">3 *J21</f>
        <v>1256.99</v>
      </c>
      <c r="S21" s="3" t="n">
        <f aca="false">S20 + L21 - (J21 + M21+ N21 + O21)</f>
        <v>1255.42666666667</v>
      </c>
      <c r="T21" s="4" t="n">
        <f aca="false">T20 + J21 - M21</f>
        <v>837.433333333333</v>
      </c>
      <c r="V21" s="6" t="n">
        <f aca="false">V20 + J21 - O21</f>
        <v>418.99</v>
      </c>
    </row>
    <row r="22" customFormat="false" ht="15" hidden="false" customHeight="false" outlineLevel="0" collapsed="false">
      <c r="B22" s="0" t="s">
        <v>30</v>
      </c>
      <c r="C22" s="1" t="n">
        <v>1145</v>
      </c>
      <c r="D22" s="1" t="n">
        <v>71.7</v>
      </c>
      <c r="E22" s="1" t="n">
        <f aca="false">D21</f>
        <v>72.37</v>
      </c>
      <c r="F22" s="1" t="n">
        <v>59.99</v>
      </c>
      <c r="G22" s="9" t="n">
        <f aca="false">C22/3</f>
        <v>381.666666666667</v>
      </c>
      <c r="H22" s="1" t="n">
        <f aca="false">(E22+F22)/3</f>
        <v>44.12</v>
      </c>
      <c r="J22" s="2" t="n">
        <f aca="false">G22+H22</f>
        <v>425.786666666667</v>
      </c>
      <c r="L22" s="3" t="n">
        <f aca="false">3 *J22</f>
        <v>1277.36</v>
      </c>
      <c r="M22" s="4" t="n">
        <v>1600</v>
      </c>
      <c r="O22" s="6" t="n">
        <v>844.79</v>
      </c>
      <c r="S22" s="3" t="n">
        <f aca="false">S21 + L22 - (J22 + M22+ N22 + O22)</f>
        <v>-337.79</v>
      </c>
      <c r="T22" s="4" t="n">
        <f aca="false">T21 + J22 - M22</f>
        <v>-336.78</v>
      </c>
      <c r="V22" s="6" t="n">
        <f aca="false">V21 + J22 - O22</f>
        <v>-0.0133333333333212</v>
      </c>
    </row>
    <row r="23" customFormat="false" ht="15" hidden="false" customHeight="false" outlineLevel="0" collapsed="false">
      <c r="B23" s="0" t="s">
        <v>31</v>
      </c>
      <c r="C23" s="1" t="n">
        <v>1145</v>
      </c>
      <c r="D23" s="1" t="n">
        <v>79.25</v>
      </c>
      <c r="E23" s="1" t="n">
        <f aca="false">D22</f>
        <v>71.7</v>
      </c>
      <c r="F23" s="1" t="n">
        <v>59.99</v>
      </c>
      <c r="G23" s="9" t="n">
        <f aca="false">C23/3</f>
        <v>381.666666666667</v>
      </c>
      <c r="H23" s="1" t="n">
        <f aca="false">(E23+F23)/3</f>
        <v>43.8966666666667</v>
      </c>
      <c r="J23" s="2" t="n">
        <f aca="false">G23+H23</f>
        <v>425.563333333333</v>
      </c>
      <c r="L23" s="3" t="n">
        <f aca="false">3 *J23</f>
        <v>1276.69</v>
      </c>
      <c r="S23" s="3" t="n">
        <f aca="false">S22 + L23 - (J23 + M23+ N23 + O23)</f>
        <v>513.336666666666</v>
      </c>
      <c r="T23" s="4" t="n">
        <f aca="false">T22 + J23 - M23</f>
        <v>88.7833333333331</v>
      </c>
      <c r="V23" s="6" t="n">
        <f aca="false">V22 + J23 - O23</f>
        <v>425.55</v>
      </c>
    </row>
    <row r="24" customFormat="false" ht="15" hidden="false" customHeight="false" outlineLevel="0" collapsed="false">
      <c r="B24" s="0" t="s">
        <v>32</v>
      </c>
      <c r="C24" s="1" t="n">
        <v>1145</v>
      </c>
      <c r="D24" s="1" t="n">
        <v>135.03</v>
      </c>
      <c r="E24" s="1" t="n">
        <f aca="false">D23</f>
        <v>79.25</v>
      </c>
      <c r="F24" s="1" t="n">
        <v>59.99</v>
      </c>
      <c r="G24" s="9" t="n">
        <f aca="false">C24/3</f>
        <v>381.666666666667</v>
      </c>
      <c r="H24" s="1" t="n">
        <f aca="false">(E24+F24)/3</f>
        <v>46.4133333333333</v>
      </c>
      <c r="J24" s="2" t="n">
        <f aca="false">G24+H24</f>
        <v>428.08</v>
      </c>
      <c r="L24" s="3" t="n">
        <f aca="false">3 *J24</f>
        <v>1284.24</v>
      </c>
      <c r="O24" s="6" t="n">
        <v>911</v>
      </c>
      <c r="S24" s="3" t="n">
        <f aca="false">S23 + L24 - (J24 + M24+ N24 + O24)</f>
        <v>458.496666666667</v>
      </c>
      <c r="T24" s="4" t="n">
        <f aca="false">T23 + J24 - M24</f>
        <v>516.863333333333</v>
      </c>
      <c r="V24" s="6" t="n">
        <f aca="false">V23 + J24 - O24</f>
        <v>-57.3699999999999</v>
      </c>
    </row>
    <row r="25" customFormat="false" ht="15" hidden="false" customHeight="false" outlineLevel="0" collapsed="false">
      <c r="B25" s="0" t="s">
        <v>33</v>
      </c>
      <c r="C25" s="1" t="n">
        <v>1145</v>
      </c>
      <c r="D25" s="1" t="n">
        <v>158.99</v>
      </c>
      <c r="E25" s="1" t="n">
        <f aca="false">D24</f>
        <v>135.03</v>
      </c>
      <c r="F25" s="1" t="n">
        <v>59.99</v>
      </c>
      <c r="G25" s="9" t="n">
        <f aca="false">C25/3</f>
        <v>381.666666666667</v>
      </c>
      <c r="H25" s="1" t="n">
        <f aca="false">(E25+F25)/3</f>
        <v>65.0066666666667</v>
      </c>
      <c r="J25" s="2" t="n">
        <f aca="false">G25+H25</f>
        <v>446.673333333333</v>
      </c>
      <c r="L25" s="3" t="n">
        <f aca="false">3 *J25</f>
        <v>1340.02</v>
      </c>
      <c r="S25" s="3" t="n">
        <f aca="false">S24 + L25 - (J25 + M25+ N25 + O25)</f>
        <v>1351.84333333333</v>
      </c>
      <c r="T25" s="4" t="n">
        <f aca="false">T24 + J25 - M25</f>
        <v>963.536666666667</v>
      </c>
      <c r="V25" s="6" t="n">
        <f aca="false">V24 + J25 - O25</f>
        <v>389.303333333333</v>
      </c>
    </row>
    <row r="26" customFormat="false" ht="15" hidden="false" customHeight="false" outlineLevel="0" collapsed="false">
      <c r="A26" s="0" t="n">
        <v>2018</v>
      </c>
      <c r="B26" s="0" t="s">
        <v>22</v>
      </c>
      <c r="C26" s="1" t="n">
        <v>1145</v>
      </c>
      <c r="D26" s="1" t="n">
        <v>150.14</v>
      </c>
      <c r="E26" s="1" t="n">
        <f aca="false">D25</f>
        <v>158.99</v>
      </c>
      <c r="F26" s="1" t="n">
        <v>59.99</v>
      </c>
      <c r="G26" s="9" t="n">
        <f aca="false">C26/3</f>
        <v>381.666666666667</v>
      </c>
      <c r="H26" s="1" t="n">
        <f aca="false">(E26+F26)/3</f>
        <v>72.9933333333333</v>
      </c>
      <c r="J26" s="2" t="n">
        <f aca="false">G26+H26</f>
        <v>454.66</v>
      </c>
      <c r="L26" s="3" t="n">
        <f aca="false">3 *J26</f>
        <v>1363.98</v>
      </c>
      <c r="M26" s="4" t="n">
        <v>1100</v>
      </c>
      <c r="S26" s="3" t="n">
        <f aca="false">S25 + L26 - (J26 + M26+ N26 + O26)</f>
        <v>1161.16333333333</v>
      </c>
      <c r="T26" s="4" t="n">
        <f aca="false">T25 + J26 - M26</f>
        <v>318.196666666667</v>
      </c>
      <c r="V26" s="6" t="n">
        <f aca="false">V25 + J26 - O26</f>
        <v>843.963333333334</v>
      </c>
    </row>
    <row r="27" customFormat="false" ht="15" hidden="false" customHeight="false" outlineLevel="0" collapsed="false">
      <c r="B27" s="0" t="s">
        <v>23</v>
      </c>
      <c r="C27" s="1" t="n">
        <v>1145</v>
      </c>
      <c r="D27" s="1" t="n">
        <v>157.99</v>
      </c>
      <c r="E27" s="1" t="n">
        <f aca="false">D26</f>
        <v>150.14</v>
      </c>
      <c r="F27" s="1" t="n">
        <v>59.99</v>
      </c>
      <c r="G27" s="9" t="n">
        <f aca="false">C27/3</f>
        <v>381.666666666667</v>
      </c>
      <c r="H27" s="1" t="n">
        <f aca="false">(E27+F27)/3</f>
        <v>70.0433333333333</v>
      </c>
      <c r="J27" s="2" t="n">
        <f aca="false">G27+H27</f>
        <v>451.71</v>
      </c>
      <c r="L27" s="3" t="n">
        <f aca="false">3 *J27</f>
        <v>1355.13</v>
      </c>
      <c r="O27" s="6" t="n">
        <v>500</v>
      </c>
      <c r="S27" s="3" t="n">
        <f aca="false">S26 + L27 - (J27 + M27+ N27 + O27)</f>
        <v>1564.58333333333</v>
      </c>
      <c r="T27" s="4" t="n">
        <f aca="false">T26 + J27 - M27</f>
        <v>769.906666666667</v>
      </c>
      <c r="V27" s="6" t="n">
        <f aca="false">V26 + J27 - O27</f>
        <v>795.673333333334</v>
      </c>
    </row>
    <row r="28" customFormat="false" ht="15" hidden="false" customHeight="false" outlineLevel="0" collapsed="false">
      <c r="B28" s="0" t="s">
        <v>24</v>
      </c>
      <c r="C28" s="1" t="n">
        <v>1145</v>
      </c>
      <c r="D28" s="1" t="n">
        <v>177.54</v>
      </c>
      <c r="E28" s="1" t="n">
        <f aca="false">D27</f>
        <v>157.99</v>
      </c>
      <c r="F28" s="1" t="n">
        <v>59.99</v>
      </c>
      <c r="G28" s="9" t="n">
        <f aca="false">C28/3</f>
        <v>381.666666666667</v>
      </c>
      <c r="H28" s="1" t="n">
        <f aca="false">(E28+F28)/3</f>
        <v>72.66</v>
      </c>
      <c r="J28" s="2" t="n">
        <f aca="false">G28+H28</f>
        <v>454.326666666667</v>
      </c>
      <c r="L28" s="3" t="n">
        <f aca="false">3 *J28</f>
        <v>1362.98</v>
      </c>
      <c r="M28" s="4" t="n">
        <v>1800</v>
      </c>
      <c r="O28" s="6" t="n">
        <v>1170</v>
      </c>
      <c r="S28" s="3" t="n">
        <f aca="false">S27 + L28 - (J28 + M28+ N28 + O28)</f>
        <v>-496.763333333334</v>
      </c>
      <c r="T28" s="4" t="n">
        <f aca="false">T27 + J28 - M28</f>
        <v>-575.766666666666</v>
      </c>
      <c r="V28" s="6" t="n">
        <f aca="false">V27 + J28 - O28</f>
        <v>80.0000000000005</v>
      </c>
    </row>
    <row r="29" customFormat="false" ht="15" hidden="false" customHeight="false" outlineLevel="0" collapsed="false">
      <c r="B29" s="0" t="s">
        <v>25</v>
      </c>
      <c r="C29" s="1" t="n">
        <v>1145</v>
      </c>
      <c r="D29" s="1" t="n">
        <v>164.3</v>
      </c>
      <c r="E29" s="1" t="n">
        <f aca="false">D28</f>
        <v>177.54</v>
      </c>
      <c r="F29" s="1" t="n">
        <v>59.99</v>
      </c>
      <c r="G29" s="9" t="n">
        <f aca="false">C29/3</f>
        <v>381.666666666667</v>
      </c>
      <c r="H29" s="1" t="n">
        <f aca="false">(E29+F29)/3</f>
        <v>79.1766666666667</v>
      </c>
      <c r="J29" s="2" t="n">
        <f aca="false">G29+H29</f>
        <v>460.843333333333</v>
      </c>
      <c r="L29" s="3" t="n">
        <f aca="false">3 *J29</f>
        <v>1382.53</v>
      </c>
      <c r="S29" s="3" t="n">
        <f aca="false">S28 + L29 - (J29 + M29+ N29 + O29)</f>
        <v>424.923333333333</v>
      </c>
      <c r="T29" s="4" t="n">
        <f aca="false">T28 + J29 - M29</f>
        <v>-114.923333333333</v>
      </c>
      <c r="V29" s="6" t="n">
        <f aca="false">V28 + J29 - O29</f>
        <v>540.843333333334</v>
      </c>
    </row>
    <row r="30" customFormat="false" ht="15" hidden="false" customHeight="false" outlineLevel="0" collapsed="false">
      <c r="B30" s="0" t="s">
        <v>26</v>
      </c>
      <c r="C30" s="1" t="n">
        <v>1145</v>
      </c>
      <c r="D30" s="1" t="n">
        <v>129.44</v>
      </c>
      <c r="E30" s="1" t="n">
        <f aca="false">D29</f>
        <v>164.3</v>
      </c>
      <c r="F30" s="1" t="n">
        <v>59.99</v>
      </c>
      <c r="G30" s="9" t="n">
        <f aca="false">C30/3</f>
        <v>381.666666666667</v>
      </c>
      <c r="H30" s="1" t="n">
        <f aca="false">(E30+F30)/3</f>
        <v>74.7633333333333</v>
      </c>
      <c r="J30" s="2" t="n">
        <f aca="false">G30+H30</f>
        <v>456.43</v>
      </c>
      <c r="L30" s="3" t="n">
        <f aca="false">3 *J30</f>
        <v>1369.29</v>
      </c>
      <c r="O30" s="6" t="n">
        <v>1000</v>
      </c>
      <c r="S30" s="3" t="n">
        <f aca="false">S29 + L30 - (J30 + M30+ N30 + O30)</f>
        <v>337.783333333333</v>
      </c>
      <c r="T30" s="4" t="n">
        <f aca="false">T29 + J30 - M30</f>
        <v>341.506666666667</v>
      </c>
      <c r="V30" s="6" t="n">
        <f aca="false">V29 + J30 - O30</f>
        <v>-2.72666666666623</v>
      </c>
      <c r="W30" s="7" t="n">
        <v>0</v>
      </c>
    </row>
    <row r="31" customFormat="false" ht="15" hidden="false" customHeight="false" outlineLevel="0" collapsed="false">
      <c r="B31" s="0" t="s">
        <v>27</v>
      </c>
      <c r="C31" s="1" t="n">
        <v>1145</v>
      </c>
      <c r="D31" s="1" t="n">
        <v>102.17</v>
      </c>
      <c r="E31" s="1" t="n">
        <f aca="false">D30</f>
        <v>129.44</v>
      </c>
      <c r="F31" s="1" t="n">
        <v>59.99</v>
      </c>
      <c r="G31" s="9" t="n">
        <f aca="false">C31/3</f>
        <v>381.666666666667</v>
      </c>
      <c r="H31" s="1" t="n">
        <f aca="false">(E31+F31)/3</f>
        <v>63.1433333333333</v>
      </c>
      <c r="J31" s="2" t="n">
        <f aca="false">G31+H31</f>
        <v>444.81</v>
      </c>
      <c r="L31" s="3" t="n">
        <f aca="false">3 *J31</f>
        <v>1334.43</v>
      </c>
      <c r="O31" s="6" t="n">
        <v>444.81</v>
      </c>
      <c r="P31" s="7" t="n">
        <v>444.81</v>
      </c>
      <c r="S31" s="3" t="n">
        <f aca="false">S30 + L31 - (J31 + M31+ N31 + O31 + P31)</f>
        <v>337.783333333333</v>
      </c>
      <c r="V31" s="6" t="n">
        <f aca="false">V30 + J31 - O31</f>
        <v>-2.72666666666623</v>
      </c>
      <c r="W31" s="7" t="n">
        <f aca="false">W30 + J31 - P31</f>
        <v>0</v>
      </c>
    </row>
    <row r="32" customFormat="false" ht="15" hidden="false" customHeight="false" outlineLevel="0" collapsed="false">
      <c r="B32" s="0" t="s">
        <v>28</v>
      </c>
      <c r="C32" s="1" t="n">
        <v>1145</v>
      </c>
      <c r="D32" s="1" t="n">
        <v>75.1</v>
      </c>
      <c r="E32" s="1" t="n">
        <f aca="false">D31</f>
        <v>102.17</v>
      </c>
      <c r="F32" s="1" t="n">
        <v>59.99</v>
      </c>
      <c r="G32" s="9" t="n">
        <f aca="false">C32/3</f>
        <v>381.666666666667</v>
      </c>
      <c r="H32" s="1" t="n">
        <f aca="false">(E32+F32)/3</f>
        <v>54.0533333333333</v>
      </c>
      <c r="J32" s="2" t="n">
        <f aca="false">G32+H32</f>
        <v>435.72</v>
      </c>
      <c r="L32" s="3" t="n">
        <f aca="false">3 *J32</f>
        <v>1307.16</v>
      </c>
      <c r="O32" s="6" t="n">
        <v>433</v>
      </c>
      <c r="P32" s="7" t="n">
        <v>440</v>
      </c>
      <c r="S32" s="3" t="n">
        <f aca="false">S31 + L32 - (J32 + M32+ N32 + O32 + P32)</f>
        <v>336.223333333333</v>
      </c>
      <c r="V32" s="6" t="n">
        <f aca="false">V31 + J32 - O32</f>
        <v>-0.00666666666620586</v>
      </c>
      <c r="W32" s="7" t="n">
        <f aca="false">W31 + J32 - P32</f>
        <v>-4.27999999999997</v>
      </c>
    </row>
    <row r="33" customFormat="false" ht="15" hidden="false" customHeight="false" outlineLevel="0" collapsed="false">
      <c r="B33" s="0" t="s">
        <v>29</v>
      </c>
      <c r="C33" s="1" t="n">
        <v>1145</v>
      </c>
      <c r="D33" s="1" t="n">
        <v>94.57</v>
      </c>
      <c r="E33" s="1" t="n">
        <f aca="false">D32</f>
        <v>75.1</v>
      </c>
      <c r="F33" s="1" t="n">
        <v>59.99</v>
      </c>
      <c r="G33" s="9" t="n">
        <f aca="false">C33/3</f>
        <v>381.666666666667</v>
      </c>
      <c r="H33" s="1" t="n">
        <f aca="false">(E33+F33)/3</f>
        <v>45.03</v>
      </c>
      <c r="J33" s="2" t="n">
        <f aca="false">G33+H33</f>
        <v>426.696666666667</v>
      </c>
      <c r="L33" s="3" t="n">
        <f aca="false">3 *J33</f>
        <v>1280.09</v>
      </c>
      <c r="O33" s="6" t="n">
        <v>440</v>
      </c>
      <c r="P33" s="7" t="n">
        <v>420</v>
      </c>
      <c r="S33" s="3" t="n">
        <f aca="false">S32 + L33 - (J33 + M33+ N33 + O33 + P33)</f>
        <v>329.616666666667</v>
      </c>
      <c r="V33" s="6" t="n">
        <f aca="false">V32 + J33 - O33</f>
        <v>-13.3099999999995</v>
      </c>
      <c r="W33" s="7" t="n">
        <f aca="false">W32 + J33 - P33</f>
        <v>2.41666666666674</v>
      </c>
    </row>
    <row r="34" customFormat="false" ht="15" hidden="false" customHeight="false" outlineLevel="0" collapsed="false">
      <c r="B34" s="0" t="s">
        <v>30</v>
      </c>
      <c r="C34" s="1" t="n">
        <v>1145</v>
      </c>
      <c r="D34" s="1" t="n">
        <v>79.5</v>
      </c>
      <c r="E34" s="1" t="n">
        <f aca="false">D33</f>
        <v>94.57</v>
      </c>
      <c r="F34" s="1" t="n">
        <v>59.99</v>
      </c>
      <c r="G34" s="9" t="n">
        <f aca="false">C34/3</f>
        <v>381.666666666667</v>
      </c>
      <c r="H34" s="1" t="n">
        <f aca="false">(E34+F34)/3</f>
        <v>51.52</v>
      </c>
      <c r="J34" s="2" t="n">
        <f aca="false">G34+H34</f>
        <v>433.186666666667</v>
      </c>
      <c r="L34" s="3" t="n">
        <f aca="false">3 *J34</f>
        <v>1299.56</v>
      </c>
      <c r="O34" s="6" t="n">
        <v>420</v>
      </c>
      <c r="P34" s="7" t="n">
        <v>420</v>
      </c>
      <c r="S34" s="3" t="n">
        <f aca="false">S33 + L34 - (J34 + M34+ N34 + O34 + P34)</f>
        <v>355.99</v>
      </c>
      <c r="T34" s="4" t="n">
        <f aca="false">T30</f>
        <v>341.506666666667</v>
      </c>
      <c r="V34" s="6" t="n">
        <f aca="false">V33 + J34 - O34</f>
        <v>-0.123333333332823</v>
      </c>
      <c r="W34" s="7" t="n">
        <f aca="false">W33 + J34 - P34</f>
        <v>15.6033333333334</v>
      </c>
    </row>
    <row r="35" customFormat="false" ht="15" hidden="false" customHeight="false" outlineLevel="0" collapsed="false">
      <c r="B35" s="0" t="s">
        <v>31</v>
      </c>
      <c r="C35" s="1" t="n">
        <v>1145</v>
      </c>
      <c r="D35" s="1" t="n">
        <v>88.87</v>
      </c>
      <c r="E35" s="1" t="n">
        <f aca="false">D34</f>
        <v>79.5</v>
      </c>
      <c r="F35" s="1" t="n">
        <v>59.99</v>
      </c>
      <c r="G35" s="9" t="n">
        <f aca="false">C35/3</f>
        <v>381.666666666667</v>
      </c>
      <c r="H35" s="1" t="n">
        <f aca="false">(E35+F35)/3</f>
        <v>46.4966666666667</v>
      </c>
      <c r="J35" s="2" t="n">
        <f aca="false">G35+H35</f>
        <v>428.163333333333</v>
      </c>
      <c r="L35" s="3" t="n">
        <f aca="false">3 *J35</f>
        <v>1284.49</v>
      </c>
      <c r="S35" s="3" t="n">
        <f aca="false">S34 + L35 - (J35 + M35+ N35 + O35 + P35 + Q35)</f>
        <v>1212.31666666667</v>
      </c>
      <c r="T35" s="4" t="n">
        <f aca="false">T34 + J35 - M35</f>
        <v>769.67</v>
      </c>
      <c r="W35" s="7"/>
      <c r="X35" s="8" t="n">
        <v>0</v>
      </c>
    </row>
    <row r="36" customFormat="false" ht="15" hidden="false" customHeight="false" outlineLevel="0" collapsed="false">
      <c r="B36" s="0" t="s">
        <v>32</v>
      </c>
      <c r="C36" s="1" t="n">
        <v>1145</v>
      </c>
      <c r="D36" s="1" t="n">
        <v>104.95</v>
      </c>
      <c r="E36" s="1" t="n">
        <f aca="false">D35</f>
        <v>88.87</v>
      </c>
      <c r="F36" s="1" t="n">
        <v>59.99</v>
      </c>
      <c r="G36" s="9" t="n">
        <f aca="false">C36/3</f>
        <v>381.666666666667</v>
      </c>
      <c r="H36" s="1" t="n">
        <f aca="false">(E36+F36)/3</f>
        <v>49.62</v>
      </c>
      <c r="J36" s="2" t="n">
        <f aca="false">G36+H36</f>
        <v>431.286666666667</v>
      </c>
      <c r="L36" s="3" t="n">
        <f aca="false">3 *J36</f>
        <v>1293.86</v>
      </c>
      <c r="M36" s="4" t="n">
        <v>3800</v>
      </c>
      <c r="Q36" s="8" t="n">
        <f aca="false">381.67</f>
        <v>381.67</v>
      </c>
      <c r="S36" s="3" t="n">
        <f aca="false">S35 + L36 - (J36 + M36+ N36 + O36 + P36 + Q36)</f>
        <v>-2106.78</v>
      </c>
      <c r="T36" s="4" t="n">
        <f aca="false">T35 + J36 - M36</f>
        <v>-2599.04333333333</v>
      </c>
      <c r="W36" s="7"/>
      <c r="X36" s="11" t="n">
        <f aca="false">X35 + J36 - Q36</f>
        <v>49.6166666666667</v>
      </c>
    </row>
    <row r="37" customFormat="false" ht="15" hidden="false" customHeight="false" outlineLevel="0" collapsed="false">
      <c r="B37" s="0" t="s">
        <v>33</v>
      </c>
      <c r="C37" s="1" t="n">
        <v>1145</v>
      </c>
      <c r="D37" s="1" t="n">
        <v>130.52</v>
      </c>
      <c r="E37" s="1" t="n">
        <f aca="false">D36</f>
        <v>104.95</v>
      </c>
      <c r="F37" s="1" t="n">
        <v>59.99</v>
      </c>
      <c r="G37" s="9" t="n">
        <f aca="false">C37/3</f>
        <v>381.666666666667</v>
      </c>
      <c r="H37" s="1" t="n">
        <f aca="false">(E37+F37)/3</f>
        <v>54.98</v>
      </c>
      <c r="J37" s="2" t="n">
        <f aca="false">G37+H37</f>
        <v>436.646666666667</v>
      </c>
      <c r="L37" s="3" t="n">
        <f aca="false">3 *J37</f>
        <v>1309.94</v>
      </c>
      <c r="Q37" s="8" t="n">
        <f aca="false">381.67+49.62+54.97</f>
        <v>486.26</v>
      </c>
      <c r="S37" s="3" t="n">
        <f aca="false">S36 + L37 - (J37 + M37+ N37 + O37 + P37 + Q37)</f>
        <v>-1719.74666666667</v>
      </c>
      <c r="T37" s="4" t="n">
        <f aca="false">T36 + J37 - M37</f>
        <v>-2162.39666666667</v>
      </c>
      <c r="X37" s="11" t="n">
        <f aca="false">X36 + J37 - Q37</f>
        <v>0.00333333333338714</v>
      </c>
    </row>
    <row r="38" customFormat="false" ht="15" hidden="false" customHeight="false" outlineLevel="0" collapsed="false">
      <c r="A38" s="0" t="n">
        <v>2019</v>
      </c>
      <c r="B38" s="0" t="s">
        <v>22</v>
      </c>
      <c r="C38" s="1" t="n">
        <v>1145</v>
      </c>
      <c r="D38" s="1" t="n">
        <v>128</v>
      </c>
      <c r="E38" s="1" t="n">
        <f aca="false">D37</f>
        <v>130.52</v>
      </c>
      <c r="F38" s="1" t="n">
        <v>65.99</v>
      </c>
      <c r="G38" s="9" t="n">
        <f aca="false">C38/3</f>
        <v>381.666666666667</v>
      </c>
      <c r="H38" s="1" t="n">
        <f aca="false">(E38+F38)/3</f>
        <v>65.5033333333333</v>
      </c>
      <c r="J38" s="2" t="n">
        <f aca="false">G38+H38</f>
        <v>447.17</v>
      </c>
      <c r="L38" s="3" t="n">
        <f aca="false">3 *J38</f>
        <v>1341.51</v>
      </c>
      <c r="Q38" s="8" t="n">
        <f aca="false">381.67+63.5</f>
        <v>445.17</v>
      </c>
      <c r="S38" s="3" t="n">
        <f aca="false">S37 + L38 - (J38 + M38+ N38 + O38 + P38 + Q38)</f>
        <v>-1270.57666666667</v>
      </c>
      <c r="T38" s="4" t="n">
        <f aca="false">T37 + J38 - M38</f>
        <v>-1715.22666666667</v>
      </c>
      <c r="X38" s="11" t="n">
        <f aca="false">X37 + J38 - Q38</f>
        <v>2.00333333333339</v>
      </c>
    </row>
    <row r="39" customFormat="false" ht="15" hidden="false" customHeight="false" outlineLevel="0" collapsed="false">
      <c r="B39" s="0" t="s">
        <v>23</v>
      </c>
      <c r="C39" s="1" t="n">
        <v>1145</v>
      </c>
      <c r="D39" s="1" t="n">
        <v>161.32</v>
      </c>
      <c r="E39" s="1" t="n">
        <f aca="false">D38</f>
        <v>128</v>
      </c>
      <c r="F39" s="1" t="n">
        <v>65.99</v>
      </c>
      <c r="G39" s="9" t="n">
        <f aca="false">C39/3</f>
        <v>381.666666666667</v>
      </c>
      <c r="H39" s="1" t="n">
        <f aca="false">(E39+F39)/3</f>
        <v>64.6633333333333</v>
      </c>
      <c r="J39" s="2" t="n">
        <f aca="false">G39+H39</f>
        <v>446.33</v>
      </c>
      <c r="L39" s="3" t="n">
        <f aca="false">3 *J39</f>
        <v>1338.99</v>
      </c>
      <c r="Q39" s="8" t="n">
        <f aca="false">381.66+62.67</f>
        <v>444.33</v>
      </c>
      <c r="S39" s="3" t="n">
        <f aca="false">S38 + L39 - (J39 + M39+ N39 + O39 + P39 + Q39)</f>
        <v>-822.246666666667</v>
      </c>
      <c r="T39" s="4" t="n">
        <f aca="false">T38 + J39 - M39</f>
        <v>-1268.89666666667</v>
      </c>
      <c r="X39" s="11" t="n">
        <f aca="false">X38 + J39 - Q39</f>
        <v>4.00333333333339</v>
      </c>
    </row>
    <row r="40" customFormat="false" ht="13.8" hidden="false" customHeight="false" outlineLevel="0" collapsed="false">
      <c r="B40" s="0" t="s">
        <v>24</v>
      </c>
      <c r="C40" s="1" t="n">
        <v>1145</v>
      </c>
      <c r="D40" s="1" t="n">
        <v>194.78</v>
      </c>
      <c r="E40" s="1" t="n">
        <f aca="false">D39</f>
        <v>161.32</v>
      </c>
      <c r="F40" s="1" t="n">
        <v>65.99</v>
      </c>
      <c r="G40" s="9" t="n">
        <f aca="false">C40/3</f>
        <v>381.666666666667</v>
      </c>
      <c r="H40" s="1" t="n">
        <f aca="false">(E40+F40)/3</f>
        <v>75.77</v>
      </c>
      <c r="J40" s="2" t="n">
        <f aca="false">G40+H40</f>
        <v>457.436666666667</v>
      </c>
      <c r="L40" s="3" t="n">
        <f aca="false">3 *J40</f>
        <v>1372.31</v>
      </c>
      <c r="Q40" s="8" t="n">
        <f aca="false">381.67+73.77 + 2*15</f>
        <v>485.44</v>
      </c>
      <c r="S40" s="3" t="n">
        <f aca="false">S39 + L40 - (J40 + M40+ N40 + O40 + P40 + Q40)</f>
        <v>-392.813333333334</v>
      </c>
      <c r="T40" s="4" t="n">
        <f aca="false">T39 + J40 - M40</f>
        <v>-811.46</v>
      </c>
      <c r="X40" s="11" t="n">
        <f aca="false">X39 + J40 - Q40</f>
        <v>-23.9999999999999</v>
      </c>
    </row>
    <row r="41" customFormat="false" ht="13.8" hidden="false" customHeight="false" outlineLevel="0" collapsed="false">
      <c r="B41" s="0" t="s">
        <v>25</v>
      </c>
      <c r="C41" s="1" t="n">
        <v>1145</v>
      </c>
      <c r="D41" s="1" t="n">
        <v>147.07</v>
      </c>
      <c r="E41" s="1" t="n">
        <f aca="false">D40</f>
        <v>194.78</v>
      </c>
      <c r="F41" s="1" t="n">
        <v>65.99</v>
      </c>
      <c r="G41" s="9" t="n">
        <f aca="false">C41/3</f>
        <v>381.666666666667</v>
      </c>
      <c r="H41" s="1" t="n">
        <f aca="false">(E41+F41)/3</f>
        <v>86.9233333333333</v>
      </c>
      <c r="J41" s="2" t="n">
        <f aca="false">G41+H41</f>
        <v>468.59</v>
      </c>
      <c r="L41" s="3" t="n">
        <f aca="false">3 *J41</f>
        <v>1405.77</v>
      </c>
      <c r="M41" s="4" t="n">
        <v>100</v>
      </c>
      <c r="S41" s="3" t="n">
        <f aca="false">S40 + L41 - (J41 + M41+ N41 + O41 + P41 + Q41)</f>
        <v>444.366666666667</v>
      </c>
      <c r="T41" s="4" t="n">
        <f aca="false">T40 + J41 - M41</f>
        <v>-442.87</v>
      </c>
      <c r="X41" s="11" t="n">
        <f aca="false">X40 + J41 - Q41</f>
        <v>444.590000000001</v>
      </c>
    </row>
    <row r="42" customFormat="false" ht="13.8" hidden="false" customHeight="false" outlineLevel="0" collapsed="false">
      <c r="B42" s="0" t="s">
        <v>26</v>
      </c>
      <c r="C42" s="1" t="n">
        <v>1145</v>
      </c>
      <c r="D42" s="1" t="n">
        <v>136.3</v>
      </c>
      <c r="E42" s="1" t="n">
        <f aca="false">D41</f>
        <v>147.07</v>
      </c>
      <c r="F42" s="1" t="n">
        <v>65.99</v>
      </c>
      <c r="G42" s="9" t="n">
        <f aca="false">C42/3</f>
        <v>381.666666666667</v>
      </c>
      <c r="H42" s="1" t="n">
        <f aca="false">(E42+F42)/3</f>
        <v>71.02</v>
      </c>
      <c r="I42" s="1" t="n">
        <v>15</v>
      </c>
      <c r="J42" s="2" t="n">
        <f aca="false">G42+H42</f>
        <v>452.686666666667</v>
      </c>
      <c r="L42" s="3" t="n">
        <f aca="false">3 *J42</f>
        <v>1358.06</v>
      </c>
      <c r="Q42" s="8" t="n">
        <f aca="false">2*381.67 + 86.92 + 71.02 + 6</f>
        <v>927.28</v>
      </c>
      <c r="S42" s="3" t="n">
        <f aca="false">S41 + L42 - (J42 + M42+ N42 + O42 + P42 + Q42) + I42</f>
        <v>437.460000000001</v>
      </c>
      <c r="T42" s="4" t="n">
        <f aca="false">T41 + J42 - M42</f>
        <v>9.81666666666735</v>
      </c>
      <c r="X42" s="11" t="n">
        <f aca="false">X41 + J42 - Q42 + I42</f>
        <v>-15.0033333333324</v>
      </c>
    </row>
    <row r="43" customFormat="false" ht="13.8" hidden="false" customHeight="false" outlineLevel="0" collapsed="false">
      <c r="B43" s="0" t="s">
        <v>27</v>
      </c>
      <c r="C43" s="1" t="n">
        <v>1145</v>
      </c>
      <c r="D43" s="1" t="n">
        <v>132.13</v>
      </c>
      <c r="E43" s="1" t="n">
        <f aca="false">D42</f>
        <v>136.3</v>
      </c>
      <c r="F43" s="1" t="n">
        <v>65.99</v>
      </c>
      <c r="G43" s="9" t="n">
        <f aca="false">C43/3</f>
        <v>381.666666666667</v>
      </c>
      <c r="H43" s="1" t="n">
        <f aca="false">(E43+F43)/3</f>
        <v>67.43</v>
      </c>
      <c r="I43" s="1" t="n">
        <v>15</v>
      </c>
      <c r="J43" s="2" t="n">
        <f aca="false">G43+H43</f>
        <v>449.096666666667</v>
      </c>
      <c r="L43" s="3" t="n">
        <f aca="false">3 *J43</f>
        <v>1347.29</v>
      </c>
      <c r="M43" s="4" t="n">
        <v>1754</v>
      </c>
      <c r="Q43" s="8" t="n">
        <f aca="false">381.67 + 67.43</f>
        <v>449.1</v>
      </c>
      <c r="S43" s="3" t="n">
        <f aca="false">S42 + L43 - (J43 + M43+ N43 + O43 + P43 + Q43) + I43</f>
        <v>-852.446666666665</v>
      </c>
      <c r="T43" s="4" t="n">
        <f aca="false">T42 + J43 - M43</f>
        <v>-1295.08666666667</v>
      </c>
      <c r="X43" s="11" t="n">
        <f aca="false">X42 + J43 - Q43 + I43</f>
        <v>-0.00666666666541005</v>
      </c>
    </row>
    <row r="44" customFormat="false" ht="13.8" hidden="false" customHeight="false" outlineLevel="0" collapsed="false">
      <c r="B44" s="0" t="s">
        <v>28</v>
      </c>
      <c r="C44" s="1" t="n">
        <v>1145</v>
      </c>
      <c r="D44" s="1" t="n">
        <v>89.4</v>
      </c>
      <c r="E44" s="1" t="n">
        <f aca="false">D43</f>
        <v>132.13</v>
      </c>
      <c r="F44" s="1" t="n">
        <v>65.99</v>
      </c>
      <c r="G44" s="9" t="n">
        <f aca="false">C44/3</f>
        <v>381.666666666667</v>
      </c>
      <c r="H44" s="1" t="n">
        <f aca="false">(E44+F44)/3</f>
        <v>66.04</v>
      </c>
      <c r="I44" s="1" t="n">
        <v>15</v>
      </c>
      <c r="J44" s="2" t="n">
        <f aca="false">G44+H44</f>
        <v>447.706666666667</v>
      </c>
      <c r="L44" s="3" t="n">
        <f aca="false">3 *J44</f>
        <v>1343.12</v>
      </c>
      <c r="Q44" s="8" t="n">
        <v>381.67</v>
      </c>
      <c r="S44" s="3" t="n">
        <f aca="false">S43 + L44 - (J44 + M44+ N44 + O44 + P44 + Q44) + I44</f>
        <v>-323.703333333331</v>
      </c>
      <c r="T44" s="4" t="n">
        <f aca="false">T43 + J44 - M44</f>
        <v>-847.379999999999</v>
      </c>
      <c r="X44" s="11" t="n">
        <f aca="false">X43 + J44 - Q44 + I44</f>
        <v>81.0300000000016</v>
      </c>
    </row>
    <row r="45" customFormat="false" ht="13.8" hidden="false" customHeight="false" outlineLevel="0" collapsed="false">
      <c r="B45" s="0" t="s">
        <v>29</v>
      </c>
      <c r="C45" s="1" t="n">
        <v>1145</v>
      </c>
      <c r="D45" s="1" t="n">
        <v>68.34</v>
      </c>
      <c r="E45" s="1" t="n">
        <f aca="false">D44</f>
        <v>89.4</v>
      </c>
      <c r="F45" s="1" t="n">
        <v>65.99</v>
      </c>
      <c r="G45" s="9" t="n">
        <f aca="false">C45/3</f>
        <v>381.666666666667</v>
      </c>
      <c r="H45" s="1" t="n">
        <f aca="false">(E45+F45)/3</f>
        <v>51.7966666666667</v>
      </c>
      <c r="I45" s="1" t="n">
        <v>15</v>
      </c>
      <c r="J45" s="2" t="n">
        <f aca="false">G45+H45</f>
        <v>433.463333333334</v>
      </c>
      <c r="L45" s="3" t="n">
        <f aca="false">3 *J45</f>
        <v>1300.39</v>
      </c>
      <c r="S45" s="3" t="n">
        <f aca="false">S44 + L45 - (J45 + M45+ N45 + O45 + P45 + Q45) + I45</f>
        <v>558.223333333337</v>
      </c>
      <c r="T45" s="4" t="n">
        <f aca="false">T44 + J45 - M45</f>
        <v>-413.916666666665</v>
      </c>
      <c r="X45" s="11" t="n">
        <f aca="false">X44 + J45 - Q45 + I45</f>
        <v>529.493333333335</v>
      </c>
    </row>
    <row r="46" customFormat="false" ht="13.8" hidden="false" customHeight="false" outlineLevel="0" collapsed="false">
      <c r="B46" s="0" t="s">
        <v>30</v>
      </c>
      <c r="C46" s="1" t="n">
        <v>1145</v>
      </c>
      <c r="D46" s="1" t="n">
        <v>63.6</v>
      </c>
      <c r="E46" s="1" t="n">
        <f aca="false">D45</f>
        <v>68.34</v>
      </c>
      <c r="F46" s="1" t="n">
        <v>65.99</v>
      </c>
      <c r="G46" s="9" t="n">
        <f aca="false">C46/3</f>
        <v>381.666666666667</v>
      </c>
      <c r="H46" s="1" t="n">
        <f aca="false">(E46+F46)/3</f>
        <v>44.7766666666667</v>
      </c>
      <c r="I46" s="1" t="n">
        <v>15</v>
      </c>
      <c r="J46" s="2" t="n">
        <f aca="false">G46+H46</f>
        <v>426.443333333334</v>
      </c>
      <c r="L46" s="3" t="n">
        <f aca="false">3 *J46</f>
        <v>1279.33</v>
      </c>
      <c r="S46" s="3" t="n">
        <f aca="false">S45 + L46 - (J46 + M46+ N46 + O46 + P46 + Q46) + I46</f>
        <v>1426.11</v>
      </c>
      <c r="T46" s="4" t="n">
        <f aca="false">T45 + J46 - M46</f>
        <v>12.5266666666687</v>
      </c>
      <c r="X46" s="11" t="n">
        <f aca="false">X45 + J46 - Q46 + I46</f>
        <v>970.936666666669</v>
      </c>
    </row>
    <row r="47" customFormat="false" ht="13.8" hidden="false" customHeight="false" outlineLevel="0" collapsed="false">
      <c r="B47" s="0" t="s">
        <v>31</v>
      </c>
      <c r="C47" s="1" t="n">
        <v>1145</v>
      </c>
      <c r="D47" s="1" t="n">
        <v>45.6</v>
      </c>
      <c r="E47" s="1" t="n">
        <f aca="false">D46</f>
        <v>63.6</v>
      </c>
      <c r="F47" s="1" t="n">
        <v>65.99</v>
      </c>
      <c r="G47" s="9" t="n">
        <f aca="false">C47/3</f>
        <v>381.666666666667</v>
      </c>
      <c r="H47" s="1" t="n">
        <f aca="false">(E47+F47)/3</f>
        <v>43.1966666666667</v>
      </c>
      <c r="J47" s="2" t="n">
        <f aca="false">G47+H47</f>
        <v>424.863333333333</v>
      </c>
      <c r="L47" s="3" t="n">
        <f aca="false">3 *J47</f>
        <v>1274.59</v>
      </c>
      <c r="Q47" s="8" t="n">
        <v>1389.8</v>
      </c>
      <c r="S47" s="3" t="n">
        <f aca="false">S46 + L47 - (J47 + M47+ N47 + O47 + P47 + Q47) + I47</f>
        <v>886.036666666671</v>
      </c>
      <c r="T47" s="4" t="n">
        <f aca="false">T46 + J47 - M47</f>
        <v>437.390000000002</v>
      </c>
      <c r="X47" s="11" t="n">
        <f aca="false">X46 + J47 - Q47 + I47</f>
        <v>6.00000000000205</v>
      </c>
    </row>
    <row r="48" customFormat="false" ht="13.8" hidden="false" customHeight="false" outlineLevel="0" collapsed="false">
      <c r="B48" s="0" t="s">
        <v>32</v>
      </c>
      <c r="C48" s="1" t="n">
        <v>1145</v>
      </c>
      <c r="D48" s="1" t="n">
        <v>147.67</v>
      </c>
      <c r="E48" s="1" t="n">
        <f aca="false">D47</f>
        <v>45.6</v>
      </c>
      <c r="F48" s="1" t="n">
        <v>65.99</v>
      </c>
      <c r="G48" s="9" t="n">
        <f aca="false">C48/3</f>
        <v>381.666666666667</v>
      </c>
      <c r="H48" s="1" t="n">
        <f aca="false">(E48+F48)/3</f>
        <v>37.1966666666667</v>
      </c>
      <c r="J48" s="2" t="n">
        <f aca="false">G48+H48</f>
        <v>418.863333333333</v>
      </c>
      <c r="L48" s="3" t="n">
        <f aca="false">3 *J48</f>
        <v>1256.59</v>
      </c>
      <c r="Q48" s="8" t="n">
        <v>424.86</v>
      </c>
      <c r="S48" s="3" t="n">
        <f aca="false">S47 + L48 - (J48 + M48+ N48 + O48 + P48 + Q48) + I48</f>
        <v>1298.90333333334</v>
      </c>
      <c r="T48" s="4" t="n">
        <f aca="false">T47 + J48 - M48</f>
        <v>856.253333333335</v>
      </c>
      <c r="X48" s="11" t="n">
        <f aca="false">X47 + J48 - Q48 + I48</f>
        <v>0.00333333333537666</v>
      </c>
    </row>
    <row r="49" customFormat="false" ht="13.8" hidden="false" customHeight="false" outlineLevel="0" collapsed="false">
      <c r="B49" s="0" t="s">
        <v>33</v>
      </c>
      <c r="C49" s="1" t="n">
        <v>1145</v>
      </c>
      <c r="D49" s="1" t="n">
        <v>149.67</v>
      </c>
      <c r="E49" s="1" t="n">
        <f aca="false">D48</f>
        <v>147.67</v>
      </c>
      <c r="F49" s="1" t="n">
        <v>65.99</v>
      </c>
      <c r="G49" s="9" t="n">
        <f aca="false">C49/3</f>
        <v>381.666666666667</v>
      </c>
      <c r="H49" s="1" t="n">
        <f aca="false">(E49+F49)/3</f>
        <v>71.22</v>
      </c>
      <c r="J49" s="2" t="n">
        <f aca="false">G49+H49</f>
        <v>452.886666666667</v>
      </c>
      <c r="L49" s="3" t="n">
        <f aca="false">3 *J49</f>
        <v>1358.66</v>
      </c>
      <c r="S49" s="3" t="n">
        <f aca="false">S48 + L49 - (J49 + M49+ N49 + O49 + P49 + Q49) + I49</f>
        <v>2204.67666666667</v>
      </c>
      <c r="X49" s="11" t="n">
        <f aca="false">X48 + J49 - Q49 + I49</f>
        <v>452.890000000002</v>
      </c>
    </row>
    <row r="50" customFormat="false" ht="13.8" hidden="false" customHeight="false" outlineLevel="0" collapsed="false">
      <c r="A50" s="0" t="n">
        <v>2020</v>
      </c>
      <c r="B50" s="0" t="s">
        <v>22</v>
      </c>
      <c r="C50" s="1" t="n">
        <v>1145</v>
      </c>
      <c r="E50" s="1" t="n">
        <f aca="false">D49</f>
        <v>149.67</v>
      </c>
      <c r="F50" s="1" t="n">
        <v>65.99</v>
      </c>
      <c r="G50" s="9" t="n">
        <f aca="false">C50/3</f>
        <v>381.666666666667</v>
      </c>
      <c r="H50" s="1" t="n">
        <f aca="false">(E50+F50)/3</f>
        <v>71.8866666666667</v>
      </c>
      <c r="J50" s="2" t="n">
        <f aca="false">G50+H50</f>
        <v>453.553333333333</v>
      </c>
      <c r="L50" s="3" t="n">
        <f aca="false">3 *J50</f>
        <v>1360.66</v>
      </c>
      <c r="S50" s="3" t="n">
        <f aca="false">S49 + L50 - (J50 + M50+ N50 + O50 + P50 + Q50) + I50</f>
        <v>3111.78333333334</v>
      </c>
      <c r="X50" s="11" t="n">
        <f aca="false">X49 + J50 - Q50 + I50</f>
        <v>906.443333333336</v>
      </c>
    </row>
    <row r="51" customFormat="false" ht="13.8" hidden="false" customHeight="false" outlineLevel="0" collapsed="false">
      <c r="B51" s="0" t="s">
        <v>23</v>
      </c>
      <c r="C51" s="1" t="n">
        <v>1145</v>
      </c>
    </row>
    <row r="52" customFormat="false" ht="13.8" hidden="false" customHeight="false" outlineLevel="0" collapsed="false">
      <c r="B52" s="0" t="s">
        <v>24</v>
      </c>
      <c r="C52" s="1" t="n">
        <v>1145</v>
      </c>
    </row>
    <row r="53" customFormat="false" ht="13.8" hidden="false" customHeight="false" outlineLevel="0" collapsed="false">
      <c r="B53" s="0" t="s">
        <v>25</v>
      </c>
      <c r="C53" s="1" t="n">
        <v>1145</v>
      </c>
    </row>
    <row r="54" customFormat="false" ht="13.8" hidden="false" customHeight="false" outlineLevel="0" collapsed="false">
      <c r="B54" s="0" t="s">
        <v>26</v>
      </c>
      <c r="C54" s="1" t="n">
        <v>1145</v>
      </c>
    </row>
    <row r="55" customFormat="false" ht="13.8" hidden="false" customHeight="false" outlineLevel="0" collapsed="false">
      <c r="B55" s="0" t="s">
        <v>27</v>
      </c>
      <c r="C55" s="1" t="n">
        <v>1145</v>
      </c>
    </row>
    <row r="56" customFormat="false" ht="13.8" hidden="false" customHeight="false" outlineLevel="0" collapsed="false">
      <c r="B56" s="0" t="s">
        <v>28</v>
      </c>
      <c r="C56" s="1" t="n">
        <v>1145</v>
      </c>
    </row>
    <row r="57" customFormat="false" ht="13.8" hidden="false" customHeight="false" outlineLevel="0" collapsed="false">
      <c r="B57" s="0" t="s">
        <v>29</v>
      </c>
      <c r="C57" s="1" t="n">
        <v>1145</v>
      </c>
    </row>
    <row r="58" customFormat="false" ht="13.8" hidden="false" customHeight="false" outlineLevel="0" collapsed="false">
      <c r="B58" s="0" t="s">
        <v>30</v>
      </c>
      <c r="C58" s="1" t="n">
        <v>1145</v>
      </c>
    </row>
    <row r="59" customFormat="false" ht="13.8" hidden="false" customHeight="false" outlineLevel="0" collapsed="false">
      <c r="B59" s="0" t="s">
        <v>31</v>
      </c>
      <c r="C59" s="1" t="n">
        <v>1145</v>
      </c>
    </row>
    <row r="60" customFormat="false" ht="13.8" hidden="false" customHeight="false" outlineLevel="0" collapsed="false">
      <c r="B60" s="0" t="s">
        <v>32</v>
      </c>
      <c r="C60" s="1" t="n">
        <v>1145</v>
      </c>
    </row>
    <row r="61" customFormat="false" ht="13.8" hidden="false" customHeight="false" outlineLevel="0" collapsed="false">
      <c r="B61" s="0" t="s">
        <v>33</v>
      </c>
      <c r="C61" s="1" t="n">
        <v>1145</v>
      </c>
    </row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11839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2018-01-04T19:55:49Z</dcterms:created>
  <dc:creator>Roy Smart</dc:creator>
  <dc:description/>
  <dc:language>en-US</dc:language>
  <cp:lastModifiedBy/>
  <dcterms:modified xsi:type="dcterms:W3CDTF">2020-01-09T13:52:16Z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