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ts\Documents\Hayes\"/>
    </mc:Choice>
  </mc:AlternateContent>
  <xr:revisionPtr revIDLastSave="0" documentId="13_ncr:1_{FDB6BAF7-FAD9-4FDB-9E55-D3D647AC3B6B}" xr6:coauthVersionLast="36" xr6:coauthVersionMax="36" xr10:uidLastSave="{00000000-0000-0000-0000-000000000000}"/>
  <bookViews>
    <workbookView xWindow="0" yWindow="0" windowWidth="11680" windowHeight="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0" i="1" l="1"/>
  <c r="P39" i="1"/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9" i="1"/>
  <c r="R9" i="1" s="1"/>
  <c r="R10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I9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9" i="1"/>
  <c r="E40" i="1"/>
  <c r="E41" i="1"/>
  <c r="R11" i="1" l="1"/>
  <c r="R12" i="1" s="1"/>
  <c r="P38" i="1"/>
  <c r="P37" i="1"/>
  <c r="E39" i="1"/>
  <c r="E38" i="1" l="1"/>
  <c r="P36" i="1" l="1"/>
  <c r="E36" i="1"/>
  <c r="E37" i="1"/>
  <c r="W36" i="1" l="1"/>
  <c r="E34" i="1"/>
  <c r="E35" i="1"/>
  <c r="W37" i="1" l="1"/>
  <c r="W38" i="1" s="1"/>
  <c r="W39" i="1" s="1"/>
  <c r="W40" i="1" s="1"/>
  <c r="E33" i="1"/>
  <c r="E32" i="1" l="1"/>
  <c r="E31" i="1" l="1"/>
  <c r="V31" i="1" l="1"/>
  <c r="V32" i="1" s="1"/>
  <c r="V33" i="1" s="1"/>
  <c r="V34" i="1" s="1"/>
  <c r="E30" i="1"/>
  <c r="E29" i="1" l="1"/>
  <c r="E27" i="1" l="1"/>
  <c r="E2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9" i="1"/>
  <c r="U19" i="1" l="1"/>
  <c r="U20" i="1" l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T9" i="1"/>
  <c r="T10" i="1" s="1"/>
  <c r="T11" i="1" s="1"/>
  <c r="T12" i="1" s="1"/>
  <c r="T13" i="1" s="1"/>
  <c r="T14" i="1" s="1"/>
  <c r="T15" i="1" s="1"/>
  <c r="T16" i="1" s="1"/>
  <c r="T17" i="1" s="1"/>
  <c r="T18" i="1" s="1"/>
  <c r="S9" i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R13" i="1"/>
  <c r="R14" i="1" s="1"/>
  <c r="R15" i="1" s="1"/>
  <c r="R16" i="1" l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l="1"/>
  <c r="R37" i="1" s="1"/>
  <c r="R38" i="1" s="1"/>
  <c r="R39" i="1" s="1"/>
  <c r="R40" i="1" s="1"/>
</calcChain>
</file>

<file path=xl/sharedStrings.xml><?xml version="1.0" encoding="utf-8"?>
<sst xmlns="http://schemas.openxmlformats.org/spreadsheetml/2006/main" count="69" uniqueCount="33">
  <si>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</si>
  <si>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</si>
  <si>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</si>
  <si>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</si>
  <si>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</si>
  <si>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</si>
  <si>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</si>
  <si>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</si>
  <si>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</si>
  <si>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</si>
  <si>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</si>
  <si>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</si>
  <si>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</si>
  <si>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</si>
  <si>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Rent</t>
  </si>
  <si>
    <t>Internet</t>
  </si>
  <si>
    <t>Per Roomie</t>
  </si>
  <si>
    <t>Roy Paid</t>
  </si>
  <si>
    <t>Onno Paid</t>
  </si>
  <si>
    <t>Onno Balance</t>
  </si>
  <si>
    <t>Roy Balance</t>
  </si>
  <si>
    <t>Nevin Paid</t>
  </si>
  <si>
    <t>Nevin Balance</t>
  </si>
  <si>
    <t>Nick Paid</t>
  </si>
  <si>
    <t>Nick Balance</t>
  </si>
  <si>
    <t>Chan Balance</t>
  </si>
  <si>
    <t>Chan Paid</t>
  </si>
  <si>
    <t>Cappy Paid</t>
  </si>
  <si>
    <t>Cappy Balance</t>
  </si>
  <si>
    <t>Rent per roomie</t>
  </si>
  <si>
    <t>Power</t>
  </si>
  <si>
    <t>Shifted Power</t>
  </si>
  <si>
    <t>Utilities per roomie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</si>
</sst>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BD1FB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6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7" borderId="0" xfId="1" applyNumberFormat="1" applyFont="1" applyFill="1"/>
    <xf numFmtId="164" fontId="0" fillId="8" borderId="0" xfId="0" applyNumberFormat="1" applyFill="1"/>
    <xf numFmtId="164" fontId="0" fillId="7" borderId="0" xfId="0" applyNumberFormat="1" applyFill="1"/>
    <xf numFmtId="164" fontId="0" fillId="8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FFFF"/>
      <color rgb="FFEBD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zoomScale="85" zoomScaleNormal="85" workbookViewId="0">
      <pane xSplit="2" ySplit="1" topLeftCell="I26" activePane="bottomRight" state="frozen"/>
      <selection pane="topRight" activeCell="C1" sqref="C1"/>
      <selection pane="bottomLeft" activeCell="A2" sqref="A2"/>
      <selection pane="bottomRight" activeCell="A40" sqref="A40:XFD40"/>
    </sheetView>
  </sheetViews>
  <sheetFormatPr defaultRowHeight="14.5" x14ac:dyDescent="0.35"/>
  <cols>
    <col min="1" max="1" width="7" customWidth="1"/>
    <col min="2" max="2" width="9.90625" bestFit="1" customWidth="1"/>
    <col min="3" max="3" width="14.36328125" style="1" customWidth="1"/>
    <col min="4" max="4" width="7.90625" style="1" bestFit="1" customWidth="1"/>
    <col min="5" max="5" width="13.453125" style="1" bestFit="1" customWidth="1"/>
    <col min="6" max="6" width="7.6328125" style="1" bestFit="1" customWidth="1"/>
    <col min="8" max="8" width="9.90625" style="1" customWidth="1"/>
    <col min="9" max="9" width="10.453125" style="3" bestFit="1" customWidth="1"/>
    <col min="10" max="10" width="16.6328125" style="1" customWidth="1"/>
    <col min="11" max="11" width="9.54296875" style="4" bestFit="1" customWidth="1"/>
    <col min="12" max="12" width="9.54296875" style="5" bestFit="1" customWidth="1"/>
    <col min="13" max="13" width="9.6328125" style="6" bestFit="1" customWidth="1"/>
    <col min="14" max="14" width="9.54296875" style="7" bestFit="1" customWidth="1"/>
    <col min="15" max="15" width="13.08984375" style="8" customWidth="1"/>
    <col min="16" max="16" width="12.36328125" style="9" customWidth="1"/>
    <col min="17" max="17" width="8.7265625" style="2"/>
    <col min="18" max="18" width="12.6328125" style="4" customWidth="1"/>
    <col min="19" max="19" width="12.36328125" style="5" customWidth="1"/>
    <col min="20" max="20" width="12.453125" style="6" customWidth="1"/>
    <col min="21" max="21" width="11.26953125" style="7" bestFit="1" customWidth="1"/>
    <col min="22" max="22" width="13.54296875" style="10" customWidth="1"/>
    <col min="23" max="23" width="13.36328125" style="9" customWidth="1"/>
  </cols>
  <sheetData>
    <row r="1" spans="1:23" x14ac:dyDescent="0.35">
      <c r="A1" t="s">
        <v>12</v>
      </c>
      <c r="B1" t="s">
        <v>13</v>
      </c>
      <c r="C1" s="1" t="s">
        <v>14</v>
      </c>
      <c r="D1" s="1" t="s">
        <v>30</v>
      </c>
      <c r="E1" s="1" t="s">
        <v>31</v>
      </c>
      <c r="F1" s="1" t="s">
        <v>15</v>
      </c>
      <c r="G1" s="1" t="s">
        <v>29</v>
      </c>
      <c r="H1" s="1" t="s">
        <v>32</v>
      </c>
      <c r="I1" s="3" t="s">
        <v>16</v>
      </c>
      <c r="K1" s="4" t="s">
        <v>17</v>
      </c>
      <c r="L1" s="5" t="s">
        <v>18</v>
      </c>
      <c r="M1" s="6" t="s">
        <v>21</v>
      </c>
      <c r="N1" s="7" t="s">
        <v>23</v>
      </c>
      <c r="O1" s="8" t="s">
        <v>26</v>
      </c>
      <c r="P1" s="9" t="s">
        <v>27</v>
      </c>
      <c r="R1" s="4" t="s">
        <v>20</v>
      </c>
      <c r="S1" s="5" t="s">
        <v>19</v>
      </c>
      <c r="T1" s="6" t="s">
        <v>22</v>
      </c>
      <c r="U1" s="7" t="s">
        <v>24</v>
      </c>
      <c r="V1" s="10" t="s">
        <v>25</v>
      </c>
      <c r="W1" s="9" t="s">
        <v>28</v>
      </c>
    </row>
    <row r="2" spans="1:23" x14ac:dyDescent="0.35">
      <c r="A2">
        <v>2016</v>
      </c>
      <c r="B2" t="s">
        <v>0</v>
      </c>
    </row>
    <row r="3" spans="1:23" x14ac:dyDescent="0.35">
      <c r="B3" t="s">
        <v>1</v>
      </c>
    </row>
    <row r="4" spans="1:23" x14ac:dyDescent="0.35">
      <c r="B4" t="s">
        <v>2</v>
      </c>
    </row>
    <row r="5" spans="1:23" x14ac:dyDescent="0.35">
      <c r="B5" t="s">
        <v>3</v>
      </c>
    </row>
    <row r="6" spans="1:23" x14ac:dyDescent="0.35">
      <c r="B6" t="s">
        <v>4</v>
      </c>
    </row>
    <row r="7" spans="1:23" x14ac:dyDescent="0.35">
      <c r="B7" t="s">
        <v>5</v>
      </c>
    </row>
    <row r="8" spans="1:23" x14ac:dyDescent="0.35">
      <c r="B8" t="s">
        <v>6</v>
      </c>
      <c r="D8" s="1">
        <v>79.540000000000006</v>
      </c>
    </row>
    <row r="9" spans="1:23" x14ac:dyDescent="0.35">
      <c r="B9" t="s">
        <v>7</v>
      </c>
      <c r="C9" s="1">
        <v>1125</v>
      </c>
      <c r="D9" s="1">
        <v>87.26</v>
      </c>
      <c r="E9" s="1">
        <f>D8</f>
        <v>79.540000000000006</v>
      </c>
      <c r="F9" s="1">
        <v>59.99</v>
      </c>
      <c r="G9" s="2">
        <f>C9/3</f>
        <v>375</v>
      </c>
      <c r="H9" s="1">
        <f>(E9+F9)/3</f>
        <v>46.51</v>
      </c>
      <c r="I9" s="3">
        <f>G9+H9</f>
        <v>421.51</v>
      </c>
      <c r="K9" s="4">
        <f>3 *I9</f>
        <v>1264.53</v>
      </c>
      <c r="L9" s="5">
        <v>420</v>
      </c>
      <c r="M9" s="6">
        <v>422</v>
      </c>
      <c r="R9" s="4">
        <f>R8 + K9 - (I9 + L9+ M9 + N9)</f>
        <v>1.0199999999999818</v>
      </c>
      <c r="S9" s="5">
        <f t="shared" ref="S9:S30" si="0">S8 + I9 - L9</f>
        <v>1.5099999999999909</v>
      </c>
      <c r="T9" s="6">
        <f t="shared" ref="T9:T18" si="1">T8 + I9 - M9</f>
        <v>-0.49000000000000909</v>
      </c>
    </row>
    <row r="10" spans="1:23" x14ac:dyDescent="0.35">
      <c r="B10" t="s">
        <v>8</v>
      </c>
      <c r="C10" s="1">
        <v>1125</v>
      </c>
      <c r="D10" s="1">
        <v>80.03</v>
      </c>
      <c r="E10" s="1">
        <f t="shared" ref="E10:E41" si="2">D9</f>
        <v>87.26</v>
      </c>
      <c r="F10" s="1">
        <v>59.99</v>
      </c>
      <c r="G10" s="2">
        <f t="shared" ref="G10:G41" si="3">C10/3</f>
        <v>375</v>
      </c>
      <c r="H10" s="1">
        <f t="shared" ref="H10:H41" si="4">(E10+F10)/3</f>
        <v>49.083333333333336</v>
      </c>
      <c r="I10" s="3">
        <f t="shared" ref="I10:I41" si="5">G10+H10</f>
        <v>424.08333333333331</v>
      </c>
      <c r="K10" s="4">
        <f t="shared" ref="K10:K40" si="6">3 *I10</f>
        <v>1272.25</v>
      </c>
      <c r="L10" s="5">
        <v>424</v>
      </c>
      <c r="M10" s="6">
        <v>424</v>
      </c>
      <c r="R10" s="4">
        <f>R9 + K10 - (I10 + L10+ M10 + N10)</f>
        <v>1.1866666666667243</v>
      </c>
      <c r="S10" s="5">
        <f t="shared" si="0"/>
        <v>1.5933333333333053</v>
      </c>
      <c r="T10" s="6">
        <f t="shared" si="1"/>
        <v>-0.40666666666669471</v>
      </c>
    </row>
    <row r="11" spans="1:23" x14ac:dyDescent="0.35">
      <c r="B11" t="s">
        <v>9</v>
      </c>
      <c r="C11" s="1">
        <v>1125</v>
      </c>
      <c r="D11" s="1">
        <v>88.33</v>
      </c>
      <c r="E11" s="1">
        <f t="shared" si="2"/>
        <v>80.03</v>
      </c>
      <c r="F11" s="1">
        <v>59.99</v>
      </c>
      <c r="G11" s="2">
        <f t="shared" si="3"/>
        <v>375</v>
      </c>
      <c r="H11" s="1">
        <f t="shared" si="4"/>
        <v>46.673333333333339</v>
      </c>
      <c r="I11" s="3">
        <f t="shared" si="5"/>
        <v>421.67333333333335</v>
      </c>
      <c r="K11" s="4">
        <f t="shared" si="6"/>
        <v>1265.02</v>
      </c>
      <c r="M11" s="6">
        <v>421.67</v>
      </c>
      <c r="R11" s="4">
        <f>R10 + K11 - (I11 + L11+ M11 + N11)</f>
        <v>422.86333333333334</v>
      </c>
      <c r="S11" s="5">
        <f t="shared" si="0"/>
        <v>423.26666666666665</v>
      </c>
      <c r="T11" s="6">
        <f t="shared" si="1"/>
        <v>-0.40333333333336441</v>
      </c>
    </row>
    <row r="12" spans="1:23" x14ac:dyDescent="0.35">
      <c r="B12" t="s">
        <v>10</v>
      </c>
      <c r="C12" s="1">
        <v>1125</v>
      </c>
      <c r="D12" s="1">
        <v>101.95</v>
      </c>
      <c r="E12" s="1">
        <f t="shared" si="2"/>
        <v>88.33</v>
      </c>
      <c r="F12" s="1">
        <v>59.99</v>
      </c>
      <c r="G12" s="2">
        <f t="shared" si="3"/>
        <v>375</v>
      </c>
      <c r="H12" s="1">
        <f t="shared" si="4"/>
        <v>49.44</v>
      </c>
      <c r="I12" s="3">
        <f t="shared" si="5"/>
        <v>424.44</v>
      </c>
      <c r="K12" s="4">
        <f t="shared" si="6"/>
        <v>1273.32</v>
      </c>
      <c r="R12" s="4">
        <f>R11 + K12 - (I12 + L12+ M12 + N12)</f>
        <v>1271.7433333333333</v>
      </c>
      <c r="S12" s="5">
        <f t="shared" si="0"/>
        <v>847.70666666666671</v>
      </c>
      <c r="T12" s="6">
        <f t="shared" si="1"/>
        <v>424.03666666666663</v>
      </c>
    </row>
    <row r="13" spans="1:23" x14ac:dyDescent="0.35">
      <c r="B13" t="s">
        <v>11</v>
      </c>
      <c r="C13" s="1">
        <v>1125</v>
      </c>
      <c r="D13" s="1">
        <v>135.81</v>
      </c>
      <c r="E13" s="1">
        <f t="shared" si="2"/>
        <v>101.95</v>
      </c>
      <c r="F13" s="1">
        <v>59.99</v>
      </c>
      <c r="G13" s="2">
        <f t="shared" si="3"/>
        <v>375</v>
      </c>
      <c r="H13" s="1">
        <f t="shared" si="4"/>
        <v>53.98</v>
      </c>
      <c r="I13" s="3">
        <f t="shared" si="5"/>
        <v>428.98</v>
      </c>
      <c r="K13" s="4">
        <f t="shared" si="6"/>
        <v>1286.94</v>
      </c>
      <c r="L13" s="5">
        <v>850</v>
      </c>
      <c r="M13" s="6">
        <v>854</v>
      </c>
      <c r="R13" s="4">
        <f t="shared" ref="R13:R30" si="7">R12 + K13 - (I13 + L13+ M13 + N13)</f>
        <v>425.70333333333338</v>
      </c>
      <c r="S13" s="5">
        <f t="shared" si="0"/>
        <v>426.68666666666672</v>
      </c>
      <c r="T13" s="6">
        <f t="shared" si="1"/>
        <v>-0.98333333333334849</v>
      </c>
    </row>
    <row r="14" spans="1:23" x14ac:dyDescent="0.35">
      <c r="A14">
        <v>2017</v>
      </c>
      <c r="B14" t="s">
        <v>0</v>
      </c>
      <c r="C14" s="1">
        <v>1125</v>
      </c>
      <c r="D14" s="1">
        <v>191.54</v>
      </c>
      <c r="E14" s="1">
        <f t="shared" si="2"/>
        <v>135.81</v>
      </c>
      <c r="F14" s="1">
        <v>59.99</v>
      </c>
      <c r="G14" s="2">
        <f t="shared" si="3"/>
        <v>375</v>
      </c>
      <c r="H14" s="1">
        <f t="shared" si="4"/>
        <v>65.266666666666666</v>
      </c>
      <c r="I14" s="3">
        <f t="shared" si="5"/>
        <v>440.26666666666665</v>
      </c>
      <c r="K14" s="4">
        <f t="shared" si="6"/>
        <v>1320.8</v>
      </c>
      <c r="R14" s="4">
        <f t="shared" si="7"/>
        <v>1306.2366666666667</v>
      </c>
      <c r="S14" s="5">
        <f t="shared" si="0"/>
        <v>866.95333333333338</v>
      </c>
      <c r="T14" s="6">
        <f t="shared" si="1"/>
        <v>439.2833333333333</v>
      </c>
    </row>
    <row r="15" spans="1:23" x14ac:dyDescent="0.35">
      <c r="B15" t="s">
        <v>1</v>
      </c>
      <c r="C15" s="1">
        <v>1125</v>
      </c>
      <c r="D15" s="1">
        <v>214.48</v>
      </c>
      <c r="E15" s="1">
        <f t="shared" si="2"/>
        <v>191.54</v>
      </c>
      <c r="F15" s="1">
        <v>59.99</v>
      </c>
      <c r="G15" s="2">
        <f t="shared" si="3"/>
        <v>375</v>
      </c>
      <c r="H15" s="1">
        <f t="shared" si="4"/>
        <v>83.843333333333334</v>
      </c>
      <c r="I15" s="3">
        <f t="shared" si="5"/>
        <v>458.84333333333336</v>
      </c>
      <c r="K15" s="4">
        <f t="shared" si="6"/>
        <v>1376.5300000000002</v>
      </c>
      <c r="L15" s="5">
        <v>1328</v>
      </c>
      <c r="M15" s="6">
        <v>899.11</v>
      </c>
      <c r="R15" s="4">
        <f t="shared" si="7"/>
        <v>-3.1866666666664969</v>
      </c>
      <c r="S15" s="5">
        <f t="shared" si="0"/>
        <v>-2.2033333333333758</v>
      </c>
      <c r="T15" s="6">
        <f t="shared" si="1"/>
        <v>-0.98333333333334849</v>
      </c>
    </row>
    <row r="16" spans="1:23" x14ac:dyDescent="0.35">
      <c r="B16" t="s">
        <v>2</v>
      </c>
      <c r="C16" s="1">
        <v>1125</v>
      </c>
      <c r="D16" s="1">
        <v>0</v>
      </c>
      <c r="E16" s="1">
        <f t="shared" si="2"/>
        <v>214.48</v>
      </c>
      <c r="F16" s="1">
        <v>59.99</v>
      </c>
      <c r="G16" s="2">
        <f t="shared" si="3"/>
        <v>375</v>
      </c>
      <c r="H16" s="1">
        <f t="shared" si="4"/>
        <v>91.49</v>
      </c>
      <c r="I16" s="3">
        <f t="shared" si="5"/>
        <v>466.49</v>
      </c>
      <c r="K16" s="4">
        <f t="shared" si="6"/>
        <v>1399.47</v>
      </c>
      <c r="L16" s="5">
        <v>466.5</v>
      </c>
      <c r="M16" s="6">
        <v>466.5</v>
      </c>
      <c r="R16" s="4">
        <f>R15 + K16 - (I16 + L16+ M16 + N16)</f>
        <v>-3.2066666666664787</v>
      </c>
      <c r="S16" s="5">
        <f t="shared" si="0"/>
        <v>-2.2133333333333667</v>
      </c>
      <c r="T16" s="6">
        <f t="shared" si="1"/>
        <v>-0.9933333333333394</v>
      </c>
    </row>
    <row r="17" spans="1:22" x14ac:dyDescent="0.35">
      <c r="B17" t="s">
        <v>3</v>
      </c>
      <c r="C17" s="1">
        <v>1125</v>
      </c>
      <c r="D17" s="1">
        <v>271.08999999999997</v>
      </c>
      <c r="E17" s="1">
        <f t="shared" si="2"/>
        <v>0</v>
      </c>
      <c r="F17" s="1">
        <v>59.99</v>
      </c>
      <c r="G17" s="2">
        <f t="shared" si="3"/>
        <v>375</v>
      </c>
      <c r="H17" s="1">
        <f t="shared" si="4"/>
        <v>19.996666666666666</v>
      </c>
      <c r="I17" s="3">
        <f t="shared" si="5"/>
        <v>394.99666666666667</v>
      </c>
      <c r="K17" s="4">
        <f t="shared" si="6"/>
        <v>1184.99</v>
      </c>
      <c r="R17" s="4">
        <f t="shared" si="7"/>
        <v>786.78666666666686</v>
      </c>
      <c r="S17" s="5">
        <f t="shared" si="0"/>
        <v>392.7833333333333</v>
      </c>
      <c r="T17" s="6">
        <f t="shared" si="1"/>
        <v>394.00333333333333</v>
      </c>
    </row>
    <row r="18" spans="1:22" x14ac:dyDescent="0.35">
      <c r="B18" t="s">
        <v>4</v>
      </c>
      <c r="C18" s="1">
        <v>1125</v>
      </c>
      <c r="D18" s="1">
        <v>116.12</v>
      </c>
      <c r="E18" s="1">
        <f t="shared" si="2"/>
        <v>271.08999999999997</v>
      </c>
      <c r="F18" s="1">
        <v>59.99</v>
      </c>
      <c r="G18" s="2">
        <f t="shared" si="3"/>
        <v>375</v>
      </c>
      <c r="H18" s="1">
        <f t="shared" si="4"/>
        <v>110.36</v>
      </c>
      <c r="I18" s="3">
        <f t="shared" si="5"/>
        <v>485.36</v>
      </c>
      <c r="K18" s="4">
        <f t="shared" si="6"/>
        <v>1456.08</v>
      </c>
      <c r="M18" s="6">
        <v>880.36</v>
      </c>
      <c r="R18" s="4">
        <f t="shared" si="7"/>
        <v>877.14666666666676</v>
      </c>
      <c r="S18" s="5">
        <f t="shared" si="0"/>
        <v>878.14333333333332</v>
      </c>
      <c r="T18" s="6">
        <f t="shared" si="1"/>
        <v>-0.9966666666666697</v>
      </c>
    </row>
    <row r="19" spans="1:22" x14ac:dyDescent="0.35">
      <c r="B19" t="s">
        <v>5</v>
      </c>
      <c r="C19" s="1">
        <v>1125</v>
      </c>
      <c r="D19" s="1">
        <v>106.96</v>
      </c>
      <c r="E19" s="1">
        <f t="shared" si="2"/>
        <v>116.12</v>
      </c>
      <c r="F19" s="1">
        <v>59.99</v>
      </c>
      <c r="G19" s="2">
        <f t="shared" si="3"/>
        <v>375</v>
      </c>
      <c r="H19" s="1">
        <f t="shared" si="4"/>
        <v>58.70333333333334</v>
      </c>
      <c r="I19" s="3">
        <f t="shared" si="5"/>
        <v>433.70333333333332</v>
      </c>
      <c r="K19" s="4">
        <f t="shared" si="6"/>
        <v>1301.1099999999999</v>
      </c>
      <c r="R19" s="4">
        <f t="shared" si="7"/>
        <v>1744.5533333333333</v>
      </c>
      <c r="S19" s="5">
        <f t="shared" si="0"/>
        <v>1311.8466666666666</v>
      </c>
      <c r="U19" s="7">
        <f t="shared" ref="U19:U34" si="8">U18 + I19 - N19</f>
        <v>433.70333333333332</v>
      </c>
    </row>
    <row r="20" spans="1:22" x14ac:dyDescent="0.35">
      <c r="B20" t="s">
        <v>6</v>
      </c>
      <c r="C20" s="1">
        <v>1125</v>
      </c>
      <c r="D20" s="1">
        <v>72</v>
      </c>
      <c r="E20" s="1">
        <f t="shared" si="2"/>
        <v>106.96</v>
      </c>
      <c r="F20" s="1">
        <v>59.99</v>
      </c>
      <c r="G20" s="2">
        <f t="shared" si="3"/>
        <v>375</v>
      </c>
      <c r="H20" s="1">
        <f t="shared" si="4"/>
        <v>55.65</v>
      </c>
      <c r="I20" s="3">
        <f t="shared" si="5"/>
        <v>430.65</v>
      </c>
      <c r="K20" s="4">
        <f t="shared" si="6"/>
        <v>1291.9499999999998</v>
      </c>
      <c r="L20" s="5">
        <v>1324.06</v>
      </c>
      <c r="N20" s="7">
        <v>864.36</v>
      </c>
      <c r="R20" s="4">
        <f t="shared" si="7"/>
        <v>417.43333333333294</v>
      </c>
      <c r="S20" s="5">
        <f t="shared" si="0"/>
        <v>418.4366666666665</v>
      </c>
      <c r="U20" s="7">
        <f t="shared" si="8"/>
        <v>-6.6666666667742902E-3</v>
      </c>
    </row>
    <row r="21" spans="1:22" x14ac:dyDescent="0.35">
      <c r="B21" t="s">
        <v>7</v>
      </c>
      <c r="C21" s="1">
        <v>1125</v>
      </c>
      <c r="D21" s="1">
        <v>72.37</v>
      </c>
      <c r="E21" s="1">
        <f t="shared" si="2"/>
        <v>72</v>
      </c>
      <c r="F21" s="1">
        <v>59.99</v>
      </c>
      <c r="G21" s="2">
        <f t="shared" si="3"/>
        <v>375</v>
      </c>
      <c r="H21" s="1">
        <f t="shared" si="4"/>
        <v>43.99666666666667</v>
      </c>
      <c r="I21" s="3">
        <f t="shared" si="5"/>
        <v>418.99666666666667</v>
      </c>
      <c r="K21" s="4">
        <f t="shared" si="6"/>
        <v>1256.99</v>
      </c>
      <c r="R21" s="4">
        <f t="shared" si="7"/>
        <v>1255.4266666666663</v>
      </c>
      <c r="S21" s="5">
        <f t="shared" si="0"/>
        <v>837.43333333333317</v>
      </c>
      <c r="U21" s="7">
        <f t="shared" si="8"/>
        <v>418.9899999999999</v>
      </c>
    </row>
    <row r="22" spans="1:22" x14ac:dyDescent="0.35">
      <c r="B22" t="s">
        <v>8</v>
      </c>
      <c r="C22" s="1">
        <v>1145</v>
      </c>
      <c r="D22" s="1">
        <v>71.7</v>
      </c>
      <c r="E22" s="1">
        <f t="shared" si="2"/>
        <v>72.37</v>
      </c>
      <c r="F22" s="1">
        <v>59.99</v>
      </c>
      <c r="G22" s="2">
        <f t="shared" si="3"/>
        <v>381.66666666666669</v>
      </c>
      <c r="H22" s="1">
        <f t="shared" si="4"/>
        <v>44.120000000000005</v>
      </c>
      <c r="I22" s="3">
        <f t="shared" si="5"/>
        <v>425.78666666666669</v>
      </c>
      <c r="K22" s="4">
        <f t="shared" si="6"/>
        <v>1277.3600000000001</v>
      </c>
      <c r="L22" s="5">
        <v>1600</v>
      </c>
      <c r="N22" s="7">
        <v>844.79</v>
      </c>
      <c r="R22" s="4">
        <f t="shared" si="7"/>
        <v>-337.79000000000042</v>
      </c>
      <c r="S22" s="5">
        <f t="shared" si="0"/>
        <v>-336.7800000000002</v>
      </c>
      <c r="U22" s="7">
        <f t="shared" si="8"/>
        <v>-1.3333333333321207E-2</v>
      </c>
    </row>
    <row r="23" spans="1:22" x14ac:dyDescent="0.35">
      <c r="B23" t="s">
        <v>9</v>
      </c>
      <c r="C23" s="1">
        <v>1145</v>
      </c>
      <c r="D23" s="1">
        <v>79.25</v>
      </c>
      <c r="E23" s="1">
        <f t="shared" si="2"/>
        <v>71.7</v>
      </c>
      <c r="F23" s="1">
        <v>59.99</v>
      </c>
      <c r="G23" s="2">
        <f t="shared" si="3"/>
        <v>381.66666666666669</v>
      </c>
      <c r="H23" s="1">
        <f t="shared" si="4"/>
        <v>43.896666666666668</v>
      </c>
      <c r="I23" s="3">
        <f t="shared" si="5"/>
        <v>425.56333333333333</v>
      </c>
      <c r="K23" s="4">
        <f t="shared" si="6"/>
        <v>1276.69</v>
      </c>
      <c r="R23" s="4">
        <f t="shared" si="7"/>
        <v>513.33666666666636</v>
      </c>
      <c r="S23" s="5">
        <f t="shared" si="0"/>
        <v>88.783333333333132</v>
      </c>
      <c r="U23" s="7">
        <f t="shared" si="8"/>
        <v>425.55</v>
      </c>
    </row>
    <row r="24" spans="1:22" x14ac:dyDescent="0.35">
      <c r="B24" t="s">
        <v>10</v>
      </c>
      <c r="C24" s="1">
        <v>1145</v>
      </c>
      <c r="D24" s="1">
        <v>135.03</v>
      </c>
      <c r="E24" s="1">
        <f t="shared" si="2"/>
        <v>79.25</v>
      </c>
      <c r="F24" s="1">
        <v>59.99</v>
      </c>
      <c r="G24" s="2">
        <f t="shared" si="3"/>
        <v>381.66666666666669</v>
      </c>
      <c r="H24" s="1">
        <f t="shared" si="4"/>
        <v>46.413333333333334</v>
      </c>
      <c r="I24" s="3">
        <f t="shared" si="5"/>
        <v>428.08000000000004</v>
      </c>
      <c r="K24" s="4">
        <f t="shared" si="6"/>
        <v>1284.2400000000002</v>
      </c>
      <c r="N24" s="7">
        <v>911</v>
      </c>
      <c r="R24" s="4">
        <f t="shared" si="7"/>
        <v>458.49666666666667</v>
      </c>
      <c r="S24" s="5">
        <f t="shared" si="0"/>
        <v>516.86333333333323</v>
      </c>
      <c r="U24" s="7">
        <f t="shared" si="8"/>
        <v>-57.369999999999891</v>
      </c>
    </row>
    <row r="25" spans="1:22" x14ac:dyDescent="0.35">
      <c r="B25" t="s">
        <v>11</v>
      </c>
      <c r="C25" s="1">
        <v>1145</v>
      </c>
      <c r="D25" s="1">
        <v>158.99</v>
      </c>
      <c r="E25" s="1">
        <f t="shared" si="2"/>
        <v>135.03</v>
      </c>
      <c r="F25" s="1">
        <v>59.99</v>
      </c>
      <c r="G25" s="2">
        <f t="shared" si="3"/>
        <v>381.66666666666669</v>
      </c>
      <c r="H25" s="1">
        <f t="shared" si="4"/>
        <v>65.006666666666675</v>
      </c>
      <c r="I25" s="3">
        <f t="shared" si="5"/>
        <v>446.67333333333335</v>
      </c>
      <c r="K25" s="4">
        <f t="shared" si="6"/>
        <v>1340.02</v>
      </c>
      <c r="R25" s="4">
        <f t="shared" si="7"/>
        <v>1351.8433333333332</v>
      </c>
      <c r="S25" s="5">
        <f t="shared" si="0"/>
        <v>963.53666666666663</v>
      </c>
      <c r="U25" s="7">
        <f t="shared" si="8"/>
        <v>389.30333333333346</v>
      </c>
    </row>
    <row r="26" spans="1:22" x14ac:dyDescent="0.35">
      <c r="A26">
        <v>2018</v>
      </c>
      <c r="B26" t="s">
        <v>0</v>
      </c>
      <c r="C26" s="1">
        <v>1145</v>
      </c>
      <c r="D26" s="1">
        <v>150.13999999999999</v>
      </c>
      <c r="E26" s="1">
        <f t="shared" si="2"/>
        <v>158.99</v>
      </c>
      <c r="F26" s="1">
        <v>59.99</v>
      </c>
      <c r="G26" s="2">
        <f t="shared" si="3"/>
        <v>381.66666666666669</v>
      </c>
      <c r="H26" s="1">
        <f t="shared" si="4"/>
        <v>72.993333333333339</v>
      </c>
      <c r="I26" s="3">
        <f t="shared" si="5"/>
        <v>454.66</v>
      </c>
      <c r="K26" s="4">
        <f t="shared" si="6"/>
        <v>1363.98</v>
      </c>
      <c r="L26" s="5">
        <v>1100</v>
      </c>
      <c r="R26" s="4">
        <f t="shared" si="7"/>
        <v>1161.1633333333332</v>
      </c>
      <c r="S26" s="5">
        <f t="shared" si="0"/>
        <v>318.19666666666672</v>
      </c>
      <c r="U26" s="7">
        <f t="shared" si="8"/>
        <v>843.96333333333348</v>
      </c>
    </row>
    <row r="27" spans="1:22" x14ac:dyDescent="0.35">
      <c r="B27" t="s">
        <v>1</v>
      </c>
      <c r="C27" s="1">
        <v>1145</v>
      </c>
      <c r="D27" s="1">
        <v>157.99</v>
      </c>
      <c r="E27" s="1">
        <f t="shared" si="2"/>
        <v>150.13999999999999</v>
      </c>
      <c r="F27" s="1">
        <v>59.99</v>
      </c>
      <c r="G27" s="2">
        <f t="shared" si="3"/>
        <v>381.66666666666669</v>
      </c>
      <c r="H27" s="1">
        <f t="shared" si="4"/>
        <v>70.043333333333337</v>
      </c>
      <c r="I27" s="3">
        <f t="shared" si="5"/>
        <v>451.71000000000004</v>
      </c>
      <c r="K27" s="4">
        <f t="shared" si="6"/>
        <v>1355.13</v>
      </c>
      <c r="N27" s="7">
        <v>500</v>
      </c>
      <c r="R27" s="4">
        <f t="shared" si="7"/>
        <v>1564.583333333333</v>
      </c>
      <c r="S27" s="5">
        <f t="shared" si="0"/>
        <v>769.90666666666675</v>
      </c>
      <c r="U27" s="7">
        <f t="shared" si="8"/>
        <v>795.67333333333363</v>
      </c>
    </row>
    <row r="28" spans="1:22" x14ac:dyDescent="0.35">
      <c r="B28" t="s">
        <v>2</v>
      </c>
      <c r="C28" s="1">
        <v>1145</v>
      </c>
      <c r="D28" s="1">
        <v>177.54</v>
      </c>
      <c r="E28" s="1">
        <f t="shared" si="2"/>
        <v>157.99</v>
      </c>
      <c r="F28" s="1">
        <v>59.99</v>
      </c>
      <c r="G28" s="2">
        <f t="shared" si="3"/>
        <v>381.66666666666669</v>
      </c>
      <c r="H28" s="1">
        <f t="shared" si="4"/>
        <v>72.660000000000011</v>
      </c>
      <c r="I28" s="3">
        <f t="shared" si="5"/>
        <v>454.32666666666671</v>
      </c>
      <c r="K28" s="4">
        <f t="shared" si="6"/>
        <v>1362.98</v>
      </c>
      <c r="L28" s="5">
        <v>1800</v>
      </c>
      <c r="N28" s="7">
        <v>1170</v>
      </c>
      <c r="R28" s="4">
        <f t="shared" si="7"/>
        <v>-496.76333333333378</v>
      </c>
      <c r="S28" s="5">
        <f t="shared" si="0"/>
        <v>-575.76666666666642</v>
      </c>
      <c r="U28" s="7">
        <f t="shared" si="8"/>
        <v>80.000000000000455</v>
      </c>
    </row>
    <row r="29" spans="1:22" x14ac:dyDescent="0.35">
      <c r="B29" t="s">
        <v>3</v>
      </c>
      <c r="C29" s="1">
        <v>1145</v>
      </c>
      <c r="D29" s="1">
        <v>164.3</v>
      </c>
      <c r="E29" s="1">
        <f t="shared" si="2"/>
        <v>177.54</v>
      </c>
      <c r="F29" s="1">
        <v>59.99</v>
      </c>
      <c r="G29" s="2">
        <f t="shared" si="3"/>
        <v>381.66666666666669</v>
      </c>
      <c r="H29" s="1">
        <f t="shared" si="4"/>
        <v>79.176666666666662</v>
      </c>
      <c r="I29" s="3">
        <f t="shared" si="5"/>
        <v>460.84333333333336</v>
      </c>
      <c r="K29" s="4">
        <f t="shared" si="6"/>
        <v>1382.5300000000002</v>
      </c>
      <c r="R29" s="4">
        <f t="shared" si="7"/>
        <v>424.92333333333306</v>
      </c>
      <c r="S29" s="5">
        <f t="shared" si="0"/>
        <v>-114.92333333333306</v>
      </c>
      <c r="U29" s="7">
        <f t="shared" si="8"/>
        <v>540.84333333333382</v>
      </c>
    </row>
    <row r="30" spans="1:22" x14ac:dyDescent="0.35">
      <c r="B30" t="s">
        <v>4</v>
      </c>
      <c r="C30" s="1">
        <v>1145</v>
      </c>
      <c r="D30" s="1">
        <v>129.44</v>
      </c>
      <c r="E30" s="1">
        <f t="shared" si="2"/>
        <v>164.3</v>
      </c>
      <c r="F30" s="1">
        <v>59.99</v>
      </c>
      <c r="G30" s="2">
        <f t="shared" si="3"/>
        <v>381.66666666666669</v>
      </c>
      <c r="H30" s="1">
        <f t="shared" si="4"/>
        <v>74.763333333333335</v>
      </c>
      <c r="I30" s="3">
        <f t="shared" si="5"/>
        <v>456.43</v>
      </c>
      <c r="K30" s="4">
        <f t="shared" si="6"/>
        <v>1369.29</v>
      </c>
      <c r="N30" s="7">
        <v>1000</v>
      </c>
      <c r="R30" s="4">
        <f t="shared" si="7"/>
        <v>337.78333333333308</v>
      </c>
      <c r="S30" s="5">
        <f t="shared" si="0"/>
        <v>341.50666666666694</v>
      </c>
      <c r="U30" s="7">
        <f t="shared" si="8"/>
        <v>-2.7266666666662331</v>
      </c>
      <c r="V30" s="8">
        <v>0</v>
      </c>
    </row>
    <row r="31" spans="1:22" x14ac:dyDescent="0.35">
      <c r="B31" t="s">
        <v>5</v>
      </c>
      <c r="C31" s="1">
        <v>1145</v>
      </c>
      <c r="D31" s="1">
        <v>102.17</v>
      </c>
      <c r="E31" s="1">
        <f t="shared" si="2"/>
        <v>129.44</v>
      </c>
      <c r="F31" s="1">
        <v>59.99</v>
      </c>
      <c r="G31" s="2">
        <f t="shared" si="3"/>
        <v>381.66666666666669</v>
      </c>
      <c r="H31" s="1">
        <f t="shared" si="4"/>
        <v>63.143333333333338</v>
      </c>
      <c r="I31" s="3">
        <f t="shared" si="5"/>
        <v>444.81</v>
      </c>
      <c r="K31" s="4">
        <f t="shared" si="6"/>
        <v>1334.43</v>
      </c>
      <c r="N31" s="7">
        <v>444.81</v>
      </c>
      <c r="O31" s="8">
        <v>444.81</v>
      </c>
      <c r="R31" s="4">
        <f>R30 + K31 - (I31 + L31+ M31 + N31 + O31)</f>
        <v>337.78333333333308</v>
      </c>
      <c r="U31" s="7">
        <f t="shared" si="8"/>
        <v>-2.7266666666662331</v>
      </c>
      <c r="V31" s="8">
        <f>V30 + I31 - O31</f>
        <v>0</v>
      </c>
    </row>
    <row r="32" spans="1:22" x14ac:dyDescent="0.35">
      <c r="B32" t="s">
        <v>6</v>
      </c>
      <c r="C32" s="1">
        <v>1145</v>
      </c>
      <c r="D32" s="1">
        <v>75.099999999999994</v>
      </c>
      <c r="E32" s="1">
        <f t="shared" si="2"/>
        <v>102.17</v>
      </c>
      <c r="F32" s="1">
        <v>59.99</v>
      </c>
      <c r="G32" s="2">
        <f t="shared" si="3"/>
        <v>381.66666666666669</v>
      </c>
      <c r="H32" s="1">
        <f t="shared" si="4"/>
        <v>54.053333333333335</v>
      </c>
      <c r="I32" s="3">
        <f t="shared" si="5"/>
        <v>435.72</v>
      </c>
      <c r="K32" s="4">
        <f t="shared" si="6"/>
        <v>1307.1600000000001</v>
      </c>
      <c r="N32" s="7">
        <v>433</v>
      </c>
      <c r="O32" s="8">
        <v>440</v>
      </c>
      <c r="R32" s="4">
        <f>R31 + K32 - (I32 + L32+ M32 + N32 + O32)</f>
        <v>336.22333333333313</v>
      </c>
      <c r="U32" s="7">
        <f t="shared" si="8"/>
        <v>-6.666666666205856E-3</v>
      </c>
      <c r="V32" s="8">
        <f>V31 + I32 - O32</f>
        <v>-4.2799999999999727</v>
      </c>
    </row>
    <row r="33" spans="1:23" x14ac:dyDescent="0.35">
      <c r="B33" t="s">
        <v>7</v>
      </c>
      <c r="C33" s="1">
        <v>1145</v>
      </c>
      <c r="D33" s="1">
        <v>94.57</v>
      </c>
      <c r="E33" s="1">
        <f t="shared" si="2"/>
        <v>75.099999999999994</v>
      </c>
      <c r="F33" s="1">
        <v>59.99</v>
      </c>
      <c r="G33" s="2">
        <f t="shared" si="3"/>
        <v>381.66666666666669</v>
      </c>
      <c r="H33" s="1">
        <f t="shared" si="4"/>
        <v>45.03</v>
      </c>
      <c r="I33" s="3">
        <f t="shared" si="5"/>
        <v>426.69666666666672</v>
      </c>
      <c r="K33" s="4">
        <f t="shared" si="6"/>
        <v>1280.0900000000001</v>
      </c>
      <c r="N33" s="7">
        <v>440</v>
      </c>
      <c r="O33" s="8">
        <v>420</v>
      </c>
      <c r="R33" s="4">
        <f>R32 + K33 - (I33 + L33+ M33 + N33 + O33)</f>
        <v>329.61666666666656</v>
      </c>
      <c r="U33" s="7">
        <f t="shared" si="8"/>
        <v>-13.309999999999491</v>
      </c>
      <c r="V33" s="8">
        <f>V32 + I33 - O33</f>
        <v>2.4166666666667425</v>
      </c>
    </row>
    <row r="34" spans="1:23" x14ac:dyDescent="0.35">
      <c r="B34" t="s">
        <v>8</v>
      </c>
      <c r="C34" s="1">
        <v>1145</v>
      </c>
      <c r="D34" s="1">
        <v>79.5</v>
      </c>
      <c r="E34" s="1">
        <f t="shared" si="2"/>
        <v>94.57</v>
      </c>
      <c r="F34" s="1">
        <v>59.99</v>
      </c>
      <c r="G34" s="2">
        <f t="shared" si="3"/>
        <v>381.66666666666669</v>
      </c>
      <c r="H34" s="1">
        <f t="shared" si="4"/>
        <v>51.52</v>
      </c>
      <c r="I34" s="3">
        <f t="shared" si="5"/>
        <v>433.18666666666667</v>
      </c>
      <c r="K34" s="4">
        <f t="shared" si="6"/>
        <v>1299.56</v>
      </c>
      <c r="N34" s="7">
        <v>420</v>
      </c>
      <c r="O34" s="8">
        <v>420</v>
      </c>
      <c r="R34" s="4">
        <f>R33 + K34 - (I34 + L34+ M34 + N34 + O34)</f>
        <v>355.98999999999978</v>
      </c>
      <c r="S34" s="5">
        <f>S30</f>
        <v>341.50666666666694</v>
      </c>
      <c r="U34" s="7">
        <f t="shared" si="8"/>
        <v>-0.12333333333282326</v>
      </c>
      <c r="V34" s="8">
        <f>V33 + I34 - O34</f>
        <v>15.60333333333341</v>
      </c>
    </row>
    <row r="35" spans="1:23" x14ac:dyDescent="0.35">
      <c r="B35" t="s">
        <v>9</v>
      </c>
      <c r="C35" s="1">
        <v>1145</v>
      </c>
      <c r="D35" s="1">
        <v>88.87</v>
      </c>
      <c r="E35" s="1">
        <f t="shared" si="2"/>
        <v>79.5</v>
      </c>
      <c r="F35" s="1">
        <v>59.99</v>
      </c>
      <c r="G35" s="2">
        <f t="shared" si="3"/>
        <v>381.66666666666669</v>
      </c>
      <c r="H35" s="1">
        <f t="shared" si="4"/>
        <v>46.49666666666667</v>
      </c>
      <c r="I35" s="3">
        <f t="shared" si="5"/>
        <v>428.16333333333336</v>
      </c>
      <c r="K35" s="4">
        <f t="shared" si="6"/>
        <v>1284.49</v>
      </c>
      <c r="R35" s="4">
        <f>R34 + K35 - (I35 + L35+ M35 + N35 + O35 + P35)</f>
        <v>1212.3166666666664</v>
      </c>
      <c r="S35" s="5">
        <f>S34 + I35 - L35</f>
        <v>769.6700000000003</v>
      </c>
      <c r="V35" s="8"/>
      <c r="W35" s="9">
        <v>0</v>
      </c>
    </row>
    <row r="36" spans="1:23" x14ac:dyDescent="0.35">
      <c r="B36" t="s">
        <v>10</v>
      </c>
      <c r="C36" s="1">
        <v>1145</v>
      </c>
      <c r="D36" s="1">
        <v>104.95</v>
      </c>
      <c r="E36" s="1">
        <f t="shared" si="2"/>
        <v>88.87</v>
      </c>
      <c r="F36" s="1">
        <v>59.99</v>
      </c>
      <c r="G36" s="2">
        <f t="shared" si="3"/>
        <v>381.66666666666669</v>
      </c>
      <c r="H36" s="1">
        <f t="shared" si="4"/>
        <v>49.620000000000005</v>
      </c>
      <c r="I36" s="3">
        <f t="shared" si="5"/>
        <v>431.28666666666669</v>
      </c>
      <c r="K36" s="4">
        <f t="shared" si="6"/>
        <v>1293.8600000000001</v>
      </c>
      <c r="L36" s="5">
        <v>3800</v>
      </c>
      <c r="P36" s="9">
        <f>381.67</f>
        <v>381.67</v>
      </c>
      <c r="R36" s="4">
        <f>R35 + K36 - (I36 + L36+ M36 + N36 + O36 + P36)</f>
        <v>-2106.7800000000007</v>
      </c>
      <c r="S36" s="5">
        <f>S35 + I36 - L36</f>
        <v>-2599.0433333333331</v>
      </c>
      <c r="V36" s="8"/>
      <c r="W36" s="11">
        <f>W35 + I36 - P36</f>
        <v>49.616666666666674</v>
      </c>
    </row>
    <row r="37" spans="1:23" x14ac:dyDescent="0.35">
      <c r="B37" t="s">
        <v>11</v>
      </c>
      <c r="C37" s="1">
        <v>1145</v>
      </c>
      <c r="D37" s="1">
        <v>130.52000000000001</v>
      </c>
      <c r="E37" s="1">
        <f t="shared" si="2"/>
        <v>104.95</v>
      </c>
      <c r="F37" s="1">
        <v>59.99</v>
      </c>
      <c r="G37" s="2">
        <f t="shared" si="3"/>
        <v>381.66666666666669</v>
      </c>
      <c r="H37" s="1">
        <f t="shared" si="4"/>
        <v>54.98</v>
      </c>
      <c r="I37" s="3">
        <f t="shared" si="5"/>
        <v>436.6466666666667</v>
      </c>
      <c r="K37" s="4">
        <f t="shared" si="6"/>
        <v>1309.94</v>
      </c>
      <c r="P37" s="9">
        <f>381.67+49.62+54.97</f>
        <v>486.26</v>
      </c>
      <c r="R37" s="4">
        <f t="shared" ref="R37:R40" si="9">R36 + K37 - (I37 + L37+ M37 + N37 + O37 + P37)</f>
        <v>-1719.7466666666674</v>
      </c>
      <c r="S37" s="5">
        <f>S36 + I37 - L37</f>
        <v>-2162.3966666666665</v>
      </c>
      <c r="W37" s="11">
        <f>W36 + I37 - P37</f>
        <v>3.3333333333871451E-3</v>
      </c>
    </row>
    <row r="38" spans="1:23" x14ac:dyDescent="0.35">
      <c r="A38">
        <v>2019</v>
      </c>
      <c r="B38" t="s">
        <v>0</v>
      </c>
      <c r="C38" s="1">
        <v>1145</v>
      </c>
      <c r="D38" s="1">
        <v>128</v>
      </c>
      <c r="E38" s="1">
        <f t="shared" si="2"/>
        <v>130.52000000000001</v>
      </c>
      <c r="F38" s="1">
        <v>59.99</v>
      </c>
      <c r="G38" s="2">
        <f t="shared" si="3"/>
        <v>381.66666666666669</v>
      </c>
      <c r="H38" s="1">
        <f t="shared" si="4"/>
        <v>63.503333333333337</v>
      </c>
      <c r="I38" s="3">
        <f t="shared" si="5"/>
        <v>445.17</v>
      </c>
      <c r="K38" s="4">
        <f t="shared" si="6"/>
        <v>1335.51</v>
      </c>
      <c r="P38" s="9">
        <f>381.67+63.5</f>
        <v>445.17</v>
      </c>
      <c r="R38" s="4">
        <f t="shared" si="9"/>
        <v>-1274.5766666666673</v>
      </c>
      <c r="S38" s="5">
        <f t="shared" ref="S38:S43" si="10">S37 + I38 - L38</f>
        <v>-1717.2266666666665</v>
      </c>
      <c r="W38" s="11">
        <f>W37 + I38 - P38</f>
        <v>3.3333333333871451E-3</v>
      </c>
    </row>
    <row r="39" spans="1:23" x14ac:dyDescent="0.35">
      <c r="B39" t="s">
        <v>1</v>
      </c>
      <c r="C39" s="1">
        <v>1145</v>
      </c>
      <c r="D39" s="1">
        <v>161.32</v>
      </c>
      <c r="E39" s="1">
        <f t="shared" si="2"/>
        <v>128</v>
      </c>
      <c r="F39" s="1">
        <v>59.99</v>
      </c>
      <c r="G39" s="2">
        <f t="shared" si="3"/>
        <v>381.66666666666669</v>
      </c>
      <c r="H39" s="1">
        <f t="shared" si="4"/>
        <v>62.663333333333334</v>
      </c>
      <c r="I39" s="3">
        <f t="shared" si="5"/>
        <v>444.33000000000004</v>
      </c>
      <c r="K39" s="4">
        <f t="shared" si="6"/>
        <v>1332.9900000000002</v>
      </c>
      <c r="P39" s="9">
        <f>381.66+62.67</f>
        <v>444.33000000000004</v>
      </c>
      <c r="R39" s="4">
        <f t="shared" si="9"/>
        <v>-830.24666666666712</v>
      </c>
      <c r="S39" s="5">
        <f t="shared" si="10"/>
        <v>-1272.8966666666665</v>
      </c>
      <c r="W39" s="11">
        <f>W38 + I39 - P39</f>
        <v>3.3333333333871451E-3</v>
      </c>
    </row>
    <row r="40" spans="1:23" x14ac:dyDescent="0.35">
      <c r="B40" t="s">
        <v>2</v>
      </c>
      <c r="C40" s="1">
        <v>1145</v>
      </c>
      <c r="D40" s="1">
        <v>194.78</v>
      </c>
      <c r="E40" s="1">
        <f t="shared" si="2"/>
        <v>161.32</v>
      </c>
      <c r="F40" s="1">
        <v>59.99</v>
      </c>
      <c r="G40" s="2">
        <f t="shared" si="3"/>
        <v>381.66666666666669</v>
      </c>
      <c r="H40" s="1">
        <f t="shared" si="4"/>
        <v>73.77</v>
      </c>
      <c r="I40" s="3">
        <f t="shared" si="5"/>
        <v>455.43666666666667</v>
      </c>
      <c r="K40" s="4">
        <f t="shared" si="6"/>
        <v>1366.31</v>
      </c>
      <c r="P40" s="9">
        <f>381.67+73.77</f>
        <v>455.44</v>
      </c>
      <c r="R40" s="4">
        <f t="shared" si="9"/>
        <v>-374.81333333333384</v>
      </c>
      <c r="S40" s="5">
        <f t="shared" si="10"/>
        <v>-817.45999999999981</v>
      </c>
      <c r="W40" s="11">
        <f>W39 + I40 - P40</f>
        <v>0</v>
      </c>
    </row>
    <row r="41" spans="1:23" x14ac:dyDescent="0.35">
      <c r="B41" t="s">
        <v>3</v>
      </c>
      <c r="C41" s="1">
        <v>1145</v>
      </c>
      <c r="E41" s="1">
        <f t="shared" si="2"/>
        <v>194.78</v>
      </c>
      <c r="F41" s="1">
        <v>59.99</v>
      </c>
      <c r="G41" s="2">
        <f t="shared" si="3"/>
        <v>381.66666666666669</v>
      </c>
      <c r="H41" s="1">
        <f t="shared" si="4"/>
        <v>84.923333333333332</v>
      </c>
      <c r="I41" s="3">
        <f t="shared" si="5"/>
        <v>466.59000000000003</v>
      </c>
      <c r="S41" s="5">
        <f t="shared" si="10"/>
        <v>-350.86999999999978</v>
      </c>
    </row>
    <row r="42" spans="1:23" x14ac:dyDescent="0.35">
      <c r="B42" t="s">
        <v>4</v>
      </c>
      <c r="C42" s="1">
        <v>1145</v>
      </c>
      <c r="S42" s="5">
        <f t="shared" si="10"/>
        <v>-350.86999999999978</v>
      </c>
    </row>
    <row r="43" spans="1:23" x14ac:dyDescent="0.35">
      <c r="B43" t="s">
        <v>5</v>
      </c>
      <c r="C43" s="1">
        <v>1145</v>
      </c>
      <c r="S43" s="5">
        <f t="shared" si="10"/>
        <v>-350.86999999999978</v>
      </c>
    </row>
    <row r="44" spans="1:23" x14ac:dyDescent="0.35">
      <c r="B44" t="s">
        <v>6</v>
      </c>
      <c r="C44" s="1">
        <v>1145</v>
      </c>
    </row>
    <row r="45" spans="1:23" x14ac:dyDescent="0.35">
      <c r="B45" t="s">
        <v>7</v>
      </c>
      <c r="C45" s="1">
        <v>1145</v>
      </c>
    </row>
    <row r="46" spans="1:23" x14ac:dyDescent="0.35">
      <c r="B46" t="s">
        <v>8</v>
      </c>
      <c r="C46" s="1">
        <v>1145</v>
      </c>
    </row>
    <row r="47" spans="1:23" x14ac:dyDescent="0.35">
      <c r="B47" t="s">
        <v>9</v>
      </c>
      <c r="C47" s="1">
        <v>1145</v>
      </c>
    </row>
    <row r="48" spans="1:23" x14ac:dyDescent="0.35">
      <c r="B48" t="s">
        <v>10</v>
      </c>
      <c r="C48" s="1">
        <v>1145</v>
      </c>
    </row>
    <row r="49" spans="2:3" x14ac:dyDescent="0.35">
      <c r="B49" t="s">
        <v>11</v>
      </c>
      <c r="C49" s="1">
        <v>1145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Smart</dc:creator>
  <cp:lastModifiedBy>Roy Smart</cp:lastModifiedBy>
  <dcterms:created xsi:type="dcterms:W3CDTF">2018-01-04T19:55:49Z</dcterms:created>
  <dcterms:modified xsi:type="dcterms:W3CDTF">2019-03-17T20:05:39Z</dcterms:modified>
</cp:coreProperties>
</file>