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HK\B22L\KAITE\"/>
    </mc:Choice>
  </mc:AlternateContent>
  <xr:revisionPtr revIDLastSave="0" documentId="13_ncr:1_{89AE803D-DC4F-4266-93B7-B1E660568378}" xr6:coauthVersionLast="47" xr6:coauthVersionMax="47" xr10:uidLastSave="{00000000-0000-0000-0000-000000000000}"/>
  <bookViews>
    <workbookView xWindow="9600" yWindow="5670" windowWidth="28800" windowHeight="15480" xr2:uid="{00000000-000D-0000-FFFF-FFFF00000000}"/>
  </bookViews>
  <sheets>
    <sheet name="PŘEHLEDY" sheetId="5" r:id="rId1"/>
    <sheet name="LEDEN22" sheetId="1" r:id="rId2"/>
    <sheet name="ÚNOR22" sheetId="2" r:id="rId3"/>
    <sheet name="BŘEZEN22" sheetId="3" r:id="rId4"/>
    <sheet name="DUBEN2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E7" i="5"/>
  <c r="E5" i="5"/>
  <c r="E3" i="5"/>
  <c r="C22" i="5"/>
  <c r="C21" i="5"/>
  <c r="C20" i="5"/>
  <c r="C19" i="5"/>
  <c r="C16" i="5"/>
  <c r="C15" i="5"/>
  <c r="C14" i="5"/>
  <c r="C13" i="5"/>
  <c r="D10" i="5"/>
  <c r="D8" i="5"/>
  <c r="D6" i="5"/>
  <c r="D4" i="5"/>
  <c r="D9" i="5"/>
  <c r="D7" i="5"/>
  <c r="D5" i="5"/>
  <c r="D3" i="5"/>
</calcChain>
</file>

<file path=xl/sharedStrings.xml><?xml version="1.0" encoding="utf-8"?>
<sst xmlns="http://schemas.openxmlformats.org/spreadsheetml/2006/main" count="272" uniqueCount="161">
  <si>
    <t>Datum</t>
  </si>
  <si>
    <t>Doklad</t>
  </si>
  <si>
    <t>Název</t>
  </si>
  <si>
    <t>Částka</t>
  </si>
  <si>
    <t>Notebook Acer</t>
  </si>
  <si>
    <t>Telefon Samsung</t>
  </si>
  <si>
    <t>Tablet Lenovo</t>
  </si>
  <si>
    <t>Nákup zásob</t>
  </si>
  <si>
    <t>Televize LG</t>
  </si>
  <si>
    <t>Monitor Dell</t>
  </si>
  <si>
    <t>Telefon Huawei</t>
  </si>
  <si>
    <t>Sluchátka JBL</t>
  </si>
  <si>
    <t>Reproduktory Bose</t>
  </si>
  <si>
    <t>Myš HP</t>
  </si>
  <si>
    <t>Webkamera Logitech</t>
  </si>
  <si>
    <t>Televize Sony</t>
  </si>
  <si>
    <t>Notebook Asus</t>
  </si>
  <si>
    <t>Telefon Apple</t>
  </si>
  <si>
    <t>Tablet Samsung</t>
  </si>
  <si>
    <t>Sluchátka Sony</t>
  </si>
  <si>
    <t>Monitor LG</t>
  </si>
  <si>
    <t>KT83948</t>
  </si>
  <si>
    <t>Elektronika</t>
  </si>
  <si>
    <t>VW17352</t>
  </si>
  <si>
    <t>WZ91247</t>
  </si>
  <si>
    <t>YH10926</t>
  </si>
  <si>
    <t>EX27548</t>
  </si>
  <si>
    <t>MS67541</t>
  </si>
  <si>
    <t>KC31785</t>
  </si>
  <si>
    <t>TX76495</t>
  </si>
  <si>
    <t>TL52103</t>
  </si>
  <si>
    <t>KN84691</t>
  </si>
  <si>
    <t>CJ34261</t>
  </si>
  <si>
    <t>TY56789</t>
  </si>
  <si>
    <t>QA98104</t>
  </si>
  <si>
    <t>UV76248</t>
  </si>
  <si>
    <t>WG98516</t>
  </si>
  <si>
    <t>YR45206</t>
  </si>
  <si>
    <t>FW61690</t>
  </si>
  <si>
    <t>PH10852</t>
  </si>
  <si>
    <t>FM27690</t>
  </si>
  <si>
    <t>LY97361</t>
  </si>
  <si>
    <t>D20220201</t>
  </si>
  <si>
    <t>Airpods Max</t>
  </si>
  <si>
    <t>D20220202</t>
  </si>
  <si>
    <t>Monitor ASUS</t>
  </si>
  <si>
    <t>D20220203</t>
  </si>
  <si>
    <t>Řadič RGB</t>
  </si>
  <si>
    <t>D20220204</t>
  </si>
  <si>
    <t>Smartphone Samsung</t>
  </si>
  <si>
    <t>D20220205</t>
  </si>
  <si>
    <t>Tablet Apple</t>
  </si>
  <si>
    <t>D20220206</t>
  </si>
  <si>
    <t>Notebook Lenovo</t>
  </si>
  <si>
    <t>D20220207</t>
  </si>
  <si>
    <t>D20220208</t>
  </si>
  <si>
    <t>Herní klávesnice</t>
  </si>
  <si>
    <t>D20220209</t>
  </si>
  <si>
    <t>Smartwatch Samsung</t>
  </si>
  <si>
    <t>D20220210</t>
  </si>
  <si>
    <t>Sluchátka Bose</t>
  </si>
  <si>
    <t>D20220211</t>
  </si>
  <si>
    <t>Externí SSD</t>
  </si>
  <si>
    <t>D20220212</t>
  </si>
  <si>
    <t>Televizor LG</t>
  </si>
  <si>
    <t>D20220213</t>
  </si>
  <si>
    <t>Airpods Pro</t>
  </si>
  <si>
    <t>D20220214</t>
  </si>
  <si>
    <t>D20220215</t>
  </si>
  <si>
    <t>Notebook HP</t>
  </si>
  <si>
    <t>D20220216</t>
  </si>
  <si>
    <t>Smartphone Xiaomi</t>
  </si>
  <si>
    <t>D20220217</t>
  </si>
  <si>
    <t>D20220218</t>
  </si>
  <si>
    <t>D20220219</t>
  </si>
  <si>
    <t>Televizor Sony</t>
  </si>
  <si>
    <t>D20220220</t>
  </si>
  <si>
    <t>Herní myš</t>
  </si>
  <si>
    <t>D20220221</t>
  </si>
  <si>
    <t>Externí HDD</t>
  </si>
  <si>
    <t>D20220222</t>
  </si>
  <si>
    <t>D20220223</t>
  </si>
  <si>
    <t>Smartwatch Apple</t>
  </si>
  <si>
    <t>D20220224</t>
  </si>
  <si>
    <t>D20220225</t>
  </si>
  <si>
    <t>Notebook Dell</t>
  </si>
  <si>
    <t>D20220226</t>
  </si>
  <si>
    <t>Sluchátka Jabra</t>
  </si>
  <si>
    <t>D20220227</t>
  </si>
  <si>
    <t>D20220228</t>
  </si>
  <si>
    <t>AXD123</t>
  </si>
  <si>
    <t>XYZ456</t>
  </si>
  <si>
    <t>ABC789</t>
  </si>
  <si>
    <t>-3100.00</t>
  </si>
  <si>
    <t>DEF012</t>
  </si>
  <si>
    <t>GHI345</t>
  </si>
  <si>
    <t>JKL678</t>
  </si>
  <si>
    <t>MNO910</t>
  </si>
  <si>
    <t>PQR234</t>
  </si>
  <si>
    <t>STU567</t>
  </si>
  <si>
    <t>VWX890</t>
  </si>
  <si>
    <t>YZA123</t>
  </si>
  <si>
    <t>BCD456</t>
  </si>
  <si>
    <t>DEF789</t>
  </si>
  <si>
    <t>GHI012</t>
  </si>
  <si>
    <t>JKL345</t>
  </si>
  <si>
    <t>MNO678</t>
  </si>
  <si>
    <t>PQR910</t>
  </si>
  <si>
    <t>STU234</t>
  </si>
  <si>
    <t>VWX567</t>
  </si>
  <si>
    <t>YZA890</t>
  </si>
  <si>
    <t>BCD123</t>
  </si>
  <si>
    <t>DEF456</t>
  </si>
  <si>
    <t>GHI789</t>
  </si>
  <si>
    <t>JKL012</t>
  </si>
  <si>
    <t>MNO345</t>
  </si>
  <si>
    <t>PQR678</t>
  </si>
  <si>
    <t>DOC-61585</t>
  </si>
  <si>
    <t>DOC-69452</t>
  </si>
  <si>
    <t>DOC-37596</t>
  </si>
  <si>
    <t>PC sestava</t>
  </si>
  <si>
    <t>DOC-29044</t>
  </si>
  <si>
    <t>DOC-63669</t>
  </si>
  <si>
    <t>Kamerový systém</t>
  </si>
  <si>
    <t>DOC-27208</t>
  </si>
  <si>
    <t>Televizor Philips</t>
  </si>
  <si>
    <t>DOC-44087</t>
  </si>
  <si>
    <t>Sluchátka Sennheiser</t>
  </si>
  <si>
    <t>DOC-71993</t>
  </si>
  <si>
    <t>DOC-58256</t>
  </si>
  <si>
    <t>DOC-29855</t>
  </si>
  <si>
    <t>DOC-46574</t>
  </si>
  <si>
    <t>DOC-23481</t>
  </si>
  <si>
    <t>DOC-12403</t>
  </si>
  <si>
    <t>Sluchátka Philips</t>
  </si>
  <si>
    <t>DOC-51808</t>
  </si>
  <si>
    <t>Televizor Samsung</t>
  </si>
  <si>
    <t>DOC-81243</t>
  </si>
  <si>
    <t>DOC-36182</t>
  </si>
  <si>
    <t>Smartphone OnePlus</t>
  </si>
  <si>
    <t>DOC-72621</t>
  </si>
  <si>
    <t>DOC-64094</t>
  </si>
  <si>
    <t>DOC-50367</t>
  </si>
  <si>
    <t>DOC-65746</t>
  </si>
  <si>
    <t>DOC-56728</t>
  </si>
  <si>
    <t>DOC-39116</t>
  </si>
  <si>
    <t>DOC-97137</t>
  </si>
  <si>
    <t>Smartphone Motorola</t>
  </si>
  <si>
    <t>DOC-20752</t>
  </si>
  <si>
    <t>DOC-60946</t>
  </si>
  <si>
    <t>Leden</t>
  </si>
  <si>
    <t>Únor</t>
  </si>
  <si>
    <t>Březen</t>
  </si>
  <si>
    <t>Duben</t>
  </si>
  <si>
    <t>Přijmy</t>
  </si>
  <si>
    <t>Výdaje</t>
  </si>
  <si>
    <t>Souhrn příjmů a výdajů</t>
  </si>
  <si>
    <t>Průměrné objednávky</t>
  </si>
  <si>
    <t>Ůnor</t>
  </si>
  <si>
    <t>Počty objednávek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</si>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</sst>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č&quot;_-;\-* #,##0.00\ &quot;Kč&quot;_-;_-* &quot;-&quot;??\ &quot;Kč&quot;_-;_-@_-"/>
    <numFmt numFmtId="168" formatCode="_-* #,##0.00\ [$Kč-405]_-;\-* #,##0.00\ [$Kč-405]_-;_-* &quot;-&quot;??\ [$Kč-405]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i/>
      <sz val="11"/>
      <color theme="9" tint="-0.249977111117893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</fills>
  <borders count="28">
    <border>
      <left/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medium">
        <color theme="9" tint="-0.499984740745262"/>
      </right>
      <top/>
      <bottom style="thin">
        <color theme="9" tint="-0.499984740745262"/>
      </bottom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/>
      <top style="medium">
        <color theme="9" tint="-0.499984740745262"/>
      </top>
      <bottom style="medium">
        <color rgb="FF002060"/>
      </bottom>
      <diagonal/>
    </border>
    <border>
      <left style="medium">
        <color rgb="FF002060"/>
      </left>
      <right/>
      <top/>
      <bottom style="thin">
        <color rgb="FF002060"/>
      </bottom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/>
      <top style="medium">
        <color rgb="FF002060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/>
      <bottom style="thin">
        <color theme="5" tint="-0.499984740745262"/>
      </bottom>
      <diagonal/>
    </border>
    <border>
      <left/>
      <right style="medium">
        <color theme="5" tint="-0.499984740745262"/>
      </right>
      <top/>
      <bottom style="thin">
        <color theme="5" tint="-0.499984740745262"/>
      </bottom>
      <diagonal/>
    </border>
    <border>
      <left style="medium">
        <color theme="5" tint="-0.499984740745262"/>
      </left>
      <right/>
      <top style="thin">
        <color theme="5" tint="-0.499984740745262"/>
      </top>
      <bottom style="thin">
        <color theme="5" tint="-0.499984740745262"/>
      </bottom>
      <diagonal/>
    </border>
    <border>
      <left/>
      <right style="medium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0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/>
      <bottom style="thin">
        <color theme="9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14" fontId="3" fillId="0" borderId="0" xfId="0" applyNumberFormat="1" applyFont="1" applyAlignment="1">
      <alignment vertical="center"/>
    </xf>
    <xf numFmtId="49" fontId="0" fillId="0" borderId="0" xfId="0" applyNumberFormat="1"/>
    <xf numFmtId="44" fontId="0" fillId="0" borderId="0" xfId="1" applyFont="1"/>
    <xf numFmtId="168" fontId="0" fillId="0" borderId="0" xfId="1" applyNumberFormat="1" applyFont="1"/>
    <xf numFmtId="44" fontId="0" fillId="0" borderId="1" xfId="1" applyFont="1" applyBorder="1" applyAlignment="1">
      <alignment vertical="center"/>
    </xf>
    <xf numFmtId="44" fontId="0" fillId="0" borderId="3" xfId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5" xfId="1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44" fontId="0" fillId="0" borderId="2" xfId="1" applyFont="1" applyBorder="1"/>
    <xf numFmtId="0" fontId="0" fillId="0" borderId="6" xfId="0" applyBorder="1"/>
    <xf numFmtId="0" fontId="0" fillId="0" borderId="7" xfId="0" applyBorder="1"/>
    <xf numFmtId="44" fontId="0" fillId="0" borderId="8" xfId="1" applyFont="1" applyBorder="1"/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44" fontId="0" fillId="0" borderId="11" xfId="1" applyFont="1" applyBorder="1"/>
    <xf numFmtId="0" fontId="0" fillId="0" borderId="12" xfId="0" applyBorder="1"/>
    <xf numFmtId="44" fontId="0" fillId="0" borderId="13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4" borderId="0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44" fontId="0" fillId="0" borderId="25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2">
    <cellStyle name="Měna" xfId="1" builtinId="4"/>
    <cellStyle name="Normální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numFmt numFmtId="168" formatCode="_-* #,##0.00\ [$Kč-405]_-;\-* #,##0.00\ [$Kč-405]_-;_-* &quot;-&quot;??\ [$Kč-405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9" formatCode="dd/mm/yyyy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Příjmy</a:t>
            </a:r>
            <a:r>
              <a:rPr lang="cs-CZ" baseline="0"/>
              <a:t> a výdaje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PŘEHLEDY!$C$3</c:f>
              <c:strCache>
                <c:ptCount val="1"/>
                <c:pt idx="0">
                  <c:v>Přijmy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(PŘEHLEDY!$D$3,PŘEHLEDY!$D$5,PŘEHLEDY!$D$7,PŘEHLEDY!$D$9)</c:f>
              <c:numCache>
                <c:formatCode>_("Kč"* #,##0.00_);_("Kč"* \(#,##0.00\);_("Kč"* "-"??_);_(@_)</c:formatCode>
                <c:ptCount val="4"/>
                <c:pt idx="0">
                  <c:v>360575</c:v>
                </c:pt>
                <c:pt idx="1">
                  <c:v>221528</c:v>
                </c:pt>
                <c:pt idx="2">
                  <c:v>91200</c:v>
                </c:pt>
                <c:pt idx="3">
                  <c:v>386140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9D-4051-B4E7-E2B93ACED80E}"/>
            </c:ext>
          </c:extLst>
        </c:ser>
        <c:ser>
          <c:idx val="1"/>
          <c:order val="1"/>
          <c:tx>
            <c:strRef>
              <c:f>PŘEHLEDY!$C$4</c:f>
              <c:strCache>
                <c:ptCount val="1"/>
                <c:pt idx="0">
                  <c:v>Výdaje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(PŘEHLEDY!$D$4,PŘEHLEDY!$D$6,PŘEHLEDY!$D$8,PŘEHLEDY!$D$10)</c:f>
              <c:numCache>
                <c:formatCode>_("Kč"* #,##0.00_);_("Kč"* \(#,##0.00\);_("Kč"* "-"??_);_(@_)</c:formatCode>
                <c:ptCount val="4"/>
                <c:pt idx="0">
                  <c:v>72710</c:v>
                </c:pt>
                <c:pt idx="1">
                  <c:v>2185</c:v>
                </c:pt>
                <c:pt idx="2">
                  <c:v>26320</c:v>
                </c:pt>
                <c:pt idx="3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9D-4051-B4E7-E2B93ACED80E}"/>
            </c:ext>
          </c:extLst>
        </c:ser>
        <c:ser>
          <c:idx val="2"/>
          <c:order val="2"/>
          <c:tx>
            <c:strRef>
              <c:f>PŘEHLEDY!$E$2</c:f>
              <c:strCache>
                <c:ptCount val="1"/>
                <c:pt idx="0">
                  <c:v>Celkem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(PŘEHLEDY!$E$3,PŘEHLEDY!$E$5,PŘEHLEDY!$E$7,PŘEHLEDY!$E$9)</c:f>
              <c:numCache>
                <c:formatCode>_("Kč"* #,##0.00_);_("Kč"* \(#,##0.00\);_("Kč"* "-"??_);_(@_)</c:formatCode>
                <c:ptCount val="4"/>
                <c:pt idx="0">
                  <c:v>287865</c:v>
                </c:pt>
                <c:pt idx="1">
                  <c:v>219343</c:v>
                </c:pt>
                <c:pt idx="2">
                  <c:v>64880</c:v>
                </c:pt>
                <c:pt idx="3">
                  <c:v>383760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9D-4051-B4E7-E2B93ACE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rgbClr val="7030A0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83847535"/>
        <c:axId val="283845615"/>
      </c:lineChart>
      <c:catAx>
        <c:axId val="28384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45615"/>
        <c:crosses val="autoZero"/>
        <c:auto val="1"/>
        <c:lblAlgn val="ctr"/>
        <c:lblOffset val="100"/>
        <c:noMultiLvlLbl val="0"/>
      </c:catAx>
      <c:valAx>
        <c:axId val="2838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Kč&quot;* #,##0.00_);_(&quot;Kč&quot;* \(#,##0.00\);_(&quot;Kč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4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Hodnota průměrné objednávky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PŘEHLEDY!$B$13:$B$16</c:f>
              <c:strCache>
                <c:ptCount val="4"/>
                <c:pt idx="0">
                  <c:v>Leden</c:v>
                </c:pt>
                <c:pt idx="1">
                  <c:v>Ůnor</c:v>
                </c:pt>
                <c:pt idx="2">
                  <c:v>Březen</c:v>
                </c:pt>
                <c:pt idx="3">
                  <c:v>Duben</c:v>
                </c:pt>
              </c:strCache>
            </c:strRef>
          </c:xVal>
          <c:yVal>
            <c:numRef>
              <c:f>PŘEHLEDY!$C$13:$C$16</c:f>
              <c:numCache>
                <c:formatCode>_("Kč"* #,##0.00_);_("Kč"* \(#,##0.00\);_("Kč"* "-"??_);_(@_)</c:formatCode>
                <c:ptCount val="4"/>
                <c:pt idx="0">
                  <c:v>13354.62962962963</c:v>
                </c:pt>
                <c:pt idx="1">
                  <c:v>10069.454545454546</c:v>
                </c:pt>
                <c:pt idx="2">
                  <c:v>6514.2857142857147</c:v>
                </c:pt>
                <c:pt idx="3">
                  <c:v>14851.538461538461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B-4CE3-A9A6-E7429685E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59055"/>
        <c:axId val="283848975"/>
      </c:scatterChart>
      <c:valAx>
        <c:axId val="2838590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83848975"/>
        <c:crosses val="autoZero"/>
        <c:crossBetween val="midCat"/>
      </c:valAx>
      <c:valAx>
        <c:axId val="2838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Kč&quot;* #,##0.00_);_(&quot;Kč&quot;* \(#,##0.00\);_(&quot;Kč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cs-CZ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Počty objednávek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PŘEHLEDY!$B$19:$B$22</c:f>
              <c:strCache>
                <c:ptCount val="4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</c:strCache>
            </c:strRef>
          </c:cat>
          <c:val>
            <c:numRef>
              <c:f>PŘEHLEDY!$C$19:$C$22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14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A-44F0-9595-913F94A44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184511"/>
        <c:axId val="373186431"/>
      </c:barChart>
      <c:catAx>
        <c:axId val="3731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86431"/>
        <c:crosses val="autoZero"/>
        <c:auto val="1"/>
        <c:lblAlgn val="ctr"/>
        <c:lblOffset val="100"/>
        <c:noMultiLvlLbl val="0"/>
      </c:catAx>
      <c:valAx>
        <c:axId val="3731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0</xdr:row>
      <xdr:rowOff>76200</xdr:rowOff>
    </xdr:from>
    <xdr:to>
      <xdr:col>12</xdr:col>
      <xdr:colOff>342899</xdr:colOff>
      <xdr:row>10</xdr:row>
      <xdr:rowOff>166689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F00AFE8-98BE-EB90-A639-34E3AA7E5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11</xdr:row>
      <xdr:rowOff>14287</xdr:rowOff>
    </xdr:from>
    <xdr:to>
      <xdr:col>10</xdr:col>
      <xdr:colOff>581025</xdr:colOff>
      <xdr:row>19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9C17870-BE7E-411E-0E72-5C93B5E43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533399</xdr:colOff>
      <xdr:row>19</xdr:row>
      <xdr:rowOff>71437</xdr:rowOff>
    </xdr:from>
    <xdr:to>
      <xdr:col>11</xdr:col>
      <xdr:colOff>238124</xdr:colOff>
      <xdr:row>30</xdr:row>
      <xdr:rowOff>123825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5CF34D7-B99E-03BE-37BC-59051D70D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ECBEF-6317-42E6-99D1-7BA249902AF3}" name="LEDEN22" displayName="LEDEN22" ref="A1:D40" totalsRowShown="0">
  <autoFilter ref="A1:D40" xr:uid="{D5CECBEF-6317-42E6-99D1-7BA249902AF3}"/>
  <tableColumns count="4">
    <tableColumn id="1" xr3:uid="{E2BB0A25-103E-4203-A27D-035493B1F9D4}" name="Datum" dataDxfId="6"/>
    <tableColumn id="2" xr3:uid="{A95851F5-2E04-419F-8267-E311B724CF22}" name="Doklad" dataDxfId="5"/>
    <tableColumn id="3" xr3:uid="{6E22D482-BD5B-457B-8E51-0DEA7477A23F}" name="Název"/>
    <tableColumn id="4" xr3:uid="{B8E35D08-B6D9-4618-B0E3-7C9E16952459}" name="Částka" dataCellStyle="Měn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EECA8E-3842-4B15-83DC-F34C3A22D971}" name="UNOR22" displayName="UNOR22" ref="A1:D33" totalsRowShown="0">
  <autoFilter ref="A1:D33" xr:uid="{6AEECA8E-3842-4B15-83DC-F34C3A22D971}"/>
  <tableColumns count="4">
    <tableColumn id="1" xr3:uid="{F44CFA7A-DFD0-455B-A02A-2CFF51226081}" name="Datum" dataDxfId="4"/>
    <tableColumn id="2" xr3:uid="{D7383DD0-66EF-479F-9AA2-A502680962F8}" name="Doklad"/>
    <tableColumn id="3" xr3:uid="{DC0FFD1A-7C92-4CF3-A607-B270E987B47C}" name="Název"/>
    <tableColumn id="4" xr3:uid="{BD9AF95F-366F-4EDE-B55C-1AE9A4FD268F}" name="Částka" dataCellStyle="Měn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5BDC21-AB90-4344-A7BB-F5A0A43A56D9}" name="BREZEN22" displayName="BREZEN22" ref="A1:D27" totalsRowShown="0">
  <autoFilter ref="A1:D27" xr:uid="{A45BDC21-AB90-4344-A7BB-F5A0A43A56D9}"/>
  <tableColumns count="4">
    <tableColumn id="1" xr3:uid="{F6034524-5CFE-4873-9D05-111DE30714C1}" name="Datum" dataDxfId="3"/>
    <tableColumn id="2" xr3:uid="{54D32470-0A56-4FA5-BEB9-E24550FE3742}" name="Doklad"/>
    <tableColumn id="3" xr3:uid="{1BA98D17-C505-49A8-B68C-EC28A05E7901}" name="Název"/>
    <tableColumn id="4" xr3:uid="{A30FC9B9-9853-4940-A549-CB03E37247D3}" name="Částka" dataDxfId="2" dataCellStyle="Měn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AF8FD0-DF12-45AB-914D-298AE3DD71E0}" name="DUBEN22" displayName="DUBEN22" ref="A1:D29" totalsRowShown="0">
  <autoFilter ref="A1:D29" xr:uid="{41AF8FD0-DF12-45AB-914D-298AE3DD71E0}"/>
  <tableColumns count="4">
    <tableColumn id="1" xr3:uid="{95DF7C58-3308-4302-B754-C5768B8701D9}" name="Datum" dataDxfId="1"/>
    <tableColumn id="2" xr3:uid="{06A7DB39-9236-4046-84D8-C92E07A0A8F2}" name="Doklad"/>
    <tableColumn id="3" xr3:uid="{193A431E-AC1C-4066-88E8-866C0DC02E67}" name="Název"/>
    <tableColumn id="4" xr3:uid="{314C4C1F-A57E-493F-91D1-8B22337A0F72}" name="Částka" dataDxfId="0" dataCellStyle="Mě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5F97-9359-4752-878F-CE90FEB75BE3}">
  <sheetPr>
    <tabColor rgb="FF00B0F0"/>
  </sheetPr>
  <dimension ref="A1:E22"/>
  <sheetViews>
    <sheetView tabSelected="1" workbookViewId="0">
      <selection activeCell="O20" sqref="O20"/>
    </sheetView>
  </sheetViews>
  <sheetFormatPr defaultRowHeight="15"/>
  <cols>
    <col min="1" max="1" width="3.140625" customWidth="1"/>
    <col min="2" max="2" width="17" customWidth="1"/>
    <col min="3" max="3" width="15.42578125" customWidth="1"/>
    <col min="4" max="4" width="14" style="3" bestFit="1" customWidth="1"/>
    <col min="5" max="5" width="14" bestFit="1" customWidth="1"/>
  </cols>
  <sheetData>
    <row r="1" spans="1:5" ht="15.75" thickBot="1">
      <c r="B1" s="16"/>
      <c r="C1" s="16"/>
      <c r="D1" s="17"/>
      <c r="E1" s="16"/>
    </row>
    <row r="2" spans="1:5">
      <c r="A2" s="15"/>
      <c r="B2" s="38" t="s">
        <v>156</v>
      </c>
      <c r="C2" s="39"/>
      <c r="D2" s="40"/>
      <c r="E2" s="42" t="s">
        <v>160</v>
      </c>
    </row>
    <row r="3" spans="1:5">
      <c r="A3" s="15"/>
      <c r="B3" s="7" t="s">
        <v>150</v>
      </c>
      <c r="C3" s="11" t="s">
        <v>154</v>
      </c>
      <c r="D3" s="5">
        <f>SUMIF(LEDEN22[Částka],"&gt;=0")</f>
        <v>360575</v>
      </c>
      <c r="E3" s="41">
        <f>D3-D4</f>
        <v>287865</v>
      </c>
    </row>
    <row r="4" spans="1:5">
      <c r="A4" s="15"/>
      <c r="B4" s="10"/>
      <c r="C4" s="12" t="s">
        <v>155</v>
      </c>
      <c r="D4" s="9">
        <f>SUMIF(LEDEN22[Částka],"&lt;0")*(-1)</f>
        <v>72710</v>
      </c>
      <c r="E4" s="44"/>
    </row>
    <row r="5" spans="1:5">
      <c r="A5" s="15"/>
      <c r="B5" s="7" t="s">
        <v>151</v>
      </c>
      <c r="C5" s="11" t="s">
        <v>154</v>
      </c>
      <c r="D5" s="5">
        <f>SUMIF(UNOR22[Částka],"&gt;=0")</f>
        <v>221528</v>
      </c>
      <c r="E5" s="41">
        <f>D5-D6</f>
        <v>219343</v>
      </c>
    </row>
    <row r="6" spans="1:5">
      <c r="A6" s="15"/>
      <c r="B6" s="10"/>
      <c r="C6" s="12" t="s">
        <v>155</v>
      </c>
      <c r="D6" s="9">
        <f>SUMIF(UNOR22[Částka],"&lt;0")*(-1)</f>
        <v>2185</v>
      </c>
      <c r="E6" s="44"/>
    </row>
    <row r="7" spans="1:5">
      <c r="A7" s="15"/>
      <c r="B7" s="7" t="s">
        <v>152</v>
      </c>
      <c r="C7" s="11" t="s">
        <v>154</v>
      </c>
      <c r="D7" s="5">
        <f>SUMIF(BREZEN22[Částka],"&gt;=0")</f>
        <v>91200</v>
      </c>
      <c r="E7" s="41">
        <f>D7-D8</f>
        <v>64880</v>
      </c>
    </row>
    <row r="8" spans="1:5">
      <c r="A8" s="15"/>
      <c r="B8" s="10"/>
      <c r="C8" s="12" t="s">
        <v>155</v>
      </c>
      <c r="D8" s="9">
        <f>SUMIF(BREZEN22[Částka],"&lt;0")*(-1)</f>
        <v>26320</v>
      </c>
      <c r="E8" s="44"/>
    </row>
    <row r="9" spans="1:5">
      <c r="A9" s="15"/>
      <c r="B9" s="7" t="s">
        <v>153</v>
      </c>
      <c r="C9" s="11" t="s">
        <v>154</v>
      </c>
      <c r="D9" s="5">
        <f>SUMIF(DUBEN22[Částka],"&gt;=0")</f>
        <v>386140</v>
      </c>
      <c r="E9" s="41">
        <f>D9-D10</f>
        <v>383760</v>
      </c>
    </row>
    <row r="10" spans="1:5" ht="15.75" thickBot="1">
      <c r="A10" s="15"/>
      <c r="B10" s="8"/>
      <c r="C10" s="13" t="s">
        <v>155</v>
      </c>
      <c r="D10" s="6">
        <f>SUMIF(DUBEN22[Částka],"&lt;0")*(-1)</f>
        <v>2380</v>
      </c>
      <c r="E10" s="43"/>
    </row>
    <row r="11" spans="1:5" ht="15.75" thickBot="1">
      <c r="B11" s="23"/>
      <c r="C11" s="23"/>
    </row>
    <row r="12" spans="1:5">
      <c r="A12" s="18"/>
      <c r="B12" s="21" t="s">
        <v>157</v>
      </c>
      <c r="C12" s="22"/>
      <c r="D12" s="14"/>
    </row>
    <row r="13" spans="1:5">
      <c r="A13" s="18"/>
      <c r="B13" s="24" t="s">
        <v>150</v>
      </c>
      <c r="C13" s="25">
        <f>AVERAGEIF(LEDEN22[Částka], "&gt;0")</f>
        <v>13354.62962962963</v>
      </c>
    </row>
    <row r="14" spans="1:5">
      <c r="A14" s="18"/>
      <c r="B14" s="26" t="s">
        <v>158</v>
      </c>
      <c r="C14" s="27">
        <f>AVERAGEIF(UNOR22[Částka], "&gt;0")</f>
        <v>10069.454545454546</v>
      </c>
    </row>
    <row r="15" spans="1:5">
      <c r="A15" s="18"/>
      <c r="B15" s="26" t="s">
        <v>152</v>
      </c>
      <c r="C15" s="27">
        <f>AVERAGEIF(BREZEN22[Částka], "&gt;0")</f>
        <v>6514.2857142857147</v>
      </c>
    </row>
    <row r="16" spans="1:5" ht="15.75" thickBot="1">
      <c r="A16" s="18"/>
      <c r="B16" s="19" t="s">
        <v>153</v>
      </c>
      <c r="C16" s="20">
        <f>AVERAGEIF(DUBEN22[Částka], "&gt;0")</f>
        <v>14851.538461538461</v>
      </c>
    </row>
    <row r="17" spans="1:3" ht="15.75" thickBot="1">
      <c r="B17" s="33"/>
      <c r="C17" s="33"/>
    </row>
    <row r="18" spans="1:3">
      <c r="A18" s="28"/>
      <c r="B18" s="31" t="s">
        <v>159</v>
      </c>
      <c r="C18" s="32"/>
    </row>
    <row r="19" spans="1:3">
      <c r="A19" s="28"/>
      <c r="B19" s="34" t="s">
        <v>150</v>
      </c>
      <c r="C19" s="35">
        <f>COUNTIF(LEDEN22[Částka],"&gt;0")</f>
        <v>27</v>
      </c>
    </row>
    <row r="20" spans="1:3">
      <c r="A20" s="28"/>
      <c r="B20" s="36" t="s">
        <v>151</v>
      </c>
      <c r="C20" s="37">
        <f>COUNTIF(UNOR22[Částka],"&gt;0")</f>
        <v>22</v>
      </c>
    </row>
    <row r="21" spans="1:3">
      <c r="A21" s="28"/>
      <c r="B21" s="36" t="s">
        <v>152</v>
      </c>
      <c r="C21" s="37">
        <f>COUNTIF(BREZEN22[Částka],"&gt;0")</f>
        <v>14</v>
      </c>
    </row>
    <row r="22" spans="1:3" ht="15.75" thickBot="1">
      <c r="A22" s="28"/>
      <c r="B22" s="29" t="s">
        <v>153</v>
      </c>
      <c r="C22" s="30">
        <f>COUNTIF(DUBEN22[Částka],"&gt;0")</f>
        <v>26</v>
      </c>
    </row>
  </sheetData>
  <mergeCells count="11">
    <mergeCell ref="B12:C12"/>
    <mergeCell ref="B18:C18"/>
    <mergeCell ref="E3:E4"/>
    <mergeCell ref="E5:E6"/>
    <mergeCell ref="E7:E8"/>
    <mergeCell ref="E9:E10"/>
    <mergeCell ref="B3:B4"/>
    <mergeCell ref="B5:B6"/>
    <mergeCell ref="B7:B8"/>
    <mergeCell ref="B9:B10"/>
    <mergeCell ref="B2:D2"/>
  </mergeCells>
  <phoneticPr fontId="4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</sheetPr>
  <dimension ref="A1:D40"/>
  <sheetViews>
    <sheetView workbookViewId="0">
      <selection activeCell="C10" sqref="C10"/>
    </sheetView>
  </sheetViews>
  <sheetFormatPr defaultRowHeight="15"/>
  <cols>
    <col min="1" max="1" width="10.140625" bestFit="1" customWidth="1"/>
    <col min="2" max="2" width="11" style="2" bestFit="1" customWidth="1"/>
    <col min="3" max="3" width="19.85546875" bestFit="1" customWidth="1"/>
    <col min="4" max="4" width="12.85546875" bestFit="1" customWidth="1"/>
  </cols>
  <sheetData>
    <row r="1" spans="1:4">
      <c r="A1" t="s">
        <v>0</v>
      </c>
      <c r="B1" s="2" t="s">
        <v>1</v>
      </c>
      <c r="C1" t="s">
        <v>2</v>
      </c>
      <c r="D1" t="s">
        <v>3</v>
      </c>
    </row>
    <row r="2" spans="1:4">
      <c r="A2" s="1">
        <v>44562</v>
      </c>
      <c r="B2" s="2">
        <v>1234567890</v>
      </c>
      <c r="C2" t="s">
        <v>4</v>
      </c>
      <c r="D2" s="3">
        <v>25000</v>
      </c>
    </row>
    <row r="3" spans="1:4">
      <c r="A3" s="1">
        <v>44562</v>
      </c>
      <c r="B3" s="2">
        <v>1234567891</v>
      </c>
      <c r="C3" t="s">
        <v>5</v>
      </c>
      <c r="D3" s="3">
        <v>12000</v>
      </c>
    </row>
    <row r="4" spans="1:4">
      <c r="A4" s="1">
        <v>44563</v>
      </c>
      <c r="B4" s="2">
        <v>1234567892</v>
      </c>
      <c r="C4" t="s">
        <v>6</v>
      </c>
      <c r="D4" s="3">
        <v>14000</v>
      </c>
    </row>
    <row r="5" spans="1:4">
      <c r="A5" s="1">
        <v>44564</v>
      </c>
      <c r="B5" s="2">
        <v>1234567893</v>
      </c>
      <c r="C5" t="s">
        <v>7</v>
      </c>
      <c r="D5" s="3">
        <v>-5000</v>
      </c>
    </row>
    <row r="6" spans="1:4">
      <c r="A6" s="1">
        <v>44564</v>
      </c>
      <c r="B6" s="2">
        <v>1234567894</v>
      </c>
      <c r="C6" t="s">
        <v>8</v>
      </c>
      <c r="D6" s="3">
        <v>30000</v>
      </c>
    </row>
    <row r="7" spans="1:4">
      <c r="A7" s="1">
        <v>44565</v>
      </c>
      <c r="B7" s="2">
        <v>1234567895</v>
      </c>
      <c r="C7" t="s">
        <v>9</v>
      </c>
      <c r="D7" s="3">
        <v>8000</v>
      </c>
    </row>
    <row r="8" spans="1:4">
      <c r="A8" s="1">
        <v>44566</v>
      </c>
      <c r="B8" s="2">
        <v>1234567896</v>
      </c>
      <c r="C8" t="s">
        <v>10</v>
      </c>
      <c r="D8" s="3">
        <v>11000</v>
      </c>
    </row>
    <row r="9" spans="1:4">
      <c r="A9" s="1">
        <v>44567</v>
      </c>
      <c r="B9" s="2">
        <v>1234567897</v>
      </c>
      <c r="C9" t="s">
        <v>11</v>
      </c>
      <c r="D9" s="3">
        <v>2500</v>
      </c>
    </row>
    <row r="10" spans="1:4">
      <c r="A10" s="1">
        <v>44568</v>
      </c>
      <c r="B10" s="2">
        <v>1234567898</v>
      </c>
      <c r="C10" t="s">
        <v>12</v>
      </c>
      <c r="D10" s="3">
        <v>5000</v>
      </c>
    </row>
    <row r="11" spans="1:4">
      <c r="A11" s="1">
        <v>44569</v>
      </c>
      <c r="B11" s="2">
        <v>1234567899</v>
      </c>
      <c r="C11" t="s">
        <v>13</v>
      </c>
      <c r="D11" s="3">
        <v>500</v>
      </c>
    </row>
    <row r="12" spans="1:4">
      <c r="A12" s="1">
        <v>44570</v>
      </c>
      <c r="B12" s="2">
        <v>1234567900</v>
      </c>
      <c r="C12" t="s">
        <v>14</v>
      </c>
      <c r="D12" s="3">
        <v>2000</v>
      </c>
    </row>
    <row r="13" spans="1:4">
      <c r="A13" s="1">
        <v>44570</v>
      </c>
      <c r="B13" s="2">
        <v>1234567901</v>
      </c>
      <c r="C13" t="s">
        <v>7</v>
      </c>
      <c r="D13" s="3">
        <v>-3500</v>
      </c>
    </row>
    <row r="14" spans="1:4">
      <c r="A14" s="1">
        <v>44571</v>
      </c>
      <c r="B14" s="2">
        <v>1234567902</v>
      </c>
      <c r="C14" t="s">
        <v>15</v>
      </c>
      <c r="D14" s="3">
        <v>28000</v>
      </c>
    </row>
    <row r="15" spans="1:4">
      <c r="A15" s="1">
        <v>44572</v>
      </c>
      <c r="B15" s="2">
        <v>1234567903</v>
      </c>
      <c r="C15" t="s">
        <v>16</v>
      </c>
      <c r="D15" s="3">
        <v>22000</v>
      </c>
    </row>
    <row r="16" spans="1:4">
      <c r="A16" s="1">
        <v>44573</v>
      </c>
      <c r="B16" s="2">
        <v>1234567904</v>
      </c>
      <c r="C16" t="s">
        <v>17</v>
      </c>
      <c r="D16" s="3">
        <v>30000</v>
      </c>
    </row>
    <row r="17" spans="1:4">
      <c r="A17" s="1">
        <v>44574</v>
      </c>
      <c r="B17" s="2">
        <v>1234567905</v>
      </c>
      <c r="C17" t="s">
        <v>18</v>
      </c>
      <c r="D17" s="3">
        <v>10000</v>
      </c>
    </row>
    <row r="18" spans="1:4">
      <c r="A18" s="1">
        <v>44575</v>
      </c>
      <c r="B18" s="2">
        <v>1234567906</v>
      </c>
      <c r="C18" t="s">
        <v>19</v>
      </c>
      <c r="D18" s="3">
        <v>3500</v>
      </c>
    </row>
    <row r="19" spans="1:4">
      <c r="A19" s="1">
        <v>44575</v>
      </c>
      <c r="B19" s="2">
        <v>1234567907</v>
      </c>
      <c r="C19" t="s">
        <v>7</v>
      </c>
      <c r="D19" s="3">
        <v>-2000</v>
      </c>
    </row>
    <row r="20" spans="1:4">
      <c r="A20" s="1">
        <v>44576</v>
      </c>
      <c r="B20" s="2">
        <v>1234567908</v>
      </c>
      <c r="C20" t="s">
        <v>20</v>
      </c>
      <c r="D20" s="3">
        <v>12000</v>
      </c>
    </row>
    <row r="21" spans="1:4">
      <c r="A21" s="1">
        <v>44562</v>
      </c>
      <c r="B21" s="2" t="s">
        <v>21</v>
      </c>
      <c r="C21" t="s">
        <v>22</v>
      </c>
      <c r="D21" s="3">
        <v>14230</v>
      </c>
    </row>
    <row r="22" spans="1:4">
      <c r="A22" s="1">
        <v>44563</v>
      </c>
      <c r="B22" s="2" t="s">
        <v>23</v>
      </c>
      <c r="C22" t="s">
        <v>7</v>
      </c>
      <c r="D22" s="3">
        <v>-5260</v>
      </c>
    </row>
    <row r="23" spans="1:4">
      <c r="A23" s="1">
        <v>44563</v>
      </c>
      <c r="B23" s="2" t="s">
        <v>24</v>
      </c>
      <c r="C23" t="s">
        <v>22</v>
      </c>
      <c r="D23" s="3">
        <v>9375</v>
      </c>
    </row>
    <row r="24" spans="1:4">
      <c r="A24" s="1">
        <v>44564</v>
      </c>
      <c r="B24" s="2" t="s">
        <v>25</v>
      </c>
      <c r="C24" t="s">
        <v>22</v>
      </c>
      <c r="D24" s="3">
        <v>13790</v>
      </c>
    </row>
    <row r="25" spans="1:4">
      <c r="A25" s="1">
        <v>44565</v>
      </c>
      <c r="B25" s="2" t="s">
        <v>26</v>
      </c>
      <c r="C25" t="s">
        <v>7</v>
      </c>
      <c r="D25" s="3">
        <v>-8950</v>
      </c>
    </row>
    <row r="26" spans="1:4">
      <c r="A26" s="1">
        <v>44565</v>
      </c>
      <c r="B26" s="2" t="s">
        <v>27</v>
      </c>
      <c r="C26" t="s">
        <v>22</v>
      </c>
      <c r="D26" s="3">
        <v>13250</v>
      </c>
    </row>
    <row r="27" spans="1:4">
      <c r="A27" s="1">
        <v>44566</v>
      </c>
      <c r="B27" s="2" t="s">
        <v>28</v>
      </c>
      <c r="C27" t="s">
        <v>7</v>
      </c>
      <c r="D27" s="3">
        <v>-6750</v>
      </c>
    </row>
    <row r="28" spans="1:4">
      <c r="A28" s="1">
        <v>44567</v>
      </c>
      <c r="B28" s="2" t="s">
        <v>29</v>
      </c>
      <c r="C28" t="s">
        <v>22</v>
      </c>
      <c r="D28" s="3">
        <v>9100</v>
      </c>
    </row>
    <row r="29" spans="1:4">
      <c r="A29" s="1">
        <v>44567</v>
      </c>
      <c r="B29" s="2" t="s">
        <v>30</v>
      </c>
      <c r="C29" t="s">
        <v>7</v>
      </c>
      <c r="D29" s="3">
        <v>-10120</v>
      </c>
    </row>
    <row r="30" spans="1:4">
      <c r="A30" s="1">
        <v>44568</v>
      </c>
      <c r="B30" s="2" t="s">
        <v>31</v>
      </c>
      <c r="C30" t="s">
        <v>22</v>
      </c>
      <c r="D30" s="3">
        <v>15030</v>
      </c>
    </row>
    <row r="31" spans="1:4">
      <c r="A31" s="1">
        <v>44569</v>
      </c>
      <c r="B31" s="2" t="s">
        <v>32</v>
      </c>
      <c r="C31" t="s">
        <v>7</v>
      </c>
      <c r="D31" s="3">
        <v>-4720</v>
      </c>
    </row>
    <row r="32" spans="1:4">
      <c r="A32" s="1">
        <v>44569</v>
      </c>
      <c r="B32" s="2" t="s">
        <v>33</v>
      </c>
      <c r="C32" t="s">
        <v>22</v>
      </c>
      <c r="D32" s="3">
        <v>11850</v>
      </c>
    </row>
    <row r="33" spans="1:4">
      <c r="A33" s="1">
        <v>44570</v>
      </c>
      <c r="B33" s="2" t="s">
        <v>34</v>
      </c>
      <c r="C33" t="s">
        <v>22</v>
      </c>
      <c r="D33" s="3">
        <v>15680</v>
      </c>
    </row>
    <row r="34" spans="1:4">
      <c r="A34" s="1">
        <v>44571</v>
      </c>
      <c r="B34" s="2" t="s">
        <v>35</v>
      </c>
      <c r="C34" t="s">
        <v>7</v>
      </c>
      <c r="D34" s="3">
        <v>-11260</v>
      </c>
    </row>
    <row r="35" spans="1:4">
      <c r="A35" s="1">
        <v>44572</v>
      </c>
      <c r="B35" s="2" t="s">
        <v>36</v>
      </c>
      <c r="C35" t="s">
        <v>22</v>
      </c>
      <c r="D35" s="3">
        <v>12850</v>
      </c>
    </row>
    <row r="36" spans="1:4">
      <c r="A36" s="1">
        <v>44572</v>
      </c>
      <c r="B36" s="2" t="s">
        <v>37</v>
      </c>
      <c r="C36" t="s">
        <v>7</v>
      </c>
      <c r="D36" s="3">
        <v>-3680</v>
      </c>
    </row>
    <row r="37" spans="1:4">
      <c r="A37" s="1">
        <v>44573</v>
      </c>
      <c r="B37" s="2" t="s">
        <v>38</v>
      </c>
      <c r="C37" t="s">
        <v>22</v>
      </c>
      <c r="D37" s="3">
        <v>16370</v>
      </c>
    </row>
    <row r="38" spans="1:4">
      <c r="A38" s="1">
        <v>44574</v>
      </c>
      <c r="B38" s="2" t="s">
        <v>39</v>
      </c>
      <c r="C38" t="s">
        <v>7</v>
      </c>
      <c r="D38" s="3">
        <v>-8010</v>
      </c>
    </row>
    <row r="39" spans="1:4">
      <c r="A39" s="1">
        <v>44574</v>
      </c>
      <c r="B39" s="2" t="s">
        <v>40</v>
      </c>
      <c r="C39" t="s">
        <v>22</v>
      </c>
      <c r="D39" s="3">
        <v>13550</v>
      </c>
    </row>
    <row r="40" spans="1:4">
      <c r="A40" s="1">
        <v>44575</v>
      </c>
      <c r="B40" s="2" t="s">
        <v>41</v>
      </c>
      <c r="C40" t="s">
        <v>7</v>
      </c>
      <c r="D40" s="3">
        <v>-3460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07194-3B3A-4167-830D-2416A6ED081D}">
  <sheetPr>
    <tabColor theme="8" tint="0.59999389629810485"/>
  </sheetPr>
  <dimension ref="A1:D33"/>
  <sheetViews>
    <sheetView workbookViewId="0">
      <selection activeCell="C27" sqref="C27"/>
    </sheetView>
  </sheetViews>
  <sheetFormatPr defaultRowHeight="15"/>
  <cols>
    <col min="1" max="1" width="10.140625" bestFit="1" customWidth="1"/>
    <col min="2" max="2" width="10.28515625" bestFit="1" customWidth="1"/>
    <col min="3" max="3" width="20.42578125" bestFit="1" customWidth="1"/>
    <col min="4" max="4" width="12.85546875" style="3" bestFit="1" customWidth="1"/>
  </cols>
  <sheetData>
    <row r="1" spans="1:4">
      <c r="A1" t="s">
        <v>0</v>
      </c>
      <c r="B1" t="s">
        <v>1</v>
      </c>
      <c r="C1" t="s">
        <v>2</v>
      </c>
      <c r="D1" s="3" t="s">
        <v>3</v>
      </c>
    </row>
    <row r="2" spans="1:4">
      <c r="A2" s="1">
        <v>44593</v>
      </c>
      <c r="B2" t="s">
        <v>42</v>
      </c>
      <c r="C2" t="s">
        <v>43</v>
      </c>
      <c r="D2" s="3">
        <v>10220</v>
      </c>
    </row>
    <row r="3" spans="1:4">
      <c r="A3" s="1">
        <v>44593</v>
      </c>
      <c r="B3" t="s">
        <v>42</v>
      </c>
      <c r="C3" t="s">
        <v>7</v>
      </c>
      <c r="D3" s="3">
        <v>-550</v>
      </c>
    </row>
    <row r="4" spans="1:4">
      <c r="A4" s="1">
        <v>44594</v>
      </c>
      <c r="B4" t="s">
        <v>44</v>
      </c>
      <c r="C4" t="s">
        <v>45</v>
      </c>
      <c r="D4" s="3">
        <v>4599</v>
      </c>
    </row>
    <row r="5" spans="1:4">
      <c r="A5" s="1">
        <v>44595</v>
      </c>
      <c r="B5" t="s">
        <v>46</v>
      </c>
      <c r="C5" t="s">
        <v>47</v>
      </c>
      <c r="D5" s="3">
        <v>790</v>
      </c>
    </row>
    <row r="6" spans="1:4">
      <c r="A6" s="1">
        <v>44596</v>
      </c>
      <c r="B6" t="s">
        <v>48</v>
      </c>
      <c r="C6" t="s">
        <v>49</v>
      </c>
      <c r="D6" s="3">
        <v>16699</v>
      </c>
    </row>
    <row r="7" spans="1:4">
      <c r="A7" s="1">
        <v>44597</v>
      </c>
      <c r="B7" t="s">
        <v>50</v>
      </c>
      <c r="C7" t="s">
        <v>51</v>
      </c>
      <c r="D7" s="3">
        <v>10580</v>
      </c>
    </row>
    <row r="8" spans="1:4">
      <c r="A8" s="1">
        <v>44597</v>
      </c>
      <c r="B8" t="s">
        <v>50</v>
      </c>
      <c r="C8" t="s">
        <v>7</v>
      </c>
      <c r="D8" s="3">
        <v>-110</v>
      </c>
    </row>
    <row r="9" spans="1:4">
      <c r="A9" s="1">
        <v>44598</v>
      </c>
      <c r="B9" t="s">
        <v>52</v>
      </c>
      <c r="C9" t="s">
        <v>53</v>
      </c>
      <c r="D9" s="3">
        <v>22800</v>
      </c>
    </row>
    <row r="10" spans="1:4">
      <c r="A10" s="1">
        <v>44599</v>
      </c>
      <c r="B10" t="s">
        <v>54</v>
      </c>
      <c r="C10" t="s">
        <v>7</v>
      </c>
      <c r="D10" s="3">
        <v>-100</v>
      </c>
    </row>
    <row r="11" spans="1:4">
      <c r="A11" s="1">
        <v>44600</v>
      </c>
      <c r="B11" t="s">
        <v>55</v>
      </c>
      <c r="C11" t="s">
        <v>56</v>
      </c>
      <c r="D11" s="3">
        <v>3499</v>
      </c>
    </row>
    <row r="12" spans="1:4">
      <c r="A12" s="1">
        <v>44600</v>
      </c>
      <c r="B12" t="s">
        <v>55</v>
      </c>
      <c r="C12" t="s">
        <v>7</v>
      </c>
      <c r="D12" s="3">
        <v>-450</v>
      </c>
    </row>
    <row r="13" spans="1:4">
      <c r="A13" s="1">
        <v>44601</v>
      </c>
      <c r="B13" t="s">
        <v>57</v>
      </c>
      <c r="C13" t="s">
        <v>58</v>
      </c>
      <c r="D13" s="3">
        <v>6200</v>
      </c>
    </row>
    <row r="14" spans="1:4">
      <c r="A14" s="1">
        <v>44602</v>
      </c>
      <c r="B14" t="s">
        <v>59</v>
      </c>
      <c r="C14" t="s">
        <v>60</v>
      </c>
      <c r="D14" s="3">
        <v>5800</v>
      </c>
    </row>
    <row r="15" spans="1:4">
      <c r="A15" s="1">
        <v>44603</v>
      </c>
      <c r="B15" t="s">
        <v>61</v>
      </c>
      <c r="C15" t="s">
        <v>62</v>
      </c>
      <c r="D15" s="3">
        <v>3999</v>
      </c>
    </row>
    <row r="16" spans="1:4">
      <c r="A16" s="1">
        <v>44604</v>
      </c>
      <c r="B16" t="s">
        <v>63</v>
      </c>
      <c r="C16" t="s">
        <v>64</v>
      </c>
      <c r="D16" s="3">
        <v>21299</v>
      </c>
    </row>
    <row r="17" spans="1:4">
      <c r="A17" s="1">
        <v>44604</v>
      </c>
      <c r="B17" t="s">
        <v>63</v>
      </c>
      <c r="C17" t="s">
        <v>7</v>
      </c>
      <c r="D17" s="3">
        <v>-230</v>
      </c>
    </row>
    <row r="18" spans="1:4">
      <c r="A18" s="1">
        <v>44605</v>
      </c>
      <c r="B18" t="s">
        <v>65</v>
      </c>
      <c r="C18" t="s">
        <v>66</v>
      </c>
      <c r="D18" s="3">
        <v>4870</v>
      </c>
    </row>
    <row r="19" spans="1:4">
      <c r="A19" s="1">
        <v>44606</v>
      </c>
      <c r="B19" t="s">
        <v>67</v>
      </c>
      <c r="C19" t="s">
        <v>7</v>
      </c>
      <c r="D19" s="3">
        <v>-220</v>
      </c>
    </row>
    <row r="20" spans="1:4">
      <c r="A20" s="1">
        <v>44607</v>
      </c>
      <c r="B20" t="s">
        <v>68</v>
      </c>
      <c r="C20" t="s">
        <v>69</v>
      </c>
      <c r="D20" s="3">
        <v>15899</v>
      </c>
    </row>
    <row r="21" spans="1:4">
      <c r="A21" s="1">
        <v>44608</v>
      </c>
      <c r="B21" t="s">
        <v>70</v>
      </c>
      <c r="C21" t="s">
        <v>71</v>
      </c>
      <c r="D21" s="3">
        <v>9499</v>
      </c>
    </row>
    <row r="22" spans="1:4">
      <c r="A22" s="1">
        <v>44609</v>
      </c>
      <c r="B22" t="s">
        <v>72</v>
      </c>
      <c r="C22" t="s">
        <v>19</v>
      </c>
      <c r="D22" s="3">
        <v>3199</v>
      </c>
    </row>
    <row r="23" spans="1:4">
      <c r="A23" s="1">
        <v>44610</v>
      </c>
      <c r="B23" t="s">
        <v>73</v>
      </c>
      <c r="C23" t="s">
        <v>7</v>
      </c>
      <c r="D23" s="3">
        <v>-70</v>
      </c>
    </row>
    <row r="24" spans="1:4">
      <c r="A24" s="1">
        <v>44611</v>
      </c>
      <c r="B24" t="s">
        <v>74</v>
      </c>
      <c r="C24" t="s">
        <v>75</v>
      </c>
      <c r="D24" s="3">
        <v>32990</v>
      </c>
    </row>
    <row r="25" spans="1:4">
      <c r="A25" s="1">
        <v>44612</v>
      </c>
      <c r="B25" t="s">
        <v>76</v>
      </c>
      <c r="C25" t="s">
        <v>77</v>
      </c>
      <c r="D25" s="3">
        <v>1999</v>
      </c>
    </row>
    <row r="26" spans="1:4">
      <c r="A26" s="1">
        <v>44613</v>
      </c>
      <c r="B26" t="s">
        <v>78</v>
      </c>
      <c r="C26" t="s">
        <v>79</v>
      </c>
      <c r="D26" s="3">
        <v>2099</v>
      </c>
    </row>
    <row r="27" spans="1:4">
      <c r="A27" s="1">
        <v>44614</v>
      </c>
      <c r="B27" t="s">
        <v>80</v>
      </c>
      <c r="C27" t="s">
        <v>7</v>
      </c>
      <c r="D27" s="3">
        <v>-75</v>
      </c>
    </row>
    <row r="28" spans="1:4">
      <c r="A28" s="1">
        <v>44615</v>
      </c>
      <c r="B28" t="s">
        <v>81</v>
      </c>
      <c r="C28" t="s">
        <v>82</v>
      </c>
      <c r="D28" s="3">
        <v>10100</v>
      </c>
    </row>
    <row r="29" spans="1:4">
      <c r="A29" s="1">
        <v>44616</v>
      </c>
      <c r="B29" t="s">
        <v>83</v>
      </c>
      <c r="C29" t="s">
        <v>7</v>
      </c>
      <c r="D29" s="3">
        <v>-320</v>
      </c>
    </row>
    <row r="30" spans="1:4">
      <c r="A30" s="1">
        <v>44617</v>
      </c>
      <c r="B30" t="s">
        <v>84</v>
      </c>
      <c r="C30" t="s">
        <v>85</v>
      </c>
      <c r="D30" s="3">
        <v>24990</v>
      </c>
    </row>
    <row r="31" spans="1:4">
      <c r="A31" s="1">
        <v>44618</v>
      </c>
      <c r="B31" t="s">
        <v>86</v>
      </c>
      <c r="C31" t="s">
        <v>87</v>
      </c>
      <c r="D31" s="3">
        <v>2999</v>
      </c>
    </row>
    <row r="32" spans="1:4">
      <c r="A32" s="1">
        <v>44619</v>
      </c>
      <c r="B32" t="s">
        <v>88</v>
      </c>
      <c r="C32" t="s">
        <v>62</v>
      </c>
      <c r="D32" s="3">
        <v>6399</v>
      </c>
    </row>
    <row r="33" spans="1:4">
      <c r="A33" s="1">
        <v>44620</v>
      </c>
      <c r="B33" t="s">
        <v>89</v>
      </c>
      <c r="C33" t="s">
        <v>7</v>
      </c>
      <c r="D33" s="3">
        <v>-60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109-F45A-4440-844C-45F35B70577B}">
  <sheetPr>
    <tabColor theme="8" tint="0.39997558519241921"/>
  </sheetPr>
  <dimension ref="A1:D27"/>
  <sheetViews>
    <sheetView workbookViewId="0">
      <selection activeCell="C12" sqref="C12"/>
    </sheetView>
  </sheetViews>
  <sheetFormatPr defaultRowHeight="15"/>
  <cols>
    <col min="1" max="1" width="10.140625" bestFit="1" customWidth="1"/>
    <col min="2" max="2" width="9.42578125" bestFit="1" customWidth="1"/>
    <col min="3" max="3" width="12.140625" bestFit="1" customWidth="1"/>
    <col min="4" max="4" width="11.85546875" style="4" bestFit="1" customWidth="1"/>
  </cols>
  <sheetData>
    <row r="1" spans="1:4">
      <c r="A1" t="s">
        <v>0</v>
      </c>
      <c r="B1" t="s">
        <v>1</v>
      </c>
      <c r="C1" t="s">
        <v>2</v>
      </c>
      <c r="D1" s="4" t="s">
        <v>3</v>
      </c>
    </row>
    <row r="2" spans="1:4">
      <c r="A2" s="1">
        <v>44621</v>
      </c>
      <c r="B2" t="s">
        <v>90</v>
      </c>
      <c r="C2" t="s">
        <v>7</v>
      </c>
      <c r="D2" s="4">
        <v>-4790</v>
      </c>
    </row>
    <row r="3" spans="1:4">
      <c r="A3" s="1">
        <v>44622</v>
      </c>
      <c r="B3" t="s">
        <v>91</v>
      </c>
      <c r="C3" t="s">
        <v>22</v>
      </c>
      <c r="D3" s="4">
        <v>8900</v>
      </c>
    </row>
    <row r="4" spans="1:4">
      <c r="A4" s="1">
        <v>44623</v>
      </c>
      <c r="B4" t="s">
        <v>92</v>
      </c>
      <c r="C4" t="s">
        <v>7</v>
      </c>
      <c r="D4" s="4" t="s">
        <v>93</v>
      </c>
    </row>
    <row r="5" spans="1:4">
      <c r="A5" s="1">
        <v>44625</v>
      </c>
      <c r="B5" t="s">
        <v>94</v>
      </c>
      <c r="C5" t="s">
        <v>22</v>
      </c>
      <c r="D5" s="4">
        <v>4200</v>
      </c>
    </row>
    <row r="6" spans="1:4">
      <c r="A6" s="1">
        <v>44626</v>
      </c>
      <c r="B6" t="s">
        <v>95</v>
      </c>
      <c r="C6" t="s">
        <v>7</v>
      </c>
      <c r="D6" s="4">
        <v>-1780</v>
      </c>
    </row>
    <row r="7" spans="1:4">
      <c r="A7" s="1">
        <v>44627</v>
      </c>
      <c r="B7" t="s">
        <v>96</v>
      </c>
      <c r="C7" t="s">
        <v>7</v>
      </c>
      <c r="D7" s="4">
        <v>-1360</v>
      </c>
    </row>
    <row r="8" spans="1:4">
      <c r="A8" s="1">
        <v>44629</v>
      </c>
      <c r="B8" t="s">
        <v>97</v>
      </c>
      <c r="C8" t="s">
        <v>22</v>
      </c>
      <c r="D8" s="4">
        <v>5900</v>
      </c>
    </row>
    <row r="9" spans="1:4">
      <c r="A9" s="1">
        <v>44630</v>
      </c>
      <c r="B9" t="s">
        <v>98</v>
      </c>
      <c r="C9" t="s">
        <v>22</v>
      </c>
      <c r="D9" s="4">
        <v>3200</v>
      </c>
    </row>
    <row r="10" spans="1:4">
      <c r="A10" s="1">
        <v>44631</v>
      </c>
      <c r="B10" t="s">
        <v>99</v>
      </c>
      <c r="C10" t="s">
        <v>7</v>
      </c>
      <c r="D10" s="4">
        <v>-4290</v>
      </c>
    </row>
    <row r="11" spans="1:4">
      <c r="A11" s="1">
        <v>44632</v>
      </c>
      <c r="B11" t="s">
        <v>100</v>
      </c>
      <c r="C11" t="s">
        <v>22</v>
      </c>
      <c r="D11" s="4">
        <v>7400</v>
      </c>
    </row>
    <row r="12" spans="1:4">
      <c r="A12" s="1">
        <v>44634</v>
      </c>
      <c r="B12" t="s">
        <v>101</v>
      </c>
      <c r="C12" t="s">
        <v>7</v>
      </c>
      <c r="D12" s="4">
        <v>-2140</v>
      </c>
    </row>
    <row r="13" spans="1:4">
      <c r="A13" s="1">
        <v>44635</v>
      </c>
      <c r="B13" t="s">
        <v>102</v>
      </c>
      <c r="C13" t="s">
        <v>22</v>
      </c>
      <c r="D13" s="4">
        <v>8900</v>
      </c>
    </row>
    <row r="14" spans="1:4">
      <c r="A14" s="1">
        <v>44636</v>
      </c>
      <c r="B14" t="s">
        <v>103</v>
      </c>
      <c r="C14" t="s">
        <v>7</v>
      </c>
      <c r="D14" s="4">
        <v>-1010</v>
      </c>
    </row>
    <row r="15" spans="1:4">
      <c r="A15" s="1">
        <v>44638</v>
      </c>
      <c r="B15" t="s">
        <v>104</v>
      </c>
      <c r="C15" t="s">
        <v>22</v>
      </c>
      <c r="D15" s="4">
        <v>3300</v>
      </c>
    </row>
    <row r="16" spans="1:4">
      <c r="A16" s="1">
        <v>44639</v>
      </c>
      <c r="B16" t="s">
        <v>105</v>
      </c>
      <c r="C16" t="s">
        <v>7</v>
      </c>
      <c r="D16" s="4">
        <v>-2990</v>
      </c>
    </row>
    <row r="17" spans="1:4">
      <c r="A17" s="1">
        <v>44640</v>
      </c>
      <c r="B17" t="s">
        <v>106</v>
      </c>
      <c r="C17" t="s">
        <v>22</v>
      </c>
      <c r="D17" s="4">
        <v>5700</v>
      </c>
    </row>
    <row r="18" spans="1:4">
      <c r="A18" s="1">
        <v>44641</v>
      </c>
      <c r="B18" t="s">
        <v>107</v>
      </c>
      <c r="C18" t="s">
        <v>7</v>
      </c>
      <c r="D18" s="4">
        <v>-2010</v>
      </c>
    </row>
    <row r="19" spans="1:4">
      <c r="A19" s="1">
        <v>44642</v>
      </c>
      <c r="B19" t="s">
        <v>108</v>
      </c>
      <c r="C19" t="s">
        <v>22</v>
      </c>
      <c r="D19" s="4">
        <v>4700</v>
      </c>
    </row>
    <row r="20" spans="1:4">
      <c r="A20" s="1">
        <v>44644</v>
      </c>
      <c r="B20" t="s">
        <v>109</v>
      </c>
      <c r="C20" t="s">
        <v>22</v>
      </c>
      <c r="D20" s="4">
        <v>8400</v>
      </c>
    </row>
    <row r="21" spans="1:4">
      <c r="A21" s="1">
        <v>44645</v>
      </c>
      <c r="B21" t="s">
        <v>110</v>
      </c>
      <c r="C21" t="s">
        <v>7</v>
      </c>
      <c r="D21" s="4">
        <v>-3100</v>
      </c>
    </row>
    <row r="22" spans="1:4">
      <c r="A22" s="1">
        <v>44646</v>
      </c>
      <c r="B22" t="s">
        <v>111</v>
      </c>
      <c r="C22" t="s">
        <v>22</v>
      </c>
      <c r="D22" s="4">
        <v>9700</v>
      </c>
    </row>
    <row r="23" spans="1:4">
      <c r="A23" s="1">
        <v>44647</v>
      </c>
      <c r="B23" t="s">
        <v>112</v>
      </c>
      <c r="C23" t="s">
        <v>7</v>
      </c>
      <c r="D23" s="4">
        <v>-1280</v>
      </c>
    </row>
    <row r="24" spans="1:4">
      <c r="A24" s="1">
        <v>44648</v>
      </c>
      <c r="B24" t="s">
        <v>113</v>
      </c>
      <c r="C24" t="s">
        <v>22</v>
      </c>
      <c r="D24" s="4">
        <v>4800</v>
      </c>
    </row>
    <row r="25" spans="1:4">
      <c r="A25" s="1">
        <v>44649</v>
      </c>
      <c r="B25" t="s">
        <v>114</v>
      </c>
      <c r="C25" t="s">
        <v>7</v>
      </c>
      <c r="D25" s="4">
        <v>-1570</v>
      </c>
    </row>
    <row r="26" spans="1:4">
      <c r="A26" s="1">
        <v>44650</v>
      </c>
      <c r="B26" t="s">
        <v>115</v>
      </c>
      <c r="C26" t="s">
        <v>22</v>
      </c>
      <c r="D26" s="4">
        <v>6800</v>
      </c>
    </row>
    <row r="27" spans="1:4">
      <c r="A27" s="1">
        <v>44651</v>
      </c>
      <c r="B27" t="s">
        <v>116</v>
      </c>
      <c r="C27" t="s">
        <v>22</v>
      </c>
      <c r="D27" s="4">
        <v>9300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68AD-0F8D-43A3-8CA2-19DCA7EE2239}">
  <sheetPr>
    <tabColor theme="8" tint="-0.249977111117893"/>
  </sheetPr>
  <dimension ref="A1:D29"/>
  <sheetViews>
    <sheetView workbookViewId="0">
      <selection activeCell="C35" sqref="C35"/>
    </sheetView>
  </sheetViews>
  <sheetFormatPr defaultRowHeight="15"/>
  <cols>
    <col min="1" max="1" width="10.140625" bestFit="1" customWidth="1"/>
    <col min="2" max="2" width="10.5703125" bestFit="1" customWidth="1"/>
    <col min="3" max="3" width="20.7109375" bestFit="1" customWidth="1"/>
    <col min="4" max="4" width="12.85546875" style="3" bestFit="1" customWidth="1"/>
  </cols>
  <sheetData>
    <row r="1" spans="1:4">
      <c r="A1" t="s">
        <v>0</v>
      </c>
      <c r="B1" t="s">
        <v>1</v>
      </c>
      <c r="C1" t="s">
        <v>2</v>
      </c>
      <c r="D1" s="3" t="s">
        <v>3</v>
      </c>
    </row>
    <row r="2" spans="1:4">
      <c r="A2" s="1">
        <v>44652</v>
      </c>
      <c r="B2" t="s">
        <v>117</v>
      </c>
      <c r="C2" t="s">
        <v>64</v>
      </c>
      <c r="D2" s="3">
        <v>29990</v>
      </c>
    </row>
    <row r="3" spans="1:4">
      <c r="A3" s="1">
        <v>44652</v>
      </c>
      <c r="B3" t="s">
        <v>117</v>
      </c>
      <c r="C3" t="s">
        <v>85</v>
      </c>
      <c r="D3" s="3">
        <v>12990</v>
      </c>
    </row>
    <row r="4" spans="1:4">
      <c r="A4" s="1">
        <v>44653</v>
      </c>
      <c r="B4" t="s">
        <v>118</v>
      </c>
      <c r="C4" t="s">
        <v>19</v>
      </c>
      <c r="D4" s="3">
        <v>3990</v>
      </c>
    </row>
    <row r="5" spans="1:4">
      <c r="A5" s="1">
        <v>44654</v>
      </c>
      <c r="B5" t="s">
        <v>119</v>
      </c>
      <c r="C5" t="s">
        <v>120</v>
      </c>
      <c r="D5" s="3">
        <v>36990</v>
      </c>
    </row>
    <row r="6" spans="1:4">
      <c r="A6" s="1">
        <v>44654</v>
      </c>
      <c r="B6" t="s">
        <v>119</v>
      </c>
      <c r="C6" t="s">
        <v>7</v>
      </c>
      <c r="D6" s="3">
        <v>-1690</v>
      </c>
    </row>
    <row r="7" spans="1:4">
      <c r="A7" s="1">
        <v>44655</v>
      </c>
      <c r="B7" t="s">
        <v>121</v>
      </c>
      <c r="C7" t="s">
        <v>49</v>
      </c>
      <c r="D7" s="3">
        <v>14990</v>
      </c>
    </row>
    <row r="8" spans="1:4">
      <c r="A8" s="1">
        <v>44656</v>
      </c>
      <c r="B8" t="s">
        <v>122</v>
      </c>
      <c r="C8" t="s">
        <v>123</v>
      </c>
      <c r="D8" s="3">
        <v>9990</v>
      </c>
    </row>
    <row r="9" spans="1:4">
      <c r="A9" s="1">
        <v>44657</v>
      </c>
      <c r="B9" t="s">
        <v>124</v>
      </c>
      <c r="C9" t="s">
        <v>125</v>
      </c>
      <c r="D9" s="3">
        <v>11990</v>
      </c>
    </row>
    <row r="10" spans="1:4">
      <c r="A10" s="1">
        <v>44657</v>
      </c>
      <c r="B10" t="s">
        <v>124</v>
      </c>
      <c r="C10" t="s">
        <v>7</v>
      </c>
      <c r="D10" s="3">
        <v>-690</v>
      </c>
    </row>
    <row r="11" spans="1:4">
      <c r="A11" s="1">
        <v>44659</v>
      </c>
      <c r="B11" t="s">
        <v>126</v>
      </c>
      <c r="C11" t="s">
        <v>127</v>
      </c>
      <c r="D11" s="3">
        <v>6590</v>
      </c>
    </row>
    <row r="12" spans="1:4">
      <c r="A12" s="1">
        <v>44660</v>
      </c>
      <c r="B12" t="s">
        <v>128</v>
      </c>
      <c r="C12" t="s">
        <v>120</v>
      </c>
      <c r="D12" s="3">
        <v>41990</v>
      </c>
    </row>
    <row r="13" spans="1:4">
      <c r="A13" s="1">
        <v>44661</v>
      </c>
      <c r="B13" t="s">
        <v>129</v>
      </c>
      <c r="C13" t="s">
        <v>71</v>
      </c>
      <c r="D13" s="3">
        <v>7990</v>
      </c>
    </row>
    <row r="14" spans="1:4">
      <c r="A14" s="1">
        <v>44662</v>
      </c>
      <c r="B14" t="s">
        <v>130</v>
      </c>
      <c r="C14" t="s">
        <v>75</v>
      </c>
      <c r="D14" s="3">
        <v>18990</v>
      </c>
    </row>
    <row r="15" spans="1:4">
      <c r="A15" s="1">
        <v>44663</v>
      </c>
      <c r="B15" t="s">
        <v>131</v>
      </c>
      <c r="C15" t="s">
        <v>123</v>
      </c>
      <c r="D15" s="3">
        <v>8990</v>
      </c>
    </row>
    <row r="16" spans="1:4">
      <c r="A16" s="1">
        <v>44664</v>
      </c>
      <c r="B16" t="s">
        <v>132</v>
      </c>
      <c r="C16" t="s">
        <v>69</v>
      </c>
      <c r="D16" s="3">
        <v>10990</v>
      </c>
    </row>
    <row r="17" spans="1:4">
      <c r="A17" s="1">
        <v>44665</v>
      </c>
      <c r="B17" t="s">
        <v>133</v>
      </c>
      <c r="C17" t="s">
        <v>134</v>
      </c>
      <c r="D17" s="3">
        <v>2290</v>
      </c>
    </row>
    <row r="18" spans="1:4">
      <c r="A18" s="1">
        <v>44666</v>
      </c>
      <c r="B18" t="s">
        <v>135</v>
      </c>
      <c r="C18" t="s">
        <v>136</v>
      </c>
      <c r="D18" s="3">
        <v>12990</v>
      </c>
    </row>
    <row r="19" spans="1:4">
      <c r="A19" s="1">
        <v>44667</v>
      </c>
      <c r="B19" t="s">
        <v>137</v>
      </c>
      <c r="C19" t="s">
        <v>120</v>
      </c>
      <c r="D19" s="3">
        <v>34990</v>
      </c>
    </row>
    <row r="20" spans="1:4">
      <c r="A20" s="1">
        <v>44668</v>
      </c>
      <c r="B20" t="s">
        <v>138</v>
      </c>
      <c r="C20" t="s">
        <v>139</v>
      </c>
      <c r="D20" s="3">
        <v>11990</v>
      </c>
    </row>
    <row r="21" spans="1:4">
      <c r="A21" s="1">
        <v>44669</v>
      </c>
      <c r="B21" t="s">
        <v>140</v>
      </c>
      <c r="C21" t="s">
        <v>123</v>
      </c>
      <c r="D21" s="3">
        <v>8490</v>
      </c>
    </row>
    <row r="22" spans="1:4">
      <c r="A22" s="1">
        <v>44670</v>
      </c>
      <c r="B22" t="s">
        <v>141</v>
      </c>
      <c r="C22" t="s">
        <v>64</v>
      </c>
      <c r="D22" s="3">
        <v>17990</v>
      </c>
    </row>
    <row r="23" spans="1:4">
      <c r="A23" s="1">
        <v>44671</v>
      </c>
      <c r="B23" t="s">
        <v>142</v>
      </c>
      <c r="C23" t="s">
        <v>11</v>
      </c>
      <c r="D23" s="3">
        <v>2890</v>
      </c>
    </row>
    <row r="24" spans="1:4">
      <c r="A24" s="1">
        <v>44673</v>
      </c>
      <c r="B24" t="s">
        <v>143</v>
      </c>
      <c r="C24" t="s">
        <v>58</v>
      </c>
      <c r="D24" s="3">
        <v>6590</v>
      </c>
    </row>
    <row r="25" spans="1:4">
      <c r="A25" s="1">
        <v>44674</v>
      </c>
      <c r="B25" t="s">
        <v>144</v>
      </c>
      <c r="C25" t="s">
        <v>120</v>
      </c>
      <c r="D25" s="3">
        <v>26990</v>
      </c>
    </row>
    <row r="26" spans="1:4">
      <c r="A26" s="1">
        <v>44675</v>
      </c>
      <c r="B26" t="s">
        <v>145</v>
      </c>
      <c r="C26" t="s">
        <v>125</v>
      </c>
      <c r="D26" s="3">
        <v>12990</v>
      </c>
    </row>
    <row r="27" spans="1:4">
      <c r="A27" s="1">
        <v>44677</v>
      </c>
      <c r="B27" t="s">
        <v>146</v>
      </c>
      <c r="C27" t="s">
        <v>147</v>
      </c>
      <c r="D27" s="3">
        <v>8490</v>
      </c>
    </row>
    <row r="28" spans="1:4">
      <c r="A28" s="1">
        <v>44678</v>
      </c>
      <c r="B28" t="s">
        <v>148</v>
      </c>
      <c r="C28" t="s">
        <v>123</v>
      </c>
      <c r="D28" s="3">
        <v>7990</v>
      </c>
    </row>
    <row r="29" spans="1:4">
      <c r="A29" s="1">
        <v>44679</v>
      </c>
      <c r="B29" t="s">
        <v>149</v>
      </c>
      <c r="C29" t="s">
        <v>53</v>
      </c>
      <c r="D29" s="3">
        <v>14990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PŘEHLEDY</vt:lpstr>
      <vt:lpstr>LEDEN22</vt:lpstr>
      <vt:lpstr>ÚNOR22</vt:lpstr>
      <vt:lpstr>BŘEZEN22</vt:lpstr>
      <vt:lpstr>DUBEN22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Škoda</dc:creator>
  <cp:lastModifiedBy>Jiří Škoda</cp:lastModifiedBy>
  <dcterms:created xsi:type="dcterms:W3CDTF">2015-06-05T18:19:34Z</dcterms:created>
  <dcterms:modified xsi:type="dcterms:W3CDTF">2023-05-09T21:08:11Z</dcterms:modified>
</cp:coreProperties>
</file>