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HK\B22L\KAITE\"/>
    </mc:Choice>
  </mc:AlternateContent>
  <xr:revisionPtr revIDLastSave="0" documentId="13_ncr:1_{CB8A0B62-8B1B-4678-B4E8-9B05A615B2F7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DATA" sheetId="1" r:id="rId1"/>
    <sheet name="PRUMER_KRAJE" sheetId="2" r:id="rId2"/>
    <sheet name="KATEGORIE_KRAJE" sheetId="3" r:id="rId3"/>
  </sheets>
  <definedNames>
    <definedName name="_xlchart.v5.0" hidden="1">KATEGORIE_KRAJE!$A$2</definedName>
    <definedName name="_xlchart.v5.1" hidden="1">KATEGORIE_KRAJE!$A$3:$A$16</definedName>
    <definedName name="_xlchart.v5.2" hidden="1">KATEGORIE_KRAJE!$K$2</definedName>
    <definedName name="_xlchart.v5.3" hidden="1">KATEGORIE_KRAJE!$K$3:$K$16</definedName>
    <definedName name="_xlchart.v5.4" hidden="1">KATEGORIE_KRAJE!$A$2</definedName>
    <definedName name="_xlchart.v5.5" hidden="1">KATEGORIE_KRAJE!$A$3:$A$16</definedName>
    <definedName name="_xlchart.v5.6" hidden="1">KATEGORIE_KRAJE!$K$2</definedName>
    <definedName name="_xlchart.v5.7" hidden="1">KATEGORIE_KRAJE!$K$3:$K$16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 a="1"/>
  <c r="K3" i="3"/>
  <c r="K4" i="3" a="1"/>
  <c r="K4" i="3" s="1"/>
  <c r="K5" i="3" a="1"/>
  <c r="K5" i="3"/>
  <c r="K6" i="3" a="1"/>
  <c r="K6" i="3" s="1"/>
  <c r="K7" i="3" a="1"/>
  <c r="K7" i="3"/>
  <c r="K8" i="3" a="1"/>
  <c r="K8" i="3" s="1"/>
  <c r="K9" i="3" a="1"/>
  <c r="K9" i="3"/>
  <c r="K10" i="3" a="1"/>
  <c r="K10" i="3" s="1"/>
  <c r="K11" i="3" a="1"/>
  <c r="K11" i="3"/>
  <c r="K12" i="3" a="1"/>
  <c r="K12" i="3" s="1"/>
  <c r="K13" i="3" a="1"/>
  <c r="K13" i="3"/>
  <c r="K14" i="3" a="1"/>
  <c r="K14" i="3" s="1"/>
  <c r="K15" i="3" a="1"/>
  <c r="K15" i="3"/>
  <c r="K16" i="3" a="1"/>
  <c r="K16" i="3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6" i="2"/>
  <c r="C16" i="2"/>
  <c r="B15" i="2"/>
  <c r="C15" i="2"/>
  <c r="B14" i="2"/>
  <c r="C14" i="2"/>
  <c r="B13" i="2"/>
  <c r="C13" i="2"/>
  <c r="B12" i="2"/>
  <c r="C12" i="2"/>
  <c r="B11" i="2"/>
  <c r="C11" i="2"/>
  <c r="B10" i="2"/>
  <c r="C10" i="2"/>
  <c r="B9" i="2"/>
  <c r="C9" i="2"/>
  <c r="B8" i="2"/>
  <c r="C8" i="2"/>
  <c r="B7" i="2"/>
  <c r="C7" i="2"/>
  <c r="B6" i="2"/>
  <c r="C6" i="2"/>
  <c r="B5" i="2"/>
  <c r="C5" i="2"/>
  <c r="B4" i="2"/>
  <c r="C4" i="2"/>
  <c r="C3" i="2"/>
  <c r="B3" i="2"/>
  <c r="D13" i="2" l="1"/>
  <c r="D16" i="2"/>
  <c r="D14" i="2"/>
  <c r="D12" i="2"/>
  <c r="D15" i="2"/>
  <c r="D11" i="2"/>
  <c r="D9" i="2"/>
  <c r="D10" i="2"/>
  <c r="D8" i="2"/>
  <c r="D6" i="2"/>
  <c r="D7" i="2"/>
  <c r="D4" i="2"/>
  <c r="D5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<sst xmlns="http://schemas.openxmlformats.org/spreadsheetml/2006/main" count="297" uniqueCount="60">
  <si>
    <t>A1</t>
  </si>
  <si>
    <t>A2</t>
  </si>
  <si>
    <t>A3</t>
  </si>
  <si>
    <t>A4</t>
  </si>
  <si>
    <t>B1</t>
  </si>
  <si>
    <t>B2</t>
  </si>
  <si>
    <t>B3</t>
  </si>
  <si>
    <t>Kraj</t>
  </si>
  <si>
    <t>Nejčastější kategorie</t>
  </si>
  <si>
    <t>25 až 35 let</t>
  </si>
  <si>
    <t>muž</t>
  </si>
  <si>
    <t>1000 až 10000</t>
  </si>
  <si>
    <t>Olomoucký kraj</t>
  </si>
  <si>
    <t>Móda a oblečení</t>
  </si>
  <si>
    <t>45 až 60 let</t>
  </si>
  <si>
    <t>méně než 1000</t>
  </si>
  <si>
    <t>Plzeňský kraj</t>
  </si>
  <si>
    <t>Domácí spotřebiče a domácnost</t>
  </si>
  <si>
    <t>18 až 24 let</t>
  </si>
  <si>
    <t>žena</t>
  </si>
  <si>
    <t>50001 až 100000</t>
  </si>
  <si>
    <t>Středočeský kraj</t>
  </si>
  <si>
    <t>Sport a volný čas</t>
  </si>
  <si>
    <t>neuvedeno</t>
  </si>
  <si>
    <t>Liberecký kraj</t>
  </si>
  <si>
    <t>Auto - moto</t>
  </si>
  <si>
    <t>1001 až 5000</t>
  </si>
  <si>
    <t>Zlínský kraj</t>
  </si>
  <si>
    <t>Potraviny a drogerie</t>
  </si>
  <si>
    <t>více než 60 let</t>
  </si>
  <si>
    <t>10001 až 50000</t>
  </si>
  <si>
    <t>Královéhradecký kraj</t>
  </si>
  <si>
    <t>Stavebniny a zahrada</t>
  </si>
  <si>
    <t>5001 až 10000</t>
  </si>
  <si>
    <t>Zvířata a chovatelské potřeby</t>
  </si>
  <si>
    <t>více než 100000</t>
  </si>
  <si>
    <t>Ústecký kraj</t>
  </si>
  <si>
    <t>Elektronika a IT</t>
  </si>
  <si>
    <t>Moravskoslezský kraj</t>
  </si>
  <si>
    <t>Zdraví a krása</t>
  </si>
  <si>
    <t>Karlovarský kraj</t>
  </si>
  <si>
    <t>Jihomoravský kraj</t>
  </si>
  <si>
    <t>Pardubický kraj</t>
  </si>
  <si>
    <t>Průměrné nákupy dle kraje</t>
  </si>
  <si>
    <t>Průměrný počet nákupů</t>
  </si>
  <si>
    <t>Průměrná utracená částka</t>
  </si>
  <si>
    <t>Průměrná hodnota jednoho nákupu</t>
  </si>
  <si>
    <t>Hlavní město Praha</t>
  </si>
  <si>
    <t>Jihočeský kraj</t>
  </si>
  <si>
    <t>Kraj Vysočina</t>
  </si>
  <si>
    <t xml:space="preserve"> Hlavní město Praha</t>
  </si>
  <si>
    <t>50001 až 100000 obyvatel</t>
  </si>
  <si>
    <t>1001-10000</t>
  </si>
  <si>
    <t>50001-100000</t>
  </si>
  <si>
    <t>10001-50000</t>
  </si>
  <si>
    <t>méně než 1000 obyvatel</t>
  </si>
  <si>
    <t>1000 až 10000 obyvatel</t>
  </si>
  <si>
    <t>10001 až 50000 obyvatel</t>
  </si>
  <si>
    <t>více než 100000 obyvatel</t>
  </si>
  <si>
    <t>Nejčastější kategorie dle kraje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</si>
</sst>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Kč-405]_-;\-* #,##0.00\ [$Kč-405]_-;_-* &quot;-&quot;??\ [$Kč-405]_-;_-@_-"/>
  </numFmts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0" fillId="0" borderId="0" xfId="0" applyNumberFormat="1"/>
    <xf numFmtId="168" fontId="2" fillId="2" borderId="1" xfId="0" applyNumberFormat="1" applyFont="1" applyFill="1" applyBorder="1" applyAlignment="1">
      <alignment horizontal="center"/>
    </xf>
    <xf numFmtId="168" fontId="2" fillId="2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ální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8" formatCode="_-* #,##0.00\ [$Kč-405]_-;\-* #,##0.00\ [$Kč-405]_-;_-* &quot;-&quot;??\ [$Kč-405]_-;_-@_-"/>
    </dxf>
    <dxf>
      <numFmt numFmtId="168" formatCode="_-* #,##0.00\ [$Kč-405]_-;\-* #,##0.00\ [$Kč-405]_-;_-* &quot;-&quot;??\ [$Kč-405]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Průměrné</a:t>
            </a:r>
            <a:r>
              <a:rPr lang="cs-CZ" baseline="0"/>
              <a:t> nákupy dle kraje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PRUMER_KRAJE!$A$3:$A$16</c:f>
              <c:strCache>
                <c:ptCount val="14"/>
                <c:pt idx="0">
                  <c:v>Hlavní město Praha</c:v>
                </c:pt>
                <c:pt idx="1">
                  <c:v>Středočeský kraj</c:v>
                </c:pt>
                <c:pt idx="2">
                  <c:v>Jihočeský kraj</c:v>
                </c:pt>
                <c:pt idx="3">
                  <c:v>Plzeňský kraj</c:v>
                </c:pt>
                <c:pt idx="4">
                  <c:v>Karlovarský kraj</c:v>
                </c:pt>
                <c:pt idx="5">
                  <c:v>Ústecký kraj</c:v>
                </c:pt>
                <c:pt idx="6">
                  <c:v>Liberecký kraj</c:v>
                </c:pt>
                <c:pt idx="7">
                  <c:v>Královéhradecký kraj</c:v>
                </c:pt>
                <c:pt idx="8">
                  <c:v>Pardubický kraj</c:v>
                </c:pt>
                <c:pt idx="9">
                  <c:v>Kraj Vysočina</c:v>
                </c:pt>
                <c:pt idx="10">
                  <c:v>Jihomoravský kraj</c:v>
                </c:pt>
                <c:pt idx="11">
                  <c:v>Zlínský kraj</c:v>
                </c:pt>
                <c:pt idx="12">
                  <c:v>Olomoucký kraj</c:v>
                </c:pt>
                <c:pt idx="13">
                  <c:v>Moravskoslezský kraj</c:v>
                </c:pt>
              </c:strCache>
            </c:strRef>
          </c:cat>
          <c:val>
            <c:numRef>
              <c:f>PRUMER_KRAJE!$D$3:$D$16</c:f>
              <c:numCache>
                <c:formatCode>_-* #\ ##0.00\ [$Kč-405]_-;\-* #\ ##0.00\ [$Kč-405]_-;_-* "-"??\ [$Kč-405]_-;_-@_-</c:formatCode>
                <c:ptCount val="14"/>
                <c:pt idx="0">
                  <c:v>5800</c:v>
                </c:pt>
                <c:pt idx="1">
                  <c:v>1803.5483870967741</c:v>
                </c:pt>
                <c:pt idx="2">
                  <c:v>1446.6666666666667</c:v>
                </c:pt>
                <c:pt idx="3">
                  <c:v>1707.272727272727</c:v>
                </c:pt>
                <c:pt idx="4">
                  <c:v>2081.25</c:v>
                </c:pt>
                <c:pt idx="5">
                  <c:v>1337</c:v>
                </c:pt>
                <c:pt idx="6">
                  <c:v>1306.3461538461538</c:v>
                </c:pt>
                <c:pt idx="7">
                  <c:v>2061.4210526315787</c:v>
                </c:pt>
                <c:pt idx="8">
                  <c:v>1502.7647058823527</c:v>
                </c:pt>
                <c:pt idx="9">
                  <c:v>810</c:v>
                </c:pt>
                <c:pt idx="10">
                  <c:v>2005.2916666666667</c:v>
                </c:pt>
                <c:pt idx="11">
                  <c:v>2131.6666666666665</c:v>
                </c:pt>
                <c:pt idx="12">
                  <c:v>1991.8181818181818</c:v>
                </c:pt>
                <c:pt idx="13">
                  <c:v>1492.7878787878788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2-4446-A96B-DDF4A5184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973103"/>
        <c:axId val="415983183"/>
      </c:barChart>
      <c:catAx>
        <c:axId val="41597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83183"/>
        <c:crosses val="autoZero"/>
        <c:auto val="1"/>
        <c:lblAlgn val="ctr"/>
        <c:lblOffset val="100"/>
        <c:noMultiLvlLbl val="0"/>
      </c:catAx>
      <c:valAx>
        <c:axId val="4159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Kč-405]_-;\-* #\ ##0.00\ [$Kč-405]_-;_-* &quot;-&quot;??\ [$Kč-40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7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_xlchart.v5.3</cx:f>
        <cx:nf>_xlchart.v5.2</cx:nf>
      </cx:strDim>
      <cx:strDim type="cat">
        <cx:f>_xlchart.v5.1</cx:f>
        <cx:nf>_xlchart.v5.0</cx:nf>
      </cx:strDim>
    </cx:data>
  </cx:chartData>
  <cx:chart>
    <cx:title pos="t" align="ctr" overlay="0">
      <cx:tx>
        <cx:txData>
          <cx:v>Nejčastější kategorie dle grafu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Nejčastější kategorie dle grafu</a:t>
          </a:r>
        </a:p>
      </cx:txPr>
    </cx:title>
    <cx:plotArea>
      <cx:plotAreaRegion>
        <cx:series layoutId="regionMap" uniqueId="{FA05601C-3A6F-4035-BEBE-63C7E7D9D4EC}">
          <cx:dataId val="0"/>
          <cx:layoutPr>
            <cx:geography cultureLanguage="cs-CZ" cultureRegion="CZ" attribution="Používá technologii Bing.">
              <cx:geoCache provider="{E9337A44-BEBE-4D9F-B70C-5C5E7DAFC167}">
                <cx:binary>7HvJkt04luWvyGLdVAAkARBpGbkA+GZ/PkpyyTc0n0RwwECC8xfUpj+gu1e97EV9Qq+y6r/6uqaQ
XMrsjLSKtgqzdpNc9giCD8SdzjkX+vP99Kf7+vG2fTHp2vg/3U+//KS6zv3p55/9vXrUt/6lLu5b
6+377uW91T/b9++L+8efH9rbsTD5zyHC8c/36rbtHqef/vJneFr+aE/s/W1XWHPRP7bz5aPv687/
nbEfDr24fdCFSQvftcV9h3/5aV8o+2//9dFXf/3fL6r2tvzpxaPpim5+NbvHX3765u6fXvz8/Jnf
ff+LGpbY9Q8wN+YvEY8wQ5j99KK2Jv90Hccv4yiMeRRi9OEHf/7O01sN865s36kXwsI2Fbefh360
nA+LuX14aB+9h/f68O930795g+9G721vuqfNzGFff/lJLo/36ulLC2/lxyFpn95F3nx4+Z+/NcRf
/vzsAmzHsytf2er53v3fhr4z1ba+Hcxf//WF/rf/4Tv74ry9VX93f36buQh6iShlHJPoo1mi76xG
KY5Ywn9oNVhN3j/+dnN9nvfMTp8v/6EMdNX9+397fPidwunJPggxHEUx//CTPLcPIVEcYg7R9jGE
P4aThA/tbf3PB9R3D3hmqu/G/1A2O9y2tR1u298hAYLFMIsR458iBoXfWix8yUiYcI7pR4Pybw33
cWXzize37fx55B9Pg9/Ofmaybwf/UPY6r5fHf/+X38FaUK4IT8Loi7We5b/oZRgyjhIc/tBaH9f1
2+30ed4zC32+/IeyzV//u+8e7//jkQQEEhQlKEs4/lJ7vgYU0cskJoxElH0Z/joDPi0Lyqa5fXhx
cnv3qH+7kb5/wjNzfX/DH8pwJ8XdY/s7WY4hEmGUhF9M87Xl4pcQTCgE0PHDoPq0rt9usC8Tn9np
y/U/lHkO7V//JxSpv/4v1d4+/E5mipKIRjT+tRR9bSbyMqGUsDj8MfbbfljWiy/L/O32+v4Jzwz3
/Q1/KAue37YP/V3xO+RGKFsc4TBhKPkYYc/KFn2JIbpwwgCGfPj5bJyP6PDzwv4Z5P7pnWDqM2N9
9dA/lJUOwH9fvJk9IPjC/AdSK7BRjAGbk/jH0J28pAwTRDjY7uvC9Q8t5ccs+Kupz4zz1cgfyjhP
QoW27e3w+2A/CJ8QfzHQM8WCvqQRiXiS/LhMXX1QLI5Pi/vnFYsv05/Z69nD/1A2u6n/+q/m97FX
GKIYsPonCelZ0mMvWcwAEn4KN/6MWd3Uhfkcaf84o/o465l1Pl78T22Uv7W4j5nm4/t/c89v1/lY
xMMogd8ffp4JE+RlBCogZ/Tzln/SJT5rbX97HT9ObV9Eum8W/Z9dvDurIXv1vw8AYIzRkKIfkyMG
AABxsM+Pc9endX22zT8eDl8mPouIL9f/UOb5kH19ZX39uPw+CQsYUAJW+C5TccZBtaOgDX1d+j9V
g+CqqB/9P1NUvnvAMzN9N/7/1lx/Wyb/0lJIb7vb1YdexFdK+d8f/SyxP5v6aWd/5NufhnYPv/yE
KY55gjD5Kv89Pegbu/zKlD/b69nUx1vfwbMA0kHAEU5DEsYxjvFPL8bHDyPxywjAIOIEKlQYRxjS
orFtp375ieCX6KlfAtEMUgZAdliJf4IWMIRexgwemMQAU8KYIv6lK3Ru6zm35svGfPr8wvT63Bam
87/8RDl4l/t439NyGUAdCukaAWvAOEp4DHjH3d9eQusJbsf/BalyWVRXdpIh1Z2aaOg3vDWPJZ7w
dmaOrkxoSMp7Eec0O2lKp4SOk0paNBoxGn6lSWU3dfZYRUsmDGZnA4mPifKFtJWRw9Dxk8mf9UP5
MFpTXs3TO9qGr8a4roVLFJEGVYVgXVas+zEbJM2jN7QVYxLFJ8WC85TP3Xs223KNc252jJRENFX/
yvPAp2NTu51uK7rDrosFroZcLDiwkkzTJmuKBx72ZrWMUSuDpYqPnupLy6b3pj8u0OHYzBi+EVfl
RaB6oWkRbviMJjFrf4PKxct8KebVXOBT0pp5g/DSS10fMSVIjMUcnJgh5gem5n2eJCk1S3KZVzgR
Y5n43bIUuzyL1r7TpShQYMRQDK0gPmISXtmkbAgy0amerSzj5LTvGyt4Vl+V3HSpHgpBk1g/vUkl
omBxYkkaGTgeyojpR8TZKWXhIiofnYxquVN8k0cuWlnuMlGUFwPCrygmTTpEQSmCc5wXKx0OVPAu
zdnCRRX585nJaOk3pkgu8iFbw7NWTaVEs4QHPfSv9Z0v6L5KutNi6fZ9VTuZkRn2mZ6Xdtrpvn+d
Z9064vpgB35EQfiG6KUX5ZTUwqK0gHZEixJ4E2UL4XVwlw2ql6whW17F76MOZyKr2KUf/YGQVVjP
Vi5lcofa2AtlsfAu2GSlO3pYrGCkrtIJPXC+HHxnUmPRquiSULhwOCtae1fhORIBmrb1GL3tghub
U9FmZSV8hrYt2Tpndpkqd3YuS2FA4RXYVVuiu0eCmytLm6Pvir1d8gPNm7uAju+ypL4ICPfiybFG
1L9u9NSIRIVOdkvshKvb87hXr5zrBhEpdqGH+dVAmruniYapMrXXfaHPFa52vMk2SRZv57bZLyRY
T6QVSVicxSGSvV4mCZGI5ICy6xxHGPykvQ3odEPi6f3cnzGL7g13uylvb5cwytMyqCKZJV0pVHDA
zYahcV8PpBZDUFRCR5OsJqrAVMte+eDBN9QKdN5nRS2DyxHhbULx+7mst3VR7Iba3VQW3cJ2gp8V
Wqpsn/PgoPrgzC88B1d0gnssjYd4TV5V5bwp6biHjsdlwtkhGJLVkLk1tsV5qfQxSVjq7GREjdAd
9cv9HOW7MtZvkuCaGXOeBeOqzPzV0Ik46DGER9WJ0tZ3tMjQakG+XVd8AOcP7Ynu76Op5aswY6Fg
4HNpDrlRtKPpRIsCKrPWhyKoOi77+k2ji4dEFdtgXNLEaC6aUrmtjYe1Y+51PA/Vyk/wIayvUR03
BzHUYIeqYiLXvUnp0rJ1coIdeqjDpIH3nuI08uoybspOcJOtaEDmdBlpvx76fNX3dgYvUBuWg7NN
YfRGd2cRaUqROZGX83WoIRzzasxlHbLLsRtommNeSb0UaaZLft4lsEn6Fe+mRaCx7g84j/U6a+ZI
9ou76XgvsyXp9gVukLA+gS93rU4j1L4e4uFVQycqm8aCGzifS5QFcxqQcGMbL4J2jE6XwZt0Smc1
reYeQbjHPq1Ykwu30Nt54Ebg9tqRJBJG75IyH/cuPosNbCnXbl6PM6Qzqm/LIr5vaGPOSjtMQjF6
o4LJC8TGRHQVlUPzFGxuSWRHTZSOjCRiyCqbDgHvV0nXEtFF7RVTU7Oa8vG8KvsTlodHjOeDJ2Uu
bJYVO6uI2rQ8XxlXwBe4Y2XvID9VzWDWumXXSnenaOnbTRhXN4uK3sObY9lM4VVuhlpk0XA5c0a2
Q87f1+10CLP+QAx7Gw1KZFl7UU/9CQrmcVtP86WZy5MAzxvW9pLUfXuoqNnpTLGdIaORPXfTKvfR
NcqIiEnrpA1ql1KvBGSeEBJIw0QYT7OkDRqlVuGpwjOWRY8LqWLqNtgjJjBEdhEsNC2qXAnbqlUw
FqWgfF1aEx5oi+XscJroftiYBGvZR0OV0mA6xo4uwnleS6fUW6ObRS4oui5yso4d0tIt5VkdZVQE
s8pP4QHCTa6DxF2ed/PyYGejZBR2kQBB6npGYPK2jxpZNcSIxNX3c9XvW91mqZ/693UXtMKPOhCc
Va8Ra8Kdya5MEUSyIo+acLuPw+J6qYUethW2Xo54FGSuk3R0F1Ws1m0WpkGTnUVdVaVNieuVLuK3
g43ximJ/3Q5dCu720A3jbjTgr4VN7umsuSzU8tapKk5LM03CqYTJnpRULBG6yFHTCxA0magyM4iy
haBfaHMLOKaUM5ses4Tvq3B455F+k58HUXSa1fNJ29dbFVcXBkNVaV4VsY+FCfvLGY3XpC/W8djv
Q6ZkjHgah+4KdeGVOjR42RnWXg00Oo0aJhle7lrevY7AMZHKZLwwL5qQ9iuGIPVOlWzb8gD1YzVW
o05VuKJl70RCWiuG0kFIsuJtlrktvrGl9rIJ+Cgmak9RFqW1GsU8kMsi03etZu95V1y1LD9FCp8W
6iaog9cWNkXYwa+LZHiHEX1TLsVJNtttm2UYwE5819DaAebaTGgY1+0c54K3SiwhJIHBzYCFdHvj
cfYuLtA278vzzEwR4A4PmZMvVz0GLJW1ULpYU79vnRdzMx0WBL46lK8cQ28VobuqbI544lgASBQu
r6FCvwlJv1VagNz8mPfd1aiSt3omddolZA1Q6oFWEC19+9o3zYEk5BhHrWhVcuf8NAqdBa902a14
+ybONUQCFX27nNm424fz8LAkxTsW9mfhTEQBuWamfjf22Vaju9c9SlZzmWyU5ccwN7UMOw8AC0OB
ygBhzGlfZXtmF7Iuug4+d2W4gbNYXuIl35CqqGRY1KsRD3e86LQcwOmMh0xVtT2kZO7A1+Z4X0zZ
hSd4g1HnAED0scgNlf3QLcdhbJuUVOeabEKMzapUU7GeknY/NoPa2HywIozsmKq5JekQz4/EL28j
wB8yzptB2Bwc3/L4tm5Ve0Eq9NogPqZ4CLAYlqASo1+gdJWvaU+icx5EHdSOQR/Sr88kfUMD7q2b
2yJXn86Hffn4l+PnQ2cfzin9ev3phNmvn15ZDX/+7i1/80FPxO7Lk349D/VEpL4cjnpGzz4eZfsb
3O3vDv42YgfU+8sBtu+I3dfnQH5E7Z6k+Y/ULnoZYZCKOYmSkHJQIb9QuxAOvFEMGlgC594SwCO/
Ujvgb4QB3YqTCHTkOIKhT9QOmgNJQp+yWUIwAb74W5gdC+PvmF0IXTo4VxJRDq1XhL5ldmROCl1E
uZFV6y4jq9Ju1ts6n0+WuU+zSueimYI90W5DFX2dqPwmsdL7+S4Dn457ejPldZgWedKLyl1NPVtS
ggYlsXJQFGztVip/ojfhThXlzvhuPXv0APg+IfEtjcdAlAug5rhMUZWdGpy8ikKVep5s2kiUpN1H
WXBCZv26aYZGcDKkaG7eLrjYd1n7ymj2FpP6Fikmfcm3C9aXWWy2bnSrJOlOor49NcxvdIZuG34o
satFEVdI1M6ejMzth5Ktw+a+JZejGmUXATKpyLqPb5p2WiWkWNVADaHspZ2ZtmMdS+xZOrSZxDub
x+vazHsDNTnA4RqE7TMoMHves7Qw8bbARiwLSXO/ziKzZVDrXQjYoQAkW/r14JINKQ6mCTdhkew9
sJqkxJInRi7RsM6CJF2qYGNyvaJ0ufaBe8+qZLs0asXn4bKGYlUnXLjApqhoRFFVMp9K4bp+Bb4o
wgCvYrcZg7emziWU6JVOqq3uYllRl2Z1Jws3pZSMa43VBpq7okpS5B+PQdxJSt2+MrnIVHfhc7Mu
lvyiq5Mtbas7WrNjwgG7Rp154Bi/0bY9S2gvy4GtNYA/sVQsrfWxH+N9xvtDAw8IeHjHvXkTq/E4
R+7SjQA+ff2qQOhtXJsrECuh9tpi19FHEywiG1AvbMcfgHMZmbhF9IDnlih8AABrhefxRczP25Jm
u0rkQ92J0MWbalEXgMAHyQsxFerMTsEhKtujabJ3Jl8AJ/hTUw6bjqN9FzbHvr5uI3pQFB1Hrm70
4o9hPaQzuhn9vMU4kHVbrsKg3g3LfDW5IA3ReJIvwo4m1TS7HHvAvk5qZ++KDLA0YI68a66q2Yps
LmEnSt2IMhTz3L1WbTox18g4KDdLObw3hIiy5rcJnUEPCNax1QhI45JLT8nFhFUpMDPnKBlPhyKU
A1YB4HK77halhKNmE6nlpBx2SxdtY9sdibHnPQaeY24G3L8N4PK0zLfFfN86esoL1QhmmyvN2bsg
yh9mkr3tsuZIPZdoyPpt4CKo6EAvUJ4OBshdILWuRWvNST3W24WRfQa+GcXJOow2HYlS2vZ3o4KA
XOZtBbcYgKFphd07u8qW7G7q0IokeF17vq7RbIDwHzSdLttyEHGRAUbBZ3YI3+DK7k1+C0eQt2Ux
HdAcp4gesh53qdP1ZnEwNQY8bE7okinBZaBL4DCAt0oH3J6QNS7ctsXNkVXVzaz4Nq6ADo1mS7J+
3cu4jdNwCqDEt/mOgSHqDF0ArjskwyDmCsCCNpaLbpnMsTbbkhQoHXl2YkMG3KBKCglvsctGCOtx
tuchCEnrgIKYQHMZuoDIrkSvcANoryqs1OHcXnfj5EQZnNTlVJ84IyIOBE6VOThU5S8rF4O6EUrD
R7UNpyrcGo1byVwiQzKCm8ca8idkRTMrWWb8Ag5Kp8yqFgJezcLO5JZFYydI0kdS42QRE6pklPQb
pzGDZJNXAGO0WnvKwD0ZoKychKsyD+2+fvqVVUSlSQNgMwkgjVAGOa5PqvlQVdVxdNkRe31HKFA1
q+mqXEgjk6VT4sO9DMjNwFPHFU6nIkbrHrdG6gFUGsrnKF2ycDws4Mdi9okIEkh/ATfsdAnbTIQN
dqsGY8ly4SsCSlAMOkTnSiWVCr1ccpKCGqqvKj49+LoMNkEcHWuSlCKkycNs42C1sLiRixt6QMbT
vsx1vgny/m4KarvhzB9b3M4iip2SweDrTdJPoaBRXW9CO0hTTS0wrdjJNmmSFUo6uw3sUxQPl31Q
A4hbTC4bDJqM0a1MBsr3U18ewmXIVtpXwLXQbd9l5ca3vREoLFNdkjxVnpnU1gsROPe7xAaBcOPy
KlrGTd6Ou4JliZgZrdK5HJ60gHKR8zA+lHfEYy5nldUrX+pk03jAz3oQ2jWNLE/nCdSeHHRSICZO
iyz2AeiO7QWrQLUZF32P4TS9CMt53rSeAtUautfgVRPQnwpYBLKTIAWIH9oEaV2UStRNtWrbkAjr
/OUyICRQDRIX0O9QdDnbuUXlkg3FWdQWB898L3kIX6XHPBJdzWXGQHZdjnUzvJ3CAmhFV3JgHxUW
dV+PQPArEF106VNX5UIZfk/iPEors5zpeonXswO/xbVGktp3aOhPKrT4TcRssXY5qMtTW0qNqkqE
E091E0PMowaSOzw3XQQQGSKSjJSyXiO5FFRtHXX3cEgdZIwu46KkComO4WnFfXw6jXit7KTWyPpG
6ixaTpV2o2BTc6zK5XXGNdDXp90BjWkoT0vYdzqNxUlZk1Tznu6KnBEZkXCAJKIeetddaxaejkWr
pM1oJVFYH2HzW1gzdTLh2cZ0HETTHu0aBoYEvd+kHmSeGCrOVFxjpUPZmCcCmfdQ5IZ1YgedWjJ6
EFTYAaTf19m4NECDthWLrNCT3aqctevCZ6DMmbwFUw0jeHaxYpZrAVLvXa26YzHxDFgnyJyFe00G
ZUXCskKGi32rohrSdk52tsmBTs12x5fMyHqcrmdL7C5HguLRpT0Y6KKbkWiiV26+zkaQEwzaV80I
AuGks5R0zSbQftUYpU7GAnRP5nZutpejWUBp5JeNErmC1457P4nSWL/LbZDGKOIinmcGdCtYVkNv
nCiyYtXXWq9UyIwg0xHIyblDFBJyE1ayL0yZTnF/KLMuk40D8Y1N1QplQ34Ig8LsE9y8GnCjNuPU
X2ae0ZWL+xSEsUTknU4r4MirKEMx6NdQwxadp1WOMqHnZBR52O2boE9kHObrpjYMavVowVmzR1rR
S9AXNpXyfochM9WGXNZLH8uJR6WoM2OENrtutBeavy6juZDVjLhYoE0RZCQ8C/NyAEnVNtL08WMb
qvt2dGJolBF0nEdZdX0vp6jbGF8+5AHmoFdnsqx0J0a4DFLv2AtPwpsZjxtP4+sYVe/HYXmzINBy
AgBBUoXUrCqO8z01+GqJAlDsYLcJUM5giqG0KgJ52b92dX7ZG33p2madtbUAtQo2FkFolpFdVxmT
tQUVsiE3IE9uXWYv/z99/ProwTf90a8ZII9JBGTq75HHr/4T1Q9n/toUBFrInshhGEH7Dfp7n5qC
ERxwJnCwPIJ+HPQFKbQLPzUFgR7SMKJPZ/soRhF56hd+Zo7JSwJHMp/O9wHhJNBQ/C3UEWP01PX7
tisIB+ARRjElcKA6JLCKr7uCdAICS8onwsJAzGLhKHFnzGH0UGM7l+xGX7o11WhIA1ReWH8NBVRJ
BChz5aIe9M9k8SK31QzgJd7lOgb5aM7ehFhXu67jK6f0VReQLF1UwdO5uywB52QEmbfVpV2We20n
vMdTcAETDkiXgO5yJkgza1kl4SHvTLNt4loONiGCBk+cBYWv2nZOMa4yWdQi6kuV2gRKel6XgG3T
oKjpqlCQK3pceWkbMog2Nonoo+JsaBW5NAjLPARQp4IEQi6rWzlPZr0sGfAUN5yxxULlLYu9IZB/
pqq6XPoc8gTThxrykmCgDW+o78c1yzouRudPmesmURcHHUOrjvTdoY9quu7qHDAD51kKeQ+IHQcU
UPMqEN0Uvc2BreWE7WlC3ofN0u97V19n2D5QPmqxePXee/22c2G4GeeFyrDcjpXhaR7qMzaAwtgQ
fuSTAdaWDKusa8PUhNBjYHZVE97KJmJAM0e+AbnzrqyD60j7RZjEr3E57T2aVzw0oJ3l49u2Jtss
XlfmUZVjvCkxlMIhiFLtSQDIV4POBX1JqnVa2CccXe4L8GupTf+a9Wo7RP1NTHYzp7ccVHkxqGo9
t2190BOX1EC+4nM7rjquRJ+bea2z5F0Sg1Rvq4puuzy6yMZuPbb6poraTtiLusJXRVHVoq7CCZiu
uesTBt1Fgy/LsR9EaL2YrAbRjpeTMEvt1zybUkMjkGYrNwno4gBQtP5Ml4Fed0OhU1bAS0/8wk51
IZLRB+kSlduMnxbl/Bo6S9vA6FxyXC2geZT7DkOfBnZ4OGRARSZN83TUMd+MDbR5SKNkU+RuVVvw
yjh4tLRMRLjvVX+NuywSfADKGC43tFj2yM9eZnw4ui6/M0adLEFidv0471SWzTJQ0O9hU/7O1T2V
ZQxt1dDlDjqR02lcNDvSTEdA/Kc8t92GkVGOzmGRRMMxXob3Gc+OGYm3Y7KuUA5UepZ2KsrtPFmA
56V7C92fWJb1lKU9shInkZxRUIi4LQjIugAeNbRyUFDne0vzFXQQbmaDS9FnQSOjIAai3hTbBv6i
anDrOu93DeDFk76hooHyLygKNtOMAxGX4Zt8zk6GnJzUbAYHLpN1PBUrwkq8sjNkhsmqeV0wjEQ5
N1DTK3YdMCC8YUfPoNl1yEd3bBIn88ZXklV6Et6QQIb1E4ErIAHopoOAJyMweszqFVFBmaok2E4h
aPJBcQhyOF2wPIRAd3YzSLmuAHdqgRHlOejQNgFG42e6dnDe4JjF3cWcQddE7YeWAcyclANOwk+M
GcyqYMDwPBVjhzcRr+u0j2y8zXOVzoyZV8RP09r0+4WCpWbfAIOu23hFSCgavzagX61sHdnUlsSe
c1sJVUfJAaQ4GTJET+pqBP7TwimDXgfbir8eu5Af5zIwG+hBJW1UvxsW5ram7UFGsuedwYJl7bDO
o+p93Oar2Xu+T6ARmM5L2QgErftVo4ZuE3I3rMs6QgBoGpYaRO9BaLu+gUMONwsb6o2Ljzgu2DWe
i7dN5vVKzyjfoZ5SGUwVgBlagd41l69sNoNkk0+HgVXlVb24y7gK+JZzumFDzzftBNSP+nM8Ei3h
XUFln7JCtH48QqsSp4G/JwqPKcTqPWhN4SYpfLAiUabfUtxfxcxfZ810n2VLlMZkKjdTPlAR6W2G
qZI+xNm5UuUxKku3aRsQEJ667AzkE9nW+bIf61s/lNEm9ObVONfo6LGGNELKVZIrB+1welUO4OMJ
TiSGygMHJFwwybm0sgB5cKmHFSn9Team+w5B/ufzSV91txpasdTZW6fYJiSy727qxAHEJ+v8CfSO
FYIjMhoyOd3OESiubj6tPPT7hr5+9X/YO7PluJktOz9RRgCJxHSLqUYOIilS4g2CokRMiSmRE/IZ
+rH8YF7l47CPO85pt9vtdndE3yh+xS+RxSrkzr3X+tZWzPlXGpLvV3zod6qf3mxIz+EuDkmPyZtz
qDqCjajAmAqWGc0o1Bd0tzGeMjSffAy+xh5d/9Z46DfPJtWfm9bfpYiehrT9cBwqx+rlXsJbmK3r
sSc0X0yEIZzlyZwUa7tVa+sqadtnv24hGPJMddF7lKSnfuSlsO7Cwrni/pRDkDnNYvkWjSbv6u2t
T8PLHxn5j72W5wHvT9hIDFg+jNW1Mi3N7RRUk6+PjUfyaSR5y6Pca+bSY8txSdibb5dPjbMgSEwy
C9NEyZderEtGDfSWcbhPNg/malvqlL74qSlnbxQwc9pXja9qveXazduL+Agb3GG7HzWof/WLjX+a
NL3vp+jbUpMfnpiKNHHndU8wZcxhzm16SKIU+iGdfhE/vluJdwwd3t8BpAvDMLfag+MwM0MHQzGk
U2V3Xba+nw199wAn+uDNVaO9DIOmwtUhD+BaHuJ6OInaeyHQ92H68nt8/hTGb1N5/v6mYMiOx92Y
EnXqGATLKVTDeRXyzST+d0vZT2g5RTsvh2b5qCcYhc3uj1k4qxhoBQGSkGJm2U/B5pXRGGVet3dZ
uIQKXcH0yJbmGq7y0jc6T6R3JYags2+/yWD/3FT/LgNUwL6vRP8xJMBIgq8+Gb8PegpRcQnLw/B1
9Pndvu5PvnhxQ/gSwf7DyI07KBpeV7OciOjxNTboN5DGSuOtzxHGiHhxxThsvwNp7tSyneNhL6VU
xx6tRzez5534F6V6kdm2fhF9HUOFJ+Usxxat2HdTz1eiuvva8NMYYKifmsMqlj/RnPz0aYuykBYW
fIlnZbEFXYEJCMW9exKr/71t0h+N1aelL2/gQeQoMCuI8qko2wXvol4PoBaWNCm21WzQhSJexJN6
5uuDYTMwD/vkQYlfnf0F3WzHKJyUrMWPtrrpG22sDwgjVmW/wpsM+odm4EM1DXiQScsukZ6AUclu
K+Z9+80G+VYr2YM7AGamoqbPVsHRQVDR5UI5OAOdyuVsklMSQfMczfxAmik9djE97ab/WHkE449j
xO48urxBam7i34mFSS67+EkuTBReMFwgg5QdAJ5M6/p99B29G3WLsy32a+fhSEvcLTWJfttZDHdd
K9nFwj7sl+iEgXXNSMMfUx7+MSvqESDUm81jW9RTzLYLA9JDf9cg6lbd5Z2hUKzGOClmW792flgM
oRng9SfzhbXpPTg7dU7Whd2nw0RLZ3kArcaz56i/BnQzL9vihpwNmIlXTrKhxcvbgeHDKo0/Ym+A
OC7IhCsnzTWA5Qx1+1u3oisOFLukC+oZIe0jcyZzgt5cpB5WUT+yYmXoWqmBKb2tHvgOFJQhIVXb
wpwZlhJtycMYD2k+h923aegrPPTHAWYcrpkIF8Huede2rzlIukVnnYOM3+wqHwaADN60mSpc8jAm
SR5Dmip2E4vL4podTBHKYiwaADfUZsqIX22PI+xt5GcXsT9uDK5cR6epmdAXuDmoRONZNCPuVxcs
PZrV9ty34a+t3vlhFlAmhq3+riIlcI4hEczC+qWSZijgHZEK7xm+G3Q6DuUm6xYiijCMFQhBIgs1
dl21t1658nSFxqi+um1as1GKYz3Au4pClLgV6jgeRHeuJxgGDRX36w2m3OAtyOAl6LQp0xZUAQGC
U2u7ww8aHiBWuIukdMyMnp7Sd53abyvgpKs1U3KcHD6niahiJPV0SCa84y54WdquPaRBBAl676Kr
S+UTJ6Y+BwFwsHZGTY0iplASZorblYlMR2J97F7SLb6HDk1LydChUZq8em2i7tfNzYWa/Gs4ROrC
hYMA6fnZ2onomUz9oavjHSCh+0ksWo9VGqjiff1tUGyucE+3bB+gsUp6Qcu5Fkm3Q8pO0RhI+Umh
GJ3iKNyeBNo7O65zOaWBzgil/oWM8ilNQ1tFHdQ9a9YrcWeQm9GZ9V19NPUGbSt43AROznqTRJuw
vVXv/cfMddV5SwcBTLxEt0vE17tf9PGIEWTuj43hAFNub0Ha2oddHjQ8oiE8Eie8h0TpISOdH+QC
5NdWG6/s51WXC0l88CQp0L8I8t5im1O7reqSeiNINJCSVUD2OndbUkwLZNZ2qQJZNwdG5YTBDWWD
AjCot2aF/gbJ+8j3gdyZiYp8lifjYYDbfMGyNhQmkzCv8TbXhzZd8mEa0vOcapxZJ3OMXbxko+Sn
bkCRgB71MAjzfZsCVqWBCwCderaAveHhwGlTiBr3tSRkK1smcK03db4PyZw1tmE5jSzPbLzm89Ld
R6Ruiz5tP2niv/XDgQcRxkQSwHJlfyya73LB2QKH9OF5DBCQ3vOx2/OQNFHhT5jxUGXoPbVRxaMg
wUe1XFfWj9kcjIeYpk/xiNaQpjqrZ/cayx64nx6+unQGnuWbNE8ndlaUvqzONSfeHESTS/Ja+77M
alrTzMzcO9edygKO07qv0LlDzAWHmZO2ajt0Xx59GP1tyzm0YMxeIEQ8b8gwsJxsHQMNxB111+jz
DD+ndMHYFcsCQhGj6d2QArjq3Gs/jtk40+6UpLn1wQ1tHbNZssfXuAvHez6zHxDUR+Angp4hcJtv
7YBHd6ktbG5YWCpBZ26boIzH9Pe2cP9AouHSOPgmbffdrf1UkjgsejexzNMeyZx160HDuW7j8KAp
BeU3ghgMFvXlNRHLkjV46hu35N7+u8NMf8NmwtybMVzyefncCFreNqg5rJ7o2jpfQds0lzEN/azG
DVc4AtQm9tEYJSO6hOh3hHdDpDEAKMz3t2dzlrZooxbNLUl+yh7ChnKnlOB+3jDR+RCIjhudHJwp
PmV1b9sygtvUkG67SktKSjVBnW4t+PIDCDtWTqg2sCF2qL/hD8O7qHTpl5238A4QUmZXMNQOevBh
ia6yfVVje14hlTY2GQtF3K8onp7xen4vN3xyVFznMPh1XZ/dur1iqP6UMF5B7793mk/n/9RJ/1on
/fzrlUl/rXbG/2Rw4r/8A3ZMzf/4z/93YTRBvtxDSClOKQIOCKH/D2H0n0BqkJYIE8ipLEGY4SbS
/isJo9Bl/5YwCq4nThKaBgENb3GKv4pLuNmC9rkJoxir/62F0TA1n6Ga/1MY/XcpjO63axqplL8I
owmGXt1j/do/Fka3oTmus/2PI4yGrsM8wvd/tjA6BjrX/zxhVEjz1tDo30gYbaPtywXN/V8LowFg
jSbu/pYwKnHKx4D9WwijCnTOCM+l4ntfKljKfxFGBxdBTtTh/2thlIetgO4Q/t8Ko+Qa2ZHcN/YK
rcq/6zFCblRtx40P5yiwY0k8mM3+DHN7C55rw4Jj171ImEGlF0TLafWHn8bVJWuUl+02lPmukmed
purgxYDWjEI4iQQT4Dc6LedeqHNnNn0MQ8AB2qV9QSdgdXV/8WHS3rwrtKghP3sYwTMqwKpjungY
kb3IoLTkaLYrzSzJfDodKTXHGpRdzIKPqfPqg5qbsrfuAafYFYA8ToGNbRYTWN4bQ8iLN21XdCPQ
jBbcYVZv6tWlM8t5+AKIHMTDmHxqD1ACSeVz7bmuTPVRAjFubmp1nNQ6Sxj/hNX83dbmyY87xIya
2b9SUgMhUdKe2b1AD18z/3EJ0/sgsJ8B+MJMU4wRrd+TF68Js0W/iD3eHnzd6Ee+yMqT4XAJNb23
rZgPLFC/x3EMS63T4bLvcDmUnaJsjMQI+QVqeGpRp7Q23+EFotUHxhMPgpRrgB4P/lCfM7SfRfwy
bxCL4A2QHHZMQZJYIQwS3dcuumrlq6No9TcKlElMCPRRwa7IeCRlHLYP3k5+SAcEJzAY7vWEXENK
+W+FcQMxuTVvGl9Xac+yEUPVJdoo7ECpcsoWeVpnIH8tZ2geTbwDITJxBQMcY66JyDF1yR8w9wgP
9doVdIz23P3EczFlUxSPD5q2x6YNkiPZlgdha1GMwfqUaIA5WxyUfcQ0LHoH3eDBhhAe641hLhH1
dxCUmRqS+tCbfj1JVDSr/LMlIS9bjIuxMe/dRquQhD2Y7RFugQd2b++AKrb9CNpFmULO2w61FRr9
IOYoAwHn8ri2hzh1X95mPogSANhjv/TH5kkY9kCSkVVIfp5q2SblssYf6Lz3LNH4FHe+XPwAVA2I
nKNKL2nXuAPRFwAt92vMMTgD002D9jQy/d6TL1ANj5wBjrGdmcpt9p+jSJ4mjiBnv4Vn1ck1a1jy
OhO4EDMHfq7a+giJ/SlezFSpEc868Y9TS4FtzZQXhjHIkUM/IJW5HyPamOd4CV8QaIlyq8VcxD3C
bcLC4NpcnA/jLo4M/EwgfVe5RAcg6aFXwbI6+JORgNS28YIR1DzUIY5CHwI0SYbwo4vjW4wi/tgj
ckj8/sAhen1QSc4cghMQkuSl3zcLArZfCxeRJWPLNJVTsO5VosO5AOblgefqitGO9GgCvAZrMCnV
+LVI13eLHBIwFEbgCyLLo3tIk4uHiIeZtqvia+bPSMMqBm3JuCACu1rf1x5sOQxYLaAQ6FJbA3XR
+CfXTh9j6M8nwuHwsHm705BqimZRUxV09hg7o6+7H8ts6jtUV9NsebuIO2X7ulpqzC+hTj6WoONH
f5Cgr6CJAHUJQhz/uhj2ZL04HAGvSdNTx/Yz9IL9tNENkVR8uzUETDUDz/Umb0FGSHSwt2eVd/DN
kFGYY1RZqSvWY2RP2iCsbOs9pVx+MYDd90savCdO2YO28VBZAZw1to13pPJqCPjnFIse8r4ftkq0
O7lbmvCwYeJEjmdCsGVma0kcMMMbQphJGOe6jvYHUEVwqkbMxXH6gA6/HNzATwYJ2yLhVmeAuY/A
X221SERphlT1WZ+y9C/fYlQMLCQdss5G5sikz4ACrKVja3uMalPuIuZwY2/0FRt1Me7f+w5Zt9U7
83ESUCcNf2JihFAztercI2yU24Rtx9TsyPgGXQ68ymT1aNIqcu452qH5+CsfjgvBaSVjfVlmZ45x
sjZAo35H85rmLlqaczjtV+BU4WHqzQnjvj57QbKdBzbfM2WuiHRPd9scDY+kwdGfVHx1gau8FcZo
X/fQhZVscjOs9ugv7ZpzZz8wXbi71Ph3kOTOgwPXPguQFfG+lCzwTp5enrx6SC4JESceRf1lDPlc
QECCRhR2fgu7dGnymm/rA+mauw6YUTXzbrtEEW+OwrENT7AVlcfWEdwvDSskWPGeiHLXS1qAGvrA
CyVHJeJTOG7T2Xn0D/f7pEyn/Xak9u3SszZCdgxM0hJ2yOH66nMznSxqnwyFBjM+GU7A9q9+7gwT
V7l4ZzobgeTvJEqxkodeyP7e7XMBRq1QJoaFNP/x3MG68c2kIBiTSV7HbWsy68Pz8qIgtzvMubkn
r8uGXNXmbnyFTQ66XZPC8h7oeCAuYbSfLK2PU2Rlboz3PneSZr0OdRUAxbKjDYtonOdSNvbARBrk
DUEZ1hFsZAQYmqW7+nzuSqnrLOUdeFb4IpW/H0OWigoSeRZvEElFiPZBRGDkk7AcZ6byncxnya2r
AnGQSMcXdOvGTJHtoXcAPGaCsDEKwx8FxZ3o9Q+Meg5KGryk7kB1MiiK0S3EXK9HTSRag64T4IDN
nQB3eu7467yANWfp9Kvz07ZYBfgvTp08zkQBJtsC6Hdqhe4uvKCgst8/+EPv7dm6LBtYkskvFKoT
0EGETCkpkgXi3Q4PBcheYLLJbLAR6+QXZ2LOTbh/q5f4YWks/GZiXmuA1ohM7d/TbWFlDaIO2Nko
C5okfTkjY8928phONoOWDpwtb2JAbjsAPC0kCsEingG17wBWAgI5fltUXy7G03nn3MMeJuvBRinq
tBmuoFCzOm71s7vxi2saF62AeB9J+xkDQTxJugAUuQl46qiTxAc5XiMyZpobXXNRtZ/PNx45Xb4Y
occ5RJcs/BnZegILcwSquGm/8Hc01as/vy80RmKELVkY+hJ4XH3Zx+BZKjvcEy5nADRf7DtDj4gk
48wyY0h4aJeo8oLmrkbSGZnzrfQPYz+NGZv676q1fQ5xncEDQu+5gZG+vQLrwgQE6NxBMHRIXu7p
wXIkXTZ8ACUCdrlaHeglG30QVLBGJySPI6rw/dif+mevX43liKob/AxqWJF91iyfeqXBo+7riTnv
0KzxTwi3eeAjpjmZ+nXxhl88RN/kbkxU+6fj+O8GDuQc6G9O4maPG7FcWjM9NGxOT7HdENn+2IPQ
wSvqAii247c9QikG7wspv66EXD9Cwt4FvLAQgfXOzmUg1yqlvgLHnexgm2E47sEXUfMF3gAwB6tx
0yA0SKMN4UeGHO4W4wiNQzQfGoIX9QsyC883uSZ5q+hrkgyZWxu0YAhu6H4I86ExD3rug1OKDEfe
IbRQcmCrS7ySArsRzkON5Hti40MQzY/rAMkv0Br7FOrgc/GX/gDCPTeRQI8VDwaOPL0FaJC5GNBM
wdIq4gQAeTBPa5nW/YP1kCdBDJ6TdTrqFp6U140vUEUflgFJ3zH9SFfyU8SDRTUafusQGfNx7e7a
5DZF0O1aD8sLQjzHIPTuN7noo4prlmkjS5+Ig9+pQ7g1H2DZxSlhww/rUlUFzP5cawC5faIv2Obw
scEKhTXmg3aipL8I3Hsjn7/L1v/dgHV/CBoo1Yh2QPgkC368cH5pl6EG7xHqbCXAxjrDc58CxeE7
wif9goCtFQo2yRgiEzx4JaNTU4UcGmw3wwFQYkOCeKJvVrCHsIfBBH8PKyA0BgrxMbV7C1V3xh4M
jtRlFwl0sH2m/eRjiDg9JoEqwcccvFBFwGoVLwMWFnyGAxDLR5ukCm1rU6MKw4zp+7LFWJ2zDSH+
zsQovePr3I3eQYd9XUTx+gUSXCAGgEax9yqxPE8TDXAwI5cbgMG9H9eZj876EIPAI026gp3Vv60P
B3pDz5qHQ/s+DE1/WBG8qrckPkaKt7mqWO1MSeoAwBPM0t4tJKvXW2vfTT+pzx/icAPV2yB2AqAR
tDX+d7RnYzCxMu2Mj2BPFJxnuJlTXYcXqfVpYkF02j1Ni6jhcx7TTsOHGkeE7SdezrBJyTew2bqI
6P4sNl2otepbvBjH7bMdol/CUz6oktmhakLd5tvPxjUFC/hFT83voIOlPHXgv1z8DsAY94n/Rb0w
qJrQw9YLk05g3nFZLom46G1+DVfkWG2M3PzQPJkEVNvU76CN8YExJA0y5IAQXFp9fQDyX4qmC8v/
9ifoNvc5Av4Zbfy1AHWcEVhsCq5HHtR12RohAYHUKwh9HKClRiZQAT3TuPPRbW/LGU3/3erm/bQz
JAw2p75zRbA1ZJZrOaolV3MsXwK/dBQZiACm/FnP6tKlAvevh2lTedgqsNPkIZK9yAVr3gULK9OL
V8R7PgdH7zekrBf9wXk3AFrHTggewMVNp3t0FKggkbblBLhQTjAk9nDArMLe2yEcSjP19wmTYxXW
WFDj5vDXSuiv2uH889gUMB1Bhfg/t/V9WOeTbnpeiA0huTQB/I4CXUw8dIdxbB5rtcf3oR0PE8Jz
8ewH6DbWl4ZDI4rW5lGynqAp6Ef8lFj50ZtKc7Hhjp9suVDQ31Emo3F4bYySSLF0T7MPSi1pW3tt
metBnMJWlV1TRk53hz2Z8VGutyuUtTDE9kIOTX2M/PstwT2W9F6XdXQJKsL6NxTaYkAi5Q4bbh7D
hLYXo7akspMes93ZL9uRy04acxoHW3EjkpJq1LYN3CEB1YatLsD9HYe/iOfi0WL3Sw0UEp5RVwN7
WZ4jBScSi2raE/oOyCne57Bi7Qr1Ee6PQQJgvQL2bOikLVgEfYah09olajndEla4NTpgGc943sgp
6WJkA9L0FhUF1itQ5yu+ygI5NJlLrM8I9s1kwnX24CeikMhVIezI35TfHnGDHXuPobOyb0GC0Grc
GC/vVYDZjc0XOSDYv6Kri7BquOJhJLMBmxCM7h9nhNCIwxfGd8YFISSvYnCATMn9qsPk7ZbeL1Rn
3GFo0AepCLIm7tEINFkhvNnkEQPwNIjxbqIzWGTwZbGYrqmF5YZp99vC4D9LN71P695efa95NVr+
gR0s/Rm3DG/v6lhO9wTkpekxgPHhCjjZL1cKLxG3/cdsGq/wFRqxfqyAY4wlX7c3NeivjQFGaeRw
30P1qWQq3sMZ8XW3ocUdl7gcLCLsEaTknIoRyx/2IY+kSZEiRXRkRZaN1AtiHxt0pQSCQh4F8Jsl
Pq1+t1+GDPaRDt4JdeuMS+KeTsxUNciWNSUUrDOWWhgf8lY8zmdvXnoE/Puq9UJR6M7icnbLI8Df
Z19ZXGPLJHGjAjGLU4sNJp6Fcsbnc7yP+jumkWMTJK7oEJbITdx/STz7QG+eFDb8ZMzrv/CILDnd
hMv92iBrB72mxcACNhzwrdejIAeezFosFJG43o7JvkL8gURWLBPvMGOugAdsC3wl9R+nutuhZeF3
tmXvHpmvbYJVFCq2edIpkm8D+e2i6XGMcVli6YrKEqcBk46Vpctdgig/YpPhMZymF8thnDPa83IP
L/O61fc8BJI9A/CcgCUokMeIl9wux0B3rzSq0gHinzdKUo3DDgM3biSW+9CiaU13ZA5sTQOJIfPg
RgPe4fCJP+I1GYqps1VL+wtOHyC5OCA5MpM6H78N8yBzstoPqtC2pWtziGvlHW2AjFPnwM5ZN2cd
zuXYRPw89JDMuyU8RsAbs9vjgYllXB5kih1SchrvPLB1d73asSZCzeLQACiuSZoipYU5UWh0Kb3c
IcLB+m7UsBzIzPPQDT4Cl/JuCQJ94zgfOr9+QYx8zieCR5c1n0ELqhQK4JDpuaaHmPCXCVQLBFS0
DJ7tn2TNUVbMtOSd3cCs4JseSSSQektAI62SnVsAUKXaGhx9CEpyStGkt3OdkTb6DYQYISokGLcI
QSrdOWhVjp4CDPaRv78vG7Zc0K4fD2IwoJDBrfiLyn0fGiz28GAnkl8/4R0W1RjQOCd9fIcbAJCx
jyDTavhtCntvaDdVSQ++cbCFrIl/joHG9eYOiS7gGgo9ooguTYO9N0mT+gdU7jDDPqu3KWnAJQUj
0IvukzNzWzdm6txzwUOtZVuoROIJ1aCNfWivNwAJWszGGUhDOV6gS+xwUYYZSXTrvlEePPNAHse5
iqUyyBEt42lIzTuNmrd0WW3ZijfsCdKI5jURSiz+Nl2+7U301ilIbHxBhnaPk/utQx8aeRgz0Mvn
ervhd4hVeBzg1SK3Z0R0+3ymaARWGbictqorPZM+hTQ+cg6Tyif4yw4BorYGxRwnOAODxbTSJhiz
+gQh+ibBlDYR4Qpfrk/tLw+rLEpsNwOhxZotW1QKyCncQYvTX6t/6c0Ul3q4LbNY1+p/7mCCe1nN
bvpfdzABCFgvWD/1d3YwbRLqktuQ3ogUHi5wJ2gG/uYOJm/rDt0E0uhv7GDSMwckAA7+X7CDCZG0
dw8pwb+3gymx8sXf6f/5DqapAYk/Ytj4ezuYQguiyks0Eqx/dwdTsvjIjxKkcf/3O5h6GElo3Jd/
DzuYwJOZ46DMf6AdTAaL2Tam/pV3MEm3nYGp///awcT38FNI8S/bwdTPNcQD/nK74CCKL7ifIsYO
KArFmqlY/pzYmpYIAmE4pSIbW/OM6PGOCCY2WsXxFZIcAPylA9XLP7dJV34r0gPC4ND/kZfeogY1
b9qx9JChQffNq+AEkOkYPSzt9I0p9cYitN4LXc2BzX2fq40iBX8LwDKCRRbJSWDtmif7Gmn39hR1
MfrwGgJdDfVLuPDZWn8sGsDjYh7QNPmdOdFtfMXWD6zMSOnbAHCf9AEAUfXajfMPo9oxDzgmqG3d
7zY0WfOwlqJF5op66DHstCeQDH57oIih4J/6XX1OSEkU6+/QoOUJBSZNLL+899fx0pNlPnbIeS+x
vMp0A1kWN14FhjbM9Y4pqksZXCz8u3HgRr0KZU+dsDDyYUqS1xZtVajID1GnruSgVPJwk5/T2P0I
wiY9YGsUBIn56E0MouopWpnNvVGNBbaQxLm0SxHE3UPsR3EGSfUsaIOg3Ix1nAM5+9teyWVUZYp/
RwCYaJqlhhdWmxaw4wZD/KQ8hKlxuUOoQbaA+PiCRpQ+5CWFhZfS+blllGLzQvwVj7jLA+fjIxz5
44JVemZcZJ7yGIlb2BiI3zRYK4WcPcUWNIZm1m78ZNvkM1bR2YZw50yatCWWFyD068GLV6A+L74B
dYwZKpvHBKZb6F3iujntjY+BJMDPoU2cC4vuYqPDRUYYCSIsGcx9ghWkMQkL3yH3vnL5w+LZqSjD
+8yw7A4hwQXbGDz3MSyezKcW+6VcjHEvighWI/ANdiL2DyibrJUT2TSBe8SGu0qv/LbyAIP7kjJ3
pOHnApgXexDoUI5QpADsNuxA1PC2BV6NVRLtVNpueVSThouMBXAlxSxdsUlhgw3S0R2vlxP6ntsy
AQOODnhnsPgUIw1aWP5LkBgpxAYLGUO4wVCPKUyHcHnFuok6N2rKGVs8/PyBK4ZoeJ5sYnPw6AaO
lMS1PllzoEn9k1Y8Xt52CRkolWjCLN59f5f0Ct7wySEaCrVjSrPJazj2hWJFXoMLvJwjUSx98jys
EyssglYwCdGTJWtf1NEaQhZ9kFuMHR0IMYitxYPVbiKPhjYtJgQmgSoi9efH/QZrBg/ljsTF7Evs
wwEbnKcNlHIW188RLMtlxtoFyIFvIwGJj9z/qMSTYQbbC9sW7c6ErbDL+jBFMoayBYDRre7YixFL
zOK+uXrxYaKNy0FVACz1p5MPn/ocEf/et/S1AxWLvGRd7UR/4pM9sJSAURe3960phFYfNYcyoUuV
EmDnDORkPAfYQ/SODRf3065pTlLnZbDkwY5iZeFozjMcNIkMZJkq9gPWzhOYgalalf9s6hcobQPC
RL99evqv7J3JluTWuZ3fxWODC8BBO/AkgOgjsolsKydYWZVZ6PseT+CJH8B+F4+u73v5O3VJkZRY
FHkp0loyB9KSWMzMqAzEOX+z97ftsxUpe3UWyh1v9C5VqseiGt+WwV6jldj0Ot2kXrN2Ry0PQklN
87WdPCHknVeGw++RJwNAZTNupkmcWsHCXWfzuioXmKtGpGxr0VQbtU9vClOclSqh/ixtHj/rTYVA
weS8gE48BGdwEV0h26keo1hjPNTubPm9jXKYDyF9+nocAYHGalT4OlZSWKmF3L4Y+HS1N4WzETlG
8VQu2bow2DAsE3bG3GEfa9IER8vbEHa+mWMk0iS1o1nUU1J3rNDFA0LmetMq2jl12veaU9hfOpuW
M65LL+yV2yCOPmMv2Wap7RwKALO4j+7ppMzWZPCHOsBK4K+yrlHa8grfnIubyBb3o2DyaAG5CPRT
XiO9hdvzqg2NtTad0LMGIz9WKgLl3Eo22WCDpao20bx4Cn8zD80N8DxD033DdkPPMBmpuhOVbSlm
dnm6Rh/q4qtbJrvfso+LQKZubHZXuHHcl1QL3xJhP464TTW3fDKR8oTW25JWuT/oGIp15ZBUmbU3
y+pBhMEnhCLTcVgSd+0K45MijDt81Iegqtl+LsUFkKu9NxALr8Mo6oCW/IlVYaSoGd3b+OF7rIqi
Bfa256nCuPEVrIpmlhxRWfULsSpOCt4iZFb4FayKnhjqKrJC7SewKoERHrOKXZr7B2JV1L5IvI6C
g6Ht749VgQWwr5PfAatSuNre5sD4B2JVphm7pwhg+P4YqxLV7sdsHn8xVkUvGBgbNvynfw2siuhb
1FWR/a+MVcmy6TG3jV+IVWlCjJYdSD+nVJtVlBvSa8xce8p9oHbOyi3zEVxMoqxtC+MYq+qtFQso
Ppm+UUetgVBqsv8el0PVWTYeB2QfzZIh/QXyjjhpr8OyPqkYbSYuKVXt1sLulwvF73JxW6ZSDThy
diYJ8re5X/USdRMx9wgBk23Ahp2nXgSelWR8AwUOa1FCGWZaO+GlBvHb98M+dqqPkHyBDyHlG3G/
AKDQPZjScC4aNJOhUgIJ7MvtpCSZFz+7fXuytcphpB89jRWm/TbPPmhWc2TH+JhhNgWnNX+0B/vY
ldk2XLpzw/UmwAXMkPW5DvdB0FMs9S+ZzaYxCDCvpbaL7W2iN4kt9wFD3y1OFLaaLdOXPrPeekp+
TxcRe2znpR4HlId5xUqPASZpAF7VJPWhKVS/N5RLGiebpetORmqDz4N95/S4efM83eb4UCFQTTRQ
e9gWgCrY0WAQaaMdakbfTeJ8nSh0g3GCJqtYyo8KRvS5hfSAtfDeNsPLYsRwEmGK+9zyz5NiR6dC
wXyrN92+SYXke8mVRwOLwHzrRmVeB1WCuDsd1W2k6E9uzV9LCYADiIC1XNze6L1uQe2bR0iZiUVv
g3Sqbz/p/XjGSu0iykN4kOr2QY/bftOqWHFSylX6gsIXGiPxMDtj9sb63dvGunFohzChPSmlXDGx
uhkj3MMtH1rFJp4gtCxgfM10wLvyOUhEsAsKhoRJhbtqYdfpCUvLjok5l+sB1GfVQYJCJ7YF3Y0/
vr/Va5bGNQhedCPDKqoUpowOIuMqsREb6AkeJ2FuGaXS3RqZ/e4YAWkFjgXvvuW/6gncm9VEsPAM
GJ7qda8KfLh6925k8UsQT/amGQBE6sM+hDLjRZaBZJYuh/E9SGSjPbj7MY+XIxY71RcD4q7pxo14
GtMCavrsAkdR7RFEE5+p1YCCkklranuJhUS3CIbbsE4rOCxgR/Q+drazzVbNXDywm8DHcjQDrQEt
QgvUsxkgDOtBSrNqyUKW8A1eRmmJxS4H7CKRf6Mvy9QMKV5MSztlRrrDMX6XjxjCqiq9zDbFVzF3
/GrCaAOpBebecIgBIGsVGBPHsHEVV3KWup4njSWHcenaZg8Kk32D0GG6BGqyDpS83s1K9ALB2s8b
5RSW7iFJktrTEg3BE4YAdrDhHo9dCSqYSfV5arvXMI4vStaq+xxV9CJ3J7ACIfs3duvZERUr82pm
GXO6B3l3V5V5twubu8mNt7/do6cvQbLGVPrySzx6gR66B3Rk33v08FZf2j79p/fo6SKXqQL/nB69
aOTqEQUSmZ/z6ClOf9Rmboa/9eh1nXhTCvG3Hr1Yt8iMGJTf6tGzwJCzYIknjuCvePTUBi1HGuXa
b/boVY6T/yc8evf/kpBrHWbX1yHXX0KfGEp9l3L1Qzue9h/xR/Ib/F1Xnv2NJsPmVQ3iPtf+j0HX
Qrc01niEDgHIdvh23+HK3G9k1JDmmqaJO1wl8uo75veP4OXhe/nt//9hhhFaPUx3P6KVkYeEL8MU
NuGZsNH+inRdT3ULB1Jd/lgBrVroGBBs8xcIaNvaDrZNM/1/KqBdIJWuSbP4U0Cr3KQq0heVgeLf
E9BGZF6tU4UZ+O8poK1aY+cm6t8V0A6aVqGdH/44AW2A+0Z3+p8S0KItACeIeOK3CmiDMP6YTrjn
f52A1q4ZmOsNBol/SQHtpJHx5QwY5n8soIWqv+5E8QsFtHUTTl5QFj8hoK2a5l6Z7e8FtPhvQHL1
yKx/SkCbF+kgMc6/m4C2LrPam0f1TwHt/wMBbSQOhfq9gHZyM31dFfl2AmOvx/1Od5YPaCFuaqSE
NYT0o4mwl3UHxpoqAsaYuApePca8o10Q7uVacHESy8JbApBaYRUYkcQD7hAoKYAWz23j2OuC+eiI
5CrV6w+YsTZaUJarJivfogApY6W8qqN9lyAsjuva76Qit1unJr4jwtLQuuebNgOAPtufgwjdNtBI
0tEGogQZUivuXau6+UdwH6+YQ3eFHbR8y6rzk6ncAoRE4l9HT3VtXAwLW2Ad6uuC10ysWLjpzAUg
dZDR0OcNQHEij0RmPKVGC2N/QLCPLDRbh2Nz0vQeQ4ngB0tYIfw1FM6JhW67RBdJ9w0x68FtxoBZ
BBI60CiMwYsMjRabHD20U4xTNgFNvY1IFdA/q6pVZweQBP2pb5NNPs/gUmBozGPwIasbPzNHdjwW
e03VaJ76ctikJvOKbp7ucyXCmjuGdNDo7NJO81I4KWP2wcEfNoEboe/O8asJdjCjjodp8kPce35Z
1hvNCC91z7I1hmZoLzdkLZCg0zuP+Bpjr9VQ3Y0MF0L3g9SxAahJWGa2vNgyFPezdgtMhmcBQeJq
go85ETOUqe7jMrjP8ObBZAFXyvoIS9zIyyyNtTM1H+3ymJr9lTMpLGpxvQbObVFny55AOpxJxbAG
+mL7qYE3g/QE1msYekRUv3Txduht4Ykhw/PFLGMpSNrgQZgcjJ2Vck2U4xtDu1u6tsdsyQe4fNEB
WYHGrBV1WjhOAP7S4byYVxZenktqR7fttFxYDO1o5q9mJj3qaOxjE5B9q51HU1wPmsztq6DpVkP/
uVyAUzVKP+N+5b0axbktVAUeDYvtckFXq/CLyItdENVXSaLft8uCqc3UNq1RPaYZa7O2bY9m15PU
qSQvogGpr1wjZgOrr7fuOgbVZvbIvUIGbt5nwwly0EwsT/mF6p19jsU0eqYbPSQDm7QwYccOBjbZ
ObexYyvrRsTA2PTM8stcA8nXpKskDW90mJuMOBD7E/TG5Mu29o0pYB0tNwSpLR6txY2htKyCQfaZ
9sh2xZmPQWPu87Jlpx+M9xq79LAODJDt7SOS3Cu3atdL8Bi2rDUhlGHIQgOZMoUE1QYRtkyOamfs
heZc48DbavbwkBLxUo3JRdXq615DrRJq6ZNl0Zsm4fRhNG22BZC6mPLdkJ6xLkZiNUZ2um5ZnZqO
/XI8rc229NL23nCrjWlOR00LryrEGXhq9fnd7mzMwfl1x6xKMIUcswjM0AKjLhFyxdqgB5Uvtenr
O31C8ei0F3O8BW34CZ4n4CzCOzxNBIcqJrlsvp3IeMgaZTWoUPEzUJGTggZUlPp1gZ5Qjj6RGRwM
MV0VrvUgJIA4iZ9LXSKNEymjeDZNT5e26swMr9qGlbg7tDuQd2CkH6JA33W9+agNzNKmrFzXuY6Q
8eJWHeoXUHeDmN9b3G+9kZwqTamZzmlXRhnfojzfu858zsqANJwAeuHoLS6iTus9jNqd1dwaiUpe
Q+iFfGSrND41JgMp/oNb4Iwpryou02hvGX95udnvSYXQ0RI4z/bM7NSJedYJMX0o2ulTHik4Zkvx
sYClucwjWRJW+Sqc9ErXHiod83XZJnihoTyOknzs5HdZZaGMRAm8mhaHgWwQted+mMPtWOtcE7Rs
5ZhvLStcfAU1K64s5uOT0od7CzN9mjJMbov8CgIdAYbjknm7bkjzTWkQTVGPHQBK5snbNrk1hgEC
V1J/hnlwwvzDAWyIpwymPCtciJm2u0lDmLZ9Zr+g03+MywOcbWIyyXM1235Vd9UWD++D88XVB7V6
Vc3gK9tl8+Vn2/qdlk0TnvZsXNvhriChcGM7eXGCBS8RBGQJBHq37wweZSNSN3V9N1eGcy16PC0q
yYNJzhOsS5SCmY/x6k+20Q/ZRj/DgDcMVU4gvj5buev+/X++v5X/53/AOfq3//3DyYprfPvFf8HA
m4awXddQVaFDmfoL7Eh8wz+CM+S4qiYToPmT76Kh1W8sjX/OwIPZAuF5/NH3YxVTBR3vAJBXTdVm
4vIrxiqa6hJF9uO5iiYcsMsoHhxN43UCnP8h7AiPcjBUGcqo6VM4V5fIMnMKjHE5xnp+7UqqICb8
0q8c93OSaOM6Sh8aAIRfYp0Vrbni/iu3A5BCqNKE+U2d6SmSYFiAMowk01Cp+88oY5ptnGoQh8kK
aeq0J5FL6eVeAq1RB/ajKOqLWsJnjCQ7Meg01PUDCjk1h1nXScZiAmyRkgIZIoSG7aDZHwn7OESS
zKgYGocDCrh+gdqYS36jGdj7wTVOLCaIgFc+uIVCinTaf6x6KigHCOQI2pkSEy4kB1VztCQrMmON
52U9DjookmmPVzkEUBJJwmTUgavUsgjs9Qx/spckShW2P9bSZJdLkICZ3upaxdeDr0Rvj6zDJj0k
2tZxbXkNoMsgoL6qjRh67EKqEWoyXMmSjEnOzCoAlYmvic95bxzRO0DRBKdp1wHUE/x3sSRtWpK5
GVruaz0rxgp3Hzu9CvNbSFlKLmvqLbk53tfdSZMUz1nyPB1J9pTOnitL0j5JRrpqbTgTqitLbRyd
hq48TpIRShwPmZ5G5OWW4o3Ze8DBfHAxOX9ZpmiSNBqKSgXJbr43Sn6zWHAUUrCkmj35ca2D/Ey0
9NwL901NyN60KgI9Y/UUROTFFJJzOgI8TST5tAKBuoBCnQa38aMc0J+kpI58ZXk1K0n9ZMRtu6Zk
Qm8JWDUCsBogVNuhNCqvbeCr7RcKq+Sx1oBZW0lorRpYrbnJhjUYJ4P6Uk22AqRrAdrVyvk5pqS9
LlAl7QJ/LTvSdFODhI1r6knJiNUkLbZaUJ1WRAvZEiQribLw7LHrftD1ZpAON6JlGpZVzPpgBtsm
/mD+9YMCLdZHLxnwNmDHUnAm5Kb5UGcReSCi+xRkGuDXLHp2pwC8vdN6Bpq2DalclyFYgP07B31A
GGca+GfzCSNUFSvaqVIMc133xtMQ8/C59uALXKHnaNJOiuIe+2Sazi2sjL59Uxf7fhx1L6hy6vIZ
E0XpsBmenQZOC5NViDRcXpF7jcGYijZCpqdAATbt5jZxUZXEQbqN49HrbWrX2HlGYhvTIah4W+zu
kzDfRpbKSuic2ozNXhjCbuyfteqAptc+soBUC+yOzjI+AqYgEgbzGMZQnWwEXOJaqnumJtd1PNae
mUevZPfkcBP2XH74aZzheUzUwFdwky9wz4Em68Jv+1AjcCsdyTNL/IHEk67Cu7QQV1i5ZAvQac3Z
0G7nPnnD7ejLfFZWdYGzUWInOgi3Qm6bDncz6o6t1TntIe5OttGtlXRuDjqO91WqZfR8RLATi2Bu
SGVqPbJBtH1oEmhY8FGHT9J5iQoZE0oB1k60pF43TJmvEgRD4PlyFST24oVCZytYIijtEziJjtpC
B78JNLWC4ao6u1YkJ50V4TGZnseYvxu5NrPXF8prrECYhkTk9zYhN60G5nWh8wmc6l49WyKK93nN
G5E6HByxG2xCsNfrhqq+CsBXBxqtI70YKcelpyK5RMpHqZUSy8FQBtsK8pjGGm+7SAc+03V+VGiv
vdG890l5sMKLcDaJEyu3adCf66ngE1pZ9wga8jghnlhvHCQI9WtFXpLjglvozb4lGYknPy7odXpp
VmtDiEwiJoQKerzh56Ho98WUV5sa21FypxfRinejBOepfrYo/rw6r3W5Yk22uK8RepoJeYtja/oj
sdVb4BcEZhG3pIti26smIj2HkjK+qzsOGNKVyQWAn7nlYiXH1eQomRUkyqAjiAy0PBt+E9Z5iJPL
hCFbjwwYCG31TKdZb6rQCUhIcLJt7ZJAoqsL5S6pfwU1r9Qt+I1TXtdubl5pTYV5lmyyPWwNIjSr
8aw2PPJwFYhsy2xClhL9YtzGUUjfTZrWTi+GA1LYQ1vF1nnomYIvxsuQgYoYXOXNCct2qw86XteW
+DlBzsRS1OPe5KHC2OaUPplxipeUJMxlfpSQuGAF2I603N70Ykn9ri3p1aH/NDly107XNlNOx9k6
zxCzvdCCgeo28xVgHvCtRZ1u0IPPa1hod4vb7ssshaKpg2N2gTME2RnpgAnSXVXPYYQYkZA3SVHW
cNXXa0t1lX0PJcXDSpx4lQrdQ00ucz46N9iHBAKYCHA4QHnik8yPhmlvTC3LTqajgtdwuMpjZdq0
tWts+gjZcltfukm7EqQRUNT0vjmpMaxvMkHm8K0MFXLpUM4UXUCcZkyrQhig2T6nRUFQeytsb4xp
m2ozhmrRyrjlQGzgbO2nxGn3UQqjyy4W5xI5jk+63qEcDPc4xbNy0i3UDkV21jTeDKsp5u0Sa1fR
Es9wyHqy6nISAGaUFoUV43LDyTul0S3Og8FTLU1sy/5c2dNnjL6XUE2NszqCFAp0svbcOn5zy3Gr
tHbpYcuDbDLhnM0a8Blh7pZ7bFottmPmnyHtBr+YYj/wkdpUJo2ENjIlAINzgiBc6+pjH/ETnY7w
ilJFr/CF8BxCC1qZjX4/0bQWdnyXm0Q+tteYUd1TlRZIsFuY5KE4L8IkH3whGyt4L+ABbcPYvjMG
2rt+QcUbFziMDTASp4kCKo/JluJEXqfapO2ImnxvprLfDpVor7jnyCAOFFKsbJlLTBjpw0RQsa3y
Ugi80yG+gCHPnOmhcrX6lk7rFXtTgkUYq4DRkn5sEYM8Eoccy1zkvE9gbVgEC2HEjTBBN4dU5iiH
ITpmMWkLQ5v2Wi/sfOPynq2sTqn49ZLJUcdDSVZW91Q5oK26DmRdbSC+IoNkhtauXocKHP+abE+f
ccUNVOu3whgKHAlkMoejAwtIR03vmAdUtua54GjCdgDzdujy67Kw3jJVC9fk0N1MaTisUdzfGHy2
A4cByYDQfj8kxlXfaPiPneapTWecdiE/DKJM5uUEum96hMX7CqHJSiFnbqNp9eQNWYbpdhgPRaI2
64QZAnkk5Y29KBeB8b3J3O0SRreRsuC2UJAUIXuZ6/5TOUbzblgY/ZG7w8BwOulaSgpPk+8A+Bt+
B2gKzAb3NJcq2CbNJDPR0Q+NpVlbUqbw2M/VE0VIwnjKbQ9mhynP7QbU4PnbkFkyOoOHHZANODrO
06SL76KFaHuwvSNWhL46mhmZQ1XjwH9LA+ryYTolUVpd6tB8nIqUqFI3a/ZUCwcD9ymQq3trVHpU
KjkXFbYOIoHbkWfqGY16cxyTOF7XtU4oBQPX7QzmZN0GRXCowwqjMc+f1yqj8E1GoKt+wJNsihN4
bZDr7rwcXaIu4ATau7qd8WyPwmMEGW8iZDRE6bX7WAyTpweNOOtashnyJAdq+Nr32aYuWjJ86od8
GD/qg5nd9bAd28qdryFH+F1T2vusJ4SYASW3cRMAdSv1fdw6mGiIjNgQs/yCtv0T0KF3Qbt0xGsN
eqF+MCKITZnLceJgTvUZH6arotXgnkwkOLWW1ORSWhYFOUCdQWEOOlDmLk880Aq2Ql3Re7+Zl/ch
X9KN2wtja7fpQ57WHRR0hbOPT4NC1wE5TztEJH9ikA9Jc8AC0duwv8qWCnqZC+wAYmyRC0K36FPs
lASaAo8Xw6tTCmhrDGpWiwpZY0o+GmjQ0li7N3pzRdyGOA4lYyajD0JCzhMyWnuXmWPbcxraSKSG
opV2puWoixoo33KJM+p0pa2TXQ9Pfpn74dAJIjO6YNkPJkl/gV7myLJwiCoV8TfjbN60pkroeRbj
41quyH9a1kYLTsVduPURW29mVTmlLmWiShuR7LW0qsj6QxGsYmI1EgRfSbgbzeITXMCZ2OFCPKuO
vhyTplwrGYl9OYpNdHerpgvvSovJ1Ihi0F7c96GVWaNQc8M+x/qiuLRCaXoJAAmu1JDZfu8IP4MQ
QZfW3mGvjg6lDqhlsQ2F7OUemWUX15QgAAadCW1oKZQ9wR/LsScZiAqY7NMo+IwuuoTRHuOFVRN4
Cka8HsxW4OKAFhKJbb9gi12g7niEJgS+kZGNRIg2v3crvlUX8HctFJycsdMuXJZ93lUZHir35M7a
hvFjdJyre30seLM6wMPEFbT3RTcc1aGEdVUrFKyRhrErsNFJModdxfVEqNKIwb6jMyK8FrB82i7d
NsTTspVTqE2+QDSoTZADQ0wMCufHfm4wg1uzCHdGXiBJy3dUM09dbLU7HT+Y44YjEWkJ7W2avTXL
fMh5stdWMGBJylPB/CwMd4uznM04Xc7AAOjSTDjjBAZhD4w5Ritel49U0sDxzUgNKWSzamV4QGxR
PIZQiFa6IFqAyUdwGMLxUs7EDpBxzhRX4bYo0gdbRhNkMqQgcQd/KWiDR476XRUSZdCTafBfebPc
QiMlw9PJrfN0JxfbOgyfHTIy1/nQ6wyVaX7y2Cr9vJtgLM4cO3VebruI1O2yhpIx4bUZp3qrpu2j
0/afldICC0WeiisqsXP1ht4wNLG/lflHayG6oNEN4VcaKViDjci1dF8VRU9fBGLRLM6vJDZtH/bU
Di6+GhXsuTdY9utouos/LE3lKSr49zBZJwhX/TywOlAxYABLctpWap0QEO4WzjU4jOeMapRoL5wu
ZqZ7Yxjvmrxx/CiMyAppk/LUzvVhSsy13jkJOcRrF5AhrKCo3YucJIO4D94g39yOZArsuZadHUbu
Y2/06kmVxjJrTL4sHUafocZmSkpVRqvnVFk4I81Bi4+uYhuQFucHtD0IoBMcUkLHvK9rMxEXU+tn
/XS2nfSOM0bBre6ezZCLQKTF5EO9yPeJUbQ7bib8f0EfbHTC+lo+HMfKqH2XJRYqYMdAcqm9Ym7q
uHzBD7pZ4vcBdPfM0swrm/jvCGnSBl1nx8cqHFgGVhMtV5tmJ6ORjDErPy8Z8wccYiT6Dapzq4pO
rCcn+sxQ7tHMs2Y9NRWviWDBEMDgqQxScPQOr2sGwMpdQl51WV4iiHm+4FLAJhoM23HQZV4EPBdR
oEnuqvUYh741a+EJDudhKMYXO+qgRAra5nwxcG0F3OFq1eikPjjvNepqvzRYYRqTXpzzpHdX3AIq
XConWPfNeD9XNpFQT3PjQkqwrXOniuqg2eqGqKvB/3OW+4tmud8K3TQg7l+f5t5ky/u///e/nuT+
4Eu/neWKb5Dzgp/XHdgJ/M+/zHJ1ZrlCs1xLIHhzVJUp6/ezXE1FAYeE2NBN5rV80XezXOcbBHKk
kH2JBzUsx/k1s1xCQP9mlItx2BBCGLxGRr3yz3/Ire+dCVKFiyVizKlIBXuVvxUQB1PQ7iBTSAFx
gR6CDR9JbalM/yhgLfrVwC7WoUqnzZof8tpari18E2OlZfswNCBHkCpdfMkWSTuXrETWK1BcK5UA
Z5aaJJHITJJJppNATzVmi3jlmdySfekwAdJV4CK9ToPAeHnNIL3YGjLzBD+FLTLhF2RF6TIVRWnI
R3FkUgrFBNLXINr30opaFjEu3yXSPVHg3Wxk2oog290mMcBzZRILQzr1mlBLiqOVpaJNbqdrxST5
iyJzpRDmkkpbhS7zXWyZ9BLJyJepRSpej5vYVJ9BWqSHuOCmc+S8s+zNm3EimhJC3Y4e0zqE6mEk
XAbBW8pghLyZsOgucgZ0tBtIa100IsoPONDUrLsEgvXX5HwqyErxWlez6KYWBAdE9BzhvfJ6ZybO
JN9URODEyoLAdrY4yInHIWhrPtNjbWOOqLsePvIqJ0yHmOMeqph2gvVW+hqu2itB9A6HqUlLMevr
qXSv6kfb0eubpnVw5lsac0p5J8NEpcmR9/Qsb2yoydgR5C2O9Ouskp2+69yCFqxnIC3rWeCc80Gj
DDD0IPZdWRmgz1z1slaYB+MJwNHOpIiwZTUx903FXN7EI06l0ciao5DVB4ZJZqguTHx1sqBnySqF
Mq3ETkPlUqtgOY0WCNbigthWM6vyrYJYckfpiD2JpuNYD+09dQh52uYo2Esw4aZWciiaMoqnTFZR
Yazt+15j1OZO1w5wbfzM6W1bMBwfM24nnjTaOFmZ0WvZMHTFlomGlwyT8FLLjdcaBZ0hK7tG1ni5
E7IEtFjg6mRJVbIQVGRJ6DjFbkw0WOFzUfvUy5PcAWAmkcUk/owIQzv1pSw0dTdixA83qJ/Y0xGK
fgGZCYFFFqhhpR1GWbI61K7Myok7opodquBSsU5WgJ3RrFkPIKXXHB7LsRTPsZNtgCyMafaJX6Qp
i2VNol9k+TyFKVXhti3JNcqorxfq7EYW3AGVtylL8EIW47qsymV53lGnT9TrjISNNY03qgqizbd2
TZCSk+jLnrTcrSpL/oHaP+xoAmCEIwNYLkK2Bwt9AiBl1WPiyMuQTYQm2wlS2A3fgIIKJY5mY5Ft
B0xRlgSC1Mx+MycfcUbhjo8wl7iyZYnoXUKGd9tBtjPs/V1YOF9SNMORUp1Sp+90xjeyFcplUwTI
dZNAGzgwQiEFiaopFRF3q9qdhZo/TFZgbEfZZrX0W0I2XtRnLEcoEHxXibRD2mYfsnCQlKYRPVhZ
gjcNQkLhTKaCkUncHTv3FEOxTwIcsa1JuO+LYFvSPyApMrtNkOU7IWNhI3cn1OilcMvzJIrdPBsb
kS/sNeI9XXHoOcCWgohtRHEq1jOpi6t+Tre95GK305GD2gdCcZxDtvXTS6TmByNVH3VtuYbqdlIG
un4xXJSCJQkFGRKUDckoaAUWmMzBR8PPtOpDogNtz2BoqcW0o9LwY6P5OFm6H6lbolc2Lh3wbJuH
lH+lLouTTEEKUVQOGYNyxbOseRVUTNqRwRCO4MBVJYS1YUkfBZ/6zvzglPUdRm24jJV1lcyf5mV+
DXuxIzDxWWnItISoUZQ3gMzOKgKldNgb0XKqCSvrF1Dphuy3NAabzLw9ZD5XpMXfzLChWeiZt260
0OSWIDyjVNm41nxJM/e1ZImoJsNnU0m22oRkz838um4eBtQrNvF3QR8yK+EsoDe9M+vXmVUdj2/2
EbiVUU5Y651LMWKQI1kp6E9aFfjjMpNymO1hKjIShZ8QTrs6fwkKovOs+jy50UsWLWcRm0Q4PxKl
fjabhXjXbjuaSGyU8bax7A8GpSin4BEu6xVaKEstBzZ90a0AB8/Mo1t9ahOLSnu+cWz9tkvY2A+h
+lZJC0a1rAytBrDUuW/uoPLWKiRF1++2Fe5rB6HwGGV3dU4OWZ7cu5goCJC7lFV/DtriMQx0Eo6y
DQkJR+nGSvPznBLvivqLB9XmN8d9XDbXgaY9Gl3x5pK4urIz+2w36cfJsACQBLymbJNHzW0qPuPA
Z4TUeSQAvKs0ISUEEolBNMdNQpUMLteTZ3DRQeKYkt0S4F/nBJ2UZ7PaCkVbW6654gReg8hF+pNi
hqxXNR1V7pBA1pJHNnaXoQ7XirB26lx+tq3lqQyJf0jp0RXHVwXBtjyZrAu9bi69frQOdqhhuDyO
ZDkmCSm6MVniJaOdudwSVLsbs82gkhuYFKxk9N1EzhoQq0Myxtehrm/KftjmJGJVMM31/dgAmASP
TosMQnPYVV3AjjnnbxGv0eevB+OF6QmDdccreROH7qLbH23H3Bj8ZsBWn2aSDtkNVdmqcY90nq+l
DT2ib65cpyMhsCRwmxBQLb80ibtbIuRyZvaa5/ZzZLC20eJDm5XPXMt+rkPgd2s25kVw4oQ7tAhP
FnvL++7nmkNEZ3A1sGqKF7n6GxkWFPqrRhRxq76VbbeJ42SvOmIfh2IDqK5a61GFwk4Fvzr39uJn
1R3HTg/TQ2H/BeydUIFN02LqBGEahS9mZD0YOc1+4B5mkRLByaYOVOBpKrKdDnhRLYsLY7rL0Jc7
o2b+RRhoxqYtFSBPVInxaJMUAXS66ljpDEV+wWJ3meP2wYxMv/nDTbUKJr0ceSfj2iqndBHhVw21
dc22p2qU9GcNtY3t7C23/A9DbVpXcpmi/aShdngJzfonDLUQhyFyRr+7oRbl5ssEs/YfY6gtAItI
rdlXDbU584uqwhL6M4baWkYYDslvMtTWk0apOSjmf85QO5DXvuIaNte/t6HWRn25ghn7BxlqyUNk
XEBK6tcMtUIZbkqgyP9Mhlo7LQlCIdr3x4ZaItGZfIm/b6gdUqnBFNY/2lD75yjlV41SflYY92//
q+3eP/2VJu67SQpf+e0kxfiG/auO+k0jyNMWFrOKESbRf/svms5QRCBEM/hji9EwOYPfjVK+ngFo
qt+oDqtpzIE2wxkcgr9qlGJI1duP3Iaa4JvxIbN5gYZmIMD74SglYJCQhUVZeY5VfGBvqx2KWnZ8
Frezs2Derhi90itKHS46ccSerIFY69mHRdO37vJ/2Tuv5Eq2a7t2RR3IG5k7/e/xHsCBOUD9ZMBU
pTc7fWZv9Kl2vI5p7BJJUWTc93jpJIYYjGAwWFEomIOTa80155gwfnShDyvKfRCuUZPXeJafcy5K
ljotTdyYuin+Crg5pWHlbWjorXZ8W/ai5iI/+XZyGsUk1VTg7mvuV/iKpjvVVibGLH/Mk/kjkIwV
nLyon9/U7vtc1fk+sFNMD8I8TwXNxW3X7n1Tyl3meNFGMwSOc6xFTCjezuPO1qmDW69Ob/Ngn3LN
37cuppemw6GSqEPdZOLm81yagOOgz9dOOJTb2Mcr1qsjn6HOfYnxOqrzXxBUYjNkVcH5H75/JDob
DsZd0sSHOunqfVvVBTqG+0KBBy5Dl0Onx7WRbYMNhlL1xVSZ1bEfODLE6jyJw/vRUwdLXZ0uOWhD
34CxXIsv3GDuNus5S/fMqodKnT41v75lfDpLqc6isTqQ9p51wGR1yn7eTht1Rp3UQTVWp9XOz2gh
joBGgx4kE7Ioq2raSaP+BPyHfAB/QR1qGS8eaOneCi64DpdcDdX6vkgrTu9OzZdsDodZyy9Rzk0y
UKdg0FmwCMYk3ecT/UAahsblrI7HtTojT2V3o9uadqgAaTvScizWXEvCKVvMNbUbCXECn7t0rg7U
lbpUp1Z+F6cccDHILRwxUojKXdtTB276gnZZTKnNrJFRCLXgq2v9+0qdxbVAHciluEvUybxSx/Pu
5xldHdTDvr1NEN6Xmjq2uz/P7uoA34kIg2HU3VnqOI+9DLXfMChdsrdOej8MNdp6387niDaxJuhw
2OlttWhtY5uMwYM3WZS28z3Oajp0aW71FgN2oCBmXBuN/gNDw9pJwTCIOdx2LajrGQ7wNmkx8nvl
bG8C6FnT+qddzSv5/TLbZmOG0Pni0j9Prb9F2F9/FPrH2AW72Wn2SDfAmh1EieHOS9I3c+q/Kqs9
9DVNJLO7KJFeIvulSFoKZ/0n2YwgHSPvY5BYfjz7DAX8OIj2OaYv2bWGrwgKLjiEDAEjeLWm/tHu
vO9ZhbV72OnJiwwp94CmIUYy+FkizwDB91mFMGNkT9rsrqZgOhYepNa0/EEmiPWz447Ux+LRdHvV
R8wvFUnt+7A36MpDNzDbby5MMWoBshl7LaV3LYa8rBIDVVrbOKoqPn/nQ5vpgdKmcpfO8Unozous
p7eqh4kZwYAMc+05ib4ZETR5l9ZDfmtAj/2Igvxj7O1rGtG9HtCiossLJile1r1sltUnxek7GhFf
57hJsCt2TDY0rIHLW/e46HAjtWtZY7r3Rijk+rIS9BrzEmuAReZ0Qci9mQ3PWiU+SgsIojrUaO2j
TI29ceKV8Fi69SMs1ZXAIhTGw8Gfks0UzrdcdFc5QFXOzafacqgNzx/shF9Hbz7VJGbCK7Dzlyab
3vC3H2Jd/257QPL+6RDSSfJWk1TWXwQhpQtqb7Eg/8MhpNNoA5FmI/svIaSODVgyKaw/h5BiLERs
5Onw10JIB1N+NrZ2+78NIY1saJ8KPfPPh5BqwzCgCdd/fwipWTruaoy7vxlCars9/SoESX4DhJQJ
o1oO8/i3Q0ip/crosLL+GRDSUc7rsqKg6v8ZCGkQ1w7d7OZvg5COPnYW8iD/P0JIR0HRjqHa3MVf
ACHFMNFg3+eOCIQ0kMNXGvxFEFI/EIhkDn7+3wYh7apx50z5b4eQdjN3BSr50r8eQuo2Rx679Af8
pRDSKQkOnefBK/mrIKSGpBl2why3CPzCvQQ4gzcjGsOEVs+dRAxHW5WyBa3NZczDdDnElr4p/chY
2U0Pa81lU4FMPZNkjGmNXJpR6KwzbIiVnXxgzmTsSs8UykxH28VKm1oMA7pgJvFTMNIpzaGHWP1X
EdrMIhU7CNr7Bl8KWC4zTLeMl+6Ga882o/IgMzyEdfARXItbvE2aeOeyRKep5gMhazmHBP5DPkUY
4cNFb3KXMmB0bzkXs0sMNS+5VOzm1ooI3plLnY8zRvKakeYmUkk0EGXcHp3spJXnZhgrFKqpviVQ
InXpkghI9Cej0mziiiGE5vauG31700/lvT9wkOZaszdTQHlU041Hfr1PsR3rq7TYNfNYnLOCy9OY
MtS6PbkiNzqGWaA/mM5zy90pUQeoSJ2iKnWUyu0tVXk0eKpzVa4OVzhX0387RP7bb5I10AB+3SFy
rP/jv2dl/x//I6rfv35V3+BD/E7fcH6xPcwgnu/4LlZz6Ee/1zfsXwxDN3UdaQPJwjfQRH6vb+i/
cJQ3HYKbjq9b6CJ/sIoofQMwsUGIw7Id3bbc36Jv+IJ//k/0Dc81if0J3+Nzs5X88sf6huw8m9YO
GlayzOPFTX+KXW7aWY/pFRoWpWg+HJ8Lnjniz9XTYxOPp1mE37PgmqJU4PcDHc1mhE8uhC5wEOF0
Z/raeSARvLBp9ynD6cud+0/ZAzWvLKjnpk91SpQmOBqTc+MO92gOXJuqolo3LKJd28mlJbUvrWNR
ozVunVu8bWS69QMw/UK4kOQ951obdMy5nHE73KCSlizX3oZ1+WFEfrnh3Sfd1BmNdkROLjJ2T05B
i2luRou21lGYvemSW6AoM4em7GDZNuZj2GUvyVB94x3tRWbnhI64RdWJkwmZDxDAS+AEZ9ualrY7
XShtxy7i04RUujfixhfpxTsM0NeiaSShbbjmCZEZL/6vWqI8EwtB1QU/W6KGwMrXU1Dd/iVaolKt
foxj6y9tiUpok17WsL7/fi1RZUYbFGDWv6klyix4T9aLP2+JapyxXmaBn/6dW6IiO1q4lNT801ui
tHFIzyHb0j+gJSoWqHAB7z7/mJYofJGYYoz/tCUqrWFnienkDxOsGIFv6Q8tUdYg6w09Ef9pS1QF
2CDKh3+Flij6ApzFSLv8QvyvlijCBqiCg2Ih/A0tUaF0oLN6NEP8SkuUVTis2qb8bS1RWXPEevxH
LVHBgG0qindVHn+12UuAe3Dp141YSF2jWmnAM4bh2Fs4edetoL4TUakyf51rH4FbnDxa8ZZeXdUb
Ow70dVxmH/QOtguT1g8eHos4aB4Dv2dmzO6b6dZ36YuU2k6aw2eq6x/AV4uFi44eRxSnlfF9F1Sb
oGf68t3j7PrX2BlgtU7bXPeeQNp4uNMnWS2IoqDJDcRmy+CYGQeN1qwps/kDY3xPjPybrQOVsKCj
hPOPstR3AfVoSvS9ryVQl7DRvnSy8anOM0jwUiPKmOLasDMMJMNBJ72hobKpJ5aWmktir+FqCOv3
3K/2Tql/jsix1vgjcMZvVlO/W9pskHfzbn5Pvpay7nFpwaXxnJBQAXCRKaC0RB78wAI77G/bItn3
cX5f3UpSQCvNyx4ggXx05fCUhPYD3SA9PZHao5FX93il4BtFCMt1PhKm1LvnrA9V2Jyqaf5i6A5v
big/qjkkO55QaNQQI5SPTt5+F1W6c3OHQ8fMPd6Pkn0JEVvauzrQgfmGKdZKexGN36rYeA21YecR
gllMZvbhmt3dJCyBX2VeU7G+8nysZfqXQ7MimjnNlKTUznWlYbU3SHIYDeYg76PzqXQ2Zhqf5VFL
3StaMCcYafwoAnOn9RF17Lxs3KikHkb34kXS1u84OeFW833PgXekhv5S9P5Z+PnRsvCbdN1zWo57
4dzDaKLnN80qQE/tIfPaC8mIQ/FR9N1zPYsj1kDsUIIUg78pY++h1dqtI5aNJe8joigLltFC9NS5
hfE6xH2vYcYxbLIluvGUJA+hBim7nBJzbRjboR0+GsM4OeU8L1zNwe+efneZDJc6tk1+2tj0x1GZ
Aa18SVcejUUF3exB9tjDBF5Urm9fOohEa4/WoEWm3ZQRrcVQ9JIk/rZWuUoVsBzDL1sFLi0VvfRU
CNNVrcpivtSEM1VIk4uCtYnIbeoqwGmpKKelQp0m6U7rYwqwRpbzMcPtDmpGHBw/9e77KbpSxXFp
sAYSzSYwaqvoqEZRLMAEgwAwOWSNH36ugqZkRO1NTvZ0jjSKhNCaJwhfE+nU0Gke42qa1hzY8Imq
CGs0DhfIUeJpInuRBfYrqvg6SH1jU4QsXuRgm5+BWBWN1QeC9LpINGDgTGMKyU57torTDipYy1dB
T20/Dfs5IGubA7sJXJvIkYqOk5L56lRId8ISpEK7tYrv1uR4DfK8rgr2OomPke0uDvVrMJj6olYR
YNKtKW+83XlW8eBZBYVt4lwr2XrWRdPyOxHQYSMxil8aoF2FihpXKnM8GNm2VDHkWAWSe5LJhooo
Tz/Dyiq27KgA80CSucIVCZfAiVcFYY6mABovhpbcw+Qf2zF5p3f4zqqpehn7fT35TxEGL3RykxqS
Raq4YbZWfx8chw8u411cWkvLSA7hTNwpEd8KZ/4x5TYgIRvUA57v/q3zo3NHdVGzNY2IkyPlyAMO
qLyy30k58CKu41tAa0pdJ+dMGi+JA9mpTbmnyDuXKGEppmMykYwyza1lETRMrw4Y68h5b6iFbXCj
hsZI5ZF5DgbtVYZvkQ8Vfp6HlVP3ZDq7a1UFz2OsX7kiXtogOnSYtwP3o6z0LyOB/GTSz0K07r4N
2zsFtBjq8J1/lXNfu4aOBIDrPm7ii1fSGlXoynpZp2+TU+3bwgKmlYavWeNdhZbt5846G/2NHNA9
QgMGYLjog9ykfJJmgb/QjoyboXmtSpdXCwpoKg+XFfTbg03era/Ng9DL52rwXvXsU9piY4qPnFxr
hnc2NP0HlYwc/emeIPGx72iiybydQC8Wln4/FslTM0y7LPAuvNbvJmvmq7LxA+dPUzbwPbz1rXeS
HiYnC9Ns7H1lxQDnX6yCbqOBEasH7UeYR3d56DqwKYIz/2y/zkZaP4foArRJkL9a9gk2OKJ5VE6D
TLcpwuI06c3VZuzaY6oc2oXMm4OcVWWmbawy1/nweAsi+UlfsNEe9QFjWeOdypGS8Za3aU6R6tFQ
Bi2W6Cj+GAK5i7X4g7xWQXI57L7TX3awbdxpqUc/1DR73IUNg1zAACyuHi2dvTC5muOkH8Oxe5CT
gTNyMPgUTBzlhy6ZEDbKfN252Q/uYIDRmnLl1xpu0O9Rlz4ZM59bB+RkCTqgXVZZewM3RU+QQ4eZ
Xk17exrPvd/HywGKGzfEu2ryPqs4P4xhme5WRu8Sx8x90reT/WECxOcd1f42Vc4VhhfAOSMkGGm+
5dRxlZr/TiXIMteo1qSGV/dWPuOMbTa70vRpJqWQIHMG1Kv+0DXBlR66R1y7O7tNKISqOb4HxHjl
whXIh4iAO1bQTQVJWBu6H34VfQ0yBmEgxe3f7pTfJOMgmvy6jHP/Xn91H/Gv+VP4u3/QbzyHqJWu
24CRTFNhk37nT7HhWuu67wsfWYcD0/+h3wgkHcsjffOTeI115fdRH/8XMkCOD7jJID9EGOW36Dc4
W/5MvyE5pNs2Jhmb//Hzz/8o6hNGfkttaE53XtZdp8w8e3CEVg7VISvHNN/ifBHaW9v5SfkjNCO1
mpxveanL/jKbzdUIvkflhPu7n6aLHvTmieKDbeBEFvhL93vYWuFmrkY6GhTGI+PRuK3CDpRGFgOj
4y2RkfloQxCa5zpmrhotPMOhs9HEpajt5kBfRYdk4q1NyYzepLnYycGq1nzIYTvwFPEq6kYCMc+r
JNEkN6823fZRS+/wODHiMe8zMNB8VuanfIQsqNWawqMtfQM4p5iMrceTS5fweXJXlmvMeQ9+4H1P
2tlZWKO9HiAU7jDQbGnkoJVifGBwqun57bcWBRhBE5pL8l2vvlFcGM+dLt14GLypy6OSQhsLajG8
PQkdIjIGyUIt1pdjN78Ikj30udofvam/RFzLZWkyv6B5FcJ5zCw8k1TGvSniDAQWFKe8n0+50GAB
jGtd9sSz7Xqj+d01LkaCUtNtduVWFuUG1QF4lg6bwZF4bjq+cDqkr7Os1ngJiBx5c4O5pWWMrsWj
q+lPQc0MHPakHSm+hEvA092PkLG1tqAYD3zVOMfPc9vRc5ZRuGK38G40J10XGY+ynp6NlaW1I7Gg
7KGsQPunQfaqh0VyyAUV2DKlU7IO5lvW62LZD/bKCxpeIQNTiZMXb0WZEFdv3mniuKRagUPGKSk7
XElXQoPQwa8KXPhr2o+LKANI5DkjJeF1CzzLA+EiARnOuZyWY2pdUxPQD9mMlmCCeyPEbl7zqjn7
if+DhnZimxQC80pP7FDepTlRa0mGqYZJhsmdpnSWHuankxPZ2noIOUBMrYkUCFDLXvmAn+47w00P
DFFZxwLmgCtbjnUBviOU+ykvzDUJmHwpDezQkd0APsYnPfGhTwgbLxjxF+6YzPf87PypD9Zm0Wer
wcOrTbL5kM6h3Bn/Gv32ttY+5FVKVvxP++0JExGs0OZrjZ45oGt66JsxOie+IDJ0KJ8OCqiGEtqj
iFoooxKFNFVSaZ2dO5TTFAU1QkntUFShfKEqOzQG5jSCo5oq6XWuIElNeJNkbZ9kHF6KnJRC2xnp
xoZMsxlYBvtKt7eRrM5N9DxU+sGs05fBsq45XivYV4vIMX7kQYTlpwYU2iMT2+jFdMNJti+xmInq
gwnQxxULwv1sROcsCJ9qt2I7UcNXzD+0cNCkC7RpC426V2J1kgZnkQx38T7ymXkHDceMbzbrTMnc
eXDVAv8rbfoTC/Qxid09YNSI3/bmw0Ynb5RgXqCce62+pvn17PE4H9VzHZLbFyPOD8kDn2/AhuKz
dOcxCqSMBFXqb9mdl0YFCy9tdz3jA42Q1yYD0GbwpjNLunYYMhyGjYCho9D9VSiCVaHxphpjr3Lf
Aw1KqabDNGXR6Wxsd7l19Wrzm6WmGtJdH8KwUYrUxLOY1PQjGYMk45DV3o1qOhrUnJQ5/dlgcOrU
BMUSCYOEoYqKvJagHHOWUBNXzOjlaN8DBrFBTWRSjWaMaJma1XqGNktNb9jGWBfIAM6s+t2Dpaa8
inGvUXNfoiZAWzd9Jn6mwkzNh46aFEtGxqj7XqoJEnioEX2MjJWS8bJSc2aiJk7ppHcmI2gxrkfD
OTU+SlHUHGM1qaaxc7Fz6yNUMyyNXDzrmGozNd8OatDtyw30ElL8r0Vo6bC8qlNS4mHq7GxceuV5
ENo5Z3TO1Qw9MkzzEEToipO75ueY7ey0biN94KWQzqf6u81IXqvZvBbOyUxvMyP7yOjeMsLPjPIp
35sxdi9NOu6MKHrq7Om+Iz9REcSpZbwB5XGkQfS+1XPGTfehKqb9OOOmEx/EDDdz9pnFzqto8ufZ
Ng4tMbBA6ge/A3fFK9WQJPc5i/Kg5OHhJn6+0KN806o20AycBfhbcmn3VXzj7nJWoaexdK4dq0+n
dqCZZUhjKSrVduSrPQl/5kVa94ljc4Ko12U7bkfWqpr1qmPNatW6hUVPqP2rYhGbWMjydlt14aGs
i0urjVfJ2haxvrmscTrrXKz2ujp801jzWtY9mtX2Hp+k1zSr0Hm3WQp764GAMRYRse2BzpbxeCxs
tKiuvKtYKVNWy5wV05yJ9hXh0gzDW9v5MR5F8T53TCRmjsCi1tRty8oaZOE5C9s3yEqDa1EyLF5L
FlzgyN8GLyAAGh94JizjMNpBlkM5Kqrvul1zFeJBMjjmAvLwRpPuU8UybbNU6yzXuDjfW5Zt8+fW
7XuMEj/xs2lrHYG1PZqAyVr8qQagMs2FWAYtmsw1DDNHy214eIHD0xDCmadYZ7KDkyOtLll6CoRm
q4icCSrrseKryRUvLQshpzmKoSYUTa0JY7BfirAWKdZazAK6BiTT7JvOtFclSDYBms0WMNpg9xEh
ipHKHb4CKG5J0J1jxXUTHmyea65XBzF030Pgb9BtMUvw0O3d6WFWfLgQXsNyqCNckfXeAz1IXBua
nFBcuVkR5mbN2xbGW+lR9C0zEWxIvpGtC+ONrfh081mI4ilUb0Gp7JgENI2GLVTTJIaLWweK1gKZ
tuj0bzkRN05zBkxBnbfDXjxOKdJtpH6gBNFddm0vSsnNVWW3smi4G8fOp76VEVJG/qEqvY+6531C
y8cD1c+wH9pq5SPrOHpzyBsXUnR+ogbv3qkn4k3WS7zST1Z2cjIgF3LayjtAoqsUg2pvNdsiEpuq
p2ZXxts0zJEbKcKDAtzQLpz16xQNrKd7uYQJkWOZvcq6LPf6rjOspZFT5RaaO9NktpHOccrbN8GE
uUBAUTXR+FdhEO7yGW22Le4qLSXA7h6J7W/y1jiNQ3j/o7IgTsB+mstm3eaqnzdZCmr+YLKcQns+
6XN5LkdtW6flq5eP36CLvfg5TJswesq8lEj5HtDWJkvbp74f97IyzoXTz4tMcmj6iWLHh2v1qyR+
6YqWPLlc8q1fCX4TBXGMwLJwPAS7sBV3oWm9SwZInsc+IpIg5/9a1dO5QmZdBLrz2rjTszcjXKNZ
g3OF8oK+lNThwujTq25NN08Acm/8IwEOBrjko8+Kez3w7v1RvA+Q6jqe2tm0SYtXm3aRrMwPRu5s
Z0mPOZT5fLgZabhxtRGKu6fB584/XTk+h274bg3glVtZH9NZnvTG/rRrPBBpTAhS7SjO8IaQt3RK
3npHmF+LtgBQ3+lpcdD7TSG+Cz0C/Znoz9qgvpljtfN0Qzv29bgrhE87+xhyWM6KVRgkCe77DPyg
mLdinPX1YNOORkSuX+gqtcsXgx8jio+OPdCPqJdcz816P1YgveNMnmoYXSEsrTv0gvsgSLN11zkg
tEM80I1ouHMT67OakKigRnw+dh5yIzZ5UMZMKoK3urEWD647XIOk8ZZTDKW6BcpG7nWe7yRGmgcN
pqPms4tEzWc/hIzgHvtOVFC/jWC3KXGIr4KL/JG6urHSyneaEW7aUB9hoGJGKTRxh13OXE2pby50
p7jr+cKXgRyBgU3Drfdfppbv9r/1iN+kR6Ac/Loe8TI1MKTj4v2PCdK/T8vwN/+gRliGTyTFFLZp
uKb3v9My1i8QJviPhwygOK4oGL9zk1j+L/yfIKYdaGU8UcQfqRGAR0zPE65tWMgVlvmbwCMGEZs/
lSNwpljYSTw+PXI9fypHBL095Ynn1iSceXuzcEM4AupB2nhvncy38ZR8RrL9QY5iVdKAQCaCJshk
HlGVR6arigEtCz/x5jWLiBMcTVJwkSHWjeYjbOdFR+YALNeTK+xzn3IyhN5KankMXkyTGCh0JYgI
9Uuak/YOkwo4AfgskArc32QEtpRQa1yDNCy3nPJWtUno1cqueqcD1Ri2o+vcetmdom7eQB6i/DU+
6Np8CgfrscimC3CnowEoyKYksh5gwVEUzPg8FDvAC1hdumnrq60gjOnN7OJzlHfr0sm+/fwkxVyu
U7opRyNZV7Z1dSuIt64/fdPIG2Txe5NqrCYRkqMJTS/rTnlsnaup2xtFSfkBY3hTX2YlKOuD3qtj
wDvnGZhrMBcAfwS8hepW+CSV1B33t16L3vOOs7BvZx+BPUEmstOPIA/uy9o51t104Ct3YNg5WCH9
R2EN1UIzirMVOQ8irEmNtIdpHu+7Qa79/lgwuxW9tSHtdG5SdfzKD07LVNGZT6E9bRJt4nRX3uWg
nQyQVKE5rQR1mRwdcoC8nqLB+PXSSymUbl2xKZgtOOPJ18FmJolJnMRcdyNNgSDe6kTcJ6V98ojQ
hNFrCaWTSA6zgzSYv4MKDigZ6YMJMN9ui5s3LQY77BY02McrgpDcxtM0XdcGAHPbtRKo/8Eq4wuw
zHyZ1HyvxvY5NOYLAMDzWE7njlNLWH9aQ/0Y9eah1O69bLi4RXe8Vol9S3LaVNM0WhajxQmB2WT6
HAu0Bz0z4dK2GAg9TIzcUxKQ/j1sUiNoj4La1aGNV27vb2ZOA4uqFPUynemoSdJn0292rZ0y6ubZ
p+WdXeLJVaC/FRAEFixnd0V3ScCtbRtAFvRBwjkoOez6SGfqg0fpvNcc/zCL+oqNjEw32CwIVCGr
oQ/3WHNe9SJ/jJr8YpbTfToH72nF72Fr8ZTIxF7IeDUUzqbu6SaYm/GDZ/Vp0N/i5mSa5WGOre9i
BkThleuuCg9h693N1nCeCXGJXvwwopPvwQFhZ6WxQZc3LfCgjEPiIHizC/z5fiSAr7kP0Hy7OIbi
Pt2ExuJf94DjbX6tDJT6FWJkjQ9yWsAyThdwpqtNOFTXvK5+VDBB7Kkg+kFoJatisYJdf/ZarYd2
jJ18QotSiiPNp5s8b1euYR77EWgkGbHISkdcnpmzzKx50/geL4PwY8D1CTs795pLZqrVdWJCvZTG
a2QYmyF1Von/5VaHrjX3epyv7Fx/0SYCYXL8FhoQYoocAh0vrHVpTSu4ONSXt8l90iBH0NnguOKl
nik3ki7HhXCrqmTgAWP8BKzOAu8hqDQcA/o4AAxaPNSKsjFaxqmX4P+GVac+y6hso1VgckPzJ22X
ufKUxtW1z5h461vOrGTO5WMZxZTQTOYrZ9OnNjZOVvU+5S6jb7nHrLr1q/AcGv2xdd1tCl0j4AU+
BeCQeM8GZTwt7HQJWuUYTthzj7LBmewFm2FcDVpzcOoWEbdYASfZ8Xa2TrlX166HO2o9opRagbbu
+uDUzdphDq2FbfKNMsW9CMb9aGZrqYNmDrQ9uAwIfKo1eadlvLsV3aHL+WvW9NkM/bGcuDm1KMl2
DKQ4WjpB8zTBfEuwXhCP49PD5wdVZhyabzQ9w4C4jBrFHfz5rhlyhr3upTeyjROTQ8rru4q69swu
+OqWWHrzxUDgZfJ1+L1BRb0M4PWnqptONKfCXpyOgD12MpN3Q6c952NzHqEgbwI85+MYrRj8z04P
MLc0uqWh89QYnBTuTsybzNDsirm/5eH43Dv2rrKmB3x+Z8NykR98IXE3GBs9Lu7mKTuUWB4s2z/h
G6QNmoMd09WgxiyDeWtWgxfhO3NlqWGsVGNZONYcw9xbWL3rbW+spk/tUqlBzjTsTeYVtbJ4IEyp
cW9i7iMGhhuHQmA1EFpqNMQ3yCFVjYtwSD2V17wWapTM1VBpM10WasycmTcR+pudzQTaMol6Tl6t
czWc9mpM1dTAWjG58rrO7xpmWdmXJ1KZ4TJnyjXUuAsjZNyizRwDNQqnvdGuMG8j+EZ2shYdIlg5
9zMP8HQ5eG4MM5bBOh41lhBR7mat33llox0bpvBwZBzP3PE576H2zfl3o4c4wdjeqQF+UqO8q4b6
nOleZ8onc8vjkh+SGv8N9gAgWqeOvcBWC0LEpuCxMcT5p4zgGvaRiJZjGUFhuuntsDH1AFaps1W/
TY7aQIrXsd7QPkSXlb6utPndC5z7pMjunZn3DLaYlm3GZ6vRm+Em2HIcte4kPORr1p+MPchnH2rZ
izT2I6kWJXJ552G6aZa+Hwtv4yQ86soUSzoblsGmpbFxBUCOc67MDvK7YCPr2czS+KViTyuB8piY
nkaHV3yLH0TGJo0JI6UV7VPcyk3Gx+2Sfe4GjwF7ICBx9sHxm+3nryGEIt3Nz0M8ncBxnUz2SIMH
4M+1kv0yZs+kD/yKsM3qOZbiZLOKClZSyWrqs6IWrKqJcPj5kEjs1RZrqn12MuUb4oyl9lyOQrsx
yEGFsQDvarUNz1eSgjeLX2cKGJpu3Bh6t0Y3jcIMMIR91BO8BTRgZJZzSuAaDqzdGet3xxpe3wlW
cicZ+cpPzQWIPAu7ow27ISzuB5GeOtKbfNcPEQaOYKCbw8XKMhtw1pUGIJUYgCgQK3VgUjqBjWAw
KOXAVxpCQXjaQlSIERdmpTIM4tFQqkOi9AdO3xODm/6tUdpEr1QKs50XPq92KgoBciZw+Xv4/Gke
T4SiAIem4ys96MmxheUfM9juRDNUyzS4Iw3WLFu4/6YqANAEVQC+KgWIdZ/bGleN7mdhgDbi2o/8
iSUa1J5sXXXuQK6052SVtJOx91T9gKCHQA8x42SqmgCsG2PyUNWHAkl6Smjenqkx4OiwHWk2qNED
FvM0RwdPz/zNSHQTrcxYSSv8chRy3qnIXHeWj5BDbULDYw62Cz+rlQ3NdVWrgoUwGc2V6eDFmbt4
zdkcXlLXvkZJI3gH2vs+RQ3A6d91Vd3QcjNZ1qrOwamcpUm/g49nfMlTnSvJPLzMqgRi5GerSiFQ
nRKmOA1mL/RrCjy8U0+HRC2/mrz+7HC74IOKYn7r7dcg7lAruc1HZrpN6aNwXFhFqqAirjyca5UL
8ty/i+iwUDXBCyfA2lWogguKDoaNr0ovSkEbQWM/pbRhtN5Tr8oxkto7ts58wlhObUbAZ6bjeYtj
cfOtyV77ynzVjYCmHVW8IfRKUd+cw0Anh043h6UB4JfEr4EmGo9QxG8CgD/uifrTsVChMzo+ZlX2
IWn9GFT9B5IFYW9VCeKqcpCfsl2mCkO0WUHR0RKWFq15BIOqefyYwR3V43gdTIJ62qVImsfaNLJV
LQfVj+WtXHOhdZgEq2rrunI9yPHgzuLgyuJOJgCYetBA/msjjWd0D0ZCqnJM8MsjjlCfX+HGW1UA
4CnmeZO8xWahtsnMCEB6tqdG/NIH5Uk3nos25/RlaWsJcBDuqvvUZSFv/7V+BI3/WGDmsaN2Z9KN
RnD7INrhnKWUqlTzyoYX1OsSori7TkZkr5mcNO9c5b4bY/YxbpY9b4O9L57wGUKwvnZ+cjaaF9ZI
9F9e7Th10ue5+EFTDHDcb2CHN41Jh2GQfYta47MMIh62AQ0a0ykO+ebJ/8neme1Yjpzb+VUM31Ng
kMHJOPbFnqfcO+esyhsiM6uTZHCeh3fyU/jF/EWrjwYLMo7uBaEbkITuyqrNzfjjX99aqzsT5XeO
l+y+81mKmylYXD2RxYARcLbGYzf4rJqNnSzROIyJXXRAyDnBjx9RWe2RITawbj8Hn26xhndXn1I1
wVa8ag/TOG67Mjvw0q/Gt3owtj5JBGuCcrE3Wz7L3fm5mBQbuuXmpKSDEYO2NXrW7mgMYUJwVcI7
TcCWDBAzxU4u+g2aoUlU094OwEHABaWOnKwMQFHh3XHz+sQKwmJtCvZT6azBVYjg80kfa4pNGRo/
ksJ9GILgOno//dl4ric+VmFpSfpr7hkE6+bSxMSZlUhl+hrtGNOW3Phn24m3XmuuRJ5exVjeJw0w
q+i755GcO8MzuGHBsE7VV+nLt0VWhyUqtxGzM7uptRwiHbx4CDq54yRdi7De0f10llGHf8vZJUN3
al1x/ysJnHMctm8zoqysiwemqGNF/qiNJFbTEMHLd5t0/jGf7Hfd7WQRgdlP8VMTLzs2ztRLehuf
RKtydAFgLejYmmDpLN5kNWnkJFT4ffoRD/6jb7MNXOYvdWkiEyOWoicpze1vUvdXysas7dAaU5Y2
aVA+f75987vLg1xKhRFNzg1JbtYp7Ku3YqrvflTsRAuj+F7M4pn8oJhEa/M60zqQ1T53+gL809yg
o1eMIA5zcrXrunfhkHjv7Z2q/MgW/CJp9wHidYHvWwfV9CVV+z5ZpIzy50OYMvjQtJ4Yo1HuqBJa
JwPlt5WQT17Ezt0qDbX1RflQmoN5F5L6nbq1vR+yD+K1wBEY+NcuxG5dkxrIV6LaR7G6I70hJBuC
ycYiES2CMbWdSe1ZgGPwr6cv22vfHNE/SSK9f3hJy/NLsPdelO2XaNxxo/wvuiM5HtqRu2/IAAdl
sDZHB/Ol098DX7+6Qx/s8TTRnGQEB0c0j6h16qk353M5WcuK/NdnNAo68aYUKa8nqDSc2uhYEdK2
NefkhykT762UdzNn256Wv/crSXBvDbipsRBaZ4yLyWRRDXz8Q7eHC+m2bhPVJOsXEQ1UKjjJxtjI
IP52w2bYtYXAX3BjYzPsvHBhedtX2U+225MCOoiWKLxL61cyJQg1B9+kLKhex9FIljjB2cEQBecY
7a1QDrEd+vrnqYX+jqCBq824IzrVTkjjGPBYGqM68FD12VOZ5PuRI9rx6genCZ4JUWTIi/ZLv2n7
mEYY8+LRgVrhgGpJSePebxP7bBSkf3jjHvLDX2w6+Uz/fmznA8uYD1SGPWPvv/eq/7W9qmkScmKy
Av3na9VTEpd52XwM/xDp/Jd/+I/NqvcnV1qk/ABtkaQX+NBcf+G8CBZ3nMCSge95Ab/eXxerLFNZ
uQZku3qmp3+U/8S8fIr7HFYvFiY+HSD0L8UQCTvQOUN/l0NkkxztWrToCAeqTCdO/61Pr/cluRgx
GxZ8VOklWeaDa0Xjk1c5z2iA7noaGv1UA/w3Ex0thGrw3DrNgXfe2iYelSiRwQZaRrTEVrsXWsfw
6zZHTunGW+iEw0pRS6D81PlIPG/rqt77oPVq7wu1z7qi/7A645RRLVdbKU1jcwsNSiHgZnFR6wLV
EW0ap/POH5ySrPjC3OZtskHQtA6jzc8wjarYhvydN9T71FGh0yfSILyyjYGQmEPcPD7a8dReetrk
RKmYitNG7QzJnbcow2tojvNxMA2Y0hluqGXbNZErvcTFR+6I8mhk7Nhk2d4NSYuIU5G6w6ByYBod
LrNAKC8oLKETNmJjVTW891S4q0KnJ+Le/6iIpTmItGu4InAlGfVib2YCTmeMBUvVHU1Sdo6kNJ+W
wJzp9eEqFVhXSoaAvn9Omcdvqxo/5qFmYsk6JPplRrFu7+3KYa/B5oE+sQUG4J6uoGNveckqrvvX
QCpJ9clz26bPxWKSAMQVOMFIuSTltAopcYkX0Cmmm6pXt5IhkTl077q5pl4ec9G9uNn8MnvzZo46
okgrxaRTspPzg2LtNlwjpMX9nSikT7ToFcr53pJXMyLd2IvlpSqyRyeLHzl7CG8ZljMBvrzAnAWR
FsfHS4C6aVOQvcLg+u6O50H4zL75S1G5xDoDdPey9gDH0vu4DR+ssTEvFhYQkpqYbGT/JRJzJwZj
zQOzDQxz4/nzaUhxa8zqzswvobSOQ+F8NlQ+rlmoHpxpPEx2vHdije3Ml8hjzVQbx6ULrl2rH5Q0
23jzE5LcXf4V9/61ErRGzuO+9YYvK7Dv56J88Mxpq/8Mhyo98Wxuaei9E+70knXdr06MT0OeHp32
rIhVKnwmVZf0gNiob7Q0U3y3HF31ngtAo3ja0vT0aEggsrjaK6yOHiuOspEscOMdndTbUUUPscPE
NkmmtoPnVrum6U4M/BpRcH/20l9TY0HdHdnHARFBxegeWU/bwb6m8CLu+3fsRyjLS7JmK7Dz+UX5
ZOaPJfLXywjmyKH7EcfsnomkJJqpmekRq+qAWwSlKzImDLcCLZ9hOFdeoChIUtOhZclKjx1LtPjb
zx0wI12jkFrNQ8dGvLOoLyvw0ajqan0bqYU3dtzD59FqzBeIXvVVN7hQkPFhkZhpQPiAh0BC/LFY
iWI5ogHvquw9Nw+jQV68FV9VY22lEjuX5SvIw0F4y7YLqjsv9tFO4ge2pmwmMDCwUhC4excjfIi+
67lL11Hn3Pi9kFT1XFBrC0q2USRxFbZ/nC2KzstrZNlHrBZHR7Q3adkUZjDhZydYyyMZ5g/UwLNo
DIxdHCHPut/xZDwlU3k1MuPS00I8u8GrUNxxreRcW83Ftuy9n+lWZLLHFdULC3dL3kdUU3Te2oF9
BG3c4pXGRIW1pWi2Me8WP/p0XHUI+/bcB/LeYmSZCJGfg26HpsbryN4u3kgM9rKtY3djeRkhzu22
UgFf6ZJvnhvA8LuHbpmuma5MHOvPYfHuKqXLdRbjV02wVGhsuCxt++4S5gGzd3epXIPY5uSG3rY1
ZXPuqdYgA/mOHi8goOmM2Lyl/VsbQm7seA+Z6u94BZ5HLzvTgP3lVpK9d/ZAadQ2g3XKk+gwzM6z
g4dNxTrXk9aLdnnKG4hgKzow1QAYran6eo+URcRYcS8d69i5AqJhmD/nnlxxEb81QfXL4sbXUlma
m3Rv5uOdLDB1kOhcFvrdGN0t03zM/ewimv4hFulptryzU/Y//eS6uA5x4DyHeRptWrCZVjHD5dM+
upsY/COzAPJ3Pvnk782ovA89PiKzCR47lSsiqeyVlSa7wPu0U066pZwwTM9ne7KBAlP/QCr+Le/g
YzhtNo2yH+vyhX7PCHbUNNnsGNcmxtsUTcFrP3Uf+W8N3cxz3967A3hsWPI5m7E4p8B6c837rXWx
ZXtWwYpGRd9W8ba4fFHoZi/ItW4cRAUffW5iTlQK3QHMldaEWm58KzlKjobj7BfZxhIMhI4JV903
xfPQd/4+TMytQbHV2bbCjyLoXnEZELt+IyIiPKXMssQJW6eEbFUAGmoQJuJ9vYUkMWKXZcqDmXRv
biiOnotaagUvDk0NA7xNOOqbdgyahqzykSzJnuSO+wWWwQSp4KgnJ7V8lXHx2vThZ0xO+aof4cDM
YfpNJMY1dDCaVC+/85Sgzwy64kURBuaqSKwsQilcg9LLFKBF31+ozUkeppJLSO6V337HSV6pb9lw
FFlVceireU+fioWPqXy3unKbwDgGksG7GFiJRuKF71ccxMld6xZXDOJv0ot/ssI7L4uzMsxs508J
UYs2C+TxHXpYrac5IOxU5Zc+V7fYgCuR67wyfhu78LE1WWD5BTqCM+zjMvgOBNDcQruATcmwlb+m
aCeUBNU8WLxc35VpPs9GB5KYiv00zLDs7O/41Mts/Ky4f60mBomiq+7CGoBSwrTBy23NVuAQTdvP
aPpBj2JFm577IpzkwD3hLe0JrU4Bc9jetWN98y08tXV5czpy2ebq5us3RJafwjqih/POH6aXOco+
UCnR+MxLPbD5o8UADk6p8zJjaqNMckPCxG8jhVWYdJ77InttywoGXGbNunSr12yxfIjKHi/Uu6uq
k9F4j2yRfhRN8mgpEMvotyqONoF8rFPnZMK6uATJDxb5lXr/ZhfNR0oFT19htZKsV1W8xrIKaa+Z
+07T94Hm8AVAvqXJ/BFEf9asfqqg9kP0MKbJqruTebSuNds/m+jjbRWKg9Tkfye9LZ1KRPVrV0Bk
X3PtEjDdVrLsQbbtSHFptJfAxlQQ+dS21tgMcu03SHXVs1lNPkku7P4dbAm5wt8WOQYEWm5fqB+d
r/w1s1b4zcTU0GJuaOPiyuHCtyQ0Vq72P8TOHkGhLsVPR7sjfJ9dLrrLHRXDj4vGXcbgNdX4C4A7
hQnBjgXjhdBv9Kf01ObZjVj+nWnSxD51sl0NtXuX2eODxzY8QxHKUYYGrRBpqWhAMzK1eJRYDq9H
DnKsD3dCC0whAnk7IDjJ+q6ky8wty1u2FAfTwPLltw+BPV78+hn5sMoxdffjwGwkr1ILW6zycy10
1ZDr6F4O+lePdjWjhzXoYliXOZMRynIUsyY+sI9+F+hoLaOAQlfT1uYJnc1Bb3NIwynR33J0OLvE
Bul35zAZv1BhLrHVnhqDKEb0OyrVEPMUol6FuBdY6Zb6L3rozfvMyzY44FZhFJ5y6V9sxEFYuPVo
bWskQ8XOo0BCtLz+oJAU675lodycSqpeRbCrEB7dM+32qxYxkobKBWlyQaKsDWacANGyceTDNLn7
Mu7P0xxectHuHUROOqrXdvXRIn0mcfssUvGj0JoogMWTBsrK5q1HMlVIpykSKunfIIDVCA8H2M91
Lgek3SzedAxi8wL/5689jkg1+icfFDtAqHUQbCXCbYCAayDkWgi6Xu1uWIGd6sl8zdSwbfH/iSG+
r5MR5Z26nEIzYk2Y7WWWjFhQ3xegzVXnT2w/M1pebN6Lp1b8GvgXR0jOhfiRi2sNZ1u5BTRec4W8
lA3NFvMHfh+KGOd5R4UcOd8FU2Gole2mPPMznC3+DCsZ7jz9zemlWPtGvyfAc2A3LO5SrZbHWjeX
COi6XCNDUB+7ggYaj0YTrbWnEDezkzebKRXDRtDoaPQDHr1kBgdGrO8Q7VlTh97DiJAfIOiXCPvT
xP0zROqPkPz5VnPP0BSAGVNVuXwPfnSagQSM1r91QANFS/sa2fwmMIEEKpiTy5j/dKcYem/6bDV5
wMtlh0V1w0v66CQuyYkjrFDkf1hACzCc1wWIIQRmyIEaGuAGYzNp0kFVywlP9ONS+qcMM2nctGfH
Zm+psIX3goZYQnnXdtarfd5f2aXevDlKVkE//3QBLSJeDV5BeiH8RVP1h8Fm7dZ46ywg8qMwCaox
Sh9JnMclJ+eFf/k8QhfVgoKUtsU1wysDlKOfuSRqDiSYvyp+0Rw8JNGcSAIwUgKOPBRmyxzRXyO+
LYHg0a+eIv+TmwF9I/OdB37Ck3O1KlotxvYaRUSkwv5atZY94FbsyeI73/JczYProlDGySbqkBuA
Droke0OwZjccnFijNbzHYWMqTcmUcIAHEkzfTNSvyb6w+7tHw/tpaL5GfYaLi5JTQnmA33j5ACUJ
kBNoMieuqRGdNK2zgO30imth9zvJU14KwJ6hym8Gv99ymXZzISiIJim1yWgVMc/Cie+80t4t/Aac
/JwP1XYBH2rAiGxwIgoIHiLKz2zNGU0AR8GsA8IgkLhzgjfwKgBNorj2E9v9yNtNfVpwZjqW9n0B
Z2rAmvwZwTPy98w9wDnTlpQFMsKNd7MYhs0QoK2MIFImqJQFMlWDThUgVPRpXgrNVKn4Z6cZK2d5
b8jnMtrx3fYai4fPesxEsmXbubXmYmtNEMxRrd75GLeNxrjAuULNdUln2s+a9Bp19UuRYizlaN4K
MsAqH5u4kZwRbK6ytp7SiiQSNzoFYGQROFkPVpYN8s3y+z3+1KfEUo8MN4/T6LOrKPaTqu4Tr73F
mlMLFD77uCVGaCjOtJ+Gm8ApX8U0H3gqaCdqgtfff8hRE3D43+4CkLgBNC5yxApy+2lpYOYKTc9x
AbIpdZ7G4DMxcxzo+bgrDMyqmrurNIHXl2rTjfV3HURfpLjsWx+NCBvdqhsxAwWTeemMc83ismCB
qRtT4IDvqRisMVgQPDDum27YqQU50GX4n6pdzEKUNinBerTTa9Ke1x1ADMtTbuLPmVc+jJm5hqrY
984j76ImTw4hi1eLBWzHIpYEiF1sEwzgUnWSMmlnupxIZcPGdNEqluwk7JoHsB+KZ0oQNwN68cHz
o2xD7dGexGjj4k50s0TTBYlA3CnVn1oLhKzNWAjYU75l4gih1HKqY+yncJT2IUmeuypmc80G91iL
9GdhG4iCtblywqDjnRA+Ib7w0XncHKhpIqPXLhCRAKhPEGWnZGyHAz2t5mpYqEG3in0BRnwWRS/X
i8ew2zi8COdRrfi++LxX51ueL+hV2bwOzHw3yMlAzikOOA0PIXUqnrQ/CuCnfV9GCGrLbVAFqSkh
KVyTh5sn8ALYNmaiLOKlkJAzvIoTWrPCtn9dAkz+mfNceDgYvNz/GpCxuCN3TyGF2dB8h4585qju
MvIk2Pv5MvtS9vwyheOjQC7gDVyKi0V3FjswcEd5bYjyC3GAVE5wtW0EhoQX7WDRuBYLZTyblFtX
w3Mz8wADPw33WdXtTPC2szNY1ylu2Df206+CEmzitoL0XIyotqJpuDO4DR6Rlmc3mFRBsPT44jr+
hpsGdGXaIEXagFGUTqm19Og48p7LNiQkUJgG3SQNUSZef1Ole+WtdhkwxxzQEx44TVfE5LG4aOQl
VT3pLk58M2ftQ8mIsx598mGIPlgFVvaLCWthlVCvI7CpHbEWXGTy6ey21iP5gnTgSvZ/dYnrJKZ4
bU2T7LyR/J0lCGkI3egah4CWR2KTOZgUvbFWTpsZpW1ND5rqejkhrvhNqFg7GG11a6aw2eR2/egP
Ili3HhsNl5eESpH/vdvEocyHKKEBm/AlqaZVD561V6Oqj53NKNiL02Q4GZe/8OCN43vSWjvHcOgw
brkYxyavqTmhiShWOVnhpIJ3ZTuviwT9hBYxwoyTaVkTHbT3AqTtdvxgwMmwkIityCO86/Jm+Lnc
sfQ+hh24alV7hNA4lKYO5V7OWXUWdn8B1tdJL5cZP+DeGM4qc661l1FQRyRHYMfHXA7vyvie2Mll
UMDrKcEE2pbiyXW7Y5EFPYYj59SDsyAl+a+lUab0+1HQ3VXhQbgxeOxIv3bOs24IrKOWs5GlheFS
slr7t37yX9NPXOoMfNoH/n8Cynv2f/538Q/iyV//yT/UE/9P9FdSeemZlvgzR/6f6olHyqF0eSFJ
R/7hn/+rfMIk7Zi+/+eqTA/M/a/yCfZ529VEugcgjrLyv/7ja/of0W/l/Z9Vkfb/+e//rejz+xI3
X/s//ztKyT+qJ/xOpcnYZFsmxPvfqycx3LRwzH7ETMGOs6ZWz9KXUbMwdYJFkwBGlT3xYZRFOSlM
t9FyqKHk0vQd2+i4sfkYZN23nKLsWlGv5C/9tB8mUganJifaYYrMg9VdRkNPy3ZgrZVKW6TN2bir
8N+3S63emqFQIJ6yprcNHkKRirrqTHqBQ3e+FYW5D51c3EVecEtMe2uLNjuOIlUbP5vwncQeLkI1
7arud9iwp3ErkMGff4m8lxuvtNJVMnEDlJ2Qj+VSbxdZxwR6jSD0XnYwCjTwlcyHTT6/qGRjONgJ
s7zQ15sxe5Qcw6uoiPuTmgcMV75swUPmtUjtBAF1HGl4H4MdvZFP7kz+u6iz9FAZvGAY3M6E/oyc
wXV0SutfblkDGrlcAZxivpAn6ezDCUA0rIcTn017SmXJfXa8lAQ93SleJfdS8rYiP/2y2MvOrIdq
p0K2Fl3fRTQd1jgoq7imZW368K1guQtGcVfHBa5rWRzKplm7OXOvHfW0deXsQwWosyQ5Hrex9G9N
/SQLsYNP0LLucPSJMCN1iKoD34eRK7O+2fnRwc7heK2Mmdonqn8k9nVpl10900AsUkzfrV1R5+u9
6HWhy+VlRPpGeBdbhT+69V+HzHvPIvYIqYd5ahH3ebaQFdOKN1WAK9U+JFtdfDvD4Gw69ZAZTr5v
RmSbSlKN3Q84zo7juAD/6V+7K/JrloJyehyus9FHx6Fm7MCPWq9pDSM1csz3Q2kZhwkIpMeruSft
5U745UxxhiuZsjHS0wOYPqmY6SBMis+qVezAOSts8SL99Eoh9gdDCYuACDaotD+L2KDyqp2+SAB/
CVDtQd2Vy03R/+EgSW6susM2mjDS0I6NeCQHl+CApbQxYMNMGJg2ynMaIT7lLUZS02hKQL3tYtWP
sbIt3vANI6hXvdqWdRq56OOGwP0t/Jy1zsmauUBToGHAptYZXmEWf68ElB6itLhWUlWbQbA4OorW
ANczSVfJw5/CpFvZpp4hrdJjo1Lo03gNJlCtnGzeQzEyXhvbOK8eiGN7UpV5ceb5WdALHWWg9jh+
v2uV3eC2cRIONNOT4V8mx7wlwCardjLMtkFXk2sq2QlWWblbyvvIoid+qVn2MyidWj6/dSo5ePNp
JnUqct5Lp0rYQM27MbIIfg7LdYzbPoyNgwx9WiMa+3Fxg3EbRHEGJj/bq5ECOu5hDt0SnID49Zq1
mur5SGLWQfRtcnAxOPhYa/R68Lm1p/poqZgUO4JNNWfEbY3eGUyj76xNp9NgQg25/Y+YYJ3jQo8s
Rzf3o3qsfswJm4FWdD9+L1BM8uAxNhV+FVifVZHxmzAMeUnmVl7aodNs9qCQcqdx5dYm170oOeVz
3t5MJ36yXC7YaQ77YUZqeGwTg1YYo2FNk/knwxPNzY0MevHmZOvM0ZYEJrEPjNClz7Fsb0EyvRQy
fAmEf0M/Pix12azjuPGP1TTnm8Edxd6iP+dZdcMZu2fGgLwL+hudn12UOlcig/ZhztCu2GVtlJnz
TVLHNjXPrW3zTAfTD6Nrr8RVba1BfM5deWsLta7SZl8YoMEu6aFtwzehi+6p6CbCS5xHJOJuHjft
xDKiB+BzWNiTGynL5qGCy5V4LZJC3sQSfAivp7uPGEAj4b0jIh1MTVFqRTbJ4p+bxn4O7XDv8C7s
3HpbJuphFoK9h/gaS4hyUZ+dur1z5/4gkG8cvrExco5C1smRdypkng65Z0H2oWV6OxvRTYThWjrN
RXt9Q0UeSoxnxACsfQ2RkEqtJfWIStZYf8YA/8RLX20tOiE+GR7XnRI5ykaWEshTFUtokyeY9lOO
QfS72OcZaHcZ+WII13syL+57rz5nY3LwqhBmjvrTZtvM4b05eDzqXCSa8sdU+uusQnSYtI5GkMez
j7DmIbA1nHt1212KKj1P8biZM7zbCHIhwlyMQNc1wVPyK5vxzHh4iYuOLs0ZQW/ujQPzLMHfFDhb
W+LRblZnwdrxl8NGyCJ1iVsQbbyti1cXMTIMn0nr3YyDfWu0plh+gXc8DAl9xxn/EuLEhR3/MIbo
wUWQbBEm9W88RKhMAkJigmU3lGLb+qQW83NyUczsn6aYdo6cjqmWzWfZbDubrXiRhNzMYhRWd2dr
pdQwetIp80PCAq7pzUv4JUtUDORVYmdWLVs8hexaav3VBG8nEnHlzOWIOuCPO4jIg2EC+yVLMyOM
2mcKSudVIwYqeHNK4jst9yot/EZaAvbQgmctCs+ow8MwfPjkB4D92jsJVQawR6t21r1XKMsjCvMM
eCzdo0J3NtGfQ3ToDj26Q5d2tUBdo1S7KNZjeRjRryN07AE9u0DXTtC35WgDOuJqQveW6N9ZK/GV
do9AHvTooPHN78lkHvmIia6sbw4qeq7ldEBFvK3nHpW9RW2P0/FXheu2RYV3UON7VPkYdd5FpZ9Q
6wU3BH+cvzi29iVqfoSqP/2CDruz8ydVppt4rLhtT97VdoPjWGKfMcaLhBAYIQUkxEAwN4daIwRi
cj8DmIK2uZgkOHu5uSUd81TgpdBYqgmJ4PjzroRMWCAUhEYVOJHMSwS9UEExdL/jDHANi2DJNkfV
i4KxT9xz2rrvaukMtgH5nfGcQ0eEUBK46Ko1VuuzXzpwyYV6FFXxSHbSZdGIhZDXDuJiRiis6+DT
1igG2SB0OHFAhhrTcDSwMWdYZepg2tTB8BK2zQvB149dnfOEevsC5qOE/VAea8cMi4JF9OjcTJD1
TKlevck1NtLAj3TDM8lFFAHBlXQaMAkhTTrn3oI7STSAYmkUJYNJUbApi4ZUJo2r+HArowZYZvUT
h98qhmv59wXrX7lgCViuf06o3dAkyv6f5ZDxj/6FTwsEpBn/+SNU7C98mvsnT7BjNPGRSWy32t77
xw2LsHgp6cCjXM8SZmB7f+P8Df5kcRsCinGEb7quFP/KDYvgen2F+ntATfLr4ObFnKwdyjqo7G+C
yCpzqaI6qrli1cPG4nyc0eHH1jphHMCO0T2QaFtMbF/8mjwLzteec7YMnDVLuHPF+WtzDjecxw7n
cq4PaNG2ezNU64RgyVDJz6JV26Vkm96YPxp9xCNMn7sGiQZav+B/IOVJ7/CYCyaScKDaIX1vtALj
E8kIIJ3O5Gakz00qxb5bsK4F/eIfB8EufyKvL2QOKZlHQuYSSw8ooR5V6nRiaJljyoJtronM4WqJ
2lsmg1OsRx3TsMs9q5f+UelBqHfB5QD1njI9JIWjQr/3cMDpAQrGDtgXWYHtvyUvoaicC+lE+tSD
i8GEBcBlPIYz3cZ+Mv6Y9KBWMbHZenQrOsfdBxZxwAVzXTOVaG/JfEos953zfTPoEdB1UrYoeixs
9IAIcfGMlulfEpN7iB4iLabJVI+VFfPloAfNPA6z9aCHTyJtKYJFWUZOZDRNmVFtPaz2emzF++Lb
yPDAF/rKSUk6A27MpJvpkVfp4bfRY7BR0I/YxSQmRMQv2ct9oUfmHqxy5TNF20zToq53fTCcSksd
F6btmam7ZPqeSUsN6/Fbu3jZV8stF/ZnWqYvU5I9ibx5IDBhFzDPg7ztgUaqlc2k3zLxZ0z+uD+Y
n0iRq63oHeeGgu2LPzBIjM6188sKnaRkQxUcurZ5nR3PZO3UHlJ/WtMRv+165iGyp/RlZNDXEov7
Sc49xdQXlkhfXWbuMDNTAq3PxM7RZeIX5IdlhMeLBP8HWWQ1nc6SfLeV3JCfRBpWsm/5q06TS1xy
/8PoGHViX9sPY9sd8vrbDMiyHdeqwGyRyHAT+ryXu4TGluQhK8TVi8J6NUh16RriPe35NzMD5cho
+8b1lVTmLbAMqEueG0fZyAOCR9h58XsUWszFjentcye62nqj6TrrbPgBjXkc54bFf61+LAx8TR68
FIJUL8c7tRBSrEbOKpe3GSRrlWcg8yOeyrwxKNv2duX8UCfpg2UzXxi4Adse2cmNii93fIiCljjP
kMrI+kkEabFjuyvhyhHLF5/nKiONllS8bZ966yTJbz5hVqk1/zas6s7cWSLiZ5jOTkB8kXwOKFa0
GTNazig+18vEiqXUgXMO6YVJOt7LMCZXlWi3NJp+eq6HXELSEc2UmAEc5PQeprG210QLvhiq37O6
uolOHr1SnfFrEACHWxsEhS2G/lHj1v1lhq9h1QKoulfptK9xjeu60o7WbHm27JG8bo9RajLPAfHN
KABEspojSLr07ivTwpdmLvewdGezcQAIscby7kTAm6En0jS6D/2G5KdcbKDvkLzsxN+4k4DLvy2t
kRxkSqKt0U4kLFoGw+w0wuwyyA/BDyxDR8cPiXFcxSGnuNuDMig8O9JqyUSX1EYOdnDzYqpi4vdu
ACLx+RRbn0tnJ7k/l46gz2M5w0o9G3F9JekOKNgwEJfUspnDX11hGsd4tO9YhO9sZk6M9MjD9dB/
c8XCYSt0frnt3BLSJRUCoRjlcUGFTUyKL4ih7ablMfO0Pae1H00WwSkWq3GCeZEEFnkiEduijk/5
Qqtll6evUdA/CEv+Mprghkt0raqMfMmCjm6edzlkl5G+DfBg+Mb63R7Fb6N2U2fS0tuU1tvMS0Eq
T9juvSiYj8zwD7UzvgST8eUv49WYzhRDfVrpgGrkz8+z7v0RDKaG7f0y+ROtKu81LEhjJg1sTAVD
ncH7MakfSl44eYH4hwl/WlvUuTIM/Zxs0lcEkmiaOQn+Yv9VhURu07rOOrK8b3rkRhk92m7Nd5Qr
o+nP1A0Ji2zA9dKzmyGGgJ0Wi5Wh/ZkRfhanBCq5oCjTyLFlcO3p5+k5czJFjNG4a9P+zViw502F
OaCQt7C98TuHYrEJG63ItGpHlIUXDjuD7ItliAmDSLA4NQFFrhguyTVa/FVUZqtgSI1VjtefAGSu
lO5cvTTxWWeD7kKT7FuZt4QWCftQGgla3jKxX8q7S8rqcTukBU1INDut1Oy+zRPkq+OWJOiE2aF3
FlRNd464EOC3Iv6S/8tduZ372BIF9VbysHNCIHRW3ab0whbMezzE3fRhtm3x2dTPtr2ODW6epckv
HCbsY5su/G49fm6hd0Ewp5nT0Q7Zb1t8W0wAG74HZCc8zZXxQWTYhtn3V/V/2TuT5SiyMwq/CsE+
5ZyHCNML1aQRJAFq0CajJBU5z3M+gZ/BXnnphZ8C+7383ZIKSgVNA3K4tXAGm1IlN/PeusM/nHP+
iIieinJgFNfv7T5+KZTm/DZBza5O+gkSVYQuCXcJFR17HGnPxeGLNJdynOBG4Xghgu1IPRnznvpR
HiFgRSkapNYt49gkLWL22RnKOu+1oDkAhfE+btOF4lfqrKzaaQMXyo/9CQLcr/vIvC5BHsyMMBuB
6XlTTW7eQ0uB/B8ft6l3qwW1jv/onwSxe1WU6LL28QdVNrS5Z8jVvtU58FEqUN+5XcK2Sy5NPKhJ
bw3HVeRddGhl6ikIGSD93VSvQhQVHWpiIY7WLvLRx9sOjNn6DrVCkTP0OgpEtMU05k5J2CUc2Cwp
j6M3gvUMkWtfBZ8GNNjkxGjMSdsFNYB+qKHwCk6J6Q2czACjqrF5G6OtPI8y9NyTJscpRHgAgtOo
hiPUz6I7arPmOHBKJEc7ogy9m4nj0n5l1iFyRLp3VeoGcu7lpUX13GhUiYy5wAGXEaW7CEN7HJ8a
ZEwnfSmnDHpltv0sTRuYjKSzByMiF6RfQaeKZl0avrT1mhmCrCLIT+O6kFQADQ5BCIuoDX+hFtj7
qriKiuyw9WAdl1U/RbzXRU3CA6QTG7DSEzbkZrBeUsQdQTN/YWWoRxhm8caLLSJthYcnGEr7CJwn
9LLd18Ju3sZlNW+g2M1st1kIUJwptjIoskh+BBeZYgcT2/f7E18fQSjrGGF1AMpubPEA7YyfErRf
y99neTWgMuC5ByalWm1YmWEAAhP8ggbZIWSptdMIidPTUZHODFv1j7umQoEhhduPIMuHPpCOCQZ1
0MH7eZLBjXMoJCBXIOIkl125GDuGJrYgJo3+WT9Yk9ER+NA2ATMc5q/NxnHZuiX/sIAq147yTVRo
aPoVgz+nSi+JXqwdqbX9qW4S19JBYwzUaWPrtXWCnljEcZ4cVZClUOObQW5ld6UAx6SsvHEeo/Au
5Vo9qY1hqg0VBZzGoF9gMgPr1QtqMXcE5ZMinvaIvM+gdrSVPpwVmLzNKF8GkW0CNGRLrO3i1aCB
OQFjAipGqLO6yLR2Qq81CPGfwbR3E4SEwjE6soW4qyORIoSNkFJ9GqHXqSFkYHv0YIFLzFONJHuY
USrIhCmqQTDWAjUHkQmOVajKoi5rC5XZrjg180EjN4sOQwBlmyIT8gTj5QK9iQHKcmkRwGExSiES
tq0Qsw39gCBNcgCjJp3pA0CGogaJ3oDYFFK4gp7WNM7L0c2XYR9MYOW/d4Qtw7boL5BCn+Zmq04M
IbGbo7ULrY03bN3gKOrDd5lBhCcownNNSPQ2IWoBiZDtddHvRd/T3gcWK0/TuoDkVnpvRwu5Xxfd
X9tHADgWUsBjSdxHauzzRO4p9awPb5xYfp2bCAh7HZIKhhAVpsDJzFMR2w2S+SAWkS8jQByULVLE
VT6XYEaQTfg1dsgjoFmsAZAchYhx5hFH671pjLoxcmTIjQrBY/Rf3ucDfoWFbpJkEBfMhToyx0RY
D5coRqD0w8bdoaMMkGsSS9D4OCMJZcnm4dgCijEB5MqpU8wN9JiN8chFnZlyFe8cIdesodtc6/WC
esElkeTzUAg7Kyg8t0LqWW/0WVQzsfzEXKWtcd54cTarDA90KCBXRaciQkmoOJCAnyJIUQzakV9f
oGgyMbyVQtIpKYOLBOisC4TWAErblleSXr2kCjuGM1DbQGBua4G+bYHhBu2bXqByVeC5isDpygB2
I9QBQKKN42EOmFc3hpNEdvbNJlhagH299NRhM1CAAFtEYR0gwVRCOA3GV1AwM1iDWLCdBt30QDZc
ViCQYhlosRI5b6mbkcOdfAft+noUGGQEerQ1JlmgkxNgyh1wZWskOJUZwzU0Euwme6aE8nGMxmYg
UY4+rYc3APyHihryg8BC39RVxNKDZMR0zqPxiIomH0IDpR21OZJTvtBz+yLp7JVXaZO6A6nsvwrB
X3cCiG0JSHZ7ZQmAtiWg2q7AbGdA1MFwa2C5CzDdJdhuT4C8CSOr1vh2tMelP+Cyod5woVYcfdC8
6zxVqR8yLIiiHWgCQE587IMFohzQ0IcuA2Ku9/gfAhEjwOeGgKEr4NENAUwPQKgTwn8rEPFNDcsE
UNzbJl/1rvcqyuRVLSDuxB0wtAP/pivzy9EtLhv2I9cAqCmPC0bkbDDDRd2myzJEkqHpkEKsKD5F
RaS5WlymcVbBn1EPA5D3Bgj8TkDxVQHKB6zY74fI24LWV0DtU4nBmwwCyO+EREE4EdLu0sr965Ej
/7iJyRraso26YP4Ga0tHxZWF0wuigCYoAxbcAYrs6AjxQCcA9AVcU1AMKrgGmiAdDIJ+0EYtqT/z
knzryhQEhVJQFXpBWghhL4ywGBxBZzAEsaGH4VCQuoxXNawHz5YuU5u4CfyvV75FPZNgEAkUqBIw
Jqid2VFdpjgsyHUknmMdqLArasGysJtfw1ZSwGJfK7AwNEAnWCPhdISf4VisdfjjZ5KinXkwOChI
v+pgdEgnXovTDg6IzNwihvWRCvrHAA/EwpOBFdLDDvFgichlcx7DGhlgj/iwSFLYJCWsEsq0HZp1
c5qglhF16lyBfYJc3G0EG6WHlVLDToGJThko+CoKvBUpQPaWaW7DZ6k562C3xLBcHNguMqkadCZk
8rpkb/4f6/yuWKej66atfrNy5kG8bNOP/3yW/OtvVZ09OyuX/gO1w09N3Ec89T1LNokpqpoBAdc0
iTjeM3L1PQIwquMYFpVzDIKX2xFPxbJMzZGR5TBtIPqfMSXOnkN+jiIOKjeYFmHZHQzJtzAlivFF
wJOYqyLrOnqMZGEdjb5vBzw7rXVSEpnlRPKMFnNDnfeZVxz5in3as2cskl/7HMx+QrrZLgNphjqB
vKA+JgIhjZed6jHuRjHkgMkqaVW5GAGlC39cxUmZygmVXlKNpGmpD1e+TTJ6ULyTNoAvlc9UCnYu
tAY7s23Vat9Q3HahdpmKBkoZT50su3AVzzoOpOFIV1nVXVmQAgEFckLqFuwc2WszictZPqqXdSit
FI10eCfb51DfyqkGPELddwdeMR8gJBnJSdEjY+O3wkmqPYp3zgN+sLkdlqeJqYhAK/mt2onDaeca
i0hYobmnLFuAQhM3yLRpoRcotXnBsbDocktx5+zsOL+BVx34KVoRepTyTl7VzRJynl6LV67pwete
aU+BIE4TVYumuhqqk6CUiSB3I6570b31O1UHvFoFx3ZakWVRfJxFNBuo2+PNbakm61h6IiZEclUN
Y/kEH+Y4MxF30LPYPQwb55wg6W2YE3I0OqM8xN8yJ2o5S2w5PBhCY1YPxZFShdlJXVNfTRoBb7Ze
cNBgElJOwZv4UKkOsmB4h8SA9UquLOsgLZRxXzZGd9qUUg0TwFCnXuQRu/YQUWhxoJCpnI6psYxS
JFxzXB69cetTR5GiQ/RsX6pk/Vwi1VdS6iwbyycvFjonhaozkCTaF2Aur/0K5BCl8KCJaLl2gKol
MlmDtbCq5sMYVZdtXyw630FSybeggcHJzpNsYfvUBolr+DuNK2MLe6IYQtuoE6scslmO2i9QDG2h
KFgFP74vvskS/v35T+C4brJ8KJHZrtcr8POn0+CmzKrsQ/3Nuxar7CW8vGr3pgcts5jFZxBj02W9
fPBhltZBPZw3q3K4WFVNzFts3frFt5+2BdHQGmP2Jvu5mzb7zdcb+rEixex5D5JK6xdb9+lb7cRL
ut7crl48JzdkkKqRZYDY60t5/izOUu/+a0XbsxEbQMKAzJK4+JrnbY3Tb43Etzu5GfDPP82X7Tzo
wE3WUJGFH8oLsnRbHFcks75nBHYa+DwC6OJaYPFAGCK3IC52+O0RoL6PplhoN/xBPV/eJgT1gqou
g5t6u+fKHfxS2T1tf2IKaLbGWaibdwPAYflwAGyT0D9Jwj92CvzmQGAx6LJQ6vieebDTyud5wEqg
f5aiafrdMOzMA31P2B8q4NanNhFEvhfYwyP7zzrAfBHWDB3c/v31PdCyuqORO15ff9QWsPPLrdbb
9+Hti+ebhYAYyqNmACMAoF1lG7jrKHDjBwOhYW9SucFWsDnX11ObCJuB4L0fNRAsBerKy9angWBk
t2eEumcZRDIc5fOGwfP+94fC786I7zwbdtp5sCdYeOLAHMiJi2vndNT3mAey6ghsxZOeEXd71s5p
+wNmAkvDgfFoWzK17sS1szTMPfwfICQIIz3tgWBTf9TSYCB0hWMAJf27ju6cEsYeLqUhG0If6omt
CfmrOlk/ai2IYwK2iPJpAHZOC3PP1OBz2PYTXxJf8F1+YiBUVaCtYJl9bUlYe5YO28W6nydCyuuJ
TYh7+/G/YDhYBFtUE2bN+trZJKH+OKI+JlGYJ703qHeGzaM2Sc4Jm57u7I7WHkRMTEfzzkJ5Qgfl
p2DbozZFYTrDtuIEwJEU107/sSBNAAQWCnnr6wcsyO8Yq0+O+cQP4tu1Sx6sqi2//ndv2PiqXzZw
74MKKxNH88F9b4Z8ddfynSUqPv/ywJJYW0RbX24spPVj7v/7ff++fPKDZ206tfnjQbAql+WNP6y/
GO7fUkRDXjyf8MRyGT8DrrBKguW2x/jJUfr8Ui+eP3jlrdPxW88gaEv55p2m7wK/j236ddbU/tdf
/t7L+e884VTIQT4cHvbxeyXJxz7iLB5X//7L9vhsTHN2gMc2frws46wdnl0uy2HT2rYbxOJ77CM+
/rWqCdGny9tnJ8vrVbJpcfsx+NuPfcxJcL0qVzebhrZbx3J/bOsH5fJ2dfPsuPz4d8br4z82LW4/
htjJYx+zKSH9YDlsfm6Mo8e2/7slodZ+sNhOfm4t3yPPNy+6PTpYBo99+ytKa25a2WpaWF+Pbfp+
BSPkF6+qnZV8Z9qIE/3bT/na9vvJk/1yU96ELb/23x4eOOKOm3i1LH/5DwAAAP//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42861</xdr:rowOff>
    </xdr:from>
    <xdr:to>
      <xdr:col>4</xdr:col>
      <xdr:colOff>0</xdr:colOff>
      <xdr:row>36</xdr:row>
      <xdr:rowOff>76200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724563-0010-5A68-5A50-82CED10A2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16</xdr:row>
      <xdr:rowOff>14287</xdr:rowOff>
    </xdr:from>
    <xdr:to>
      <xdr:col>10</xdr:col>
      <xdr:colOff>1962149</xdr:colOff>
      <xdr:row>49</xdr:row>
      <xdr:rowOff>104775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B5998C57-FAF1-C820-EA6A-B1FEE331A0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" y="3109912"/>
              <a:ext cx="9572625" cy="637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94FC5-2BD4-4A64-918C-91E478A49F53}" name="DATA" displayName="DATA" ref="A1:G50" totalsRowShown="0">
  <autoFilter ref="A1:G50" xr:uid="{FA394FC5-2BD4-4A64-918C-91E478A49F53}"/>
  <tableColumns count="7">
    <tableColumn id="1" xr3:uid="{678A781A-3FA6-4E6F-9FF5-0707E07B3FE9}" name="A1"/>
    <tableColumn id="2" xr3:uid="{131B9323-F528-43D7-939C-A74550258B6A}" name="A2"/>
    <tableColumn id="3" xr3:uid="{CE67EDE1-A7BB-4323-A991-728C61061BED}" name="A3"/>
    <tableColumn id="4" xr3:uid="{1FF346D9-EFCC-41C4-8888-73B8AEC27190}" name="A4"/>
    <tableColumn id="5" xr3:uid="{710509F3-642C-41E7-A793-7980D8606AFF}" name="B1"/>
    <tableColumn id="6" xr3:uid="{4249B7CA-5EA4-49EC-940F-16562BA3F635}" name="B2"/>
    <tableColumn id="7" xr3:uid="{E1FFACCC-7554-478F-A61C-06747B44C2B6}" name="B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15A24-F5D1-4837-B5C9-AAC75960DF33}" name="DATA_AVERAGE" displayName="DATA_AVERAGE" ref="A2:D16" totalsRowShown="0">
  <autoFilter ref="A2:D16" xr:uid="{93115A24-F5D1-4837-B5C9-AAC75960DF33}"/>
  <tableColumns count="4">
    <tableColumn id="1" xr3:uid="{E7F7723E-A20A-447B-8FAD-0BFFF72D41EA}" name="Kraj"/>
    <tableColumn id="2" xr3:uid="{7806E6BA-8DB3-4E61-9A05-14CECE9D29CD}" name="Průměrný počet nákupů" dataDxfId="13">
      <calculatedColumnFormula>AVERAGEIFS(DATA[B1],DATA[A4],DATA_AVERAGE[[#This Row],[Kraj]])</calculatedColumnFormula>
    </tableColumn>
    <tableColumn id="3" xr3:uid="{15877E40-0972-4CA6-A4EE-8635E7654BD1}" name="Průměrná utracená částka" dataDxfId="12">
      <calculatedColumnFormula>AVERAGEIFS(DATA[B2],DATA[A4],DATA_AVERAGE[[#This Row],[Kraj]])</calculatedColumnFormula>
    </tableColumn>
    <tableColumn id="4" xr3:uid="{0E504DB6-7963-4F25-87FF-D342D618022B}" name="Průměrná hodnota jednoho nákupu" dataDxfId="11">
      <calculatedColumnFormula>DATA_AVERAGE[[#This Row],[Průměrná utracená částka]]/DATA_AVERAGE[[#This Row],[Průměrný počet nákupů]]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3F25AE-E933-4D6A-98F4-036C16464FD5}" name="Tabulka3" displayName="Tabulka3" ref="A2:K16" totalsRowShown="0">
  <autoFilter ref="A2:K16" xr:uid="{3F3F25AE-E933-4D6A-98F4-036C16464FD5}"/>
  <tableColumns count="11">
    <tableColumn id="1" xr3:uid="{CE51D83B-D4AA-4B84-89B2-ED8D4E5C3D89}" name="Kraj" dataDxfId="10"/>
    <tableColumn id="2" xr3:uid="{6A0C773A-6ADC-48A8-B403-33CB5E703CC8}" name="Elektronika a IT" dataDxfId="9">
      <calculatedColumnFormula>COUNTIFS(DATA[A4],Tabulka3[[#This Row],[Kraj]],DATA[B3],Tabulka3[[#Headers],[Elektronika a IT]])</calculatedColumnFormula>
    </tableColumn>
    <tableColumn id="3" xr3:uid="{462D60AA-39BD-43B6-A986-F89F63309005}" name="Móda a oblečení" dataDxfId="8">
      <calculatedColumnFormula>COUNTIFS(DATA[A4],Tabulka3[[#This Row],[Kraj]],DATA[B3],Tabulka3[[#Headers],[Móda a oblečení]])</calculatedColumnFormula>
    </tableColumn>
    <tableColumn id="4" xr3:uid="{4229B78C-34E9-448F-961A-B8527C6A37C3}" name="Domácí spotřebiče a domácnost" dataDxfId="7">
      <calculatedColumnFormula>COUNTIFS(DATA[A4],Tabulka3[[#This Row],[Kraj]],DATA[B3],Tabulka3[[#Headers],[Domácí spotřebiče a domácnost]])</calculatedColumnFormula>
    </tableColumn>
    <tableColumn id="5" xr3:uid="{50ECEF76-784A-4010-B144-81B915B66AF0}" name="Potraviny a drogerie" dataDxfId="6">
      <calculatedColumnFormula>COUNTIFS(DATA[A4],Tabulka3[[#This Row],[Kraj]],DATA[B3],Tabulka3[[#Headers],[Potraviny a drogerie]])</calculatedColumnFormula>
    </tableColumn>
    <tableColumn id="6" xr3:uid="{3AF16B54-460B-4704-A657-19054CFD57F0}" name="Sport a volný čas" dataDxfId="5">
      <calculatedColumnFormula>COUNTIFS(DATA[A4],Tabulka3[[#This Row],[Kraj]],DATA[B3],Tabulka3[[#Headers],[Sport a volný čas]])</calculatedColumnFormula>
    </tableColumn>
    <tableColumn id="7" xr3:uid="{11814603-3526-4698-A0EA-1FF14BC78FCA}" name="Stavebniny a zahrada" dataDxfId="4">
      <calculatedColumnFormula>COUNTIFS(DATA[A4],Tabulka3[[#This Row],[Kraj]],DATA[B3],Tabulka3[[#Headers],[Stavebniny a zahrada]])</calculatedColumnFormula>
    </tableColumn>
    <tableColumn id="8" xr3:uid="{3FC20CCA-F443-4DBD-92C4-7CA90BEE5568}" name="Auto - moto" dataDxfId="3">
      <calculatedColumnFormula>COUNTIFS(DATA[A4],Tabulka3[[#This Row],[Kraj]],DATA[B3],Tabulka3[[#Headers],[Auto - moto]])</calculatedColumnFormula>
    </tableColumn>
    <tableColumn id="9" xr3:uid="{2A3BF4F5-2DE6-4383-A2DB-7ECE4431076F}" name="Zdraví a krása" dataDxfId="2">
      <calculatedColumnFormula>COUNTIFS(DATA[A4],Tabulka3[[#This Row],[Kraj]],DATA[B3],Tabulka3[[#Headers],[Zdraví a krása]])</calculatedColumnFormula>
    </tableColumn>
    <tableColumn id="10" xr3:uid="{4C57CA1B-DDA8-40A9-B265-5EB3C3F66BFB}" name="Zvířata a chovatelské potřeby" dataDxfId="1">
      <calculatedColumnFormula>COUNTIFS(DATA[A4],Tabulka3[[#This Row],[Kraj]],DATA[B3],Tabulka3[[#Headers],[Zvířata a chovatelské potřeby]])</calculatedColumnFormula>
    </tableColumn>
    <tableColumn id="11" xr3:uid="{29459268-7E76-4D77-936B-1D1FEE456A91}" name="Nejčastější kategorie" dataDxfId="0">
      <calculatedColumnFormula array="1">INDEX(Tabulka3[[#Headers],[Elektronika a IT]:[Zvířata a chovatelské potřeby]],,MATCH(MAX(Tabulka3[[#This Row],[Elektronika a IT]:[Zvířata a chovatelské potřeby]]),Tabulka3[[#This Row],[Elektronika a IT]:[Zvířata a chovatelské potřeby]],0))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50"/>
  <sheetViews>
    <sheetView workbookViewId="0">
      <selection activeCell="G50" sqref="A2:G50"/>
    </sheetView>
  </sheetViews>
  <sheetFormatPr defaultRowHeight="15"/>
  <cols>
    <col min="1" max="1" width="13.42578125" bestFit="1" customWidth="1"/>
    <col min="2" max="2" width="11.85546875" bestFit="1" customWidth="1"/>
    <col min="3" max="3" width="15" bestFit="1" customWidth="1"/>
    <col min="4" max="4" width="20.28515625" bestFit="1" customWidth="1"/>
    <col min="5" max="5" width="5.42578125" bestFit="1" customWidth="1"/>
    <col min="6" max="6" width="8.85546875" bestFit="1" customWidth="1"/>
    <col min="7" max="7" width="3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11</v>
      </c>
      <c r="D2" t="s">
        <v>12</v>
      </c>
      <c r="E2">
        <v>5</v>
      </c>
      <c r="F2">
        <v>10430</v>
      </c>
      <c r="G2" t="s">
        <v>13</v>
      </c>
    </row>
    <row r="3" spans="1:7">
      <c r="A3" t="s">
        <v>14</v>
      </c>
      <c r="B3" t="s">
        <v>10</v>
      </c>
      <c r="C3" t="s">
        <v>15</v>
      </c>
      <c r="D3" t="s">
        <v>16</v>
      </c>
      <c r="E3">
        <v>7</v>
      </c>
      <c r="F3">
        <v>12660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>
        <v>10</v>
      </c>
      <c r="F4">
        <v>18730</v>
      </c>
      <c r="G4" t="s">
        <v>22</v>
      </c>
    </row>
    <row r="5" spans="1:7">
      <c r="A5" t="s">
        <v>9</v>
      </c>
      <c r="B5" t="s">
        <v>23</v>
      </c>
      <c r="C5" t="s">
        <v>11</v>
      </c>
      <c r="D5" t="s">
        <v>24</v>
      </c>
      <c r="E5">
        <v>2</v>
      </c>
      <c r="F5">
        <v>2310</v>
      </c>
      <c r="G5" t="s">
        <v>25</v>
      </c>
    </row>
    <row r="6" spans="1:7">
      <c r="A6" t="s">
        <v>14</v>
      </c>
      <c r="B6" t="s">
        <v>19</v>
      </c>
      <c r="C6" t="s">
        <v>26</v>
      </c>
      <c r="D6" t="s">
        <v>27</v>
      </c>
      <c r="E6">
        <v>8</v>
      </c>
      <c r="F6">
        <v>17560</v>
      </c>
      <c r="G6" t="s">
        <v>28</v>
      </c>
    </row>
    <row r="7" spans="1:7">
      <c r="A7" t="s">
        <v>29</v>
      </c>
      <c r="B7" t="s">
        <v>10</v>
      </c>
      <c r="C7" t="s">
        <v>30</v>
      </c>
      <c r="D7" t="s">
        <v>31</v>
      </c>
      <c r="E7">
        <v>1</v>
      </c>
      <c r="F7">
        <v>1980</v>
      </c>
      <c r="G7" t="s">
        <v>32</v>
      </c>
    </row>
    <row r="8" spans="1:7">
      <c r="A8" t="s">
        <v>14</v>
      </c>
      <c r="B8" t="s">
        <v>19</v>
      </c>
      <c r="C8" t="s">
        <v>33</v>
      </c>
      <c r="D8" t="s">
        <v>12</v>
      </c>
      <c r="E8">
        <v>4</v>
      </c>
      <c r="F8">
        <v>8210</v>
      </c>
      <c r="G8" t="s">
        <v>34</v>
      </c>
    </row>
    <row r="9" spans="1:7">
      <c r="A9" t="s">
        <v>9</v>
      </c>
      <c r="B9" t="s">
        <v>10</v>
      </c>
      <c r="C9" t="s">
        <v>35</v>
      </c>
      <c r="D9" t="s">
        <v>36</v>
      </c>
      <c r="E9">
        <v>3</v>
      </c>
      <c r="F9">
        <v>4620</v>
      </c>
      <c r="G9" t="s">
        <v>37</v>
      </c>
    </row>
    <row r="10" spans="1:7">
      <c r="A10" t="s">
        <v>9</v>
      </c>
      <c r="B10" t="s">
        <v>19</v>
      </c>
      <c r="C10" t="s">
        <v>11</v>
      </c>
      <c r="D10" t="s">
        <v>12</v>
      </c>
      <c r="E10">
        <v>6</v>
      </c>
      <c r="F10">
        <v>11390</v>
      </c>
      <c r="G10" t="s">
        <v>13</v>
      </c>
    </row>
    <row r="11" spans="1:7">
      <c r="A11" t="s">
        <v>14</v>
      </c>
      <c r="B11" t="s">
        <v>23</v>
      </c>
      <c r="C11" t="s">
        <v>30</v>
      </c>
      <c r="D11" t="s">
        <v>16</v>
      </c>
      <c r="E11">
        <v>0</v>
      </c>
      <c r="F11">
        <v>0</v>
      </c>
      <c r="G11" t="s">
        <v>34</v>
      </c>
    </row>
    <row r="12" spans="1:7">
      <c r="A12" t="s">
        <v>18</v>
      </c>
      <c r="B12" t="s">
        <v>10</v>
      </c>
      <c r="C12" t="s">
        <v>15</v>
      </c>
      <c r="D12" t="s">
        <v>21</v>
      </c>
      <c r="E12">
        <v>12</v>
      </c>
      <c r="F12">
        <v>19900</v>
      </c>
      <c r="G12" t="s">
        <v>17</v>
      </c>
    </row>
    <row r="13" spans="1:7">
      <c r="A13" t="s">
        <v>29</v>
      </c>
      <c r="B13" t="s">
        <v>19</v>
      </c>
      <c r="C13" t="s">
        <v>33</v>
      </c>
      <c r="D13" t="s">
        <v>38</v>
      </c>
      <c r="E13">
        <v>3</v>
      </c>
      <c r="F13">
        <v>4720</v>
      </c>
      <c r="G13" t="s">
        <v>32</v>
      </c>
    </row>
    <row r="14" spans="1:7">
      <c r="A14" t="s">
        <v>9</v>
      </c>
      <c r="B14" t="s">
        <v>10</v>
      </c>
      <c r="C14" t="s">
        <v>26</v>
      </c>
      <c r="D14" t="s">
        <v>31</v>
      </c>
      <c r="E14">
        <v>9</v>
      </c>
      <c r="F14">
        <v>16250</v>
      </c>
      <c r="G14" t="s">
        <v>13</v>
      </c>
    </row>
    <row r="15" spans="1:7">
      <c r="A15" t="s">
        <v>29</v>
      </c>
      <c r="B15" t="s">
        <v>19</v>
      </c>
      <c r="C15" t="s">
        <v>30</v>
      </c>
      <c r="D15" t="s">
        <v>16</v>
      </c>
      <c r="E15">
        <v>1</v>
      </c>
      <c r="F15">
        <v>1930</v>
      </c>
      <c r="G15" t="s">
        <v>28</v>
      </c>
    </row>
    <row r="16" spans="1:7">
      <c r="A16" t="s">
        <v>29</v>
      </c>
      <c r="B16" t="s">
        <v>19</v>
      </c>
      <c r="C16" t="s">
        <v>33</v>
      </c>
      <c r="D16" t="s">
        <v>12</v>
      </c>
      <c r="E16">
        <v>0</v>
      </c>
      <c r="F16">
        <v>0</v>
      </c>
      <c r="G16" t="s">
        <v>39</v>
      </c>
    </row>
    <row r="17" spans="1:7">
      <c r="A17" t="s">
        <v>9</v>
      </c>
      <c r="B17" t="s">
        <v>10</v>
      </c>
      <c r="C17" t="s">
        <v>15</v>
      </c>
      <c r="D17" t="s">
        <v>24</v>
      </c>
      <c r="E17">
        <v>13</v>
      </c>
      <c r="F17">
        <v>19900</v>
      </c>
      <c r="G17" t="s">
        <v>25</v>
      </c>
    </row>
    <row r="18" spans="1:7">
      <c r="A18" s="1" t="s">
        <v>18</v>
      </c>
      <c r="B18" t="s">
        <v>19</v>
      </c>
      <c r="C18" t="s">
        <v>20</v>
      </c>
      <c r="D18" t="s">
        <v>16</v>
      </c>
      <c r="E18">
        <v>8</v>
      </c>
      <c r="F18">
        <v>12320</v>
      </c>
      <c r="G18" t="s">
        <v>28</v>
      </c>
    </row>
    <row r="19" spans="1:7">
      <c r="A19" s="1" t="s">
        <v>9</v>
      </c>
      <c r="B19" t="s">
        <v>10</v>
      </c>
      <c r="C19" t="s">
        <v>11</v>
      </c>
      <c r="D19" t="s">
        <v>12</v>
      </c>
      <c r="E19">
        <v>1</v>
      </c>
      <c r="F19">
        <v>540</v>
      </c>
      <c r="G19" t="s">
        <v>25</v>
      </c>
    </row>
    <row r="20" spans="1:7">
      <c r="A20" s="1" t="s">
        <v>14</v>
      </c>
      <c r="B20" t="s">
        <v>19</v>
      </c>
      <c r="C20" t="s">
        <v>30</v>
      </c>
      <c r="D20" t="s">
        <v>21</v>
      </c>
      <c r="E20">
        <v>5</v>
      </c>
      <c r="F20">
        <v>7980</v>
      </c>
      <c r="G20" t="s">
        <v>32</v>
      </c>
    </row>
    <row r="21" spans="1:7">
      <c r="A21" s="1" t="s">
        <v>9</v>
      </c>
      <c r="B21" t="s">
        <v>10</v>
      </c>
      <c r="C21" t="s">
        <v>35</v>
      </c>
      <c r="D21" t="s">
        <v>31</v>
      </c>
      <c r="E21">
        <v>2</v>
      </c>
      <c r="F21">
        <v>4525</v>
      </c>
      <c r="G21" t="s">
        <v>17</v>
      </c>
    </row>
    <row r="22" spans="1:7">
      <c r="A22" s="1" t="s">
        <v>29</v>
      </c>
      <c r="B22" t="s">
        <v>19</v>
      </c>
      <c r="C22" t="s">
        <v>15</v>
      </c>
      <c r="D22" t="s">
        <v>24</v>
      </c>
      <c r="E22">
        <v>0</v>
      </c>
      <c r="F22">
        <v>0</v>
      </c>
      <c r="G22" t="s">
        <v>34</v>
      </c>
    </row>
    <row r="23" spans="1:7">
      <c r="A23" s="1" t="s">
        <v>9</v>
      </c>
      <c r="B23" t="s">
        <v>19</v>
      </c>
      <c r="C23" t="s">
        <v>30</v>
      </c>
      <c r="D23" t="s">
        <v>16</v>
      </c>
      <c r="E23">
        <v>6</v>
      </c>
      <c r="F23">
        <v>10650</v>
      </c>
      <c r="G23" t="s">
        <v>13</v>
      </c>
    </row>
    <row r="24" spans="1:7">
      <c r="A24" s="1" t="s">
        <v>29</v>
      </c>
      <c r="B24" t="s">
        <v>19</v>
      </c>
      <c r="C24" t="s">
        <v>11</v>
      </c>
      <c r="D24" t="s">
        <v>27</v>
      </c>
      <c r="E24">
        <v>1</v>
      </c>
      <c r="F24">
        <v>220</v>
      </c>
      <c r="G24" t="s">
        <v>17</v>
      </c>
    </row>
    <row r="25" spans="1:7">
      <c r="A25" s="1" t="s">
        <v>18</v>
      </c>
      <c r="B25" t="s">
        <v>10</v>
      </c>
      <c r="C25" t="s">
        <v>11</v>
      </c>
      <c r="D25" t="s">
        <v>40</v>
      </c>
      <c r="E25">
        <v>3</v>
      </c>
      <c r="F25">
        <v>5600</v>
      </c>
      <c r="G25" t="s">
        <v>22</v>
      </c>
    </row>
    <row r="26" spans="1:7">
      <c r="A26" s="1" t="s">
        <v>29</v>
      </c>
      <c r="B26" t="s">
        <v>19</v>
      </c>
      <c r="C26" t="s">
        <v>11</v>
      </c>
      <c r="D26" t="s">
        <v>12</v>
      </c>
      <c r="E26">
        <v>0</v>
      </c>
      <c r="F26">
        <v>0</v>
      </c>
      <c r="G26" t="s">
        <v>34</v>
      </c>
    </row>
    <row r="27" spans="1:7">
      <c r="A27" s="1" t="s">
        <v>9</v>
      </c>
      <c r="B27" t="s">
        <v>10</v>
      </c>
      <c r="C27" t="s">
        <v>35</v>
      </c>
      <c r="D27" t="s">
        <v>38</v>
      </c>
      <c r="E27">
        <v>9</v>
      </c>
      <c r="F27">
        <v>15360</v>
      </c>
      <c r="G27" t="s">
        <v>37</v>
      </c>
    </row>
    <row r="28" spans="1:7">
      <c r="A28" s="1" t="s">
        <v>18</v>
      </c>
      <c r="B28" t="s">
        <v>19</v>
      </c>
      <c r="C28" t="s">
        <v>20</v>
      </c>
      <c r="D28" t="s">
        <v>41</v>
      </c>
      <c r="E28">
        <v>11</v>
      </c>
      <c r="F28">
        <v>17230</v>
      </c>
      <c r="G28" t="s">
        <v>32</v>
      </c>
    </row>
    <row r="29" spans="1:7">
      <c r="A29" s="1" t="s">
        <v>14</v>
      </c>
      <c r="B29" t="s">
        <v>10</v>
      </c>
      <c r="C29" t="s">
        <v>30</v>
      </c>
      <c r="D29" t="s">
        <v>42</v>
      </c>
      <c r="E29">
        <v>7</v>
      </c>
      <c r="F29">
        <v>10870</v>
      </c>
      <c r="G29" t="s">
        <v>28</v>
      </c>
    </row>
    <row r="30" spans="1:7">
      <c r="A30" s="1" t="s">
        <v>9</v>
      </c>
      <c r="B30" t="s">
        <v>19</v>
      </c>
      <c r="C30" t="s">
        <v>30</v>
      </c>
      <c r="D30" t="s">
        <v>36</v>
      </c>
      <c r="E30">
        <v>4</v>
      </c>
      <c r="F30">
        <v>4950</v>
      </c>
      <c r="G30" t="s">
        <v>13</v>
      </c>
    </row>
    <row r="31" spans="1:7">
      <c r="A31" s="1" t="s">
        <v>29</v>
      </c>
      <c r="B31" t="s">
        <v>10</v>
      </c>
      <c r="C31" t="s">
        <v>35</v>
      </c>
      <c r="D31" t="s">
        <v>21</v>
      </c>
      <c r="E31">
        <v>0</v>
      </c>
      <c r="F31">
        <v>0</v>
      </c>
      <c r="G31" t="s">
        <v>34</v>
      </c>
    </row>
    <row r="32" spans="1:7">
      <c r="A32" t="s">
        <v>18</v>
      </c>
      <c r="B32" t="s">
        <v>10</v>
      </c>
      <c r="C32" t="s">
        <v>52</v>
      </c>
      <c r="D32" t="s">
        <v>27</v>
      </c>
      <c r="E32">
        <v>3</v>
      </c>
      <c r="F32">
        <v>7800</v>
      </c>
      <c r="G32" t="s">
        <v>13</v>
      </c>
    </row>
    <row r="33" spans="1:7">
      <c r="A33" t="s">
        <v>9</v>
      </c>
      <c r="B33" t="s">
        <v>19</v>
      </c>
      <c r="C33" t="s">
        <v>52</v>
      </c>
      <c r="D33" t="s">
        <v>12</v>
      </c>
      <c r="E33">
        <v>6</v>
      </c>
      <c r="F33">
        <v>13250</v>
      </c>
      <c r="G33" t="s">
        <v>39</v>
      </c>
    </row>
    <row r="34" spans="1:7">
      <c r="A34" t="s">
        <v>18</v>
      </c>
      <c r="B34" t="s">
        <v>10</v>
      </c>
      <c r="C34" t="s">
        <v>35</v>
      </c>
      <c r="D34" t="s">
        <v>38</v>
      </c>
      <c r="E34">
        <v>9</v>
      </c>
      <c r="F34">
        <v>19230</v>
      </c>
      <c r="G34" t="s">
        <v>37</v>
      </c>
    </row>
    <row r="35" spans="1:7">
      <c r="A35" t="s">
        <v>14</v>
      </c>
      <c r="B35" t="s">
        <v>19</v>
      </c>
      <c r="C35" t="s">
        <v>15</v>
      </c>
      <c r="D35" t="s">
        <v>31</v>
      </c>
      <c r="E35">
        <v>1</v>
      </c>
      <c r="F35">
        <v>220</v>
      </c>
      <c r="G35" t="s">
        <v>28</v>
      </c>
    </row>
    <row r="36" spans="1:7">
      <c r="A36" t="s">
        <v>9</v>
      </c>
      <c r="B36" t="s">
        <v>10</v>
      </c>
      <c r="C36" t="s">
        <v>53</v>
      </c>
      <c r="D36" t="s">
        <v>40</v>
      </c>
      <c r="E36">
        <v>5</v>
      </c>
      <c r="F36">
        <v>11050</v>
      </c>
      <c r="G36" t="s">
        <v>13</v>
      </c>
    </row>
    <row r="37" spans="1:7">
      <c r="A37" t="s">
        <v>18</v>
      </c>
      <c r="B37" t="s">
        <v>23</v>
      </c>
      <c r="C37" t="s">
        <v>54</v>
      </c>
      <c r="D37" t="s">
        <v>48</v>
      </c>
      <c r="E37">
        <v>0</v>
      </c>
      <c r="F37">
        <v>0</v>
      </c>
      <c r="G37" t="s">
        <v>17</v>
      </c>
    </row>
    <row r="38" spans="1:7">
      <c r="A38" t="s">
        <v>9</v>
      </c>
      <c r="B38" t="s">
        <v>19</v>
      </c>
      <c r="C38" t="s">
        <v>54</v>
      </c>
      <c r="D38" t="s">
        <v>41</v>
      </c>
      <c r="E38">
        <v>8</v>
      </c>
      <c r="F38">
        <v>16000</v>
      </c>
      <c r="G38" t="s">
        <v>22</v>
      </c>
    </row>
    <row r="39" spans="1:7">
      <c r="A39" t="s">
        <v>18</v>
      </c>
      <c r="B39" t="s">
        <v>10</v>
      </c>
      <c r="C39" t="s">
        <v>15</v>
      </c>
      <c r="D39" t="s">
        <v>42</v>
      </c>
      <c r="E39">
        <v>2</v>
      </c>
      <c r="F39">
        <v>4800</v>
      </c>
      <c r="G39" t="s">
        <v>25</v>
      </c>
    </row>
    <row r="40" spans="1:7">
      <c r="A40" t="s">
        <v>18</v>
      </c>
      <c r="B40" t="s">
        <v>19</v>
      </c>
      <c r="C40" t="s">
        <v>53</v>
      </c>
      <c r="D40" t="s">
        <v>21</v>
      </c>
      <c r="E40">
        <v>4</v>
      </c>
      <c r="F40">
        <v>9300</v>
      </c>
      <c r="G40" t="s">
        <v>39</v>
      </c>
    </row>
    <row r="41" spans="1:7">
      <c r="A41" t="s">
        <v>9</v>
      </c>
      <c r="B41" t="s">
        <v>10</v>
      </c>
      <c r="C41" t="s">
        <v>35</v>
      </c>
      <c r="D41" t="s">
        <v>47</v>
      </c>
      <c r="E41">
        <v>10</v>
      </c>
      <c r="F41">
        <v>58000</v>
      </c>
      <c r="G41" t="s">
        <v>37</v>
      </c>
    </row>
    <row r="42" spans="1:7">
      <c r="A42" t="s">
        <v>18</v>
      </c>
      <c r="B42" t="s">
        <v>10</v>
      </c>
      <c r="C42" t="s">
        <v>55</v>
      </c>
      <c r="D42" t="s">
        <v>41</v>
      </c>
      <c r="E42">
        <v>5</v>
      </c>
      <c r="F42" s="3">
        <v>14897</v>
      </c>
      <c r="G42" t="s">
        <v>37</v>
      </c>
    </row>
    <row r="43" spans="1:7">
      <c r="A43" t="s">
        <v>9</v>
      </c>
      <c r="B43" t="s">
        <v>19</v>
      </c>
      <c r="C43" t="s">
        <v>56</v>
      </c>
      <c r="D43" t="s">
        <v>24</v>
      </c>
      <c r="E43">
        <v>11</v>
      </c>
      <c r="F43" s="3">
        <v>11755</v>
      </c>
      <c r="G43" t="s">
        <v>17</v>
      </c>
    </row>
    <row r="44" spans="1:7">
      <c r="A44" t="s">
        <v>9</v>
      </c>
      <c r="B44" t="s">
        <v>10</v>
      </c>
      <c r="C44" t="s">
        <v>57</v>
      </c>
      <c r="D44" t="s">
        <v>31</v>
      </c>
      <c r="E44">
        <v>6</v>
      </c>
      <c r="F44" s="3">
        <v>16192</v>
      </c>
      <c r="G44" t="s">
        <v>13</v>
      </c>
    </row>
    <row r="45" spans="1:7">
      <c r="A45" t="s">
        <v>14</v>
      </c>
      <c r="B45" t="s">
        <v>10</v>
      </c>
      <c r="C45" t="s">
        <v>58</v>
      </c>
      <c r="D45" t="s">
        <v>50</v>
      </c>
      <c r="E45">
        <v>4</v>
      </c>
      <c r="F45" s="3">
        <v>4093</v>
      </c>
      <c r="G45" t="s">
        <v>28</v>
      </c>
    </row>
    <row r="46" spans="1:7">
      <c r="A46" t="s">
        <v>14</v>
      </c>
      <c r="B46" t="s">
        <v>19</v>
      </c>
      <c r="C46" t="s">
        <v>58</v>
      </c>
      <c r="D46" t="s">
        <v>48</v>
      </c>
      <c r="E46">
        <v>9</v>
      </c>
      <c r="F46" s="3">
        <v>13020</v>
      </c>
      <c r="G46" t="s">
        <v>22</v>
      </c>
    </row>
    <row r="47" spans="1:7">
      <c r="A47" t="s">
        <v>9</v>
      </c>
      <c r="B47" t="s">
        <v>10</v>
      </c>
      <c r="C47" t="s">
        <v>51</v>
      </c>
      <c r="D47" t="s">
        <v>38</v>
      </c>
      <c r="E47">
        <v>12</v>
      </c>
      <c r="F47" s="3">
        <v>9952</v>
      </c>
      <c r="G47" t="s">
        <v>39</v>
      </c>
    </row>
    <row r="48" spans="1:7">
      <c r="A48" t="s">
        <v>29</v>
      </c>
      <c r="B48" t="s">
        <v>10</v>
      </c>
      <c r="C48" t="s">
        <v>56</v>
      </c>
      <c r="D48" t="s">
        <v>36</v>
      </c>
      <c r="E48">
        <v>3</v>
      </c>
      <c r="F48" s="3">
        <v>3800</v>
      </c>
      <c r="G48" t="s">
        <v>32</v>
      </c>
    </row>
    <row r="49" spans="1:7">
      <c r="A49" t="s">
        <v>18</v>
      </c>
      <c r="B49" t="s">
        <v>19</v>
      </c>
      <c r="C49" t="s">
        <v>55</v>
      </c>
      <c r="D49" t="s">
        <v>42</v>
      </c>
      <c r="E49">
        <v>8</v>
      </c>
      <c r="F49" s="3">
        <v>9877</v>
      </c>
      <c r="G49" t="s">
        <v>34</v>
      </c>
    </row>
    <row r="50" spans="1:7">
      <c r="A50" t="s">
        <v>14</v>
      </c>
      <c r="B50" t="s">
        <v>19</v>
      </c>
      <c r="C50" t="s">
        <v>56</v>
      </c>
      <c r="D50" t="s">
        <v>49</v>
      </c>
      <c r="E50">
        <v>7</v>
      </c>
      <c r="F50" s="3">
        <v>5670</v>
      </c>
      <c r="G50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C66-59FF-4CB9-9AED-79030ABEBBF8}">
  <sheetPr>
    <tabColor rgb="FF92D050"/>
  </sheetPr>
  <dimension ref="A1:D16"/>
  <sheetViews>
    <sheetView workbookViewId="0">
      <selection sqref="A1:D1"/>
    </sheetView>
  </sheetViews>
  <sheetFormatPr defaultRowHeight="15"/>
  <cols>
    <col min="1" max="1" width="19.85546875" bestFit="1" customWidth="1"/>
    <col min="2" max="2" width="24.28515625" customWidth="1"/>
    <col min="3" max="3" width="25.85546875" style="2" customWidth="1"/>
    <col min="4" max="4" width="34.5703125" style="2" customWidth="1"/>
  </cols>
  <sheetData>
    <row r="1" spans="1:4" ht="18.75">
      <c r="A1" s="4" t="s">
        <v>43</v>
      </c>
      <c r="B1" s="4"/>
      <c r="C1" s="4"/>
      <c r="D1" s="5"/>
    </row>
    <row r="2" spans="1:4">
      <c r="A2" t="s">
        <v>7</v>
      </c>
      <c r="B2" t="s">
        <v>44</v>
      </c>
      <c r="C2" s="2" t="s">
        <v>45</v>
      </c>
      <c r="D2" s="2" t="s">
        <v>46</v>
      </c>
    </row>
    <row r="3" spans="1:4">
      <c r="A3" t="s">
        <v>47</v>
      </c>
      <c r="B3">
        <f>AVERAGEIFS(DATA[B1],DATA[A4],DATA_AVERAGE[[#This Row],[Kraj]])</f>
        <v>10</v>
      </c>
      <c r="C3" s="2">
        <f>AVERAGEIFS(DATA[B2],DATA[A4],DATA_AVERAGE[[#This Row],[Kraj]])</f>
        <v>58000</v>
      </c>
      <c r="D3" s="2">
        <f>DATA_AVERAGE[[#This Row],[Průměrná utracená částka]]/DATA_AVERAGE[[#This Row],[Průměrný počet nákupů]]</f>
        <v>5800</v>
      </c>
    </row>
    <row r="4" spans="1:4">
      <c r="A4" t="s">
        <v>21</v>
      </c>
      <c r="B4" s="3">
        <f>AVERAGEIFS(DATA[B1],DATA[A4],DATA_AVERAGE[[#This Row],[Kraj]])</f>
        <v>6.2</v>
      </c>
      <c r="C4" s="2">
        <f>AVERAGEIFS(DATA[B2],DATA[A4],DATA_AVERAGE[[#This Row],[Kraj]])</f>
        <v>11182</v>
      </c>
      <c r="D4" s="2">
        <f>DATA_AVERAGE[[#This Row],[Průměrná utracená částka]]/DATA_AVERAGE[[#This Row],[Průměrný počet nákupů]]</f>
        <v>1803.5483870967741</v>
      </c>
    </row>
    <row r="5" spans="1:4">
      <c r="A5" t="s">
        <v>48</v>
      </c>
      <c r="B5" s="3">
        <f>AVERAGEIFS(DATA[B1],DATA[A4],DATA_AVERAGE[[#This Row],[Kraj]])</f>
        <v>4.5</v>
      </c>
      <c r="C5" s="2">
        <f>AVERAGEIFS(DATA[B2],DATA[A4],DATA_AVERAGE[[#This Row],[Kraj]])</f>
        <v>6510</v>
      </c>
      <c r="D5" s="2">
        <f>DATA_AVERAGE[[#This Row],[Průměrná utracená částka]]/DATA_AVERAGE[[#This Row],[Průměrný počet nákupů]]</f>
        <v>1446.6666666666667</v>
      </c>
    </row>
    <row r="6" spans="1:4">
      <c r="A6" t="s">
        <v>16</v>
      </c>
      <c r="B6" s="3">
        <f>AVERAGEIFS(DATA[B1],DATA[A4],DATA_AVERAGE[[#This Row],[Kraj]])</f>
        <v>4.4000000000000004</v>
      </c>
      <c r="C6" s="2">
        <f>AVERAGEIFS(DATA[B2],DATA[A4],DATA_AVERAGE[[#This Row],[Kraj]])</f>
        <v>7512</v>
      </c>
      <c r="D6" s="2">
        <f>DATA_AVERAGE[[#This Row],[Průměrná utracená částka]]/DATA_AVERAGE[[#This Row],[Průměrný počet nákupů]]</f>
        <v>1707.272727272727</v>
      </c>
    </row>
    <row r="7" spans="1:4">
      <c r="A7" t="s">
        <v>40</v>
      </c>
      <c r="B7" s="3">
        <f>AVERAGEIFS(DATA[B1],DATA[A4],DATA_AVERAGE[[#This Row],[Kraj]])</f>
        <v>4</v>
      </c>
      <c r="C7" s="2">
        <f>AVERAGEIFS(DATA[B2],DATA[A4],DATA_AVERAGE[[#This Row],[Kraj]])</f>
        <v>8325</v>
      </c>
      <c r="D7" s="2">
        <f>DATA_AVERAGE[[#This Row],[Průměrná utracená částka]]/DATA_AVERAGE[[#This Row],[Průměrný počet nákupů]]</f>
        <v>2081.25</v>
      </c>
    </row>
    <row r="8" spans="1:4">
      <c r="A8" t="s">
        <v>36</v>
      </c>
      <c r="B8" s="3">
        <f>AVERAGEIFS(DATA[B1],DATA[A4],DATA_AVERAGE[[#This Row],[Kraj]])</f>
        <v>3.3333333333333335</v>
      </c>
      <c r="C8" s="2">
        <f>AVERAGEIFS(DATA[B2],DATA[A4],DATA_AVERAGE[[#This Row],[Kraj]])</f>
        <v>4456.666666666667</v>
      </c>
      <c r="D8" s="2">
        <f>DATA_AVERAGE[[#This Row],[Průměrná utracená částka]]/DATA_AVERAGE[[#This Row],[Průměrný počet nákupů]]</f>
        <v>1337</v>
      </c>
    </row>
    <row r="9" spans="1:4">
      <c r="A9" t="s">
        <v>24</v>
      </c>
      <c r="B9" s="3">
        <f>AVERAGEIFS(DATA[B1],DATA[A4],DATA_AVERAGE[[#This Row],[Kraj]])</f>
        <v>6.5</v>
      </c>
      <c r="C9" s="2">
        <f>AVERAGEIFS(DATA[B2],DATA[A4],DATA_AVERAGE[[#This Row],[Kraj]])</f>
        <v>8491.25</v>
      </c>
      <c r="D9" s="2">
        <f>DATA_AVERAGE[[#This Row],[Průměrná utracená částka]]/DATA_AVERAGE[[#This Row],[Průměrný počet nákupů]]</f>
        <v>1306.3461538461538</v>
      </c>
    </row>
    <row r="10" spans="1:4">
      <c r="A10" t="s">
        <v>31</v>
      </c>
      <c r="B10" s="3">
        <f>AVERAGEIFS(DATA[B1],DATA[A4],DATA_AVERAGE[[#This Row],[Kraj]])</f>
        <v>3.8</v>
      </c>
      <c r="C10" s="2">
        <f>AVERAGEIFS(DATA[B2],DATA[A4],DATA_AVERAGE[[#This Row],[Kraj]])</f>
        <v>7833.4</v>
      </c>
      <c r="D10" s="2">
        <f>DATA_AVERAGE[[#This Row],[Průměrná utracená částka]]/DATA_AVERAGE[[#This Row],[Průměrný počet nákupů]]</f>
        <v>2061.4210526315787</v>
      </c>
    </row>
    <row r="11" spans="1:4">
      <c r="A11" t="s">
        <v>42</v>
      </c>
      <c r="B11" s="3">
        <f>AVERAGEIFS(DATA[B1],DATA[A4],DATA_AVERAGE[[#This Row],[Kraj]])</f>
        <v>5.666666666666667</v>
      </c>
      <c r="C11" s="2">
        <f>AVERAGEIFS(DATA[B2],DATA[A4],DATA_AVERAGE[[#This Row],[Kraj]])</f>
        <v>8515.6666666666661</v>
      </c>
      <c r="D11" s="2">
        <f>DATA_AVERAGE[[#This Row],[Průměrná utracená částka]]/DATA_AVERAGE[[#This Row],[Průměrný počet nákupů]]</f>
        <v>1502.7647058823527</v>
      </c>
    </row>
    <row r="12" spans="1:4">
      <c r="A12" t="s">
        <v>49</v>
      </c>
      <c r="B12" s="3">
        <f>AVERAGEIFS(DATA[B1],DATA[A4],DATA_AVERAGE[[#This Row],[Kraj]])</f>
        <v>7</v>
      </c>
      <c r="C12" s="2">
        <f>AVERAGEIFS(DATA[B2],DATA[A4],DATA_AVERAGE[[#This Row],[Kraj]])</f>
        <v>5670</v>
      </c>
      <c r="D12" s="2">
        <f>DATA_AVERAGE[[#This Row],[Průměrná utracená částka]]/DATA_AVERAGE[[#This Row],[Průměrný počet nákupů]]</f>
        <v>810</v>
      </c>
    </row>
    <row r="13" spans="1:4">
      <c r="A13" t="s">
        <v>41</v>
      </c>
      <c r="B13" s="3">
        <f>AVERAGEIFS(DATA[B1],DATA[A4],DATA_AVERAGE[[#This Row],[Kraj]])</f>
        <v>8</v>
      </c>
      <c r="C13" s="2">
        <f>AVERAGEIFS(DATA[B2],DATA[A4],DATA_AVERAGE[[#This Row],[Kraj]])</f>
        <v>16042.333333333334</v>
      </c>
      <c r="D13" s="2">
        <f>DATA_AVERAGE[[#This Row],[Průměrná utracená částka]]/DATA_AVERAGE[[#This Row],[Průměrný počet nákupů]]</f>
        <v>2005.2916666666667</v>
      </c>
    </row>
    <row r="14" spans="1:4">
      <c r="A14" t="s">
        <v>27</v>
      </c>
      <c r="B14" s="3">
        <f>AVERAGEIFS(DATA[B1],DATA[A4],DATA_AVERAGE[[#This Row],[Kraj]])</f>
        <v>4</v>
      </c>
      <c r="C14" s="2">
        <f>AVERAGEIFS(DATA[B2],DATA[A4],DATA_AVERAGE[[#This Row],[Kraj]])</f>
        <v>8526.6666666666661</v>
      </c>
      <c r="D14" s="2">
        <f>DATA_AVERAGE[[#This Row],[Průměrná utracená částka]]/DATA_AVERAGE[[#This Row],[Průměrný počet nákupů]]</f>
        <v>2131.6666666666665</v>
      </c>
    </row>
    <row r="15" spans="1:4">
      <c r="A15" t="s">
        <v>12</v>
      </c>
      <c r="B15" s="3">
        <f>AVERAGEIFS(DATA[B1],DATA[A4],DATA_AVERAGE[[#This Row],[Kraj]])</f>
        <v>3.1428571428571428</v>
      </c>
      <c r="C15" s="2">
        <f>AVERAGEIFS(DATA[B2],DATA[A4],DATA_AVERAGE[[#This Row],[Kraj]])</f>
        <v>6260</v>
      </c>
      <c r="D15" s="2">
        <f>DATA_AVERAGE[[#This Row],[Průměrná utracená částka]]/DATA_AVERAGE[[#This Row],[Průměrný počet nákupů]]</f>
        <v>1991.8181818181818</v>
      </c>
    </row>
    <row r="16" spans="1:4">
      <c r="A16" t="s">
        <v>38</v>
      </c>
      <c r="B16" s="3">
        <f>AVERAGEIFS(DATA[B1],DATA[A4],DATA_AVERAGE[[#This Row],[Kraj]])</f>
        <v>8.25</v>
      </c>
      <c r="C16" s="2">
        <f>AVERAGEIFS(DATA[B2],DATA[A4],DATA_AVERAGE[[#This Row],[Kraj]])</f>
        <v>12315.5</v>
      </c>
      <c r="D16" s="2">
        <f>DATA_AVERAGE[[#This Row],[Průměrná utracená částka]]/DATA_AVERAGE[[#This Row],[Průměrný počet nákupů]]</f>
        <v>1492.7878787878788</v>
      </c>
    </row>
  </sheetData>
  <mergeCells count="1">
    <mergeCell ref="A1:D1"/>
  </mergeCells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F66-DB7C-45AF-BC1E-7D381986A181}">
  <sheetPr>
    <tabColor rgb="FFFFC000"/>
  </sheetPr>
  <dimension ref="A1:K16"/>
  <sheetViews>
    <sheetView tabSelected="1" workbookViewId="0">
      <selection activeCell="O32" sqref="O32"/>
    </sheetView>
  </sheetViews>
  <sheetFormatPr defaultRowHeight="15"/>
  <cols>
    <col min="1" max="1" width="19.85546875" bestFit="1" customWidth="1"/>
    <col min="2" max="2" width="21.7109375" customWidth="1"/>
    <col min="11" max="11" width="29.42578125" bestFit="1" customWidth="1"/>
  </cols>
  <sheetData>
    <row r="1" spans="1:11" ht="18.75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t="s">
        <v>7</v>
      </c>
      <c r="B2" t="s">
        <v>37</v>
      </c>
      <c r="C2" t="s">
        <v>13</v>
      </c>
      <c r="D2" t="s">
        <v>17</v>
      </c>
      <c r="E2" t="s">
        <v>28</v>
      </c>
      <c r="F2" t="s">
        <v>22</v>
      </c>
      <c r="G2" t="s">
        <v>32</v>
      </c>
      <c r="H2" t="s">
        <v>25</v>
      </c>
      <c r="I2" t="s">
        <v>39</v>
      </c>
      <c r="J2" t="s">
        <v>34</v>
      </c>
      <c r="K2" t="s">
        <v>8</v>
      </c>
    </row>
    <row r="3" spans="1:11">
      <c r="A3" s="6" t="s">
        <v>47</v>
      </c>
      <c r="B3">
        <f>COUNTIFS(DATA[A4],Tabulka3[[#This Row],[Kraj]],DATA[B3],Tabulka3[[#Headers],[Elektronika a IT]])</f>
        <v>1</v>
      </c>
      <c r="C3">
        <f>COUNTIFS(DATA[A4],Tabulka3[[#This Row],[Kraj]],DATA[B3],Tabulka3[[#Headers],[Móda a oblečení]])</f>
        <v>0</v>
      </c>
      <c r="D3">
        <f>COUNTIFS(DATA[A4],Tabulka3[[#This Row],[Kraj]],DATA[B3],Tabulka3[[#Headers],[Domácí spotřebiče a domácnost]])</f>
        <v>0</v>
      </c>
      <c r="E3">
        <f>COUNTIFS(DATA[A4],Tabulka3[[#This Row],[Kraj]],DATA[B3],Tabulka3[[#Headers],[Potraviny a drogerie]])</f>
        <v>0</v>
      </c>
      <c r="F3">
        <f>COUNTIFS(DATA[A4],Tabulka3[[#This Row],[Kraj]],DATA[B3],Tabulka3[[#Headers],[Sport a volný čas]])</f>
        <v>0</v>
      </c>
      <c r="G3">
        <f>COUNTIFS(DATA[A4],Tabulka3[[#This Row],[Kraj]],DATA[B3],Tabulka3[[#Headers],[Stavebniny a zahrada]])</f>
        <v>0</v>
      </c>
      <c r="H3">
        <f>COUNTIFS(DATA[A4],Tabulka3[[#This Row],[Kraj]],DATA[B3],Tabulka3[[#Headers],[Auto - moto]])</f>
        <v>0</v>
      </c>
      <c r="I3">
        <f>COUNTIFS(DATA[A4],Tabulka3[[#This Row],[Kraj]],DATA[B3],Tabulka3[[#Headers],[Zdraví a krása]])</f>
        <v>0</v>
      </c>
      <c r="J3">
        <f>COUNTIFS(DATA[A4],Tabulka3[[#This Row],[Kraj]],DATA[B3],Tabulka3[[#Headers],[Zvířata a chovatelské potřeby]])</f>
        <v>0</v>
      </c>
      <c r="K3" t="str" cm="1">
        <f t="array" ref="K3">INDEX(Tabulka3[[#Headers],[Elektronika a IT]:[Zvířata a chovatelské potřeby]],,MATCH(MAX(Tabulka3[[#This Row],[Elektronika a IT]:[Zvířata a chovatelské potřeby]]),Tabulka3[[#This Row],[Elektronika a IT]:[Zvířata a chovatelské potřeby]],0))</f>
        <v>Elektronika a IT</v>
      </c>
    </row>
    <row r="4" spans="1:11">
      <c r="A4" s="6" t="s">
        <v>21</v>
      </c>
      <c r="B4">
        <f>COUNTIFS(DATA[A4],Tabulka3[[#This Row],[Kraj]],DATA[B3],Tabulka3[[#Headers],[Elektronika a IT]])</f>
        <v>0</v>
      </c>
      <c r="C4">
        <f>COUNTIFS(DATA[A4],Tabulka3[[#This Row],[Kraj]],DATA[B3],Tabulka3[[#Headers],[Móda a oblečení]])</f>
        <v>0</v>
      </c>
      <c r="D4">
        <f>COUNTIFS(DATA[A4],Tabulka3[[#This Row],[Kraj]],DATA[B3],Tabulka3[[#Headers],[Domácí spotřebiče a domácnost]])</f>
        <v>1</v>
      </c>
      <c r="E4">
        <f>COUNTIFS(DATA[A4],Tabulka3[[#This Row],[Kraj]],DATA[B3],Tabulka3[[#Headers],[Potraviny a drogerie]])</f>
        <v>0</v>
      </c>
      <c r="F4">
        <f>COUNTIFS(DATA[A4],Tabulka3[[#This Row],[Kraj]],DATA[B3],Tabulka3[[#Headers],[Sport a volný čas]])</f>
        <v>1</v>
      </c>
      <c r="G4">
        <f>COUNTIFS(DATA[A4],Tabulka3[[#This Row],[Kraj]],DATA[B3],Tabulka3[[#Headers],[Stavebniny a zahrada]])</f>
        <v>1</v>
      </c>
      <c r="H4">
        <f>COUNTIFS(DATA[A4],Tabulka3[[#This Row],[Kraj]],DATA[B3],Tabulka3[[#Headers],[Auto - moto]])</f>
        <v>0</v>
      </c>
      <c r="I4">
        <f>COUNTIFS(DATA[A4],Tabulka3[[#This Row],[Kraj]],DATA[B3],Tabulka3[[#Headers],[Zdraví a krása]])</f>
        <v>1</v>
      </c>
      <c r="J4">
        <f>COUNTIFS(DATA[A4],Tabulka3[[#This Row],[Kraj]],DATA[B3],Tabulka3[[#Headers],[Zvířata a chovatelské potřeby]])</f>
        <v>1</v>
      </c>
      <c r="K4" t="str" cm="1">
        <f t="array" ref="K4">INDEX(Tabulka3[[#Headers],[Elektronika a IT]:[Zvířata a chovatelské potřeby]],,MATCH(MAX(Tabulka3[[#This Row],[Elektronika a IT]:[Zvířata a chovatelské potřeby]]),Tabulka3[[#This Row],[Elektronika a IT]:[Zvířata a chovatelské potřeby]],0))</f>
        <v>Domácí spotřebiče a domácnost</v>
      </c>
    </row>
    <row r="5" spans="1:11">
      <c r="A5" s="6" t="s">
        <v>48</v>
      </c>
      <c r="B5">
        <f>COUNTIFS(DATA[A4],Tabulka3[[#This Row],[Kraj]],DATA[B3],Tabulka3[[#Headers],[Elektronika a IT]])</f>
        <v>0</v>
      </c>
      <c r="C5">
        <f>COUNTIFS(DATA[A4],Tabulka3[[#This Row],[Kraj]],DATA[B3],Tabulka3[[#Headers],[Móda a oblečení]])</f>
        <v>0</v>
      </c>
      <c r="D5">
        <f>COUNTIFS(DATA[A4],Tabulka3[[#This Row],[Kraj]],DATA[B3],Tabulka3[[#Headers],[Domácí spotřebiče a domácnost]])</f>
        <v>1</v>
      </c>
      <c r="E5">
        <f>COUNTIFS(DATA[A4],Tabulka3[[#This Row],[Kraj]],DATA[B3],Tabulka3[[#Headers],[Potraviny a drogerie]])</f>
        <v>0</v>
      </c>
      <c r="F5">
        <f>COUNTIFS(DATA[A4],Tabulka3[[#This Row],[Kraj]],DATA[B3],Tabulka3[[#Headers],[Sport a volný čas]])</f>
        <v>1</v>
      </c>
      <c r="G5">
        <f>COUNTIFS(DATA[A4],Tabulka3[[#This Row],[Kraj]],DATA[B3],Tabulka3[[#Headers],[Stavebniny a zahrada]])</f>
        <v>0</v>
      </c>
      <c r="H5">
        <f>COUNTIFS(DATA[A4],Tabulka3[[#This Row],[Kraj]],DATA[B3],Tabulka3[[#Headers],[Auto - moto]])</f>
        <v>0</v>
      </c>
      <c r="I5">
        <f>COUNTIFS(DATA[A4],Tabulka3[[#This Row],[Kraj]],DATA[B3],Tabulka3[[#Headers],[Zdraví a krása]])</f>
        <v>0</v>
      </c>
      <c r="J5">
        <f>COUNTIFS(DATA[A4],Tabulka3[[#This Row],[Kraj]],DATA[B3],Tabulka3[[#Headers],[Zvířata a chovatelské potřeby]])</f>
        <v>0</v>
      </c>
      <c r="K5" t="str" cm="1">
        <f t="array" ref="K5">INDEX(Tabulka3[[#Headers],[Elektronika a IT]:[Zvířata a chovatelské potřeby]],,MATCH(MAX(Tabulka3[[#This Row],[Elektronika a IT]:[Zvířata a chovatelské potřeby]]),Tabulka3[[#This Row],[Elektronika a IT]:[Zvířata a chovatelské potřeby]],0))</f>
        <v>Domácí spotřebiče a domácnost</v>
      </c>
    </row>
    <row r="6" spans="1:11">
      <c r="A6" s="6" t="s">
        <v>16</v>
      </c>
      <c r="B6">
        <f>COUNTIFS(DATA[A4],Tabulka3[[#This Row],[Kraj]],DATA[B3],Tabulka3[[#Headers],[Elektronika a IT]])</f>
        <v>0</v>
      </c>
      <c r="C6">
        <f>COUNTIFS(DATA[A4],Tabulka3[[#This Row],[Kraj]],DATA[B3],Tabulka3[[#Headers],[Móda a oblečení]])</f>
        <v>1</v>
      </c>
      <c r="D6">
        <f>COUNTIFS(DATA[A4],Tabulka3[[#This Row],[Kraj]],DATA[B3],Tabulka3[[#Headers],[Domácí spotřebiče a domácnost]])</f>
        <v>1</v>
      </c>
      <c r="E6">
        <f>COUNTIFS(DATA[A4],Tabulka3[[#This Row],[Kraj]],DATA[B3],Tabulka3[[#Headers],[Potraviny a drogerie]])</f>
        <v>2</v>
      </c>
      <c r="F6">
        <f>COUNTIFS(DATA[A4],Tabulka3[[#This Row],[Kraj]],DATA[B3],Tabulka3[[#Headers],[Sport a volný čas]])</f>
        <v>0</v>
      </c>
      <c r="G6">
        <f>COUNTIFS(DATA[A4],Tabulka3[[#This Row],[Kraj]],DATA[B3],Tabulka3[[#Headers],[Stavebniny a zahrada]])</f>
        <v>0</v>
      </c>
      <c r="H6">
        <f>COUNTIFS(DATA[A4],Tabulka3[[#This Row],[Kraj]],DATA[B3],Tabulka3[[#Headers],[Auto - moto]])</f>
        <v>0</v>
      </c>
      <c r="I6">
        <f>COUNTIFS(DATA[A4],Tabulka3[[#This Row],[Kraj]],DATA[B3],Tabulka3[[#Headers],[Zdraví a krása]])</f>
        <v>0</v>
      </c>
      <c r="J6">
        <f>COUNTIFS(DATA[A4],Tabulka3[[#This Row],[Kraj]],DATA[B3],Tabulka3[[#Headers],[Zvířata a chovatelské potřeby]])</f>
        <v>1</v>
      </c>
      <c r="K6" t="str" cm="1">
        <f t="array" ref="K6">INDEX(Tabulka3[[#Headers],[Elektronika a IT]:[Zvířata a chovatelské potřeby]],,MATCH(MAX(Tabulka3[[#This Row],[Elektronika a IT]:[Zvířata a chovatelské potřeby]]),Tabulka3[[#This Row],[Elektronika a IT]:[Zvířata a chovatelské potřeby]],0))</f>
        <v>Potraviny a drogerie</v>
      </c>
    </row>
    <row r="7" spans="1:11">
      <c r="A7" s="6" t="s">
        <v>40</v>
      </c>
      <c r="B7">
        <f>COUNTIFS(DATA[A4],Tabulka3[[#This Row],[Kraj]],DATA[B3],Tabulka3[[#Headers],[Elektronika a IT]])</f>
        <v>0</v>
      </c>
      <c r="C7">
        <f>COUNTIFS(DATA[A4],Tabulka3[[#This Row],[Kraj]],DATA[B3],Tabulka3[[#Headers],[Móda a oblečení]])</f>
        <v>1</v>
      </c>
      <c r="D7">
        <f>COUNTIFS(DATA[A4],Tabulka3[[#This Row],[Kraj]],DATA[B3],Tabulka3[[#Headers],[Domácí spotřebiče a domácnost]])</f>
        <v>0</v>
      </c>
      <c r="E7">
        <f>COUNTIFS(DATA[A4],Tabulka3[[#This Row],[Kraj]],DATA[B3],Tabulka3[[#Headers],[Potraviny a drogerie]])</f>
        <v>0</v>
      </c>
      <c r="F7">
        <f>COUNTIFS(DATA[A4],Tabulka3[[#This Row],[Kraj]],DATA[B3],Tabulka3[[#Headers],[Sport a volný čas]])</f>
        <v>1</v>
      </c>
      <c r="G7">
        <f>COUNTIFS(DATA[A4],Tabulka3[[#This Row],[Kraj]],DATA[B3],Tabulka3[[#Headers],[Stavebniny a zahrada]])</f>
        <v>0</v>
      </c>
      <c r="H7">
        <f>COUNTIFS(DATA[A4],Tabulka3[[#This Row],[Kraj]],DATA[B3],Tabulka3[[#Headers],[Auto - moto]])</f>
        <v>0</v>
      </c>
      <c r="I7">
        <f>COUNTIFS(DATA[A4],Tabulka3[[#This Row],[Kraj]],DATA[B3],Tabulka3[[#Headers],[Zdraví a krása]])</f>
        <v>0</v>
      </c>
      <c r="J7">
        <f>COUNTIFS(DATA[A4],Tabulka3[[#This Row],[Kraj]],DATA[B3],Tabulka3[[#Headers],[Zvířata a chovatelské potřeby]])</f>
        <v>0</v>
      </c>
      <c r="K7" t="str" cm="1">
        <f t="array" ref="K7">INDEX(Tabulka3[[#Headers],[Elektronika a IT]:[Zvířata a chovatelské potřeby]],,MATCH(MAX(Tabulka3[[#This Row],[Elektronika a IT]:[Zvířata a chovatelské potřeby]]),Tabulka3[[#This Row],[Elektronika a IT]:[Zvířata a chovatelské potřeby]],0))</f>
        <v>Móda a oblečení</v>
      </c>
    </row>
    <row r="8" spans="1:11">
      <c r="A8" s="6" t="s">
        <v>36</v>
      </c>
      <c r="B8">
        <f>COUNTIFS(DATA[A4],Tabulka3[[#This Row],[Kraj]],DATA[B3],Tabulka3[[#Headers],[Elektronika a IT]])</f>
        <v>1</v>
      </c>
      <c r="C8">
        <f>COUNTIFS(DATA[A4],Tabulka3[[#This Row],[Kraj]],DATA[B3],Tabulka3[[#Headers],[Móda a oblečení]])</f>
        <v>1</v>
      </c>
      <c r="D8">
        <f>COUNTIFS(DATA[A4],Tabulka3[[#This Row],[Kraj]],DATA[B3],Tabulka3[[#Headers],[Domácí spotřebiče a domácnost]])</f>
        <v>0</v>
      </c>
      <c r="E8">
        <f>COUNTIFS(DATA[A4],Tabulka3[[#This Row],[Kraj]],DATA[B3],Tabulka3[[#Headers],[Potraviny a drogerie]])</f>
        <v>0</v>
      </c>
      <c r="F8">
        <f>COUNTIFS(DATA[A4],Tabulka3[[#This Row],[Kraj]],DATA[B3],Tabulka3[[#Headers],[Sport a volný čas]])</f>
        <v>0</v>
      </c>
      <c r="G8">
        <f>COUNTIFS(DATA[A4],Tabulka3[[#This Row],[Kraj]],DATA[B3],Tabulka3[[#Headers],[Stavebniny a zahrada]])</f>
        <v>1</v>
      </c>
      <c r="H8">
        <f>COUNTIFS(DATA[A4],Tabulka3[[#This Row],[Kraj]],DATA[B3],Tabulka3[[#Headers],[Auto - moto]])</f>
        <v>0</v>
      </c>
      <c r="I8">
        <f>COUNTIFS(DATA[A4],Tabulka3[[#This Row],[Kraj]],DATA[B3],Tabulka3[[#Headers],[Zdraví a krása]])</f>
        <v>0</v>
      </c>
      <c r="J8">
        <f>COUNTIFS(DATA[A4],Tabulka3[[#This Row],[Kraj]],DATA[B3],Tabulka3[[#Headers],[Zvířata a chovatelské potřeby]])</f>
        <v>0</v>
      </c>
      <c r="K8" t="str" cm="1">
        <f t="array" ref="K8">INDEX(Tabulka3[[#Headers],[Elektronika a IT]:[Zvířata a chovatelské potřeby]],,MATCH(MAX(Tabulka3[[#This Row],[Elektronika a IT]:[Zvířata a chovatelské potřeby]]),Tabulka3[[#This Row],[Elektronika a IT]:[Zvířata a chovatelské potřeby]],0))</f>
        <v>Elektronika a IT</v>
      </c>
    </row>
    <row r="9" spans="1:11">
      <c r="A9" s="6" t="s">
        <v>24</v>
      </c>
      <c r="B9">
        <f>COUNTIFS(DATA[A4],Tabulka3[[#This Row],[Kraj]],DATA[B3],Tabulka3[[#Headers],[Elektronika a IT]])</f>
        <v>0</v>
      </c>
      <c r="C9">
        <f>COUNTIFS(DATA[A4],Tabulka3[[#This Row],[Kraj]],DATA[B3],Tabulka3[[#Headers],[Móda a oblečení]])</f>
        <v>0</v>
      </c>
      <c r="D9">
        <f>COUNTIFS(DATA[A4],Tabulka3[[#This Row],[Kraj]],DATA[B3],Tabulka3[[#Headers],[Domácí spotřebiče a domácnost]])</f>
        <v>1</v>
      </c>
      <c r="E9">
        <f>COUNTIFS(DATA[A4],Tabulka3[[#This Row],[Kraj]],DATA[B3],Tabulka3[[#Headers],[Potraviny a drogerie]])</f>
        <v>0</v>
      </c>
      <c r="F9">
        <f>COUNTIFS(DATA[A4],Tabulka3[[#This Row],[Kraj]],DATA[B3],Tabulka3[[#Headers],[Sport a volný čas]])</f>
        <v>0</v>
      </c>
      <c r="G9">
        <f>COUNTIFS(DATA[A4],Tabulka3[[#This Row],[Kraj]],DATA[B3],Tabulka3[[#Headers],[Stavebniny a zahrada]])</f>
        <v>0</v>
      </c>
      <c r="H9">
        <f>COUNTIFS(DATA[A4],Tabulka3[[#This Row],[Kraj]],DATA[B3],Tabulka3[[#Headers],[Auto - moto]])</f>
        <v>2</v>
      </c>
      <c r="I9">
        <f>COUNTIFS(DATA[A4],Tabulka3[[#This Row],[Kraj]],DATA[B3],Tabulka3[[#Headers],[Zdraví a krása]])</f>
        <v>0</v>
      </c>
      <c r="J9">
        <f>COUNTIFS(DATA[A4],Tabulka3[[#This Row],[Kraj]],DATA[B3],Tabulka3[[#Headers],[Zvířata a chovatelské potřeby]])</f>
        <v>1</v>
      </c>
      <c r="K9" t="str" cm="1">
        <f t="array" ref="K9">INDEX(Tabulka3[[#Headers],[Elektronika a IT]:[Zvířata a chovatelské potřeby]],,MATCH(MAX(Tabulka3[[#This Row],[Elektronika a IT]:[Zvířata a chovatelské potřeby]]),Tabulka3[[#This Row],[Elektronika a IT]:[Zvířata a chovatelské potřeby]],0))</f>
        <v>Auto - moto</v>
      </c>
    </row>
    <row r="10" spans="1:11">
      <c r="A10" s="6" t="s">
        <v>31</v>
      </c>
      <c r="B10">
        <f>COUNTIFS(DATA[A4],Tabulka3[[#This Row],[Kraj]],DATA[B3],Tabulka3[[#Headers],[Elektronika a IT]])</f>
        <v>0</v>
      </c>
      <c r="C10">
        <f>COUNTIFS(DATA[A4],Tabulka3[[#This Row],[Kraj]],DATA[B3],Tabulka3[[#Headers],[Móda a oblečení]])</f>
        <v>2</v>
      </c>
      <c r="D10">
        <f>COUNTIFS(DATA[A4],Tabulka3[[#This Row],[Kraj]],DATA[B3],Tabulka3[[#Headers],[Domácí spotřebiče a domácnost]])</f>
        <v>1</v>
      </c>
      <c r="E10">
        <f>COUNTIFS(DATA[A4],Tabulka3[[#This Row],[Kraj]],DATA[B3],Tabulka3[[#Headers],[Potraviny a drogerie]])</f>
        <v>1</v>
      </c>
      <c r="F10">
        <f>COUNTIFS(DATA[A4],Tabulka3[[#This Row],[Kraj]],DATA[B3],Tabulka3[[#Headers],[Sport a volný čas]])</f>
        <v>0</v>
      </c>
      <c r="G10">
        <f>COUNTIFS(DATA[A4],Tabulka3[[#This Row],[Kraj]],DATA[B3],Tabulka3[[#Headers],[Stavebniny a zahrada]])</f>
        <v>1</v>
      </c>
      <c r="H10">
        <f>COUNTIFS(DATA[A4],Tabulka3[[#This Row],[Kraj]],DATA[B3],Tabulka3[[#Headers],[Auto - moto]])</f>
        <v>0</v>
      </c>
      <c r="I10">
        <f>COUNTIFS(DATA[A4],Tabulka3[[#This Row],[Kraj]],DATA[B3],Tabulka3[[#Headers],[Zdraví a krása]])</f>
        <v>0</v>
      </c>
      <c r="J10">
        <f>COUNTIFS(DATA[A4],Tabulka3[[#This Row],[Kraj]],DATA[B3],Tabulka3[[#Headers],[Zvířata a chovatelské potřeby]])</f>
        <v>0</v>
      </c>
      <c r="K10" t="str" cm="1">
        <f t="array" ref="K10">INDEX(Tabulka3[[#Headers],[Elektronika a IT]:[Zvířata a chovatelské potřeby]],,MATCH(MAX(Tabulka3[[#This Row],[Elektronika a IT]:[Zvířata a chovatelské potřeby]]),Tabulka3[[#This Row],[Elektronika a IT]:[Zvířata a chovatelské potřeby]],0))</f>
        <v>Móda a oblečení</v>
      </c>
    </row>
    <row r="11" spans="1:11">
      <c r="A11" s="6" t="s">
        <v>42</v>
      </c>
      <c r="B11">
        <f>COUNTIFS(DATA[A4],Tabulka3[[#This Row],[Kraj]],DATA[B3],Tabulka3[[#Headers],[Elektronika a IT]])</f>
        <v>0</v>
      </c>
      <c r="C11">
        <f>COUNTIFS(DATA[A4],Tabulka3[[#This Row],[Kraj]],DATA[B3],Tabulka3[[#Headers],[Móda a oblečení]])</f>
        <v>0</v>
      </c>
      <c r="D11">
        <f>COUNTIFS(DATA[A4],Tabulka3[[#This Row],[Kraj]],DATA[B3],Tabulka3[[#Headers],[Domácí spotřebiče a domácnost]])</f>
        <v>0</v>
      </c>
      <c r="E11">
        <f>COUNTIFS(DATA[A4],Tabulka3[[#This Row],[Kraj]],DATA[B3],Tabulka3[[#Headers],[Potraviny a drogerie]])</f>
        <v>1</v>
      </c>
      <c r="F11">
        <f>COUNTIFS(DATA[A4],Tabulka3[[#This Row],[Kraj]],DATA[B3],Tabulka3[[#Headers],[Sport a volný čas]])</f>
        <v>0</v>
      </c>
      <c r="G11">
        <f>COUNTIFS(DATA[A4],Tabulka3[[#This Row],[Kraj]],DATA[B3],Tabulka3[[#Headers],[Stavebniny a zahrada]])</f>
        <v>0</v>
      </c>
      <c r="H11">
        <f>COUNTIFS(DATA[A4],Tabulka3[[#This Row],[Kraj]],DATA[B3],Tabulka3[[#Headers],[Auto - moto]])</f>
        <v>1</v>
      </c>
      <c r="I11">
        <f>COUNTIFS(DATA[A4],Tabulka3[[#This Row],[Kraj]],DATA[B3],Tabulka3[[#Headers],[Zdraví a krása]])</f>
        <v>0</v>
      </c>
      <c r="J11">
        <f>COUNTIFS(DATA[A4],Tabulka3[[#This Row],[Kraj]],DATA[B3],Tabulka3[[#Headers],[Zvířata a chovatelské potřeby]])</f>
        <v>1</v>
      </c>
      <c r="K11" t="str" cm="1">
        <f t="array" ref="K11">INDEX(Tabulka3[[#Headers],[Elektronika a IT]:[Zvířata a chovatelské potřeby]],,MATCH(MAX(Tabulka3[[#This Row],[Elektronika a IT]:[Zvířata a chovatelské potřeby]]),Tabulka3[[#This Row],[Elektronika a IT]:[Zvířata a chovatelské potřeby]],0))</f>
        <v>Potraviny a drogerie</v>
      </c>
    </row>
    <row r="12" spans="1:11">
      <c r="A12" s="6" t="s">
        <v>49</v>
      </c>
      <c r="B12">
        <f>COUNTIFS(DATA[A4],Tabulka3[[#This Row],[Kraj]],DATA[B3],Tabulka3[[#Headers],[Elektronika a IT]])</f>
        <v>0</v>
      </c>
      <c r="C12">
        <f>COUNTIFS(DATA[A4],Tabulka3[[#This Row],[Kraj]],DATA[B3],Tabulka3[[#Headers],[Móda a oblečení]])</f>
        <v>1</v>
      </c>
      <c r="D12">
        <f>COUNTIFS(DATA[A4],Tabulka3[[#This Row],[Kraj]],DATA[B3],Tabulka3[[#Headers],[Domácí spotřebiče a domácnost]])</f>
        <v>0</v>
      </c>
      <c r="E12">
        <f>COUNTIFS(DATA[A4],Tabulka3[[#This Row],[Kraj]],DATA[B3],Tabulka3[[#Headers],[Potraviny a drogerie]])</f>
        <v>0</v>
      </c>
      <c r="F12">
        <f>COUNTIFS(DATA[A4],Tabulka3[[#This Row],[Kraj]],DATA[B3],Tabulka3[[#Headers],[Sport a volný čas]])</f>
        <v>0</v>
      </c>
      <c r="G12">
        <f>COUNTIFS(DATA[A4],Tabulka3[[#This Row],[Kraj]],DATA[B3],Tabulka3[[#Headers],[Stavebniny a zahrada]])</f>
        <v>0</v>
      </c>
      <c r="H12">
        <f>COUNTIFS(DATA[A4],Tabulka3[[#This Row],[Kraj]],DATA[B3],Tabulka3[[#Headers],[Auto - moto]])</f>
        <v>0</v>
      </c>
      <c r="I12">
        <f>COUNTIFS(DATA[A4],Tabulka3[[#This Row],[Kraj]],DATA[B3],Tabulka3[[#Headers],[Zdraví a krása]])</f>
        <v>0</v>
      </c>
      <c r="J12">
        <f>COUNTIFS(DATA[A4],Tabulka3[[#This Row],[Kraj]],DATA[B3],Tabulka3[[#Headers],[Zvířata a chovatelské potřeby]])</f>
        <v>0</v>
      </c>
      <c r="K12" t="str" cm="1">
        <f t="array" ref="K12">INDEX(Tabulka3[[#Headers],[Elektronika a IT]:[Zvířata a chovatelské potřeby]],,MATCH(MAX(Tabulka3[[#This Row],[Elektronika a IT]:[Zvířata a chovatelské potřeby]]),Tabulka3[[#This Row],[Elektronika a IT]:[Zvířata a chovatelské potřeby]],0))</f>
        <v>Móda a oblečení</v>
      </c>
    </row>
    <row r="13" spans="1:11">
      <c r="A13" s="6" t="s">
        <v>41</v>
      </c>
      <c r="B13">
        <f>COUNTIFS(DATA[A4],Tabulka3[[#This Row],[Kraj]],DATA[B3],Tabulka3[[#Headers],[Elektronika a IT]])</f>
        <v>1</v>
      </c>
      <c r="C13">
        <f>COUNTIFS(DATA[A4],Tabulka3[[#This Row],[Kraj]],DATA[B3],Tabulka3[[#Headers],[Móda a oblečení]])</f>
        <v>0</v>
      </c>
      <c r="D13">
        <f>COUNTIFS(DATA[A4],Tabulka3[[#This Row],[Kraj]],DATA[B3],Tabulka3[[#Headers],[Domácí spotřebiče a domácnost]])</f>
        <v>0</v>
      </c>
      <c r="E13">
        <f>COUNTIFS(DATA[A4],Tabulka3[[#This Row],[Kraj]],DATA[B3],Tabulka3[[#Headers],[Potraviny a drogerie]])</f>
        <v>0</v>
      </c>
      <c r="F13">
        <f>COUNTIFS(DATA[A4],Tabulka3[[#This Row],[Kraj]],DATA[B3],Tabulka3[[#Headers],[Sport a volný čas]])</f>
        <v>1</v>
      </c>
      <c r="G13">
        <f>COUNTIFS(DATA[A4],Tabulka3[[#This Row],[Kraj]],DATA[B3],Tabulka3[[#Headers],[Stavebniny a zahrada]])</f>
        <v>1</v>
      </c>
      <c r="H13">
        <f>COUNTIFS(DATA[A4],Tabulka3[[#This Row],[Kraj]],DATA[B3],Tabulka3[[#Headers],[Auto - moto]])</f>
        <v>0</v>
      </c>
      <c r="I13">
        <f>COUNTIFS(DATA[A4],Tabulka3[[#This Row],[Kraj]],DATA[B3],Tabulka3[[#Headers],[Zdraví a krása]])</f>
        <v>0</v>
      </c>
      <c r="J13">
        <f>COUNTIFS(DATA[A4],Tabulka3[[#This Row],[Kraj]],DATA[B3],Tabulka3[[#Headers],[Zvířata a chovatelské potřeby]])</f>
        <v>0</v>
      </c>
      <c r="K13" t="str" cm="1">
        <f t="array" ref="K13">INDEX(Tabulka3[[#Headers],[Elektronika a IT]:[Zvířata a chovatelské potřeby]],,MATCH(MAX(Tabulka3[[#This Row],[Elektronika a IT]:[Zvířata a chovatelské potřeby]]),Tabulka3[[#This Row],[Elektronika a IT]:[Zvířata a chovatelské potřeby]],0))</f>
        <v>Elektronika a IT</v>
      </c>
    </row>
    <row r="14" spans="1:11">
      <c r="A14" s="6" t="s">
        <v>27</v>
      </c>
      <c r="B14">
        <f>COUNTIFS(DATA[A4],Tabulka3[[#This Row],[Kraj]],DATA[B3],Tabulka3[[#Headers],[Elektronika a IT]])</f>
        <v>0</v>
      </c>
      <c r="C14">
        <f>COUNTIFS(DATA[A4],Tabulka3[[#This Row],[Kraj]],DATA[B3],Tabulka3[[#Headers],[Móda a oblečení]])</f>
        <v>1</v>
      </c>
      <c r="D14">
        <f>COUNTIFS(DATA[A4],Tabulka3[[#This Row],[Kraj]],DATA[B3],Tabulka3[[#Headers],[Domácí spotřebiče a domácnost]])</f>
        <v>1</v>
      </c>
      <c r="E14">
        <f>COUNTIFS(DATA[A4],Tabulka3[[#This Row],[Kraj]],DATA[B3],Tabulka3[[#Headers],[Potraviny a drogerie]])</f>
        <v>1</v>
      </c>
      <c r="F14">
        <f>COUNTIFS(DATA[A4],Tabulka3[[#This Row],[Kraj]],DATA[B3],Tabulka3[[#Headers],[Sport a volný čas]])</f>
        <v>0</v>
      </c>
      <c r="G14">
        <f>COUNTIFS(DATA[A4],Tabulka3[[#This Row],[Kraj]],DATA[B3],Tabulka3[[#Headers],[Stavebniny a zahrada]])</f>
        <v>0</v>
      </c>
      <c r="H14">
        <f>COUNTIFS(DATA[A4],Tabulka3[[#This Row],[Kraj]],DATA[B3],Tabulka3[[#Headers],[Auto - moto]])</f>
        <v>0</v>
      </c>
      <c r="I14">
        <f>COUNTIFS(DATA[A4],Tabulka3[[#This Row],[Kraj]],DATA[B3],Tabulka3[[#Headers],[Zdraví a krása]])</f>
        <v>0</v>
      </c>
      <c r="J14">
        <f>COUNTIFS(DATA[A4],Tabulka3[[#This Row],[Kraj]],DATA[B3],Tabulka3[[#Headers],[Zvířata a chovatelské potřeby]])</f>
        <v>0</v>
      </c>
      <c r="K14" t="str" cm="1">
        <f t="array" ref="K14">INDEX(Tabulka3[[#Headers],[Elektronika a IT]:[Zvířata a chovatelské potřeby]],,MATCH(MAX(Tabulka3[[#This Row],[Elektronika a IT]:[Zvířata a chovatelské potřeby]]),Tabulka3[[#This Row],[Elektronika a IT]:[Zvířata a chovatelské potřeby]],0))</f>
        <v>Móda a oblečení</v>
      </c>
    </row>
    <row r="15" spans="1:11">
      <c r="A15" s="6" t="s">
        <v>12</v>
      </c>
      <c r="B15">
        <f>COUNTIFS(DATA[A4],Tabulka3[[#This Row],[Kraj]],DATA[B3],Tabulka3[[#Headers],[Elektronika a IT]])</f>
        <v>0</v>
      </c>
      <c r="C15">
        <f>COUNTIFS(DATA[A4],Tabulka3[[#This Row],[Kraj]],DATA[B3],Tabulka3[[#Headers],[Móda a oblečení]])</f>
        <v>2</v>
      </c>
      <c r="D15">
        <f>COUNTIFS(DATA[A4],Tabulka3[[#This Row],[Kraj]],DATA[B3],Tabulka3[[#Headers],[Domácí spotřebiče a domácnost]])</f>
        <v>0</v>
      </c>
      <c r="E15">
        <f>COUNTIFS(DATA[A4],Tabulka3[[#This Row],[Kraj]],DATA[B3],Tabulka3[[#Headers],[Potraviny a drogerie]])</f>
        <v>0</v>
      </c>
      <c r="F15">
        <f>COUNTIFS(DATA[A4],Tabulka3[[#This Row],[Kraj]],DATA[B3],Tabulka3[[#Headers],[Sport a volný čas]])</f>
        <v>0</v>
      </c>
      <c r="G15">
        <f>COUNTIFS(DATA[A4],Tabulka3[[#This Row],[Kraj]],DATA[B3],Tabulka3[[#Headers],[Stavebniny a zahrada]])</f>
        <v>0</v>
      </c>
      <c r="H15">
        <f>COUNTIFS(DATA[A4],Tabulka3[[#This Row],[Kraj]],DATA[B3],Tabulka3[[#Headers],[Auto - moto]])</f>
        <v>1</v>
      </c>
      <c r="I15">
        <f>COUNTIFS(DATA[A4],Tabulka3[[#This Row],[Kraj]],DATA[B3],Tabulka3[[#Headers],[Zdraví a krása]])</f>
        <v>2</v>
      </c>
      <c r="J15">
        <f>COUNTIFS(DATA[A4],Tabulka3[[#This Row],[Kraj]],DATA[B3],Tabulka3[[#Headers],[Zvířata a chovatelské potřeby]])</f>
        <v>2</v>
      </c>
      <c r="K15" t="str" cm="1">
        <f t="array" ref="K15">INDEX(Tabulka3[[#Headers],[Elektronika a IT]:[Zvířata a chovatelské potřeby]],,MATCH(MAX(Tabulka3[[#This Row],[Elektronika a IT]:[Zvířata a chovatelské potřeby]]),Tabulka3[[#This Row],[Elektronika a IT]:[Zvířata a chovatelské potřeby]],0))</f>
        <v>Móda a oblečení</v>
      </c>
    </row>
    <row r="16" spans="1:11">
      <c r="A16" s="6" t="s">
        <v>38</v>
      </c>
      <c r="B16">
        <f>COUNTIFS(DATA[A4],Tabulka3[[#This Row],[Kraj]],DATA[B3],Tabulka3[[#Headers],[Elektronika a IT]])</f>
        <v>2</v>
      </c>
      <c r="C16">
        <f>COUNTIFS(DATA[A4],Tabulka3[[#This Row],[Kraj]],DATA[B3],Tabulka3[[#Headers],[Móda a oblečení]])</f>
        <v>0</v>
      </c>
      <c r="D16">
        <f>COUNTIFS(DATA[A4],Tabulka3[[#This Row],[Kraj]],DATA[B3],Tabulka3[[#Headers],[Domácí spotřebiče a domácnost]])</f>
        <v>0</v>
      </c>
      <c r="E16">
        <f>COUNTIFS(DATA[A4],Tabulka3[[#This Row],[Kraj]],DATA[B3],Tabulka3[[#Headers],[Potraviny a drogerie]])</f>
        <v>0</v>
      </c>
      <c r="F16">
        <f>COUNTIFS(DATA[A4],Tabulka3[[#This Row],[Kraj]],DATA[B3],Tabulka3[[#Headers],[Sport a volný čas]])</f>
        <v>0</v>
      </c>
      <c r="G16">
        <f>COUNTIFS(DATA[A4],Tabulka3[[#This Row],[Kraj]],DATA[B3],Tabulka3[[#Headers],[Stavebniny a zahrada]])</f>
        <v>1</v>
      </c>
      <c r="H16">
        <f>COUNTIFS(DATA[A4],Tabulka3[[#This Row],[Kraj]],DATA[B3],Tabulka3[[#Headers],[Auto - moto]])</f>
        <v>0</v>
      </c>
      <c r="I16">
        <f>COUNTIFS(DATA[A4],Tabulka3[[#This Row],[Kraj]],DATA[B3],Tabulka3[[#Headers],[Zdraví a krása]])</f>
        <v>1</v>
      </c>
      <c r="J16">
        <f>COUNTIFS(DATA[A4],Tabulka3[[#This Row],[Kraj]],DATA[B3],Tabulka3[[#Headers],[Zvířata a chovatelské potřeby]])</f>
        <v>0</v>
      </c>
      <c r="K16" t="str" cm="1">
        <f t="array" ref="K16">INDEX(Tabulka3[[#Headers],[Elektronika a IT]:[Zvířata a chovatelské potřeby]],,MATCH(MAX(Tabulka3[[#This Row],[Elektronika a IT]:[Zvířata a chovatelské potřeby]]),Tabulka3[[#This Row],[Elektronika a IT]:[Zvířata a chovatelské potřeby]],0))</f>
        <v>Elektronika a IT</v>
      </c>
    </row>
  </sheetData>
  <mergeCells count="1">
    <mergeCell ref="A1:K1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PRUMER_KRAJE</vt:lpstr>
      <vt:lpstr>KATEGORIE_KRAJE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Škoda</dc:creator>
  <cp:lastModifiedBy>Jiří Škoda</cp:lastModifiedBy>
  <dcterms:created xsi:type="dcterms:W3CDTF">2015-06-05T18:19:34Z</dcterms:created>
  <dcterms:modified xsi:type="dcterms:W3CDTF">2023-05-09T20:20:00Z</dcterms:modified>
</cp:coreProperties>
</file>