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1.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A:\Excel Files\"/>
    </mc:Choice>
  </mc:AlternateContent>
  <xr:revisionPtr revIDLastSave="0" documentId="13_ncr:1_{121D5C76-1982-4836-BE19-F70B8BE5302A}" xr6:coauthVersionLast="47" xr6:coauthVersionMax="47" xr10:uidLastSave="{00000000-0000-0000-0000-000000000000}"/>
  <bookViews>
    <workbookView xWindow="28680" yWindow="-120" windowWidth="20730" windowHeight="11760" activeTab="4" xr2:uid="{435FC5FF-06E2-4A4B-9957-7AF191C829BB}"/>
  </bookViews>
  <sheets>
    <sheet name="L01" sheetId="5" r:id="rId1"/>
    <sheet name="L02" sheetId="6" r:id="rId2"/>
    <sheet name="L03" sheetId="7" r:id="rId3"/>
    <sheet name="L04" sheetId="8" r:id="rId4"/>
    <sheet name="L05" sheetId="9" r:id="rId5"/>
  </sheets>
  <definedNames>
    <definedName name="Flash">Table_myFile0__2[#All]</definedName>
    <definedName name="FlashFill">Table_myFile0__2[#All]</definedName>
    <definedName name="Revenue">'L03'!$C$4:$G$11</definedName>
    <definedName name="Slicer_Conference">#N/A</definedName>
    <definedName name="Slicer_Division">#N/A</definedName>
    <definedName name="Slicer_Team">#N/A</definedName>
    <definedName name="SpecialPaste">'L03'!$I$4:$N$12</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4" i="8" l="1"/>
  <c r="B55" i="8"/>
  <c r="B56" i="8"/>
  <c r="B57" i="8"/>
  <c r="B43" i="8"/>
  <c r="B44" i="8"/>
  <c r="B45" i="8"/>
  <c r="B46" i="8"/>
  <c r="B47" i="8"/>
  <c r="B48" i="8"/>
  <c r="B49" i="8"/>
  <c r="B50" i="8"/>
  <c r="B51" i="8"/>
  <c r="B52" i="8"/>
  <c r="B53" i="8"/>
  <c r="B42" i="8"/>
  <c r="J6" i="8"/>
  <c r="J7" i="8"/>
  <c r="J8" i="8"/>
  <c r="J9" i="8"/>
  <c r="J10" i="8"/>
  <c r="J11" i="8"/>
  <c r="J12" i="8"/>
  <c r="J13" i="8"/>
  <c r="J14" i="8"/>
  <c r="J15" i="8"/>
  <c r="J16" i="8"/>
  <c r="J17" i="8"/>
  <c r="J18" i="8"/>
  <c r="J19" i="8"/>
  <c r="J5" i="8"/>
  <c r="H6" i="8"/>
  <c r="H7" i="8"/>
  <c r="H8" i="8"/>
  <c r="H9" i="8"/>
  <c r="H10" i="8"/>
  <c r="H11" i="8"/>
  <c r="H12" i="8"/>
  <c r="H13" i="8"/>
  <c r="H14" i="8"/>
  <c r="H15" i="8"/>
  <c r="H16" i="8"/>
  <c r="H17" i="8"/>
  <c r="H18" i="8"/>
  <c r="H19" i="8"/>
  <c r="H20" i="8"/>
  <c r="H21" i="8"/>
  <c r="H22" i="8"/>
  <c r="H23" i="8"/>
  <c r="H5" i="8"/>
  <c r="G5" i="7"/>
  <c r="G6" i="7"/>
  <c r="G7" i="7"/>
  <c r="G8" i="7"/>
  <c r="G9" i="7"/>
  <c r="G10" i="7"/>
  <c r="G11" i="7"/>
  <c r="L4" i="6"/>
  <c r="M4" i="6" s="1"/>
  <c r="P4" i="6" s="1"/>
  <c r="K5" i="6"/>
  <c r="L5" i="6"/>
  <c r="K6" i="6"/>
  <c r="L6" i="6"/>
  <c r="K7" i="6"/>
  <c r="M7" i="6" s="1"/>
  <c r="P7" i="6" s="1"/>
  <c r="L7" i="6"/>
  <c r="K8" i="6"/>
  <c r="L8" i="6"/>
  <c r="K9" i="6"/>
  <c r="M9" i="6" s="1"/>
  <c r="L9" i="6"/>
  <c r="K10" i="6"/>
  <c r="L10" i="6"/>
  <c r="K11" i="6"/>
  <c r="M11" i="6" s="1"/>
  <c r="O11" i="6" s="1"/>
  <c r="L11" i="6"/>
  <c r="K12" i="6"/>
  <c r="L12" i="6"/>
  <c r="M12" i="6" s="1"/>
  <c r="K13" i="6"/>
  <c r="L13" i="6"/>
  <c r="K14" i="6"/>
  <c r="L14" i="6"/>
  <c r="K15" i="6"/>
  <c r="M15" i="6" s="1"/>
  <c r="O15" i="6" s="1"/>
  <c r="L15" i="6"/>
  <c r="K16" i="6"/>
  <c r="L16" i="6"/>
  <c r="K17" i="6"/>
  <c r="L17" i="6"/>
  <c r="K18" i="6"/>
  <c r="L18" i="6"/>
  <c r="M6" i="6"/>
  <c r="N6" i="6" s="1"/>
  <c r="M13" i="6"/>
  <c r="M10" i="6"/>
  <c r="N10" i="6" s="1"/>
  <c r="M14" i="6"/>
  <c r="N14" i="6" s="1"/>
  <c r="M18" i="6"/>
  <c r="N18" i="6" s="1"/>
  <c r="K4" i="6"/>
  <c r="C4" i="6"/>
  <c r="C5" i="6"/>
  <c r="C6" i="6"/>
  <c r="C7" i="6"/>
  <c r="C8" i="6"/>
  <c r="C9" i="6"/>
  <c r="C10" i="6"/>
  <c r="C11" i="6"/>
  <c r="C12" i="6"/>
  <c r="C13" i="6"/>
  <c r="C14" i="6"/>
  <c r="C15" i="6"/>
  <c r="C16" i="6"/>
  <c r="C17" i="6"/>
  <c r="C18" i="6"/>
  <c r="E17" i="5"/>
  <c r="F17" i="5"/>
  <c r="G17" i="5"/>
  <c r="D17" i="5"/>
  <c r="D16" i="5"/>
  <c r="E16" i="5"/>
  <c r="F16" i="5"/>
  <c r="G16" i="5"/>
  <c r="M17" i="6" l="1"/>
  <c r="M5" i="6"/>
  <c r="O5" i="6" s="1"/>
  <c r="P11" i="6"/>
  <c r="O13" i="6"/>
  <c r="N13" i="6"/>
  <c r="O9" i="6"/>
  <c r="N9" i="6"/>
  <c r="O17" i="6"/>
  <c r="N17" i="6"/>
  <c r="N12" i="6"/>
  <c r="O12" i="6"/>
  <c r="N11" i="6"/>
  <c r="O7" i="6"/>
  <c r="N7" i="6"/>
  <c r="P15" i="6"/>
  <c r="M16" i="6"/>
  <c r="M8" i="6"/>
  <c r="N15" i="6"/>
  <c r="N4" i="6"/>
  <c r="O4" i="6"/>
  <c r="P14" i="6"/>
  <c r="P6" i="6"/>
  <c r="O14" i="6"/>
  <c r="O6" i="6"/>
  <c r="P13" i="6"/>
  <c r="P12" i="6"/>
  <c r="P18" i="6"/>
  <c r="P10" i="6"/>
  <c r="O18" i="6"/>
  <c r="O10" i="6"/>
  <c r="P17" i="6"/>
  <c r="P9" i="6"/>
  <c r="N5" i="6" l="1"/>
  <c r="P5" i="6"/>
  <c r="P8" i="6"/>
  <c r="O8" i="6"/>
  <c r="N8" i="6"/>
  <c r="P16" i="6"/>
  <c r="N16" i="6"/>
  <c r="O16" i="6"/>
</calcChain>
</file>

<file path=xl/sharedStrings.xml><?xml version="1.0" encoding="utf-8"?>
<sst xmlns="http://schemas.openxmlformats.org/spreadsheetml/2006/main" count="415" uniqueCount="343">
  <si>
    <t>Rank</t>
  </si>
  <si>
    <t>Film</t>
  </si>
  <si>
    <t>Year</t>
  </si>
  <si>
    <t>Dangal</t>
  </si>
  <si>
    <t>Pathaan</t>
  </si>
  <si>
    <t>Bajrangi Bhaijaan</t>
  </si>
  <si>
    <t>Secret Superstar</t>
  </si>
  <si>
    <t>PK</t>
  </si>
  <si>
    <t>Sultan</t>
  </si>
  <si>
    <t>1</t>
  </si>
  <si>
    <t>2016</t>
  </si>
  <si>
    <t>2</t>
  </si>
  <si>
    <t>Baahubali 2: The Conclusion</t>
  </si>
  <si>
    <t>2017</t>
  </si>
  <si>
    <t>3</t>
  </si>
  <si>
    <t>2022</t>
  </si>
  <si>
    <t>4</t>
  </si>
  <si>
    <t>K.G.F: Chapter 2</t>
  </si>
  <si>
    <t>5</t>
  </si>
  <si>
    <t>2023</t>
  </si>
  <si>
    <t>6</t>
  </si>
  <si>
    <t>2015</t>
  </si>
  <si>
    <t>7</t>
  </si>
  <si>
    <t>8</t>
  </si>
  <si>
    <t>2014</t>
  </si>
  <si>
    <t>9</t>
  </si>
  <si>
    <t>10</t>
  </si>
  <si>
    <t>2.0</t>
  </si>
  <si>
    <t>2018</t>
  </si>
  <si>
    <t xml:space="preserve">RRR </t>
  </si>
  <si>
    <t>Domestic (Gross)</t>
  </si>
  <si>
    <t>Domestic (Nett)</t>
  </si>
  <si>
    <t>Overseas (Gross)</t>
  </si>
  <si>
    <t>WW (Gross)</t>
  </si>
  <si>
    <t>Total</t>
  </si>
  <si>
    <t>Average</t>
  </si>
  <si>
    <t>First Name</t>
  </si>
  <si>
    <t>Last Name</t>
  </si>
  <si>
    <t>Education</t>
  </si>
  <si>
    <t>Occupation</t>
  </si>
  <si>
    <t>Doctoral</t>
  </si>
  <si>
    <t>Master</t>
  </si>
  <si>
    <t>Mathematician</t>
  </si>
  <si>
    <t>Social Worker</t>
  </si>
  <si>
    <t>Bachelor</t>
  </si>
  <si>
    <t>Astronomer</t>
  </si>
  <si>
    <t>Tara</t>
  </si>
  <si>
    <t>Gender</t>
  </si>
  <si>
    <t>Email</t>
  </si>
  <si>
    <t>Phone</t>
  </si>
  <si>
    <t>Female</t>
  </si>
  <si>
    <t>Upper secondary</t>
  </si>
  <si>
    <t>Cole</t>
  </si>
  <si>
    <t>Male</t>
  </si>
  <si>
    <t>m.cole@randatmail.com</t>
  </si>
  <si>
    <t>Wilson</t>
  </si>
  <si>
    <t>Stewart</t>
  </si>
  <si>
    <t>Lower secondary</t>
  </si>
  <si>
    <t>William</t>
  </si>
  <si>
    <t>Murphy</t>
  </si>
  <si>
    <t>Fine Artist</t>
  </si>
  <si>
    <t>Cameron</t>
  </si>
  <si>
    <t>Experience (Years)</t>
  </si>
  <si>
    <t>Salary</t>
  </si>
  <si>
    <t>Samantha</t>
  </si>
  <si>
    <t>Elliott</t>
  </si>
  <si>
    <t>s.elliott@randatmail.com</t>
  </si>
  <si>
    <t>525-9650-12</t>
  </si>
  <si>
    <t>Edith</t>
  </si>
  <si>
    <t>Myers</t>
  </si>
  <si>
    <t>e.myers@randatmail.com</t>
  </si>
  <si>
    <t>759-8502-22</t>
  </si>
  <si>
    <t>Daisy</t>
  </si>
  <si>
    <t>d.cameron@randatmail.com</t>
  </si>
  <si>
    <t>084-4900-45</t>
  </si>
  <si>
    <t>Dancer</t>
  </si>
  <si>
    <t>Casey</t>
  </si>
  <si>
    <t>w.casey@randatmail.com</t>
  </si>
  <si>
    <t>162-4193-68</t>
  </si>
  <si>
    <t>Veterinarian</t>
  </si>
  <si>
    <t>Adelaide</t>
  </si>
  <si>
    <t>a.myers@randatmail.com</t>
  </si>
  <si>
    <t>747-3637-35</t>
  </si>
  <si>
    <t>Aeroplane Pilot</t>
  </si>
  <si>
    <t>Paul</t>
  </si>
  <si>
    <t>p.wilson@randatmail.com</t>
  </si>
  <si>
    <t>334-7811-76</t>
  </si>
  <si>
    <t>Meteorologist</t>
  </si>
  <si>
    <t>Alina</t>
  </si>
  <si>
    <t>Walker</t>
  </si>
  <si>
    <t>a.walker@randatmail.com</t>
  </si>
  <si>
    <t>875-8666-79</t>
  </si>
  <si>
    <t>Interior Designer</t>
  </si>
  <si>
    <t>Sawyer</t>
  </si>
  <si>
    <t>Brooks</t>
  </si>
  <si>
    <t>s.brooks@randatmail.com</t>
  </si>
  <si>
    <t>448-9402-87</t>
  </si>
  <si>
    <t>Adrian</t>
  </si>
  <si>
    <t>a.murphy@randatmail.com</t>
  </si>
  <si>
    <t>659-7979-85</t>
  </si>
  <si>
    <t>Scientist</t>
  </si>
  <si>
    <t>Maximilian</t>
  </si>
  <si>
    <t>Carter</t>
  </si>
  <si>
    <t>m.carter@randatmail.com</t>
  </si>
  <si>
    <t>465-2425-07</t>
  </si>
  <si>
    <t>Hairdresser</t>
  </si>
  <si>
    <t>Myra</t>
  </si>
  <si>
    <t>256-1993-66</t>
  </si>
  <si>
    <t>Roman</t>
  </si>
  <si>
    <t>r.stewart@randatmail.com</t>
  </si>
  <si>
    <t>951-8509-61</t>
  </si>
  <si>
    <t>Eric</t>
  </si>
  <si>
    <t>Kelley</t>
  </si>
  <si>
    <t>e.kelley@randatmail.com</t>
  </si>
  <si>
    <t>075-0469-25</t>
  </si>
  <si>
    <t>Singer</t>
  </si>
  <si>
    <t>Spencer</t>
  </si>
  <si>
    <t>t.spencer@randatmail.com</t>
  </si>
  <si>
    <t>129-1662-28</t>
  </si>
  <si>
    <t>Accountant</t>
  </si>
  <si>
    <t>Frederick</t>
  </si>
  <si>
    <t>Hill</t>
  </si>
  <si>
    <t>f.hill@randatmail.com</t>
  </si>
  <si>
    <t>564-7718-37</t>
  </si>
  <si>
    <t>Cook</t>
  </si>
  <si>
    <t>Full Name</t>
  </si>
  <si>
    <t>Round</t>
  </si>
  <si>
    <t>Round Up</t>
  </si>
  <si>
    <t>Round Down</t>
  </si>
  <si>
    <t>Sort, Filter, Round &amp; Cell References</t>
  </si>
  <si>
    <t>Basic (Sum, Average &amp; Charts)</t>
  </si>
  <si>
    <t>Bonus</t>
  </si>
  <si>
    <t>Misc</t>
  </si>
  <si>
    <t>Day</t>
  </si>
  <si>
    <t>Online Units Sold</t>
  </si>
  <si>
    <t>In Store</t>
  </si>
  <si>
    <t>Avg.Price</t>
  </si>
  <si>
    <t>Revenue</t>
  </si>
  <si>
    <t>Monday</t>
  </si>
  <si>
    <t>Tuesday</t>
  </si>
  <si>
    <t>Wednesday</t>
  </si>
  <si>
    <t>Thursday</t>
  </si>
  <si>
    <t>Friday</t>
  </si>
  <si>
    <t>Saturday</t>
  </si>
  <si>
    <t>Sunday</t>
  </si>
  <si>
    <t>Copy, Paste, Flash Fill, Hyperlinks, Directory and TOC</t>
  </si>
  <si>
    <t>Price</t>
  </si>
  <si>
    <t>Amount Increase</t>
  </si>
  <si>
    <t>Percentage Increase</t>
  </si>
  <si>
    <t>Widget 1</t>
  </si>
  <si>
    <t>Widget 2</t>
  </si>
  <si>
    <t>Widget 3</t>
  </si>
  <si>
    <t>Widget 4</t>
  </si>
  <si>
    <t>Widget 5</t>
  </si>
  <si>
    <t>Widget 6</t>
  </si>
  <si>
    <t>Widget 7</t>
  </si>
  <si>
    <t>Widget 8</t>
  </si>
  <si>
    <t>Veda</t>
  </si>
  <si>
    <t>Papageno</t>
  </si>
  <si>
    <t>Fernande</t>
  </si>
  <si>
    <t>Cristi</t>
  </si>
  <si>
    <t>Adelle</t>
  </si>
  <si>
    <t>Zenas</t>
  </si>
  <si>
    <t>Dione</t>
  </si>
  <si>
    <t>Cleo</t>
  </si>
  <si>
    <t>Tersina</t>
  </si>
  <si>
    <t>Rocray</t>
  </si>
  <si>
    <t>Norine</t>
  </si>
  <si>
    <t>Kannry</t>
  </si>
  <si>
    <t>Flory</t>
  </si>
  <si>
    <t>Chauncey</t>
  </si>
  <si>
    <t>Anallese</t>
  </si>
  <si>
    <t>Seessel</t>
  </si>
  <si>
    <t>Margalo</t>
  </si>
  <si>
    <t>Belanger</t>
  </si>
  <si>
    <t>Chrystel</t>
  </si>
  <si>
    <t>Sabella</t>
  </si>
  <si>
    <t>Middle Name</t>
  </si>
  <si>
    <t>Years Worked</t>
  </si>
  <si>
    <t>Bradely</t>
  </si>
  <si>
    <t>Lynn</t>
  </si>
  <si>
    <t>Michael</t>
  </si>
  <si>
    <t>Malmsten</t>
  </si>
  <si>
    <t>Oz</t>
  </si>
  <si>
    <t>Joshua</t>
  </si>
  <si>
    <t>Marie</t>
  </si>
  <si>
    <t>Curie</t>
  </si>
  <si>
    <t>Bonnei</t>
  </si>
  <si>
    <t>Kimberly</t>
  </si>
  <si>
    <t>+977(9818161412)</t>
  </si>
  <si>
    <t>+977(9841424344)</t>
  </si>
  <si>
    <t>+977(9845464748)</t>
  </si>
  <si>
    <t>+977(9828384858)</t>
  </si>
  <si>
    <t>+977(9851213141)</t>
  </si>
  <si>
    <t>Directory</t>
  </si>
  <si>
    <t>WS1</t>
  </si>
  <si>
    <t>WS2</t>
  </si>
  <si>
    <t>WS3</t>
  </si>
  <si>
    <t>WS4</t>
  </si>
  <si>
    <t>YouTube</t>
  </si>
  <si>
    <t>Conditional Formatting, Data Validation, Drop Down Menu and Slicer</t>
  </si>
  <si>
    <t>Salesperson</t>
  </si>
  <si>
    <t>March</t>
  </si>
  <si>
    <t>April</t>
  </si>
  <si>
    <t>May</t>
  </si>
  <si>
    <t>June</t>
  </si>
  <si>
    <t>July</t>
  </si>
  <si>
    <t>August</t>
  </si>
  <si>
    <t>Siana, Mirza</t>
  </si>
  <si>
    <t>Nikki, Poppy</t>
  </si>
  <si>
    <t>Roslyn, Roose</t>
  </si>
  <si>
    <t>Ginnie, Marie</t>
  </si>
  <si>
    <t>Starla, Bosch</t>
  </si>
  <si>
    <t>Frank, Paul</t>
  </si>
  <si>
    <t>Silvana, Francis</t>
  </si>
  <si>
    <t>Viviene, Bob</t>
  </si>
  <si>
    <t>Johna, Hari</t>
  </si>
  <si>
    <t>Dorene, Nobita</t>
  </si>
  <si>
    <t>Gwyneth, Sinchan</t>
  </si>
  <si>
    <t>Zia, Luffy</t>
  </si>
  <si>
    <t>Sabina, Zoro</t>
  </si>
  <si>
    <t>Andree, Shanks</t>
  </si>
  <si>
    <t>Briney, Marshall</t>
  </si>
  <si>
    <t>Riannon, Bir Narsingh</t>
  </si>
  <si>
    <t>Aurelie, Chandra Shumsher</t>
  </si>
  <si>
    <t>Mignon, Jay Prithivi</t>
  </si>
  <si>
    <t>Bernie, Bikram Aditya</t>
  </si>
  <si>
    <t>Student Name</t>
  </si>
  <si>
    <t>Unit 1 Quiz 1</t>
  </si>
  <si>
    <t>Unit 1 Test</t>
  </si>
  <si>
    <t>Unit 2 Quiz 1</t>
  </si>
  <si>
    <t>Unit 2 Test</t>
  </si>
  <si>
    <t>Unit 3 Quiz 1</t>
  </si>
  <si>
    <t>Midterm</t>
  </si>
  <si>
    <t>Q1 Project</t>
  </si>
  <si>
    <t>Unit 3 Test</t>
  </si>
  <si>
    <t>Sport</t>
  </si>
  <si>
    <t>Location Played</t>
  </si>
  <si>
    <t>Football</t>
  </si>
  <si>
    <t>Basketball</t>
  </si>
  <si>
    <t>Kabbadi</t>
  </si>
  <si>
    <t>Dandibiyo</t>
  </si>
  <si>
    <t>Golf</t>
  </si>
  <si>
    <t xml:space="preserve">Ping Pong </t>
  </si>
  <si>
    <t xml:space="preserve">Badminton </t>
  </si>
  <si>
    <t>Cricket</t>
  </si>
  <si>
    <t>Swimming</t>
  </si>
  <si>
    <t>Volleyball</t>
  </si>
  <si>
    <t>Kathmandu</t>
  </si>
  <si>
    <t>Pokhara</t>
  </si>
  <si>
    <t>Chitwan</t>
  </si>
  <si>
    <t>Jhapa</t>
  </si>
  <si>
    <t>Birgunj</t>
  </si>
  <si>
    <t>Nepalgunj</t>
  </si>
  <si>
    <t>Humla</t>
  </si>
  <si>
    <t>Manang</t>
  </si>
  <si>
    <t>Mustang</t>
  </si>
  <si>
    <t>Dolpa</t>
  </si>
  <si>
    <t>Dhangadi</t>
  </si>
  <si>
    <t>Chess</t>
  </si>
  <si>
    <t>Carrom</t>
  </si>
  <si>
    <t>Location</t>
  </si>
  <si>
    <t>Player</t>
  </si>
  <si>
    <t>Conference</t>
  </si>
  <si>
    <t>Team</t>
  </si>
  <si>
    <t>Pass Yards</t>
  </si>
  <si>
    <t>TD Passes</t>
  </si>
  <si>
    <t>RTC</t>
  </si>
  <si>
    <t>NPC</t>
  </si>
  <si>
    <t>AOC</t>
  </si>
  <si>
    <t>APF</t>
  </si>
  <si>
    <t>MMC</t>
  </si>
  <si>
    <t>North</t>
  </si>
  <si>
    <t>West</t>
  </si>
  <si>
    <t>South</t>
  </si>
  <si>
    <t>East</t>
  </si>
  <si>
    <t>LTP</t>
  </si>
  <si>
    <t>KTM</t>
  </si>
  <si>
    <t>BKT</t>
  </si>
  <si>
    <t>POK</t>
  </si>
  <si>
    <t>KRT</t>
  </si>
  <si>
    <t>CHT</t>
  </si>
  <si>
    <t>DHN</t>
  </si>
  <si>
    <t>DIP</t>
  </si>
  <si>
    <t>NEPG</t>
  </si>
  <si>
    <t>BRT</t>
  </si>
  <si>
    <t>BGN</t>
  </si>
  <si>
    <t>MKW</t>
  </si>
  <si>
    <t>MNG</t>
  </si>
  <si>
    <t>MUS</t>
  </si>
  <si>
    <t>DOLP</t>
  </si>
  <si>
    <t>Division</t>
  </si>
  <si>
    <t>Importing Data, Creating Tables, Sorting Tables, Style Options, Remove Duplicates, Table Shortcut, Copy data across multiple Sheet, Formatting Entire sheet</t>
  </si>
  <si>
    <t>Pass Yds</t>
  </si>
  <si>
    <t>Yds/Att</t>
  </si>
  <si>
    <t>Att</t>
  </si>
  <si>
    <t>Cmp</t>
  </si>
  <si>
    <t>Cmp %</t>
  </si>
  <si>
    <t>TD</t>
  </si>
  <si>
    <t>INT</t>
  </si>
  <si>
    <t>Rate</t>
  </si>
  <si>
    <t>1st</t>
  </si>
  <si>
    <t>1st%</t>
  </si>
  <si>
    <t>20+</t>
  </si>
  <si>
    <t>40+</t>
  </si>
  <si>
    <t>Lng</t>
  </si>
  <si>
    <t>Sck</t>
  </si>
  <si>
    <t>SckY</t>
  </si>
  <si>
    <t>Derek Carr</t>
  </si>
  <si>
    <t>Dak Prescott</t>
  </si>
  <si>
    <t>Tom Brady</t>
  </si>
  <si>
    <t>Kirk Cousins</t>
  </si>
  <si>
    <t>Jared Goff</t>
  </si>
  <si>
    <t>Justin Herbert</t>
  </si>
  <si>
    <t>Patrick Mahomes</t>
  </si>
  <si>
    <t>Trevor Lawrence</t>
  </si>
  <si>
    <t>Baker Mayfield</t>
  </si>
  <si>
    <t>Matthew Stafford</t>
  </si>
  <si>
    <t>Jimmy Garoppolo</t>
  </si>
  <si>
    <t>Tyrod Taylor</t>
  </si>
  <si>
    <t>Kyler Murray</t>
  </si>
  <si>
    <t>Mac Jones</t>
  </si>
  <si>
    <t>Sam Darnold</t>
  </si>
  <si>
    <t>Josh Allen</t>
  </si>
  <si>
    <t>Daniel Jones</t>
  </si>
  <si>
    <t>Jalen Hurts</t>
  </si>
  <si>
    <t>Teddy Bridgewater</t>
  </si>
  <si>
    <t>Joe Burrow</t>
  </si>
  <si>
    <t>Zach Wilson</t>
  </si>
  <si>
    <t>Russell Wilson</t>
  </si>
  <si>
    <t>Carson Wentz</t>
  </si>
  <si>
    <t>Lamar Jackson</t>
  </si>
  <si>
    <t>Ryan Tannehill</t>
  </si>
  <si>
    <t>veda.papageno@test.com</t>
  </si>
  <si>
    <t>fernande.cristi@test.com</t>
  </si>
  <si>
    <t>adelle.zenas@test.com</t>
  </si>
  <si>
    <t>dione.cleo@test.com</t>
  </si>
  <si>
    <t>tersina.rocray@test.com</t>
  </si>
  <si>
    <t>norine.kannry@test.com</t>
  </si>
  <si>
    <t>flory.chauncey@test.com</t>
  </si>
  <si>
    <t>anallese.seessel@test.com</t>
  </si>
  <si>
    <t>margalo.belanger@test.com</t>
  </si>
  <si>
    <t>chrystel.sabella@test.com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</si>
</sst>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09]\ #,##0.00"/>
    <numFmt numFmtId="165" formatCode="&quot;$&quot;#,##0.00"/>
    <numFmt numFmtId="166" formatCode="&quot;$&quot;#,##0"/>
  </numFmts>
  <fonts count="13" x14ac:knownFonts="1">
    <font>
      <sz val="10"/>
      <color theme="1"/>
      <name val="Segoe UI"/>
      <family val="2"/>
    </font>
    <font>
      <b/>
      <sz val="16"/>
      <color theme="5"/>
      <name val="Segoe UI"/>
      <family val="2"/>
    </font>
    <font>
      <sz val="8"/>
      <name val="Segoe UI"/>
      <family val="2"/>
    </font>
    <font>
      <b/>
      <sz val="18"/>
      <color rgb="FF7030A0"/>
      <name val="Segoe UI"/>
      <family val="2"/>
    </font>
    <font>
      <b/>
      <sz val="10"/>
      <color theme="0"/>
      <name val="Segoe UI"/>
      <family val="2"/>
    </font>
    <font>
      <b/>
      <sz val="10"/>
      <color theme="1"/>
      <name val="Segoe UI"/>
      <family val="2"/>
    </font>
    <font>
      <b/>
      <sz val="20"/>
      <color rgb="FF00B0F0"/>
      <name val="Segoe UI"/>
      <family val="2"/>
    </font>
    <font>
      <sz val="10"/>
      <color rgb="FF00B0F0"/>
      <name val="Segoe UI"/>
      <family val="2"/>
    </font>
    <font>
      <u/>
      <sz val="10"/>
      <color theme="10"/>
      <name val="Segoe UI"/>
      <family val="2"/>
    </font>
    <font>
      <b/>
      <sz val="14"/>
      <color theme="4" tint="-0.249977111117893"/>
      <name val="Segoe UI"/>
      <family val="2"/>
    </font>
    <font>
      <b/>
      <sz val="12"/>
      <color theme="4" tint="-0.499984740745262"/>
      <name val="Segoe UI"/>
      <family val="2"/>
    </font>
    <font>
      <b/>
      <sz val="12"/>
      <color theme="9" tint="-0.499984740745262"/>
      <name val="Segoe UI"/>
      <family val="2"/>
    </font>
    <font>
      <sz val="11"/>
      <color rgb="FF000000"/>
      <name val="Calibri"/>
      <family val="2"/>
    </font>
  </fonts>
  <fills count="9">
    <fill>
      <patternFill patternType="none"/>
    </fill>
    <fill>
      <patternFill patternType="gray125"/>
    </fill>
    <fill>
      <patternFill patternType="solid">
        <fgColor theme="7" tint="0.39997558519241921"/>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57">
    <xf numFmtId="0" fontId="0" fillId="0" borderId="0" xfId="0"/>
    <xf numFmtId="0" fontId="0" fillId="0" borderId="0" xfId="0" applyAlignment="1">
      <alignment horizontal="center"/>
    </xf>
    <xf numFmtId="0" fontId="0" fillId="0" borderId="2" xfId="0" applyBorder="1" applyAlignment="1">
      <alignment horizontal="center" vertical="center"/>
    </xf>
    <xf numFmtId="164" fontId="0" fillId="0" borderId="1" xfId="0" applyNumberFormat="1" applyBorder="1" applyAlignment="1">
      <alignment horizontal="center"/>
    </xf>
    <xf numFmtId="0" fontId="0" fillId="0" borderId="4" xfId="0" applyBorder="1" applyAlignment="1">
      <alignment horizontal="center"/>
    </xf>
    <xf numFmtId="164" fontId="0" fillId="0" borderId="3" xfId="0" applyNumberFormat="1" applyBorder="1" applyAlignment="1">
      <alignment horizontal="center"/>
    </xf>
    <xf numFmtId="164" fontId="0" fillId="0" borderId="0" xfId="0" applyNumberFormat="1" applyAlignment="1">
      <alignment horizontal="center"/>
    </xf>
    <xf numFmtId="49" fontId="0" fillId="0" borderId="6" xfId="0" applyNumberFormat="1" applyBorder="1" applyAlignment="1">
      <alignment horizontal="center" vertical="center"/>
    </xf>
    <xf numFmtId="49" fontId="0" fillId="0" borderId="2" xfId="0" applyNumberFormat="1" applyBorder="1" applyAlignment="1">
      <alignment horizontal="center" vertical="center"/>
    </xf>
    <xf numFmtId="164" fontId="0" fillId="0" borderId="2" xfId="0" applyNumberFormat="1" applyBorder="1" applyAlignment="1">
      <alignment horizontal="center" vertical="center"/>
    </xf>
    <xf numFmtId="49" fontId="0" fillId="0" borderId="5" xfId="0" applyNumberFormat="1" applyBorder="1" applyAlignment="1">
      <alignment horizontal="center" vertical="center"/>
    </xf>
    <xf numFmtId="49" fontId="0" fillId="0" borderId="1" xfId="0" applyNumberFormat="1" applyBorder="1" applyAlignment="1">
      <alignment horizontal="center"/>
    </xf>
    <xf numFmtId="2" fontId="0" fillId="0" borderId="1" xfId="0" applyNumberFormat="1"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4" xfId="0" applyNumberFormat="1" applyBorder="1" applyAlignment="1">
      <alignment horizontal="center"/>
    </xf>
    <xf numFmtId="0" fontId="0" fillId="0" borderId="1" xfId="0" applyNumberFormat="1" applyBorder="1" applyAlignment="1">
      <alignment horizontal="center"/>
    </xf>
    <xf numFmtId="0" fontId="0" fillId="0" borderId="1" xfId="0"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0" fontId="0" fillId="0" borderId="9" xfId="0" applyBorder="1" applyAlignment="1">
      <alignment horizontal="center"/>
    </xf>
    <xf numFmtId="165" fontId="0" fillId="0" borderId="3" xfId="0" applyNumberFormat="1" applyBorder="1" applyAlignment="1">
      <alignment horizontal="center"/>
    </xf>
    <xf numFmtId="165" fontId="0" fillId="0" borderId="7" xfId="0" applyNumberFormat="1" applyBorder="1" applyAlignment="1">
      <alignment horizontal="center"/>
    </xf>
    <xf numFmtId="2" fontId="0" fillId="0" borderId="9" xfId="0" applyNumberFormat="1" applyBorder="1" applyAlignment="1">
      <alignment horizontal="center"/>
    </xf>
    <xf numFmtId="166" fontId="0" fillId="0" borderId="5" xfId="0" applyNumberFormat="1" applyBorder="1" applyAlignment="1">
      <alignment horizontal="center"/>
    </xf>
    <xf numFmtId="166" fontId="0" fillId="0" borderId="3" xfId="0" applyNumberFormat="1" applyBorder="1" applyAlignment="1">
      <alignment horizontal="center"/>
    </xf>
    <xf numFmtId="165" fontId="0" fillId="0" borderId="0" xfId="0" applyNumberFormat="1"/>
    <xf numFmtId="166" fontId="0" fillId="0" borderId="1" xfId="0" applyNumberFormat="1" applyBorder="1" applyAlignment="1">
      <alignment horizontal="center"/>
    </xf>
    <xf numFmtId="0" fontId="0" fillId="0" borderId="1" xfId="0" applyBorder="1"/>
    <xf numFmtId="0" fontId="4" fillId="3" borderId="1" xfId="0" applyFont="1" applyFill="1" applyBorder="1"/>
    <xf numFmtId="0" fontId="5" fillId="2" borderId="1" xfId="0" applyFont="1" applyFill="1" applyBorder="1"/>
    <xf numFmtId="165" fontId="0" fillId="0" borderId="1" xfId="0" applyNumberFormat="1" applyBorder="1"/>
    <xf numFmtId="0" fontId="0" fillId="4" borderId="0" xfId="0" applyFill="1"/>
    <xf numFmtId="0" fontId="0" fillId="4" borderId="0" xfId="0" applyFont="1" applyFill="1" applyBorder="1"/>
    <xf numFmtId="0" fontId="8" fillId="0" borderId="0" xfId="1"/>
    <xf numFmtId="0" fontId="4" fillId="6" borderId="0" xfId="0" applyFont="1" applyFill="1"/>
    <xf numFmtId="0" fontId="8" fillId="5" borderId="0" xfId="1" applyFill="1"/>
    <xf numFmtId="0" fontId="9" fillId="0" borderId="0" xfId="0" applyFont="1" applyAlignment="1">
      <alignment vertical="center"/>
    </xf>
    <xf numFmtId="0" fontId="4" fillId="7" borderId="0" xfId="0" applyFont="1" applyFill="1" applyBorder="1"/>
    <xf numFmtId="165" fontId="4" fillId="7" borderId="0" xfId="0" applyNumberFormat="1" applyFont="1" applyFill="1" applyBorder="1"/>
    <xf numFmtId="0" fontId="0" fillId="0" borderId="0" xfId="0" applyBorder="1"/>
    <xf numFmtId="165" fontId="0" fillId="0" borderId="0" xfId="0" applyNumberFormat="1" applyBorder="1"/>
    <xf numFmtId="0" fontId="4" fillId="3" borderId="0" xfId="0" applyFont="1" applyFill="1"/>
    <xf numFmtId="1" fontId="0" fillId="0" borderId="0" xfId="0" applyNumberFormat="1"/>
    <xf numFmtId="165" fontId="0" fillId="2" borderId="0" xfId="0" applyNumberFormat="1" applyFill="1"/>
    <xf numFmtId="0" fontId="12" fillId="0" borderId="0" xfId="0" applyFont="1"/>
    <xf numFmtId="0" fontId="1"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4" fillId="8" borderId="1"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2" xfId="0" applyFont="1" applyFill="1" applyBorder="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cellXfs>
  <cellStyles count="2">
    <cellStyle name="Hyperlink" xfId="1" builtinId="8"/>
    <cellStyle name="Normal" xfId="0" builtinId="0"/>
  </cellStyles>
  <dxfs count="53">
    <dxf>
      <numFmt numFmtId="1" formatCode="0"/>
    </dxf>
    <dxf>
      <numFmt numFmtId="1" formatCode="0"/>
    </dxf>
    <dxf>
      <numFmt numFmtId="165" formatCode="&quot;$&quot;#,##0.00"/>
    </dxf>
    <dxf>
      <numFmt numFmtId="165" formatCode="&quot;$&quot;#,##0.00"/>
    </dxf>
    <dxf>
      <numFmt numFmtId="165" formatCode="&quot;$&quot;#,##0.00"/>
    </dxf>
    <dxf>
      <numFmt numFmtId="165" formatCode="&quot;$&quot;#,##0.00"/>
    </dxf>
    <dxf>
      <numFmt numFmtId="165" formatCode="&quot;$&quot;#,##0.00"/>
      <fill>
        <patternFill patternType="solid">
          <fgColor indexed="64"/>
          <bgColor theme="7" tint="0.39997558519241921"/>
        </patternFill>
      </fill>
    </dxf>
    <dxf>
      <numFmt numFmtId="165" formatCode="&quot;$&quot;#,##0.00"/>
    </dxf>
    <dxf>
      <numFmt numFmtId="165" formatCode="&quot;$&quot;#,##0.00"/>
    </dxf>
    <dxf>
      <fill>
        <patternFill>
          <bgColor rgb="FFFBCBAB"/>
        </patternFill>
      </fill>
    </dxf>
    <dxf>
      <fill>
        <patternFill>
          <bgColor rgb="FFD1D143"/>
        </patternFill>
      </fill>
    </dxf>
    <dxf>
      <fill>
        <patternFill>
          <bgColor rgb="FFFA94D6"/>
        </patternFill>
      </fill>
    </dxf>
    <dxf>
      <fill>
        <patternFill>
          <bgColor rgb="FF64F272"/>
        </patternFill>
      </fill>
    </dxf>
    <dxf>
      <fill>
        <patternFill>
          <bgColor rgb="FFC698FE"/>
        </patternFill>
      </fill>
    </dxf>
    <dxf>
      <fill>
        <patternFill>
          <bgColor theme="5" tint="0.39994506668294322"/>
        </patternFill>
      </fill>
    </dxf>
    <dxf>
      <font>
        <color rgb="FF9C5700"/>
      </font>
      <fill>
        <patternFill>
          <bgColor rgb="FFFFEB9C"/>
        </patternFill>
      </fill>
    </dxf>
    <dxf>
      <font>
        <color rgb="FF006100"/>
      </font>
      <fill>
        <patternFill>
          <bgColor rgb="FFC6EFCE"/>
        </patternFill>
      </fill>
    </dxf>
    <dxf>
      <fill>
        <patternFill>
          <bgColor theme="4" tint="0.39994506668294322"/>
        </patternFill>
      </fill>
    </dxf>
    <dxf>
      <font>
        <color rgb="FF006100"/>
      </font>
      <fill>
        <patternFill>
          <bgColor rgb="FFC6EFCE"/>
        </patternFill>
      </fill>
    </dxf>
    <dxf>
      <fill>
        <patternFill patternType="solid">
          <fgColor indexed="64"/>
          <bgColor theme="9" tint="0.39997558519241921"/>
        </patternFill>
      </fill>
    </dxf>
    <dxf>
      <numFmt numFmtId="166" formatCode="&quot;$&quot;#,##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0"/>
      <alignment horizontal="center" vertical="bottom" textRotation="0" wrapText="0" indent="0" justifyLastLine="0" shrinkToFit="0" readingOrder="0"/>
      <border diagonalUp="0" diagonalDown="0">
        <left/>
        <right style="thin">
          <color indexed="64"/>
        </right>
        <top style="thin">
          <color indexed="64"/>
        </top>
        <bottom style="thin">
          <color indexed="64"/>
        </bottom>
      </border>
    </dxf>
    <dxf>
      <numFmt numFmtId="166" formatCode="&quot;$&quot;#,##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65" formatCode="&quot;$&quot;#,##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5" formatCode="&quot;$&quot;#,##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5" formatCode="&quot;$&quot;#,##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65" formatCode="&quot;$&quot;#,##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4009]\ #,##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4009]\ #,##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09]\ #,##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09]\ #,##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BCBAB"/>
      <color rgb="FFD1D143"/>
      <color rgb="FFFA94D6"/>
      <color rgb="FF64F272"/>
      <color rgb="FFC698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Grossing Movies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'L01'!$B$5:$B$14</c:f>
              <c:strCache>
                <c:ptCount val="10"/>
                <c:pt idx="0">
                  <c:v>Dangal</c:v>
                </c:pt>
                <c:pt idx="1">
                  <c:v>Baahubali 2: The Conclusion</c:v>
                </c:pt>
                <c:pt idx="2">
                  <c:v>RRR </c:v>
                </c:pt>
                <c:pt idx="3">
                  <c:v>K.G.F: Chapter 2</c:v>
                </c:pt>
                <c:pt idx="4">
                  <c:v>Pathaan</c:v>
                </c:pt>
                <c:pt idx="5">
                  <c:v>Bajrangi Bhaijaan</c:v>
                </c:pt>
                <c:pt idx="6">
                  <c:v>Secret Superstar</c:v>
                </c:pt>
                <c:pt idx="7">
                  <c:v>PK</c:v>
                </c:pt>
                <c:pt idx="8">
                  <c:v>Sultan</c:v>
                </c:pt>
                <c:pt idx="9">
                  <c:v>2.0</c:v>
                </c:pt>
              </c:strCache>
            </c:strRef>
          </c:cat>
          <c:val>
            <c:numRef>
              <c:f>'L01'!$G$5:$G$14</c:f>
              <c:numCache>
                <c:formatCode>[$₹-4009]\ #,##0.00</c:formatCode>
                <c:ptCount val="10"/>
                <c:pt idx="0">
                  <c:v>2024.85</c:v>
                </c:pt>
                <c:pt idx="1">
                  <c:v>1810.6</c:v>
                </c:pt>
                <c:pt idx="2">
                  <c:v>1316.9</c:v>
                </c:pt>
                <c:pt idx="3">
                  <c:v>1250.26</c:v>
                </c:pt>
                <c:pt idx="4">
                  <c:v>1050.3</c:v>
                </c:pt>
                <c:pt idx="5">
                  <c:v>918.18</c:v>
                </c:pt>
                <c:pt idx="6">
                  <c:v>858.43</c:v>
                </c:pt>
                <c:pt idx="7">
                  <c:v>769.89</c:v>
                </c:pt>
                <c:pt idx="8">
                  <c:v>623.33000000000004</c:v>
                </c:pt>
                <c:pt idx="9">
                  <c:v>615.74</c:v>
                </c:pt>
              </c:numCache>
            </c:numRef>
          </c:val>
          <c:extLst>
            <c:ext xmlns:c16="http://schemas.microsoft.com/office/drawing/2014/chart" uri="{C3380CC4-5D6E-409C-BE32-E72D297353CC}">
              <c16:uniqueId val="{00000000-B9BF-4940-B98C-E7F9DC4AB5D8}"/>
            </c:ext>
          </c:extLst>
        </c:ser>
        <c:dLbls>
          <c:dLblPos val="outEnd"/>
          <c:showLegendKey val="0"/>
          <c:showVal val="1"/>
          <c:showCatName val="0"/>
          <c:showSerName val="0"/>
          <c:showPercent val="0"/>
          <c:showBubbleSize val="0"/>
        </c:dLbls>
        <c:gapWidth val="444"/>
        <c:overlap val="-90"/>
        <c:axId val="1754487024"/>
        <c:axId val="1754492304"/>
      </c:barChart>
      <c:catAx>
        <c:axId val="1754487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Movies Name</a:t>
                </a:r>
              </a:p>
            </c:rich>
          </c:tx>
          <c:layout>
            <c:manualLayout>
              <c:xMode val="edge"/>
              <c:yMode val="edge"/>
              <c:x val="0.36826968503937008"/>
              <c:y val="0.9018285214348206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54492304"/>
        <c:crosses val="autoZero"/>
        <c:auto val="1"/>
        <c:lblAlgn val="ctr"/>
        <c:lblOffset val="100"/>
        <c:noMultiLvlLbl val="0"/>
      </c:catAx>
      <c:valAx>
        <c:axId val="175449230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 Crores</a:t>
                </a:r>
              </a:p>
            </c:rich>
          </c:tx>
          <c:layout>
            <c:manualLayout>
              <c:xMode val="edge"/>
              <c:yMode val="edge"/>
              <c:x val="1.3888888888888888E-2"/>
              <c:y val="0.2704108340624088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4009]\ #,##0.00" sourceLinked="1"/>
        <c:majorTickMark val="none"/>
        <c:minorTickMark val="none"/>
        <c:tickLblPos val="nextTo"/>
        <c:crossAx val="175448702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tmp"/><Relationship Id="rId1" Type="http://schemas.openxmlformats.org/officeDocument/2006/relationships/hyperlink" Target="https://github.com/bytecanvas" TargetMode="External"/></Relationships>
</file>

<file path=xl/drawings/drawing1.xml><?xml version="1.0" encoding="utf-8"?>
<xdr:wsDr xmlns:xdr="http://schemas.openxmlformats.org/drawingml/2006/spreadsheetDrawing" xmlns:a="http://schemas.openxmlformats.org/drawingml/2006/main">
  <xdr:twoCellAnchor>
    <xdr:from>
      <xdr:col>7</xdr:col>
      <xdr:colOff>160020</xdr:colOff>
      <xdr:row>2</xdr:row>
      <xdr:rowOff>110490</xdr:rowOff>
    </xdr:from>
    <xdr:to>
      <xdr:col>14</xdr:col>
      <xdr:colOff>462915</xdr:colOff>
      <xdr:row>16</xdr:row>
      <xdr:rowOff>186690</xdr:rowOff>
    </xdr:to>
    <xdr:graphicFrame macro="">
      <xdr:nvGraphicFramePr>
        <xdr:cNvPr id="2" name="Chart 1">
          <a:extLst>
            <a:ext uri="{FF2B5EF4-FFF2-40B4-BE49-F238E27FC236}">
              <a16:creationId xmlns:a16="http://schemas.microsoft.com/office/drawing/2014/main" id="{F1762421-356E-FB08-256A-5163806DC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xdr:colOff>
      <xdr:row>21</xdr:row>
      <xdr:rowOff>177165</xdr:rowOff>
    </xdr:from>
    <xdr:to>
      <xdr:col>9</xdr:col>
      <xdr:colOff>732</xdr:colOff>
      <xdr:row>24</xdr:row>
      <xdr:rowOff>167696</xdr:rowOff>
    </xdr:to>
    <xdr:pic>
      <xdr:nvPicPr>
        <xdr:cNvPr id="8" name="Picture 7">
          <a:hlinkClick xmlns:r="http://schemas.openxmlformats.org/officeDocument/2006/relationships" r:id="rId1"/>
          <a:extLst>
            <a:ext uri="{FF2B5EF4-FFF2-40B4-BE49-F238E27FC236}">
              <a16:creationId xmlns:a16="http://schemas.microsoft.com/office/drawing/2014/main" id="{FF601FA7-E8DD-0361-B4C5-7B0545836B5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962901" y="4177665"/>
          <a:ext cx="583661" cy="5563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325755</xdr:colOff>
      <xdr:row>40</xdr:row>
      <xdr:rowOff>19050</xdr:rowOff>
    </xdr:from>
    <xdr:to>
      <xdr:col>9</xdr:col>
      <xdr:colOff>782955</xdr:colOff>
      <xdr:row>53</xdr:row>
      <xdr:rowOff>133350</xdr:rowOff>
    </xdr:to>
    <mc:AlternateContent xmlns:mc="http://schemas.openxmlformats.org/markup-compatibility/2006" xmlns:sle15="http://schemas.microsoft.com/office/drawing/2012/slicer">
      <mc:Choice Requires="sle15">
        <xdr:graphicFrame macro="">
          <xdr:nvGraphicFramePr>
            <xdr:cNvPr id="2" name="Conference">
              <a:extLst>
                <a:ext uri="{FF2B5EF4-FFF2-40B4-BE49-F238E27FC236}">
                  <a16:creationId xmlns:a16="http://schemas.microsoft.com/office/drawing/2014/main" id="{AF869805-605E-00D5-E318-A2212594EED4}"/>
                </a:ext>
              </a:extLst>
            </xdr:cNvPr>
            <xdr:cNvGraphicFramePr/>
          </xdr:nvGraphicFramePr>
          <xdr:xfrm>
            <a:off x="0" y="0"/>
            <a:ext cx="0" cy="0"/>
          </xdr:xfrm>
          <a:graphic>
            <a:graphicData uri="http://schemas.microsoft.com/office/drawing/2010/slicer">
              <sle:slicer xmlns:sle="http://schemas.microsoft.com/office/drawing/2010/slicer" name="Conference"/>
            </a:graphicData>
          </a:graphic>
        </xdr:graphicFrame>
      </mc:Choice>
      <mc:Fallback xmlns="">
        <xdr:sp macro="" textlink="">
          <xdr:nvSpPr>
            <xdr:cNvPr id="0" name=""/>
            <xdr:cNvSpPr>
              <a:spLocks noTextEdit="1"/>
            </xdr:cNvSpPr>
          </xdr:nvSpPr>
          <xdr:spPr>
            <a:xfrm>
              <a:off x="7608570" y="7635240"/>
              <a:ext cx="1819275" cy="2590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971550</xdr:colOff>
      <xdr:row>40</xdr:row>
      <xdr:rowOff>19050</xdr:rowOff>
    </xdr:from>
    <xdr:to>
      <xdr:col>11</xdr:col>
      <xdr:colOff>230505</xdr:colOff>
      <xdr:row>53</xdr:row>
      <xdr:rowOff>97155</xdr:rowOff>
    </xdr:to>
    <mc:AlternateContent xmlns:mc="http://schemas.openxmlformats.org/markup-compatibility/2006" xmlns:sle15="http://schemas.microsoft.com/office/drawing/2012/slicer">
      <mc:Choice Requires="sle15">
        <xdr:graphicFrame macro="">
          <xdr:nvGraphicFramePr>
            <xdr:cNvPr id="3" name="Division">
              <a:extLst>
                <a:ext uri="{FF2B5EF4-FFF2-40B4-BE49-F238E27FC236}">
                  <a16:creationId xmlns:a16="http://schemas.microsoft.com/office/drawing/2014/main" id="{7C85AC6B-AB4A-EA3F-C3E2-1A5C0B15220D}"/>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9616440" y="7635240"/>
              <a:ext cx="1805940" cy="255460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554355</xdr:colOff>
      <xdr:row>40</xdr:row>
      <xdr:rowOff>20955</xdr:rowOff>
    </xdr:from>
    <xdr:to>
      <xdr:col>14</xdr:col>
      <xdr:colOff>173355</xdr:colOff>
      <xdr:row>53</xdr:row>
      <xdr:rowOff>129540</xdr:rowOff>
    </xdr:to>
    <mc:AlternateContent xmlns:mc="http://schemas.openxmlformats.org/markup-compatibility/2006" xmlns:sle15="http://schemas.microsoft.com/office/drawing/2012/slicer">
      <mc:Choice Requires="sle15">
        <xdr:graphicFrame macro="">
          <xdr:nvGraphicFramePr>
            <xdr:cNvPr id="4" name="Team">
              <a:extLst>
                <a:ext uri="{FF2B5EF4-FFF2-40B4-BE49-F238E27FC236}">
                  <a16:creationId xmlns:a16="http://schemas.microsoft.com/office/drawing/2014/main" id="{753A7809-8B82-A834-100E-0E7665205CC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1742420" y="7637145"/>
              <a:ext cx="1838325" cy="259270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erence" xr10:uid="{AE762F4F-6EC0-478D-BD41-B8AFBE72CD7B}" sourceName="Conference">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3A1C9B9-2502-4E9C-9960-C282D73FA360}" sourceName="Division">
  <extLst>
    <x:ext xmlns:x15="http://schemas.microsoft.com/office/spreadsheetml/2010/11/main" uri="{2F2917AC-EB37-4324-AD4E-5DD8C200BD13}">
      <x15:tableSlicerCache tableId="5"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9928573D-B659-41A6-BE07-FDB550EB18B1}" sourceName="Team">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ference" xr10:uid="{F6FE1177-61B1-4764-9D48-80FEA3B08136}" cache="Slicer_Conference" caption="Conference" style="SlicerStyleOther1" rowHeight="247650"/>
  <slicer name="Division" xr10:uid="{794680A9-6194-430A-9F8D-7CA7315B422B}" cache="Slicer_Division" caption="Division" style="SlicerStyleOther1" rowHeight="247650"/>
  <slicer name="Team" xr10:uid="{E36025EA-DEF3-4700-B67F-178FFDF36FE4}" cache="Slicer_Team" caption="Team" startItem="2" style="SlicerStyleOther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4C5E7A-527E-4AA7-9F00-9CB093106FDD}" name="Table_Global_gross_figures__2" displayName="Table_Global_gross_figures__2" ref="A4:G14" totalsRowShown="0" headerRowDxfId="52" dataDxfId="50" headerRowBorderDxfId="51" tableBorderDxfId="49" totalsRowBorderDxfId="48">
  <autoFilter ref="A4:G14" xr:uid="{AC4C5E7A-527E-4AA7-9F00-9CB093106FDD}"/>
  <sortState xmlns:xlrd2="http://schemas.microsoft.com/office/spreadsheetml/2017/richdata2" ref="A5:G14">
    <sortCondition descending="1" ref="G4:G14"/>
  </sortState>
  <tableColumns count="7">
    <tableColumn id="1" xr3:uid="{9F48975A-F5D8-4825-8F13-17E16EA1BAA2}" name="Rank" dataDxfId="47"/>
    <tableColumn id="3" xr3:uid="{52B0F72C-773F-422A-8431-227B47A15B8B}" name="Film" dataDxfId="46"/>
    <tableColumn id="4" xr3:uid="{12ECD536-21FF-4B04-B057-D09FA4BC2851}" name="Year" dataDxfId="45"/>
    <tableColumn id="11" xr3:uid="{1BDD031F-802A-4B0F-8DC7-5B8FF71969A1}" name="Domestic (Nett)" dataDxfId="44"/>
    <tableColumn id="14" xr3:uid="{EC33B177-95E2-488C-B743-647989AF22D9}" name="Domestic (Gross)" dataDxfId="43">
      <calculatedColumnFormula>G5*80</calculatedColumnFormula>
    </tableColumn>
    <tableColumn id="16" xr3:uid="{745442F4-B722-4BEA-8DF0-D5CF3798B88B}" name="Overseas (Gross)" dataDxfId="42"/>
    <tableColumn id="10" xr3:uid="{AEA333AA-44D1-43F9-BF1A-F8C33B08B4F7}" name="WW (Gross)" dataDxfId="4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254CC4-8112-4797-9075-90823D47D6EF}" name="Table_randat" displayName="Table_randat" ref="A3:P18" totalsRowShown="0" headerRowDxfId="40" dataDxfId="38" headerRowBorderDxfId="39" tableBorderDxfId="37" totalsRowBorderDxfId="36">
  <autoFilter ref="A3:P18" xr:uid="{31254CC4-8112-4797-9075-90823D47D6EF}"/>
  <sortState xmlns:xlrd2="http://schemas.microsoft.com/office/spreadsheetml/2017/richdata2" ref="A4:J18">
    <sortCondition descending="1" ref="I3:I18"/>
  </sortState>
  <tableColumns count="16">
    <tableColumn id="1" xr3:uid="{5B4E6BAD-BFBC-41D5-A0A6-5488B1FE41E4}" name="First Name" dataDxfId="35"/>
    <tableColumn id="2" xr3:uid="{CC864985-458A-4829-A0AC-09CFD2362C37}" name="Last Name" dataDxfId="34"/>
    <tableColumn id="10" xr3:uid="{FE3F6FFD-EC82-4514-A855-A447BDB53D3A}" name="Full Name" dataDxfId="33">
      <calculatedColumnFormula>Table_randat[[#This Row],[First Name]]&amp; " "&amp;Table_randat[[#This Row],[Last Name]]&amp; " "</calculatedColumnFormula>
    </tableColumn>
    <tableColumn id="3" xr3:uid="{E3102A40-3EDC-43D3-B4BB-BE0EA2E8B446}" name="Gender" dataDxfId="32"/>
    <tableColumn id="4" xr3:uid="{8F10143F-55D9-43A8-B9A3-4122536A5017}" name="Email" dataDxfId="31"/>
    <tableColumn id="5" xr3:uid="{8005245D-BBC6-427B-946A-EA2ABB893B51}" name="Phone" dataDxfId="30"/>
    <tableColumn id="6" xr3:uid="{0675A7CC-1027-48D3-8BEE-327FAC557550}" name="Education" dataDxfId="29"/>
    <tableColumn id="7" xr3:uid="{1339BB3E-D19A-40A9-AEDD-3BBACD010595}" name="Occupation" dataDxfId="28"/>
    <tableColumn id="8" xr3:uid="{AC4018BC-872D-4394-B6C9-F219136B92D3}" name="Experience (Years)" dataDxfId="27"/>
    <tableColumn id="9" xr3:uid="{E9798195-DAD7-4408-9771-2E5C32675180}" name="Salary" dataDxfId="26"/>
    <tableColumn id="15" xr3:uid="{4FFE5644-D63A-4740-A5C4-81E1B2075489}" name="Bonus" dataDxfId="25">
      <calculatedColumnFormula>Table_randat[[#This Row],[Salary]]*40%</calculatedColumnFormula>
    </tableColumn>
    <tableColumn id="14" xr3:uid="{D38AA323-EC11-4285-A168-F99EBE0066F4}" name="Misc" dataDxfId="24">
      <calculatedColumnFormula>Table_randat[[#This Row],[Salary]]*5.5%</calculatedColumnFormula>
    </tableColumn>
    <tableColumn id="16" xr3:uid="{17850A3F-2051-44DA-BD53-5E206682F3EF}" name="Total" dataDxfId="23">
      <calculatedColumnFormula>Table_randat[[#This Row],[Salary]]+Table_randat[[#This Row],[Bonus]]+Table_randat[[#This Row],[Misc]]</calculatedColumnFormula>
    </tableColumn>
    <tableColumn id="11" xr3:uid="{4A1E897F-F5F5-4C5B-9210-6C4D8CBC24A3}" name="Round" dataDxfId="22">
      <calculatedColumnFormula>ROUND(Table_randat[[#This Row],[Total]],0)</calculatedColumnFormula>
    </tableColumn>
    <tableColumn id="12" xr3:uid="{7C299E06-2793-4394-BE69-F78FCEA6A408}" name="Round Up" dataDxfId="21">
      <calculatedColumnFormula>ROUNDUP(Table_randat[[#This Row],[Total]],0)</calculatedColumnFormula>
    </tableColumn>
    <tableColumn id="13" xr3:uid="{70CC9290-6319-404A-A1CF-E4CC66EB404D}" name="Round Down" dataDxfId="20">
      <calculatedColumnFormula>ROUNDDOWN(Table_randat[[#This Row],[Total]],0)</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6E77CB-EDD3-49BE-A6E7-67301E8E6BE1}" name="Table_myFile0__2" displayName="Table_myFile0__2" ref="C15:G25" totalsRowShown="0" headerRowDxfId="19" headerRowCellStyle="Hyperlink" dataCellStyle="Hyperlink">
  <autoFilter ref="C15:G25" xr:uid="{026E77CB-EDD3-49BE-A6E7-67301E8E6BE1}"/>
  <tableColumns count="5">
    <tableColumn id="1" xr3:uid="{BF8866F9-8E50-482F-8959-4560D2EF679D}" name="First Name" dataCellStyle="Hyperlink"/>
    <tableColumn id="4" xr3:uid="{DEA0282C-988C-4E70-83A0-92739A234652}" name="Middle Name" dataCellStyle="Hyperlink"/>
    <tableColumn id="2" xr3:uid="{E06DDDDA-FE40-4CB8-A578-E0064CF5B4E3}" name="Last Name" dataCellStyle="Hyperlink"/>
    <tableColumn id="3" xr3:uid="{A497440B-B4E5-45E5-B622-72CE6793928F}" name="Years Worked" dataCellStyle="Hyperlink"/>
    <tableColumn id="6" xr3:uid="{1B4627F8-9A2E-4EE4-A342-6D99E238D7E9}" name="Email" dataCellStyle="Hyperlink"/>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EB0ED-406B-4805-BEDF-6EC1BEB3E024}" name="Table1" displayName="Table1" ref="L26:L37" totalsRowShown="0" headerRowDxfId="8">
  <autoFilter ref="L26:L37" xr:uid="{ED6EB0ED-406B-4805-BEDF-6EC1BEB3E024}"/>
  <tableColumns count="1">
    <tableColumn id="1" xr3:uid="{A8F5BE14-8405-469D-B596-BA1626DC81AD}" name="Location" dataDxfId="7"/>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3D00B72-AE04-4352-A606-11550BFA1457}" name="Table5" displayName="Table5" ref="B41:G57" totalsRowShown="0" headerRowDxfId="6">
  <autoFilter ref="B41:G57" xr:uid="{03D00B72-AE04-4352-A606-11550BFA1457}"/>
  <tableColumns count="6">
    <tableColumn id="1" xr3:uid="{3F2CC777-D558-4961-9FA1-F7D8F879EAB6}" name="Player" dataDxfId="5">
      <calculatedColumnFormula>A5</calculatedColumnFormula>
    </tableColumn>
    <tableColumn id="2" xr3:uid="{21E1BC95-A67A-4897-AF08-63BC9201419A}" name="Conference" dataDxfId="4"/>
    <tableColumn id="3" xr3:uid="{471140FA-A9DB-4673-991D-A8B6669F43B7}" name="Division" dataDxfId="3"/>
    <tableColumn id="4" xr3:uid="{685A6193-4A2A-4EB8-8A28-A780821C05DD}" name="Team" dataDxfId="2"/>
    <tableColumn id="5" xr3:uid="{A5CBEEA4-566F-4387-B068-C12382CB331A}" name="Pass Yards" dataDxfId="1"/>
    <tableColumn id="6" xr3:uid="{9C7D813D-1735-4254-A375-BE42AC01008E}" name="TD Passes" dataDxfId="0"/>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034E1C-FE2C-47A2-B992-66B97F93D846}" name="Table6" displayName="Table6" ref="A4:P29" totalsRowShown="0">
  <autoFilter ref="A4:P29" xr:uid="{CC034E1C-FE2C-47A2-B992-66B97F93D846}"/>
  <sortState xmlns:xlrd2="http://schemas.microsoft.com/office/spreadsheetml/2017/richdata2" ref="A5:P29">
    <sortCondition ref="A4:A29"/>
  </sortState>
  <tableColumns count="16">
    <tableColumn id="1" xr3:uid="{5939E202-DD0D-487A-8B2F-08AA941FC8A3}" name="Player"/>
    <tableColumn id="2" xr3:uid="{10F8CD48-AC1A-4F6E-88EE-40A5900E6ED3}" name="Pass Yds"/>
    <tableColumn id="3" xr3:uid="{146D56A5-E246-4F89-A758-51BD45AE0377}" name="Yds/Att"/>
    <tableColumn id="4" xr3:uid="{2E672656-DED0-4939-9177-B89FB13A2DC7}" name="Att"/>
    <tableColumn id="5" xr3:uid="{4E300B18-8D5F-4F42-BFF2-8BCBDC2E1A4B}" name="Cmp"/>
    <tableColumn id="6" xr3:uid="{E62F5400-6B29-4EF7-A659-3CB878BD32E6}" name="Cmp %"/>
    <tableColumn id="7" xr3:uid="{25D74933-CD54-45DC-92F3-33F83A5D3261}" name="TD"/>
    <tableColumn id="8" xr3:uid="{75BCF0F1-DE46-418A-8DCE-29B8661D1203}" name="INT"/>
    <tableColumn id="9" xr3:uid="{DB5DD7B3-6D9F-4B3E-BDF8-512D843DFF10}" name="Rate"/>
    <tableColumn id="10" xr3:uid="{97EF372F-D925-44A9-94C1-6320D00CE343}" name="1st"/>
    <tableColumn id="11" xr3:uid="{FF985A45-7FB0-48B2-A5D0-1B436CCD7226}" name="1st%"/>
    <tableColumn id="12" xr3:uid="{1605FB43-DF60-4DB1-AD23-A5017B22FB14}" name="20+"/>
    <tableColumn id="13" xr3:uid="{1184F80C-0A61-45B1-BE98-1F60E38B76EF}" name="40+"/>
    <tableColumn id="14" xr3:uid="{A7AEA6FF-7E17-4576-BDC2-698FCD711031}" name="Lng"/>
    <tableColumn id="15" xr3:uid="{F733124B-68FE-4EAB-8298-11736819178E}" name="Sck"/>
    <tableColumn id="16" xr3:uid="{3ED96F6A-CDC7-4FDA-9621-31A5CAB39AE4}" name="SckY"/>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hyperlink" Target="https://youtube.com/"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07/relationships/slicer" Target="../slicers/slicer1.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AE00-C6E6-4FBB-8571-560D29959B9F}">
  <sheetPr>
    <tabColor rgb="FF00B050"/>
  </sheetPr>
  <dimension ref="A1:G17"/>
  <sheetViews>
    <sheetView zoomScaleNormal="100" workbookViewId="0">
      <selection sqref="A1:G2"/>
    </sheetView>
  </sheetViews>
  <sheetFormatPr defaultRowHeight="15" x14ac:dyDescent="0.35"/>
  <cols>
    <col min="1" max="1" width="9.88671875" style="1" bestFit="1" customWidth="1"/>
    <col min="2" max="2" width="25.21875" style="1" customWidth="1"/>
    <col min="3" max="3" width="9.33203125" style="1" bestFit="1" customWidth="1"/>
    <col min="4" max="4" width="19.77734375" style="6" bestFit="1" customWidth="1"/>
    <col min="5" max="5" width="18.33203125" style="6" bestFit="1" customWidth="1"/>
    <col min="6" max="6" width="20" style="1" bestFit="1" customWidth="1"/>
    <col min="7" max="7" width="15.88671875" style="1" bestFit="1" customWidth="1"/>
  </cols>
  <sheetData>
    <row r="1" spans="1:7" ht="24.6" customHeight="1" x14ac:dyDescent="0.35">
      <c r="A1" s="47" t="s">
        <v>130</v>
      </c>
      <c r="B1" s="47"/>
      <c r="C1" s="47"/>
      <c r="D1" s="47"/>
      <c r="E1" s="47"/>
      <c r="F1" s="47"/>
      <c r="G1" s="47"/>
    </row>
    <row r="2" spans="1:7" ht="24.6" customHeight="1" x14ac:dyDescent="0.35">
      <c r="A2" s="47"/>
      <c r="B2" s="47"/>
      <c r="C2" s="47"/>
      <c r="D2" s="47"/>
      <c r="E2" s="47"/>
      <c r="F2" s="47"/>
      <c r="G2" s="47"/>
    </row>
    <row r="4" spans="1:7" x14ac:dyDescent="0.35">
      <c r="A4" s="7" t="s">
        <v>0</v>
      </c>
      <c r="B4" s="8" t="s">
        <v>1</v>
      </c>
      <c r="C4" s="8" t="s">
        <v>2</v>
      </c>
      <c r="D4" s="9" t="s">
        <v>31</v>
      </c>
      <c r="E4" s="9" t="s">
        <v>30</v>
      </c>
      <c r="F4" s="2" t="s">
        <v>32</v>
      </c>
      <c r="G4" s="10" t="s">
        <v>33</v>
      </c>
    </row>
    <row r="5" spans="1:7" x14ac:dyDescent="0.35">
      <c r="A5" s="4" t="s">
        <v>9</v>
      </c>
      <c r="B5" s="11" t="s">
        <v>3</v>
      </c>
      <c r="C5" s="12" t="s">
        <v>10</v>
      </c>
      <c r="D5" s="3">
        <v>387.38</v>
      </c>
      <c r="E5" s="3">
        <v>535.1</v>
      </c>
      <c r="F5" s="3">
        <v>1535.35</v>
      </c>
      <c r="G5" s="5">
        <v>2024.85</v>
      </c>
    </row>
    <row r="6" spans="1:7" x14ac:dyDescent="0.35">
      <c r="A6" s="4" t="s">
        <v>11</v>
      </c>
      <c r="B6" s="11" t="s">
        <v>12</v>
      </c>
      <c r="C6" s="12" t="s">
        <v>13</v>
      </c>
      <c r="D6" s="3">
        <v>1030.42</v>
      </c>
      <c r="E6" s="3">
        <v>1416.9</v>
      </c>
      <c r="F6" s="3">
        <v>371.16</v>
      </c>
      <c r="G6" s="5">
        <v>1810.6</v>
      </c>
    </row>
    <row r="7" spans="1:7" x14ac:dyDescent="0.35">
      <c r="A7" s="4" t="s">
        <v>14</v>
      </c>
      <c r="B7" s="11" t="s">
        <v>29</v>
      </c>
      <c r="C7" s="12" t="s">
        <v>15</v>
      </c>
      <c r="D7" s="3">
        <v>782.22</v>
      </c>
      <c r="E7" s="3">
        <v>915.85</v>
      </c>
      <c r="F7" s="3">
        <v>294.14999999999998</v>
      </c>
      <c r="G7" s="5">
        <v>1316.9</v>
      </c>
    </row>
    <row r="8" spans="1:7" x14ac:dyDescent="0.35">
      <c r="A8" s="4" t="s">
        <v>16</v>
      </c>
      <c r="B8" s="11" t="s">
        <v>17</v>
      </c>
      <c r="C8" s="12" t="s">
        <v>15</v>
      </c>
      <c r="D8" s="3">
        <v>859.78</v>
      </c>
      <c r="E8" s="3">
        <v>1000.85</v>
      </c>
      <c r="F8" s="3">
        <v>207.15</v>
      </c>
      <c r="G8" s="5">
        <v>1250.26</v>
      </c>
    </row>
    <row r="9" spans="1:7" x14ac:dyDescent="0.35">
      <c r="A9" s="4" t="s">
        <v>18</v>
      </c>
      <c r="B9" s="11" t="s">
        <v>4</v>
      </c>
      <c r="C9" s="12" t="s">
        <v>19</v>
      </c>
      <c r="D9" s="3">
        <v>541.71</v>
      </c>
      <c r="E9" s="3">
        <v>656.58</v>
      </c>
      <c r="F9" s="3">
        <v>392.55</v>
      </c>
      <c r="G9" s="5">
        <v>1050.3</v>
      </c>
    </row>
    <row r="10" spans="1:7" x14ac:dyDescent="0.35">
      <c r="A10" s="4" t="s">
        <v>20</v>
      </c>
      <c r="B10" s="11" t="s">
        <v>5</v>
      </c>
      <c r="C10" s="12" t="s">
        <v>21</v>
      </c>
      <c r="D10" s="3">
        <v>320.33999999999997</v>
      </c>
      <c r="E10" s="3">
        <v>432.46</v>
      </c>
      <c r="F10" s="3">
        <v>489.71</v>
      </c>
      <c r="G10" s="5">
        <v>918.18</v>
      </c>
    </row>
    <row r="11" spans="1:7" x14ac:dyDescent="0.35">
      <c r="A11" s="4" t="s">
        <v>22</v>
      </c>
      <c r="B11" s="11" t="s">
        <v>6</v>
      </c>
      <c r="C11" s="12" t="s">
        <v>13</v>
      </c>
      <c r="D11" s="3">
        <v>63.4</v>
      </c>
      <c r="E11" s="3">
        <v>81.28</v>
      </c>
      <c r="F11" s="3">
        <v>831.49</v>
      </c>
      <c r="G11" s="5">
        <v>858.43</v>
      </c>
    </row>
    <row r="12" spans="1:7" x14ac:dyDescent="0.35">
      <c r="A12" s="4" t="s">
        <v>23</v>
      </c>
      <c r="B12" s="11" t="s">
        <v>7</v>
      </c>
      <c r="C12" s="12" t="s">
        <v>24</v>
      </c>
      <c r="D12" s="3">
        <v>340.8</v>
      </c>
      <c r="E12" s="3">
        <v>507.29</v>
      </c>
      <c r="F12" s="3">
        <v>285.58</v>
      </c>
      <c r="G12" s="5">
        <v>769.89</v>
      </c>
    </row>
    <row r="13" spans="1:7" x14ac:dyDescent="0.35">
      <c r="A13" s="4" t="s">
        <v>25</v>
      </c>
      <c r="B13" s="11" t="s">
        <v>8</v>
      </c>
      <c r="C13" s="12" t="s">
        <v>10</v>
      </c>
      <c r="D13" s="3">
        <v>300.45</v>
      </c>
      <c r="E13" s="3">
        <v>197.25</v>
      </c>
      <c r="F13" s="3">
        <v>134.94999999999999</v>
      </c>
      <c r="G13" s="5">
        <v>623.33000000000004</v>
      </c>
    </row>
    <row r="14" spans="1:7" x14ac:dyDescent="0.35">
      <c r="A14" s="4" t="s">
        <v>26</v>
      </c>
      <c r="B14" s="11" t="s">
        <v>27</v>
      </c>
      <c r="C14" s="12" t="s">
        <v>28</v>
      </c>
      <c r="D14" s="3">
        <v>407.05</v>
      </c>
      <c r="E14" s="3">
        <v>551.38</v>
      </c>
      <c r="F14" s="3">
        <v>172.69</v>
      </c>
      <c r="G14" s="5">
        <v>615.74</v>
      </c>
    </row>
    <row r="16" spans="1:7" x14ac:dyDescent="0.35">
      <c r="B16" s="1" t="s">
        <v>34</v>
      </c>
      <c r="D16" s="6">
        <f>SUM(D5:D15)</f>
        <v>5033.55</v>
      </c>
      <c r="E16" s="6">
        <f>SUM(E5:E15)</f>
        <v>6294.94</v>
      </c>
      <c r="F16" s="6">
        <f>SUM(F5:F15)</f>
        <v>4714.78</v>
      </c>
      <c r="G16" s="6">
        <f>SUM(G5:G15)</f>
        <v>11238.48</v>
      </c>
    </row>
    <row r="17" spans="2:7" x14ac:dyDescent="0.35">
      <c r="B17" s="1" t="s">
        <v>35</v>
      </c>
      <c r="D17" s="6">
        <f>AVERAGE(Table_Global_gross_figures__2[Domestic (Nett)])</f>
        <v>503.35500000000002</v>
      </c>
      <c r="E17" s="6">
        <f>AVERAGE(Table_Global_gross_figures__2[Domestic (Gross)])</f>
        <v>629.49399999999991</v>
      </c>
      <c r="F17" s="6">
        <f>AVERAGE(Table_Global_gross_figures__2[Overseas (Gross)])</f>
        <v>471.47799999999995</v>
      </c>
      <c r="G17" s="6">
        <f>AVERAGE(Table_Global_gross_figures__2[WW (Gross)])</f>
        <v>1123.848</v>
      </c>
    </row>
  </sheetData>
  <sortState xmlns:xlrd2="http://schemas.microsoft.com/office/spreadsheetml/2017/richdata2" ref="D16:G17">
    <sortCondition descending="1" ref="G16:G17"/>
  </sortState>
  <mergeCells count="1">
    <mergeCell ref="A1:G2"/>
  </mergeCells>
  <pageMargins left="0.7" right="0.7" top="0.75" bottom="0.75" header="0.3" footer="0.3"/>
  <pageSetup scale="67"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46CB-E59E-4FB3-BFE2-9C96AA15A153}">
  <sheetPr>
    <tabColor theme="5" tint="0.39997558519241921"/>
  </sheetPr>
  <dimension ref="A1:P20"/>
  <sheetViews>
    <sheetView zoomScaleNormal="100" workbookViewId="0">
      <selection activeCell="L29" sqref="L29"/>
    </sheetView>
  </sheetViews>
  <sheetFormatPr defaultRowHeight="15" x14ac:dyDescent="0.35"/>
  <cols>
    <col min="1" max="1" width="15.109375" customWidth="1"/>
    <col min="2" max="2" width="14.77734375" customWidth="1"/>
    <col min="3" max="3" width="16.5546875" bestFit="1" customWidth="1"/>
    <col min="4" max="4" width="11.88671875" bestFit="1" customWidth="1"/>
    <col min="5" max="5" width="25.44140625" bestFit="1" customWidth="1"/>
    <col min="6" max="6" width="11.5546875" bestFit="1" customWidth="1"/>
    <col min="7" max="7" width="15.44140625" bestFit="1" customWidth="1"/>
    <col min="8" max="8" width="15.5546875" bestFit="1" customWidth="1"/>
    <col min="9" max="9" width="21.77734375" bestFit="1" customWidth="1"/>
    <col min="10" max="10" width="19.109375" bestFit="1" customWidth="1"/>
    <col min="11" max="13" width="19.109375" customWidth="1"/>
    <col min="14" max="14" width="11.21875" bestFit="1" customWidth="1"/>
    <col min="15" max="15" width="14.33203125" customWidth="1"/>
    <col min="16" max="16" width="17" bestFit="1" customWidth="1"/>
  </cols>
  <sheetData>
    <row r="1" spans="1:16" ht="15" customHeight="1" x14ac:dyDescent="0.35">
      <c r="A1" s="48" t="s">
        <v>129</v>
      </c>
      <c r="B1" s="48"/>
      <c r="C1" s="48"/>
      <c r="D1" s="48"/>
      <c r="E1" s="48"/>
      <c r="F1" s="48"/>
      <c r="G1" s="48"/>
      <c r="H1" s="48"/>
      <c r="I1" s="48"/>
      <c r="J1" s="48"/>
      <c r="K1" s="48"/>
      <c r="L1" s="48"/>
      <c r="M1" s="48"/>
      <c r="N1" s="48"/>
      <c r="O1" s="48"/>
      <c r="P1" s="48"/>
    </row>
    <row r="2" spans="1:16" ht="15" customHeight="1" x14ac:dyDescent="0.35">
      <c r="A2" s="48"/>
      <c r="B2" s="48"/>
      <c r="C2" s="48"/>
      <c r="D2" s="48"/>
      <c r="E2" s="48"/>
      <c r="F2" s="48"/>
      <c r="G2" s="48"/>
      <c r="H2" s="48"/>
      <c r="I2" s="48"/>
      <c r="J2" s="48"/>
      <c r="K2" s="48"/>
      <c r="L2" s="48"/>
      <c r="M2" s="48"/>
      <c r="N2" s="48"/>
      <c r="O2" s="48"/>
      <c r="P2" s="48"/>
    </row>
    <row r="3" spans="1:16" x14ac:dyDescent="0.35">
      <c r="A3" s="13" t="s">
        <v>36</v>
      </c>
      <c r="B3" s="14" t="s">
        <v>37</v>
      </c>
      <c r="C3" s="14" t="s">
        <v>125</v>
      </c>
      <c r="D3" s="14" t="s">
        <v>47</v>
      </c>
      <c r="E3" s="14" t="s">
        <v>48</v>
      </c>
      <c r="F3" s="14" t="s">
        <v>49</v>
      </c>
      <c r="G3" s="14" t="s">
        <v>38</v>
      </c>
      <c r="H3" s="14" t="s">
        <v>39</v>
      </c>
      <c r="I3" s="14" t="s">
        <v>62</v>
      </c>
      <c r="J3" s="15" t="s">
        <v>63</v>
      </c>
      <c r="K3" s="15" t="s">
        <v>131</v>
      </c>
      <c r="L3" s="15" t="s">
        <v>132</v>
      </c>
      <c r="M3" s="15" t="s">
        <v>34</v>
      </c>
      <c r="N3" s="14" t="s">
        <v>126</v>
      </c>
      <c r="O3" s="14" t="s">
        <v>127</v>
      </c>
      <c r="P3" s="14" t="s">
        <v>128</v>
      </c>
    </row>
    <row r="4" spans="1:16" x14ac:dyDescent="0.35">
      <c r="A4" s="16" t="s">
        <v>120</v>
      </c>
      <c r="B4" s="17" t="s">
        <v>121</v>
      </c>
      <c r="C4" s="17" t="str">
        <f>Table_randat[[#This Row],[First Name]]&amp; " "&amp;Table_randat[[#This Row],[Last Name]]&amp; " "</f>
        <v xml:space="preserve">Frederick Hill </v>
      </c>
      <c r="D4" s="17" t="s">
        <v>53</v>
      </c>
      <c r="E4" s="17" t="s">
        <v>122</v>
      </c>
      <c r="F4" s="12" t="s">
        <v>123</v>
      </c>
      <c r="G4" s="17" t="s">
        <v>41</v>
      </c>
      <c r="H4" s="17" t="s">
        <v>124</v>
      </c>
      <c r="I4" s="18">
        <v>27</v>
      </c>
      <c r="J4" s="22">
        <v>183755.85</v>
      </c>
      <c r="K4" s="22">
        <f>Table_randat[[#This Row],[Salary]]*40%</f>
        <v>73502.340000000011</v>
      </c>
      <c r="L4" s="22">
        <f>Table_randat[[#This Row],[Salary]]*5.5%</f>
        <v>10106.571750000001</v>
      </c>
      <c r="M4" s="22">
        <f>Table_randat[[#This Row],[Salary]]+Table_randat[[#This Row],[Bonus]]+Table_randat[[#This Row],[Misc]]</f>
        <v>267364.76175000001</v>
      </c>
      <c r="N4" s="26">
        <f>ROUND(Table_randat[[#This Row],[Total]],0)</f>
        <v>267365</v>
      </c>
      <c r="O4" s="25">
        <f>ROUNDUP(Table_randat[[#This Row],[Total]],0)</f>
        <v>267365</v>
      </c>
      <c r="P4" s="28">
        <f>ROUNDDOWN(Table_randat[[#This Row],[Total]],0)</f>
        <v>267364</v>
      </c>
    </row>
    <row r="5" spans="1:16" x14ac:dyDescent="0.35">
      <c r="A5" s="16" t="s">
        <v>58</v>
      </c>
      <c r="B5" s="17" t="s">
        <v>76</v>
      </c>
      <c r="C5" s="17" t="str">
        <f>Table_randat[[#This Row],[First Name]]&amp; " "&amp;Table_randat[[#This Row],[Last Name]]&amp; " "</f>
        <v xml:space="preserve">William Casey </v>
      </c>
      <c r="D5" s="17" t="s">
        <v>53</v>
      </c>
      <c r="E5" s="17" t="s">
        <v>77</v>
      </c>
      <c r="F5" s="12" t="s">
        <v>78</v>
      </c>
      <c r="G5" s="17" t="s">
        <v>41</v>
      </c>
      <c r="H5" s="17" t="s">
        <v>79</v>
      </c>
      <c r="I5" s="18">
        <v>26</v>
      </c>
      <c r="J5" s="22">
        <v>109921.32</v>
      </c>
      <c r="K5" s="22">
        <f>Table_randat[[#This Row],[Salary]]*40%</f>
        <v>43968.528000000006</v>
      </c>
      <c r="L5" s="22">
        <f>Table_randat[[#This Row],[Salary]]*5.5%</f>
        <v>6045.6726000000008</v>
      </c>
      <c r="M5" s="22">
        <f>Table_randat[[#This Row],[Salary]]+Table_randat[[#This Row],[Bonus]]+Table_randat[[#This Row],[Misc]]</f>
        <v>159935.52059999999</v>
      </c>
      <c r="N5" s="26">
        <f>ROUND(Table_randat[[#This Row],[Total]],0)</f>
        <v>159936</v>
      </c>
      <c r="O5" s="26">
        <f>ROUNDUP(Table_randat[[#This Row],[Total]],0)</f>
        <v>159936</v>
      </c>
      <c r="P5" s="28">
        <f>ROUNDDOWN(Table_randat[[#This Row],[Total]],0)</f>
        <v>159935</v>
      </c>
    </row>
    <row r="6" spans="1:16" x14ac:dyDescent="0.35">
      <c r="A6" s="16" t="s">
        <v>80</v>
      </c>
      <c r="B6" s="17" t="s">
        <v>69</v>
      </c>
      <c r="C6" s="17" t="str">
        <f>Table_randat[[#This Row],[First Name]]&amp; " "&amp;Table_randat[[#This Row],[Last Name]]&amp; " "</f>
        <v xml:space="preserve">Adelaide Myers </v>
      </c>
      <c r="D6" s="17" t="s">
        <v>50</v>
      </c>
      <c r="E6" s="17" t="s">
        <v>81</v>
      </c>
      <c r="F6" s="12" t="s">
        <v>82</v>
      </c>
      <c r="G6" s="17" t="s">
        <v>41</v>
      </c>
      <c r="H6" s="17" t="s">
        <v>83</v>
      </c>
      <c r="I6" s="18">
        <v>25</v>
      </c>
      <c r="J6" s="22">
        <v>174463.46</v>
      </c>
      <c r="K6" s="22">
        <f>Table_randat[[#This Row],[Salary]]*40%</f>
        <v>69785.384000000005</v>
      </c>
      <c r="L6" s="22">
        <f>Table_randat[[#This Row],[Salary]]*5.5%</f>
        <v>9595.4902999999995</v>
      </c>
      <c r="M6" s="22">
        <f>Table_randat[[#This Row],[Salary]]+Table_randat[[#This Row],[Bonus]]+Table_randat[[#This Row],[Misc]]</f>
        <v>253844.33429999999</v>
      </c>
      <c r="N6" s="26">
        <f>ROUND(Table_randat[[#This Row],[Total]],0)</f>
        <v>253844</v>
      </c>
      <c r="O6" s="26">
        <f>ROUNDUP(Table_randat[[#This Row],[Total]],0)</f>
        <v>253845</v>
      </c>
      <c r="P6" s="28">
        <f>ROUNDDOWN(Table_randat[[#This Row],[Total]],0)</f>
        <v>253844</v>
      </c>
    </row>
    <row r="7" spans="1:16" x14ac:dyDescent="0.35">
      <c r="A7" s="16" t="s">
        <v>68</v>
      </c>
      <c r="B7" s="17" t="s">
        <v>69</v>
      </c>
      <c r="C7" s="17" t="str">
        <f>Table_randat[[#This Row],[First Name]]&amp; " "&amp;Table_randat[[#This Row],[Last Name]]&amp; " "</f>
        <v xml:space="preserve">Edith Myers </v>
      </c>
      <c r="D7" s="17" t="s">
        <v>50</v>
      </c>
      <c r="E7" s="17" t="s">
        <v>70</v>
      </c>
      <c r="F7" s="12" t="s">
        <v>71</v>
      </c>
      <c r="G7" s="17" t="s">
        <v>44</v>
      </c>
      <c r="H7" s="17" t="s">
        <v>60</v>
      </c>
      <c r="I7" s="18">
        <v>24</v>
      </c>
      <c r="J7" s="22">
        <v>145971.84</v>
      </c>
      <c r="K7" s="22">
        <f>Table_randat[[#This Row],[Salary]]*40%</f>
        <v>58388.736000000004</v>
      </c>
      <c r="L7" s="22">
        <f>Table_randat[[#This Row],[Salary]]*5.5%</f>
        <v>8028.4511999999995</v>
      </c>
      <c r="M7" s="22">
        <f>Table_randat[[#This Row],[Salary]]+Table_randat[[#This Row],[Bonus]]+Table_randat[[#This Row],[Misc]]</f>
        <v>212389.02720000001</v>
      </c>
      <c r="N7" s="26">
        <f>ROUND(Table_randat[[#This Row],[Total]],0)</f>
        <v>212389</v>
      </c>
      <c r="O7" s="26">
        <f>ROUNDUP(Table_randat[[#This Row],[Total]],0)</f>
        <v>212390</v>
      </c>
      <c r="P7" s="28">
        <f>ROUNDDOWN(Table_randat[[#This Row],[Total]],0)</f>
        <v>212389</v>
      </c>
    </row>
    <row r="8" spans="1:16" x14ac:dyDescent="0.35">
      <c r="A8" s="16" t="s">
        <v>64</v>
      </c>
      <c r="B8" s="17" t="s">
        <v>65</v>
      </c>
      <c r="C8" s="17" t="str">
        <f>Table_randat[[#This Row],[First Name]]&amp; " "&amp;Table_randat[[#This Row],[Last Name]]&amp; " "</f>
        <v xml:space="preserve">Samantha Elliott </v>
      </c>
      <c r="D8" s="17" t="s">
        <v>50</v>
      </c>
      <c r="E8" s="17" t="s">
        <v>66</v>
      </c>
      <c r="F8" s="12" t="s">
        <v>67</v>
      </c>
      <c r="G8" s="17" t="s">
        <v>57</v>
      </c>
      <c r="H8" s="17" t="s">
        <v>45</v>
      </c>
      <c r="I8" s="18">
        <v>23</v>
      </c>
      <c r="J8" s="22">
        <v>186054.38</v>
      </c>
      <c r="K8" s="22">
        <f>Table_randat[[#This Row],[Salary]]*40%</f>
        <v>74421.752000000008</v>
      </c>
      <c r="L8" s="22">
        <f>Table_randat[[#This Row],[Salary]]*5.5%</f>
        <v>10232.990900000001</v>
      </c>
      <c r="M8" s="22">
        <f>Table_randat[[#This Row],[Salary]]+Table_randat[[#This Row],[Bonus]]+Table_randat[[#This Row],[Misc]]</f>
        <v>270709.12290000002</v>
      </c>
      <c r="N8" s="26">
        <f>ROUND(Table_randat[[#This Row],[Total]],0)</f>
        <v>270709</v>
      </c>
      <c r="O8" s="26">
        <f>ROUNDUP(Table_randat[[#This Row],[Total]],0)</f>
        <v>270710</v>
      </c>
      <c r="P8" s="28">
        <f>ROUNDDOWN(Table_randat[[#This Row],[Total]],0)</f>
        <v>270709</v>
      </c>
    </row>
    <row r="9" spans="1:16" x14ac:dyDescent="0.35">
      <c r="A9" s="16" t="s">
        <v>93</v>
      </c>
      <c r="B9" s="17" t="s">
        <v>94</v>
      </c>
      <c r="C9" s="17" t="str">
        <f>Table_randat[[#This Row],[First Name]]&amp; " "&amp;Table_randat[[#This Row],[Last Name]]&amp; " "</f>
        <v xml:space="preserve">Sawyer Brooks </v>
      </c>
      <c r="D9" s="17" t="s">
        <v>53</v>
      </c>
      <c r="E9" s="17" t="s">
        <v>95</v>
      </c>
      <c r="F9" s="12" t="s">
        <v>96</v>
      </c>
      <c r="G9" s="17" t="s">
        <v>57</v>
      </c>
      <c r="H9" s="17" t="s">
        <v>42</v>
      </c>
      <c r="I9" s="18">
        <v>23</v>
      </c>
      <c r="J9" s="22">
        <v>119271.93</v>
      </c>
      <c r="K9" s="22">
        <f>Table_randat[[#This Row],[Salary]]*40%</f>
        <v>47708.771999999997</v>
      </c>
      <c r="L9" s="22">
        <f>Table_randat[[#This Row],[Salary]]*5.5%</f>
        <v>6559.95615</v>
      </c>
      <c r="M9" s="22">
        <f>Table_randat[[#This Row],[Salary]]+Table_randat[[#This Row],[Bonus]]+Table_randat[[#This Row],[Misc]]</f>
        <v>173540.65815</v>
      </c>
      <c r="N9" s="26">
        <f>ROUND(Table_randat[[#This Row],[Total]],0)</f>
        <v>173541</v>
      </c>
      <c r="O9" s="26">
        <f>ROUNDUP(Table_randat[[#This Row],[Total]],0)</f>
        <v>173541</v>
      </c>
      <c r="P9" s="28">
        <f>ROUNDDOWN(Table_randat[[#This Row],[Total]],0)</f>
        <v>173540</v>
      </c>
    </row>
    <row r="10" spans="1:16" x14ac:dyDescent="0.35">
      <c r="A10" s="16" t="s">
        <v>88</v>
      </c>
      <c r="B10" s="17" t="s">
        <v>89</v>
      </c>
      <c r="C10" s="17" t="str">
        <f>Table_randat[[#This Row],[First Name]]&amp; " "&amp;Table_randat[[#This Row],[Last Name]]&amp; " "</f>
        <v xml:space="preserve">Alina Walker </v>
      </c>
      <c r="D10" s="17" t="s">
        <v>50</v>
      </c>
      <c r="E10" s="17" t="s">
        <v>90</v>
      </c>
      <c r="F10" s="12" t="s">
        <v>91</v>
      </c>
      <c r="G10" s="17" t="s">
        <v>40</v>
      </c>
      <c r="H10" s="17" t="s">
        <v>92</v>
      </c>
      <c r="I10" s="18">
        <v>22</v>
      </c>
      <c r="J10" s="22">
        <v>122922.85</v>
      </c>
      <c r="K10" s="22">
        <f>Table_randat[[#This Row],[Salary]]*40%</f>
        <v>49169.140000000007</v>
      </c>
      <c r="L10" s="22">
        <f>Table_randat[[#This Row],[Salary]]*5.5%</f>
        <v>6760.7567500000005</v>
      </c>
      <c r="M10" s="22">
        <f>Table_randat[[#This Row],[Salary]]+Table_randat[[#This Row],[Bonus]]+Table_randat[[#This Row],[Misc]]</f>
        <v>178852.74675000002</v>
      </c>
      <c r="N10" s="26">
        <f>ROUND(Table_randat[[#This Row],[Total]],0)</f>
        <v>178853</v>
      </c>
      <c r="O10" s="26">
        <f>ROUNDUP(Table_randat[[#This Row],[Total]],0)</f>
        <v>178853</v>
      </c>
      <c r="P10" s="28">
        <f>ROUNDDOWN(Table_randat[[#This Row],[Total]],0)</f>
        <v>178852</v>
      </c>
    </row>
    <row r="11" spans="1:16" x14ac:dyDescent="0.35">
      <c r="A11" s="16" t="s">
        <v>97</v>
      </c>
      <c r="B11" s="17" t="s">
        <v>59</v>
      </c>
      <c r="C11" s="17" t="str">
        <f>Table_randat[[#This Row],[First Name]]&amp; " "&amp;Table_randat[[#This Row],[Last Name]]&amp; " "</f>
        <v xml:space="preserve">Adrian Murphy </v>
      </c>
      <c r="D11" s="17" t="s">
        <v>53</v>
      </c>
      <c r="E11" s="17" t="s">
        <v>98</v>
      </c>
      <c r="F11" s="12" t="s">
        <v>99</v>
      </c>
      <c r="G11" s="17" t="s">
        <v>44</v>
      </c>
      <c r="H11" s="17" t="s">
        <v>100</v>
      </c>
      <c r="I11" s="18">
        <v>19</v>
      </c>
      <c r="J11" s="22">
        <v>45153.43</v>
      </c>
      <c r="K11" s="22">
        <f>Table_randat[[#This Row],[Salary]]*40%</f>
        <v>18061.371999999999</v>
      </c>
      <c r="L11" s="22">
        <f>Table_randat[[#This Row],[Salary]]*5.5%</f>
        <v>2483.4386500000001</v>
      </c>
      <c r="M11" s="22">
        <f>Table_randat[[#This Row],[Salary]]+Table_randat[[#This Row],[Bonus]]+Table_randat[[#This Row],[Misc]]</f>
        <v>65698.240649999992</v>
      </c>
      <c r="N11" s="26">
        <f>ROUND(Table_randat[[#This Row],[Total]],0)</f>
        <v>65698</v>
      </c>
      <c r="O11" s="26">
        <f>ROUNDUP(Table_randat[[#This Row],[Total]],0)</f>
        <v>65699</v>
      </c>
      <c r="P11" s="28">
        <f>ROUNDDOWN(Table_randat[[#This Row],[Total]],0)</f>
        <v>65698</v>
      </c>
    </row>
    <row r="12" spans="1:16" x14ac:dyDescent="0.35">
      <c r="A12" s="16" t="s">
        <v>106</v>
      </c>
      <c r="B12" s="17" t="s">
        <v>52</v>
      </c>
      <c r="C12" s="17" t="str">
        <f>Table_randat[[#This Row],[First Name]]&amp; " "&amp;Table_randat[[#This Row],[Last Name]]&amp; " "</f>
        <v xml:space="preserve">Myra Cole </v>
      </c>
      <c r="D12" s="17" t="s">
        <v>50</v>
      </c>
      <c r="E12" s="17" t="s">
        <v>54</v>
      </c>
      <c r="F12" s="12" t="s">
        <v>107</v>
      </c>
      <c r="G12" s="17" t="s">
        <v>44</v>
      </c>
      <c r="H12" s="17" t="s">
        <v>43</v>
      </c>
      <c r="I12" s="18">
        <v>13</v>
      </c>
      <c r="J12" s="22">
        <v>168451.68</v>
      </c>
      <c r="K12" s="22">
        <f>Table_randat[[#This Row],[Salary]]*40%</f>
        <v>67380.672000000006</v>
      </c>
      <c r="L12" s="22">
        <f>Table_randat[[#This Row],[Salary]]*5.5%</f>
        <v>9264.8423999999995</v>
      </c>
      <c r="M12" s="22">
        <f>Table_randat[[#This Row],[Salary]]+Table_randat[[#This Row],[Bonus]]+Table_randat[[#This Row],[Misc]]</f>
        <v>245097.19440000001</v>
      </c>
      <c r="N12" s="26">
        <f>ROUND(Table_randat[[#This Row],[Total]],0)</f>
        <v>245097</v>
      </c>
      <c r="O12" s="26">
        <f>ROUNDUP(Table_randat[[#This Row],[Total]],0)</f>
        <v>245098</v>
      </c>
      <c r="P12" s="28">
        <f>ROUNDDOWN(Table_randat[[#This Row],[Total]],0)</f>
        <v>245097</v>
      </c>
    </row>
    <row r="13" spans="1:16" x14ac:dyDescent="0.35">
      <c r="A13" s="16" t="s">
        <v>101</v>
      </c>
      <c r="B13" s="17" t="s">
        <v>102</v>
      </c>
      <c r="C13" s="17" t="str">
        <f>Table_randat[[#This Row],[First Name]]&amp; " "&amp;Table_randat[[#This Row],[Last Name]]&amp; " "</f>
        <v xml:space="preserve">Maximilian Carter </v>
      </c>
      <c r="D13" s="17" t="s">
        <v>53</v>
      </c>
      <c r="E13" s="17" t="s">
        <v>103</v>
      </c>
      <c r="F13" s="12" t="s">
        <v>104</v>
      </c>
      <c r="G13" s="17" t="s">
        <v>51</v>
      </c>
      <c r="H13" s="17" t="s">
        <v>105</v>
      </c>
      <c r="I13" s="18">
        <v>12</v>
      </c>
      <c r="J13" s="22">
        <v>42271.43</v>
      </c>
      <c r="K13" s="22">
        <f>Table_randat[[#This Row],[Salary]]*40%</f>
        <v>16908.572</v>
      </c>
      <c r="L13" s="22">
        <f>Table_randat[[#This Row],[Salary]]*5.5%</f>
        <v>2324.9286499999998</v>
      </c>
      <c r="M13" s="22">
        <f>Table_randat[[#This Row],[Salary]]+Table_randat[[#This Row],[Bonus]]+Table_randat[[#This Row],[Misc]]</f>
        <v>61504.930650000002</v>
      </c>
      <c r="N13" s="26">
        <f>ROUND(Table_randat[[#This Row],[Total]],0)</f>
        <v>61505</v>
      </c>
      <c r="O13" s="26">
        <f>ROUNDUP(Table_randat[[#This Row],[Total]],0)</f>
        <v>61505</v>
      </c>
      <c r="P13" s="28">
        <f>ROUNDDOWN(Table_randat[[#This Row],[Total]],0)</f>
        <v>61504</v>
      </c>
    </row>
    <row r="14" spans="1:16" x14ac:dyDescent="0.35">
      <c r="A14" s="16" t="s">
        <v>84</v>
      </c>
      <c r="B14" s="17" t="s">
        <v>55</v>
      </c>
      <c r="C14" s="17" t="str">
        <f>Table_randat[[#This Row],[First Name]]&amp; " "&amp;Table_randat[[#This Row],[Last Name]]&amp; " "</f>
        <v xml:space="preserve">Paul Wilson </v>
      </c>
      <c r="D14" s="17" t="s">
        <v>53</v>
      </c>
      <c r="E14" s="17" t="s">
        <v>85</v>
      </c>
      <c r="F14" s="12" t="s">
        <v>86</v>
      </c>
      <c r="G14" s="17" t="s">
        <v>40</v>
      </c>
      <c r="H14" s="17" t="s">
        <v>87</v>
      </c>
      <c r="I14" s="18">
        <v>9</v>
      </c>
      <c r="J14" s="22">
        <v>107593.64</v>
      </c>
      <c r="K14" s="22">
        <f>Table_randat[[#This Row],[Salary]]*40%</f>
        <v>43037.456000000006</v>
      </c>
      <c r="L14" s="22">
        <f>Table_randat[[#This Row],[Salary]]*5.5%</f>
        <v>5917.6502</v>
      </c>
      <c r="M14" s="22">
        <f>Table_randat[[#This Row],[Salary]]+Table_randat[[#This Row],[Bonus]]+Table_randat[[#This Row],[Misc]]</f>
        <v>156548.74620000002</v>
      </c>
      <c r="N14" s="26">
        <f>ROUND(Table_randat[[#This Row],[Total]],0)</f>
        <v>156549</v>
      </c>
      <c r="O14" s="26">
        <f>ROUNDUP(Table_randat[[#This Row],[Total]],0)</f>
        <v>156549</v>
      </c>
      <c r="P14" s="28">
        <f>ROUNDDOWN(Table_randat[[#This Row],[Total]],0)</f>
        <v>156548</v>
      </c>
    </row>
    <row r="15" spans="1:16" x14ac:dyDescent="0.35">
      <c r="A15" s="16" t="s">
        <v>46</v>
      </c>
      <c r="B15" s="17" t="s">
        <v>116</v>
      </c>
      <c r="C15" s="17" t="str">
        <f>Table_randat[[#This Row],[First Name]]&amp; " "&amp;Table_randat[[#This Row],[Last Name]]&amp; " "</f>
        <v xml:space="preserve">Tara Spencer </v>
      </c>
      <c r="D15" s="17" t="s">
        <v>50</v>
      </c>
      <c r="E15" s="17" t="s">
        <v>117</v>
      </c>
      <c r="F15" s="12" t="s">
        <v>118</v>
      </c>
      <c r="G15" s="17" t="s">
        <v>40</v>
      </c>
      <c r="H15" s="17" t="s">
        <v>119</v>
      </c>
      <c r="I15" s="18">
        <v>6</v>
      </c>
      <c r="J15" s="22">
        <v>107391.33</v>
      </c>
      <c r="K15" s="22">
        <f>Table_randat[[#This Row],[Salary]]*40%</f>
        <v>42956.532000000007</v>
      </c>
      <c r="L15" s="22">
        <f>Table_randat[[#This Row],[Salary]]*5.5%</f>
        <v>5906.52315</v>
      </c>
      <c r="M15" s="22">
        <f>Table_randat[[#This Row],[Salary]]+Table_randat[[#This Row],[Bonus]]+Table_randat[[#This Row],[Misc]]</f>
        <v>156254.38515000002</v>
      </c>
      <c r="N15" s="26">
        <f>ROUND(Table_randat[[#This Row],[Total]],0)</f>
        <v>156254</v>
      </c>
      <c r="O15" s="26">
        <f>ROUNDUP(Table_randat[[#This Row],[Total]],0)</f>
        <v>156255</v>
      </c>
      <c r="P15" s="28">
        <f>ROUNDDOWN(Table_randat[[#This Row],[Total]],0)</f>
        <v>156254</v>
      </c>
    </row>
    <row r="16" spans="1:16" x14ac:dyDescent="0.35">
      <c r="A16" s="16" t="s">
        <v>108</v>
      </c>
      <c r="B16" s="17" t="s">
        <v>56</v>
      </c>
      <c r="C16" s="17" t="str">
        <f>Table_randat[[#This Row],[First Name]]&amp; " "&amp;Table_randat[[#This Row],[Last Name]]&amp; " "</f>
        <v xml:space="preserve">Roman Stewart </v>
      </c>
      <c r="D16" s="17" t="s">
        <v>53</v>
      </c>
      <c r="E16" s="17" t="s">
        <v>109</v>
      </c>
      <c r="F16" s="12" t="s">
        <v>110</v>
      </c>
      <c r="G16" s="17" t="s">
        <v>40</v>
      </c>
      <c r="H16" s="17" t="s">
        <v>105</v>
      </c>
      <c r="I16" s="18">
        <v>4</v>
      </c>
      <c r="J16" s="22">
        <v>76168.88</v>
      </c>
      <c r="K16" s="22">
        <f>Table_randat[[#This Row],[Salary]]*40%</f>
        <v>30467.552000000003</v>
      </c>
      <c r="L16" s="22">
        <f>Table_randat[[#This Row],[Salary]]*5.5%</f>
        <v>4189.2884000000004</v>
      </c>
      <c r="M16" s="22">
        <f>Table_randat[[#This Row],[Salary]]+Table_randat[[#This Row],[Bonus]]+Table_randat[[#This Row],[Misc]]</f>
        <v>110825.72040000001</v>
      </c>
      <c r="N16" s="26">
        <f>ROUND(Table_randat[[#This Row],[Total]],0)</f>
        <v>110826</v>
      </c>
      <c r="O16" s="26">
        <f>ROUNDUP(Table_randat[[#This Row],[Total]],0)</f>
        <v>110826</v>
      </c>
      <c r="P16" s="28">
        <f>ROUNDDOWN(Table_randat[[#This Row],[Total]],0)</f>
        <v>110825</v>
      </c>
    </row>
    <row r="17" spans="1:16" x14ac:dyDescent="0.35">
      <c r="A17" s="16" t="s">
        <v>72</v>
      </c>
      <c r="B17" s="17" t="s">
        <v>61</v>
      </c>
      <c r="C17" s="17" t="str">
        <f>Table_randat[[#This Row],[First Name]]&amp; " "&amp;Table_randat[[#This Row],[Last Name]]&amp; " "</f>
        <v xml:space="preserve">Daisy Cameron </v>
      </c>
      <c r="D17" s="17" t="s">
        <v>50</v>
      </c>
      <c r="E17" s="17" t="s">
        <v>73</v>
      </c>
      <c r="F17" s="12" t="s">
        <v>74</v>
      </c>
      <c r="G17" s="17" t="s">
        <v>40</v>
      </c>
      <c r="H17" s="17" t="s">
        <v>75</v>
      </c>
      <c r="I17" s="18">
        <v>3</v>
      </c>
      <c r="J17" s="22">
        <v>138356.12</v>
      </c>
      <c r="K17" s="22">
        <f>Table_randat[[#This Row],[Salary]]*40%</f>
        <v>55342.448000000004</v>
      </c>
      <c r="L17" s="22">
        <f>Table_randat[[#This Row],[Salary]]*5.5%</f>
        <v>7609.5865999999996</v>
      </c>
      <c r="M17" s="22">
        <f>Table_randat[[#This Row],[Salary]]+Table_randat[[#This Row],[Bonus]]+Table_randat[[#This Row],[Misc]]</f>
        <v>201308.15460000001</v>
      </c>
      <c r="N17" s="26">
        <f>ROUND(Table_randat[[#This Row],[Total]],0)</f>
        <v>201308</v>
      </c>
      <c r="O17" s="26">
        <f>ROUNDUP(Table_randat[[#This Row],[Total]],0)</f>
        <v>201309</v>
      </c>
      <c r="P17" s="28">
        <f>ROUNDDOWN(Table_randat[[#This Row],[Total]],0)</f>
        <v>201308</v>
      </c>
    </row>
    <row r="18" spans="1:16" x14ac:dyDescent="0.35">
      <c r="A18" s="19" t="s">
        <v>111</v>
      </c>
      <c r="B18" s="20" t="s">
        <v>112</v>
      </c>
      <c r="C18" s="17" t="str">
        <f>Table_randat[[#This Row],[First Name]]&amp; " "&amp;Table_randat[[#This Row],[Last Name]]&amp; " "</f>
        <v xml:space="preserve">Eric Kelley </v>
      </c>
      <c r="D18" s="20" t="s">
        <v>53</v>
      </c>
      <c r="E18" s="20" t="s">
        <v>113</v>
      </c>
      <c r="F18" s="24" t="s">
        <v>114</v>
      </c>
      <c r="G18" s="20" t="s">
        <v>57</v>
      </c>
      <c r="H18" s="20" t="s">
        <v>115</v>
      </c>
      <c r="I18" s="21">
        <v>1</v>
      </c>
      <c r="J18" s="23">
        <v>89825.79</v>
      </c>
      <c r="K18" s="22">
        <f>Table_randat[[#This Row],[Salary]]*40%</f>
        <v>35930.315999999999</v>
      </c>
      <c r="L18" s="23">
        <f>Table_randat[[#This Row],[Salary]]*5.5%</f>
        <v>4940.4184500000001</v>
      </c>
      <c r="M18" s="23">
        <f>Table_randat[[#This Row],[Salary]]+Table_randat[[#This Row],[Bonus]]+Table_randat[[#This Row],[Misc]]</f>
        <v>130696.52445</v>
      </c>
      <c r="N18" s="26">
        <f>ROUND(Table_randat[[#This Row],[Total]],0)</f>
        <v>130697</v>
      </c>
      <c r="O18" s="26">
        <f>ROUNDUP(Table_randat[[#This Row],[Total]],0)</f>
        <v>130697</v>
      </c>
      <c r="P18" s="28">
        <f>ROUNDDOWN(Table_randat[[#This Row],[Total]],0)</f>
        <v>130696</v>
      </c>
    </row>
    <row r="20" spans="1:16" x14ac:dyDescent="0.35">
      <c r="K20" s="27"/>
    </row>
  </sheetData>
  <mergeCells count="1">
    <mergeCell ref="A1:P2"/>
  </mergeCells>
  <phoneticPr fontId="2" type="noConversion"/>
  <pageMargins left="0.7" right="0.7" top="0.75" bottom="0.75" header="0.3" footer="0.3"/>
  <pageSetup scale="35"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2DA63-BA86-4CFF-B6A3-516B59D5B99C}">
  <sheetPr>
    <tabColor theme="8"/>
  </sheetPr>
  <dimension ref="A1:O32"/>
  <sheetViews>
    <sheetView topLeftCell="B4" workbookViewId="0">
      <selection activeCell="I4" sqref="I4:N12"/>
    </sheetView>
  </sheetViews>
  <sheetFormatPr defaultRowHeight="15" x14ac:dyDescent="0.35"/>
  <cols>
    <col min="3" max="3" width="12.88671875" bestFit="1" customWidth="1"/>
    <col min="4" max="4" width="16.5546875" bestFit="1" customWidth="1"/>
    <col min="5" max="5" width="12.5546875" bestFit="1" customWidth="1"/>
    <col min="6" max="6" width="15.6640625" bestFit="1" customWidth="1"/>
    <col min="7" max="7" width="29.6640625" bestFit="1" customWidth="1"/>
    <col min="8" max="8" width="11" bestFit="1" customWidth="1"/>
    <col min="9" max="9" width="8.6640625" bestFit="1" customWidth="1"/>
    <col min="10" max="10" width="6.44140625" bestFit="1" customWidth="1"/>
    <col min="12" max="12" width="15.5546875" bestFit="1" customWidth="1"/>
    <col min="14" max="14" width="18.33203125" bestFit="1" customWidth="1"/>
  </cols>
  <sheetData>
    <row r="1" spans="1:15" x14ac:dyDescent="0.35">
      <c r="A1" s="49" t="s">
        <v>145</v>
      </c>
      <c r="B1" s="50"/>
      <c r="C1" s="50"/>
      <c r="D1" s="50"/>
      <c r="E1" s="50"/>
      <c r="F1" s="50"/>
      <c r="G1" s="50"/>
      <c r="H1" s="50"/>
      <c r="I1" s="50"/>
      <c r="J1" s="50"/>
      <c r="K1" s="50"/>
      <c r="L1" s="50"/>
      <c r="M1" s="50"/>
      <c r="N1" s="50"/>
      <c r="O1" s="50"/>
    </row>
    <row r="2" spans="1:15" x14ac:dyDescent="0.35">
      <c r="A2" s="50"/>
      <c r="B2" s="50"/>
      <c r="C2" s="50"/>
      <c r="D2" s="50"/>
      <c r="E2" s="50"/>
      <c r="F2" s="50"/>
      <c r="G2" s="50"/>
      <c r="H2" s="50"/>
      <c r="I2" s="50"/>
      <c r="J2" s="50"/>
      <c r="K2" s="50"/>
      <c r="L2" s="50"/>
      <c r="M2" s="50"/>
      <c r="N2" s="50"/>
      <c r="O2" s="50"/>
    </row>
    <row r="4" spans="1:15" x14ac:dyDescent="0.35">
      <c r="C4" s="30" t="s">
        <v>133</v>
      </c>
      <c r="D4" s="30" t="s">
        <v>134</v>
      </c>
      <c r="E4" s="30" t="s">
        <v>135</v>
      </c>
      <c r="F4" s="30" t="s">
        <v>136</v>
      </c>
      <c r="G4" s="30" t="s">
        <v>137</v>
      </c>
      <c r="I4" s="33"/>
      <c r="J4" s="34" t="s">
        <v>146</v>
      </c>
      <c r="K4" s="33"/>
      <c r="L4" s="33" t="s">
        <v>147</v>
      </c>
      <c r="M4" s="33"/>
      <c r="N4" s="33" t="s">
        <v>148</v>
      </c>
    </row>
    <row r="5" spans="1:15" x14ac:dyDescent="0.35">
      <c r="C5" s="31" t="s">
        <v>138</v>
      </c>
      <c r="D5" s="29">
        <v>84</v>
      </c>
      <c r="E5" s="29">
        <v>15</v>
      </c>
      <c r="F5" s="32">
        <v>15</v>
      </c>
      <c r="G5" s="32">
        <f>(D5*F5)+(F5*E5)</f>
        <v>1485</v>
      </c>
      <c r="I5" s="33" t="s">
        <v>149</v>
      </c>
      <c r="J5" s="27">
        <v>12</v>
      </c>
      <c r="L5" s="27">
        <v>14</v>
      </c>
      <c r="N5" s="27">
        <v>12.96</v>
      </c>
    </row>
    <row r="6" spans="1:15" x14ac:dyDescent="0.35">
      <c r="C6" s="31" t="s">
        <v>139</v>
      </c>
      <c r="D6" s="29">
        <v>54</v>
      </c>
      <c r="E6" s="29">
        <v>9</v>
      </c>
      <c r="F6" s="32">
        <v>18</v>
      </c>
      <c r="G6" s="32">
        <f t="shared" ref="G6:G11" si="0">(D6*F6)+(F6*E6)</f>
        <v>1134</v>
      </c>
      <c r="I6" s="33" t="s">
        <v>150</v>
      </c>
      <c r="J6" s="27">
        <v>15</v>
      </c>
      <c r="L6" s="27">
        <v>16</v>
      </c>
      <c r="N6" s="27">
        <v>16.650000000000002</v>
      </c>
    </row>
    <row r="7" spans="1:15" x14ac:dyDescent="0.35">
      <c r="C7" s="31" t="s">
        <v>140</v>
      </c>
      <c r="D7" s="29">
        <v>36</v>
      </c>
      <c r="E7" s="29">
        <v>17</v>
      </c>
      <c r="F7" s="32">
        <v>16</v>
      </c>
      <c r="G7" s="32">
        <f t="shared" si="0"/>
        <v>848</v>
      </c>
      <c r="I7" s="33" t="s">
        <v>151</v>
      </c>
      <c r="J7" s="27">
        <v>16</v>
      </c>
      <c r="L7" s="27">
        <v>20</v>
      </c>
      <c r="N7" s="27">
        <v>16.16</v>
      </c>
    </row>
    <row r="8" spans="1:15" x14ac:dyDescent="0.35">
      <c r="C8" s="31" t="s">
        <v>141</v>
      </c>
      <c r="D8" s="29">
        <v>48</v>
      </c>
      <c r="E8" s="29">
        <v>8</v>
      </c>
      <c r="F8" s="32">
        <v>22</v>
      </c>
      <c r="G8" s="32">
        <f t="shared" si="0"/>
        <v>1232</v>
      </c>
      <c r="I8" s="33" t="s">
        <v>152</v>
      </c>
      <c r="J8" s="27">
        <v>15</v>
      </c>
      <c r="L8" s="27">
        <v>16</v>
      </c>
      <c r="N8" s="27">
        <v>16.05</v>
      </c>
    </row>
    <row r="9" spans="1:15" x14ac:dyDescent="0.35">
      <c r="C9" s="31" t="s">
        <v>142</v>
      </c>
      <c r="D9" s="29">
        <v>62</v>
      </c>
      <c r="E9" s="29">
        <v>10</v>
      </c>
      <c r="F9" s="32">
        <v>14</v>
      </c>
      <c r="G9" s="32">
        <f t="shared" si="0"/>
        <v>1008</v>
      </c>
      <c r="I9" s="33" t="s">
        <v>153</v>
      </c>
      <c r="J9" s="27">
        <v>19</v>
      </c>
      <c r="L9" s="27">
        <v>21</v>
      </c>
      <c r="N9" s="27">
        <v>20.71</v>
      </c>
    </row>
    <row r="10" spans="1:15" x14ac:dyDescent="0.35">
      <c r="C10" s="31" t="s">
        <v>143</v>
      </c>
      <c r="D10" s="29">
        <v>22</v>
      </c>
      <c r="E10" s="29">
        <v>23</v>
      </c>
      <c r="F10" s="32">
        <v>23</v>
      </c>
      <c r="G10" s="32">
        <f t="shared" si="0"/>
        <v>1035</v>
      </c>
      <c r="I10" s="33" t="s">
        <v>154</v>
      </c>
      <c r="J10" s="27">
        <v>23</v>
      </c>
      <c r="L10" s="27">
        <v>26</v>
      </c>
      <c r="N10" s="27">
        <v>25.3</v>
      </c>
    </row>
    <row r="11" spans="1:15" x14ac:dyDescent="0.35">
      <c r="C11" s="31" t="s">
        <v>144</v>
      </c>
      <c r="D11" s="29">
        <v>11</v>
      </c>
      <c r="E11" s="29">
        <v>19</v>
      </c>
      <c r="F11" s="32">
        <v>18</v>
      </c>
      <c r="G11" s="32">
        <f t="shared" si="0"/>
        <v>540</v>
      </c>
      <c r="I11" s="33" t="s">
        <v>155</v>
      </c>
      <c r="J11" s="27">
        <v>26</v>
      </c>
      <c r="L11" s="27">
        <v>31</v>
      </c>
      <c r="N11" s="27">
        <v>29.639999999999997</v>
      </c>
    </row>
    <row r="12" spans="1:15" x14ac:dyDescent="0.35">
      <c r="I12" s="33" t="s">
        <v>156</v>
      </c>
      <c r="J12" s="27">
        <v>17</v>
      </c>
      <c r="L12" s="27">
        <v>19</v>
      </c>
      <c r="N12" s="27">
        <v>22.1</v>
      </c>
    </row>
    <row r="15" spans="1:15" x14ac:dyDescent="0.35">
      <c r="C15" s="37" t="s">
        <v>36</v>
      </c>
      <c r="D15" s="37" t="s">
        <v>177</v>
      </c>
      <c r="E15" s="37" t="s">
        <v>37</v>
      </c>
      <c r="F15" s="37" t="s">
        <v>178</v>
      </c>
      <c r="G15" s="37" t="s">
        <v>48</v>
      </c>
      <c r="I15" s="36" t="s">
        <v>194</v>
      </c>
    </row>
    <row r="16" spans="1:15" x14ac:dyDescent="0.35">
      <c r="C16" s="35" t="s">
        <v>157</v>
      </c>
      <c r="D16" s="35" t="s">
        <v>179</v>
      </c>
      <c r="E16" s="35" t="s">
        <v>158</v>
      </c>
      <c r="F16" s="35">
        <v>1</v>
      </c>
      <c r="G16" s="35" t="s">
        <v>333</v>
      </c>
      <c r="I16" s="35" t="s">
        <v>195</v>
      </c>
    </row>
    <row r="17" spans="3:9" x14ac:dyDescent="0.35">
      <c r="C17" s="35" t="s">
        <v>159</v>
      </c>
      <c r="D17" s="35" t="s">
        <v>180</v>
      </c>
      <c r="E17" s="35" t="s">
        <v>160</v>
      </c>
      <c r="F17" s="35">
        <v>7</v>
      </c>
      <c r="G17" s="35" t="s">
        <v>334</v>
      </c>
      <c r="I17" s="35" t="s">
        <v>196</v>
      </c>
    </row>
    <row r="18" spans="3:9" x14ac:dyDescent="0.35">
      <c r="C18" s="35" t="s">
        <v>161</v>
      </c>
      <c r="D18" s="35" t="s">
        <v>181</v>
      </c>
      <c r="E18" s="35" t="s">
        <v>162</v>
      </c>
      <c r="F18" s="35">
        <v>2</v>
      </c>
      <c r="G18" s="35" t="s">
        <v>335</v>
      </c>
      <c r="I18" s="35" t="s">
        <v>197</v>
      </c>
    </row>
    <row r="19" spans="3:9" x14ac:dyDescent="0.35">
      <c r="C19" s="35" t="s">
        <v>163</v>
      </c>
      <c r="D19" s="35" t="s">
        <v>182</v>
      </c>
      <c r="E19" s="35" t="s">
        <v>164</v>
      </c>
      <c r="F19" s="35">
        <v>15</v>
      </c>
      <c r="G19" s="35" t="s">
        <v>336</v>
      </c>
      <c r="I19" s="35" t="s">
        <v>198</v>
      </c>
    </row>
    <row r="20" spans="3:9" x14ac:dyDescent="0.35">
      <c r="C20" s="35" t="s">
        <v>165</v>
      </c>
      <c r="D20" s="35" t="s">
        <v>183</v>
      </c>
      <c r="E20" s="35" t="s">
        <v>166</v>
      </c>
      <c r="F20" s="35">
        <v>5</v>
      </c>
      <c r="G20" s="35" t="s">
        <v>337</v>
      </c>
    </row>
    <row r="21" spans="3:9" x14ac:dyDescent="0.35">
      <c r="C21" s="35" t="s">
        <v>167</v>
      </c>
      <c r="D21" s="35" t="s">
        <v>184</v>
      </c>
      <c r="E21" s="35" t="s">
        <v>168</v>
      </c>
      <c r="F21" s="35">
        <v>14</v>
      </c>
      <c r="G21" s="35" t="s">
        <v>338</v>
      </c>
      <c r="I21" s="35" t="s">
        <v>199</v>
      </c>
    </row>
    <row r="22" spans="3:9" x14ac:dyDescent="0.35">
      <c r="C22" s="35" t="s">
        <v>169</v>
      </c>
      <c r="D22" s="35" t="s">
        <v>185</v>
      </c>
      <c r="E22" s="35" t="s">
        <v>170</v>
      </c>
      <c r="F22" s="35">
        <v>5</v>
      </c>
      <c r="G22" s="35" t="s">
        <v>339</v>
      </c>
    </row>
    <row r="23" spans="3:9" x14ac:dyDescent="0.35">
      <c r="C23" s="35" t="s">
        <v>171</v>
      </c>
      <c r="D23" s="35" t="s">
        <v>186</v>
      </c>
      <c r="E23" s="35" t="s">
        <v>172</v>
      </c>
      <c r="F23" s="35">
        <v>4</v>
      </c>
      <c r="G23" s="35" t="s">
        <v>340</v>
      </c>
    </row>
    <row r="24" spans="3:9" x14ac:dyDescent="0.35">
      <c r="C24" s="35" t="s">
        <v>173</v>
      </c>
      <c r="D24" s="35" t="s">
        <v>187</v>
      </c>
      <c r="E24" s="35" t="s">
        <v>174</v>
      </c>
      <c r="F24" s="35">
        <v>17</v>
      </c>
      <c r="G24" s="35" t="s">
        <v>341</v>
      </c>
    </row>
    <row r="25" spans="3:9" x14ac:dyDescent="0.35">
      <c r="C25" s="35" t="s">
        <v>175</v>
      </c>
      <c r="D25" s="35" t="s">
        <v>188</v>
      </c>
      <c r="E25" s="35" t="s">
        <v>176</v>
      </c>
      <c r="F25" s="35">
        <v>9</v>
      </c>
      <c r="G25" s="35" t="s">
        <v>342</v>
      </c>
    </row>
    <row r="27" spans="3:9" x14ac:dyDescent="0.35">
      <c r="C27" t="s">
        <v>49</v>
      </c>
    </row>
    <row r="28" spans="3:9" x14ac:dyDescent="0.35">
      <c r="C28">
        <v>9818161412</v>
      </c>
      <c r="D28" t="s">
        <v>189</v>
      </c>
    </row>
    <row r="29" spans="3:9" x14ac:dyDescent="0.35">
      <c r="C29">
        <v>9841424344</v>
      </c>
      <c r="D29" t="s">
        <v>190</v>
      </c>
    </row>
    <row r="30" spans="3:9" x14ac:dyDescent="0.35">
      <c r="C30">
        <v>9845464748</v>
      </c>
      <c r="D30" t="s">
        <v>191</v>
      </c>
    </row>
    <row r="31" spans="3:9" x14ac:dyDescent="0.35">
      <c r="C31">
        <v>9828384858</v>
      </c>
      <c r="D31" t="s">
        <v>192</v>
      </c>
    </row>
    <row r="32" spans="3:9" x14ac:dyDescent="0.35">
      <c r="C32">
        <v>9851213141</v>
      </c>
      <c r="D32" t="s">
        <v>193</v>
      </c>
    </row>
  </sheetData>
  <mergeCells count="1">
    <mergeCell ref="A1:O2"/>
  </mergeCells>
  <phoneticPr fontId="2" type="noConversion"/>
  <hyperlinks>
    <hyperlink ref="I21" r:id="rId1" xr:uid="{D061ADBE-2EC6-4F5C-97B8-0B44BBA44D13}"/>
    <hyperlink ref="I16" location="'L01'!A1" display="WS1" xr:uid="{0F8FD778-6E2B-4A90-B7BA-8FB9629CA7C4}"/>
    <hyperlink ref="I17" location="Revenue" display="WS2" xr:uid="{FA9C6804-E6B1-4B3A-ADFF-8A07D9E28B9A}"/>
    <hyperlink ref="I18" location="Flash" display="WS3" xr:uid="{B5D09F69-BFE9-4D26-9DD2-2244605E8487}"/>
    <hyperlink ref="I19" location="SpecialPaste" display="WS4" xr:uid="{85977700-F433-4149-9286-5FA7E4C84070}"/>
  </hyperlinks>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BA9A-89D9-4722-8F8E-E02F06391F5D}">
  <sheetPr>
    <tabColor rgb="FFFF0000"/>
  </sheetPr>
  <dimension ref="A1:R59"/>
  <sheetViews>
    <sheetView topLeftCell="A52" workbookViewId="0">
      <selection activeCell="B45" sqref="B45"/>
    </sheetView>
  </sheetViews>
  <sheetFormatPr defaultRowHeight="15" x14ac:dyDescent="0.35"/>
  <cols>
    <col min="1" max="1" width="24.44140625" bestFit="1" customWidth="1"/>
    <col min="2" max="2" width="24.44140625" style="27" bestFit="1" customWidth="1"/>
    <col min="3" max="3" width="12.5546875" style="27" customWidth="1"/>
    <col min="4" max="5" width="10.6640625" style="27" bestFit="1" customWidth="1"/>
    <col min="6" max="6" width="12" style="27" customWidth="1"/>
    <col min="7" max="7" width="11.5546875" style="27" customWidth="1"/>
    <col min="8" max="8" width="11" style="27" bestFit="1" customWidth="1"/>
    <col min="10" max="10" width="24.44140625" bestFit="1" customWidth="1"/>
    <col min="11" max="11" width="12.6640625" bestFit="1" customWidth="1"/>
    <col min="12" max="12" width="10.109375" bestFit="1" customWidth="1"/>
    <col min="13" max="13" width="12.109375" bestFit="1" customWidth="1"/>
    <col min="14" max="14" width="10.109375" bestFit="1" customWidth="1"/>
    <col min="15" max="15" width="12.109375" bestFit="1" customWidth="1"/>
    <col min="16" max="16" width="10.6640625" bestFit="1" customWidth="1"/>
    <col min="17" max="17" width="9.88671875" bestFit="1" customWidth="1"/>
    <col min="18" max="18" width="8.21875" bestFit="1" customWidth="1"/>
  </cols>
  <sheetData>
    <row r="1" spans="1:18" ht="15" customHeight="1" x14ac:dyDescent="0.35">
      <c r="A1" s="54" t="s">
        <v>200</v>
      </c>
      <c r="B1" s="55"/>
      <c r="C1" s="55"/>
      <c r="D1" s="55"/>
      <c r="E1" s="55"/>
      <c r="F1" s="55"/>
      <c r="G1" s="55"/>
      <c r="H1" s="55"/>
      <c r="I1" s="38"/>
      <c r="J1" s="38"/>
    </row>
    <row r="2" spans="1:18" ht="15" customHeight="1" x14ac:dyDescent="0.35">
      <c r="A2" s="55"/>
      <c r="B2" s="55"/>
      <c r="C2" s="55"/>
      <c r="D2" s="55"/>
      <c r="E2" s="55"/>
      <c r="F2" s="55"/>
      <c r="G2" s="55"/>
      <c r="H2" s="55"/>
      <c r="I2" s="38"/>
      <c r="J2" s="38"/>
    </row>
    <row r="3" spans="1:18" x14ac:dyDescent="0.35">
      <c r="J3" s="51" t="s">
        <v>227</v>
      </c>
      <c r="K3" s="51" t="s">
        <v>228</v>
      </c>
      <c r="L3" s="51" t="s">
        <v>229</v>
      </c>
      <c r="M3" s="51" t="s">
        <v>230</v>
      </c>
      <c r="N3" s="51" t="s">
        <v>231</v>
      </c>
      <c r="O3" s="51" t="s">
        <v>232</v>
      </c>
      <c r="P3" s="52" t="s">
        <v>235</v>
      </c>
      <c r="Q3" s="51" t="s">
        <v>234</v>
      </c>
      <c r="R3" s="51" t="s">
        <v>233</v>
      </c>
    </row>
    <row r="4" spans="1:18" x14ac:dyDescent="0.35">
      <c r="A4" s="39" t="s">
        <v>201</v>
      </c>
      <c r="B4" s="40" t="s">
        <v>202</v>
      </c>
      <c r="C4" s="40" t="s">
        <v>203</v>
      </c>
      <c r="D4" s="40" t="s">
        <v>204</v>
      </c>
      <c r="E4" s="40" t="s">
        <v>205</v>
      </c>
      <c r="F4" s="40" t="s">
        <v>206</v>
      </c>
      <c r="G4" s="40" t="s">
        <v>207</v>
      </c>
      <c r="H4" s="40" t="s">
        <v>34</v>
      </c>
      <c r="J4" s="51"/>
      <c r="K4" s="51"/>
      <c r="L4" s="51"/>
      <c r="M4" s="51"/>
      <c r="N4" s="51"/>
      <c r="O4" s="51"/>
      <c r="P4" s="53"/>
      <c r="Q4" s="51"/>
      <c r="R4" s="51"/>
    </row>
    <row r="5" spans="1:18" x14ac:dyDescent="0.35">
      <c r="A5" s="41" t="s">
        <v>208</v>
      </c>
      <c r="B5" s="42">
        <v>9871</v>
      </c>
      <c r="C5" s="42">
        <v>9337</v>
      </c>
      <c r="D5" s="42">
        <v>1706</v>
      </c>
      <c r="E5" s="42">
        <v>4676</v>
      </c>
      <c r="F5" s="42">
        <v>7828</v>
      </c>
      <c r="G5" s="42">
        <v>3718</v>
      </c>
      <c r="H5" s="27">
        <f>SUM(B5:G5)</f>
        <v>37136</v>
      </c>
      <c r="J5" s="29" t="str">
        <f>A5</f>
        <v>Siana, Mirza</v>
      </c>
      <c r="K5" s="18">
        <v>70</v>
      </c>
      <c r="L5" s="18">
        <v>75</v>
      </c>
      <c r="M5" s="18">
        <v>88</v>
      </c>
      <c r="N5" s="18">
        <v>90</v>
      </c>
      <c r="O5" s="18">
        <v>69</v>
      </c>
      <c r="P5" s="18">
        <v>75</v>
      </c>
      <c r="Q5" s="18">
        <v>93</v>
      </c>
      <c r="R5" s="18">
        <v>85</v>
      </c>
    </row>
    <row r="6" spans="1:18" x14ac:dyDescent="0.35">
      <c r="A6" s="41" t="s">
        <v>209</v>
      </c>
      <c r="B6" s="42">
        <v>3137</v>
      </c>
      <c r="C6" s="42">
        <v>2142</v>
      </c>
      <c r="D6" s="42">
        <v>3415</v>
      </c>
      <c r="E6" s="42">
        <v>2172</v>
      </c>
      <c r="F6" s="42">
        <v>6791</v>
      </c>
      <c r="G6" s="42">
        <v>2400</v>
      </c>
      <c r="H6" s="27">
        <f t="shared" ref="H6:H23" si="0">SUM(B6:G6)</f>
        <v>20057</v>
      </c>
      <c r="J6" s="29" t="str">
        <f t="shared" ref="J6:J19" si="1">A6</f>
        <v>Nikki, Poppy</v>
      </c>
      <c r="K6" s="18">
        <v>97</v>
      </c>
      <c r="L6" s="18">
        <v>100</v>
      </c>
      <c r="M6" s="18">
        <v>92</v>
      </c>
      <c r="N6" s="18">
        <v>95</v>
      </c>
      <c r="O6" s="18">
        <v>68</v>
      </c>
      <c r="P6" s="18">
        <v>95</v>
      </c>
      <c r="Q6" s="18">
        <v>92</v>
      </c>
      <c r="R6" s="18">
        <v>93</v>
      </c>
    </row>
    <row r="7" spans="1:18" x14ac:dyDescent="0.35">
      <c r="A7" s="41" t="s">
        <v>210</v>
      </c>
      <c r="B7" s="42">
        <v>5138</v>
      </c>
      <c r="C7" s="42">
        <v>4873</v>
      </c>
      <c r="D7" s="42">
        <v>8513</v>
      </c>
      <c r="E7" s="42">
        <v>7314</v>
      </c>
      <c r="F7" s="42">
        <v>1882</v>
      </c>
      <c r="G7" s="42">
        <v>5187</v>
      </c>
      <c r="H7" s="27">
        <f t="shared" si="0"/>
        <v>32907</v>
      </c>
      <c r="J7" s="29" t="str">
        <f t="shared" si="1"/>
        <v>Roslyn, Roose</v>
      </c>
      <c r="K7" s="18">
        <v>95</v>
      </c>
      <c r="L7" s="18">
        <v>97</v>
      </c>
      <c r="M7" s="18">
        <v>45</v>
      </c>
      <c r="N7" s="18">
        <v>79</v>
      </c>
      <c r="O7" s="18">
        <v>95</v>
      </c>
      <c r="P7" s="18">
        <v>94</v>
      </c>
      <c r="Q7" s="18">
        <v>100</v>
      </c>
      <c r="R7" s="18">
        <v>92</v>
      </c>
    </row>
    <row r="8" spans="1:18" x14ac:dyDescent="0.35">
      <c r="A8" s="41" t="s">
        <v>224</v>
      </c>
      <c r="B8" s="42">
        <v>7837</v>
      </c>
      <c r="C8" s="42">
        <v>5466</v>
      </c>
      <c r="D8" s="42">
        <v>6642</v>
      </c>
      <c r="E8" s="42">
        <v>1202</v>
      </c>
      <c r="F8" s="42">
        <v>5514</v>
      </c>
      <c r="G8" s="42">
        <v>7197</v>
      </c>
      <c r="H8" s="27">
        <f t="shared" si="0"/>
        <v>33858</v>
      </c>
      <c r="J8" s="29" t="str">
        <f t="shared" si="1"/>
        <v>Aurelie, Chandra Shumsher</v>
      </c>
      <c r="K8" s="18">
        <v>91</v>
      </c>
      <c r="L8" s="18">
        <v>93</v>
      </c>
      <c r="M8" s="18">
        <v>89</v>
      </c>
      <c r="N8" s="18">
        <v>95</v>
      </c>
      <c r="O8" s="18">
        <v>84</v>
      </c>
      <c r="P8" s="18">
        <v>85</v>
      </c>
      <c r="Q8" s="18">
        <v>88</v>
      </c>
      <c r="R8" s="18">
        <v>99</v>
      </c>
    </row>
    <row r="9" spans="1:18" x14ac:dyDescent="0.35">
      <c r="A9" s="41" t="s">
        <v>211</v>
      </c>
      <c r="B9" s="42">
        <v>4311</v>
      </c>
      <c r="C9" s="42">
        <v>2186</v>
      </c>
      <c r="D9" s="42">
        <v>4496</v>
      </c>
      <c r="E9" s="42">
        <v>1993</v>
      </c>
      <c r="F9" s="42">
        <v>2621</v>
      </c>
      <c r="G9" s="42">
        <v>3705</v>
      </c>
      <c r="H9" s="27">
        <f t="shared" si="0"/>
        <v>19312</v>
      </c>
      <c r="J9" s="29" t="str">
        <f t="shared" si="1"/>
        <v>Ginnie, Marie</v>
      </c>
      <c r="K9" s="18">
        <v>86</v>
      </c>
      <c r="L9" s="18">
        <v>84</v>
      </c>
      <c r="M9" s="18">
        <v>93</v>
      </c>
      <c r="N9" s="18">
        <v>89</v>
      </c>
      <c r="O9" s="18">
        <v>77</v>
      </c>
      <c r="P9" s="18">
        <v>88</v>
      </c>
      <c r="Q9" s="18">
        <v>87</v>
      </c>
      <c r="R9" s="18">
        <v>86</v>
      </c>
    </row>
    <row r="10" spans="1:18" x14ac:dyDescent="0.35">
      <c r="A10" s="41" t="s">
        <v>212</v>
      </c>
      <c r="B10" s="42">
        <v>8478</v>
      </c>
      <c r="C10" s="42">
        <v>4805</v>
      </c>
      <c r="D10" s="42">
        <v>4595</v>
      </c>
      <c r="E10" s="42">
        <v>9016</v>
      </c>
      <c r="F10" s="42">
        <v>6304</v>
      </c>
      <c r="G10" s="42">
        <v>7280</v>
      </c>
      <c r="H10" s="27">
        <f t="shared" si="0"/>
        <v>40478</v>
      </c>
      <c r="J10" s="29" t="str">
        <f t="shared" si="1"/>
        <v>Starla, Bosch</v>
      </c>
      <c r="K10" s="18">
        <v>54</v>
      </c>
      <c r="L10" s="18">
        <v>70</v>
      </c>
      <c r="M10" s="18">
        <v>87</v>
      </c>
      <c r="N10" s="18">
        <v>72</v>
      </c>
      <c r="O10" s="18">
        <v>65</v>
      </c>
      <c r="P10" s="18">
        <v>74</v>
      </c>
      <c r="Q10" s="18">
        <v>94</v>
      </c>
      <c r="R10" s="18">
        <v>70</v>
      </c>
    </row>
    <row r="11" spans="1:18" x14ac:dyDescent="0.35">
      <c r="A11" s="41" t="s">
        <v>223</v>
      </c>
      <c r="B11" s="42">
        <v>9665</v>
      </c>
      <c r="C11" s="42">
        <v>7726</v>
      </c>
      <c r="D11" s="42">
        <v>4355</v>
      </c>
      <c r="E11" s="42">
        <v>8051</v>
      </c>
      <c r="F11" s="42">
        <v>9706</v>
      </c>
      <c r="G11" s="42">
        <v>6530</v>
      </c>
      <c r="H11" s="27">
        <f t="shared" si="0"/>
        <v>46033</v>
      </c>
      <c r="J11" s="29" t="str">
        <f t="shared" si="1"/>
        <v>Riannon, Bir Narsingh</v>
      </c>
      <c r="K11" s="18">
        <v>77</v>
      </c>
      <c r="L11" s="18">
        <v>85</v>
      </c>
      <c r="M11" s="18">
        <v>76</v>
      </c>
      <c r="N11" s="18">
        <v>90</v>
      </c>
      <c r="O11" s="18">
        <v>72</v>
      </c>
      <c r="P11" s="18">
        <v>78</v>
      </c>
      <c r="Q11" s="18">
        <v>94</v>
      </c>
      <c r="R11" s="18">
        <v>87</v>
      </c>
    </row>
    <row r="12" spans="1:18" x14ac:dyDescent="0.35">
      <c r="A12" s="41" t="s">
        <v>213</v>
      </c>
      <c r="B12" s="42">
        <v>3983</v>
      </c>
      <c r="C12" s="42">
        <v>7973</v>
      </c>
      <c r="D12" s="42">
        <v>4784</v>
      </c>
      <c r="E12" s="42">
        <v>4911</v>
      </c>
      <c r="F12" s="42">
        <v>5938</v>
      </c>
      <c r="G12" s="42">
        <v>3209</v>
      </c>
      <c r="H12" s="27">
        <f t="shared" si="0"/>
        <v>30798</v>
      </c>
      <c r="J12" s="29" t="str">
        <f t="shared" si="1"/>
        <v>Frank, Paul</v>
      </c>
      <c r="K12" s="18">
        <v>100</v>
      </c>
      <c r="L12" s="18">
        <v>96</v>
      </c>
      <c r="M12" s="18">
        <v>93</v>
      </c>
      <c r="N12" s="18">
        <v>87</v>
      </c>
      <c r="O12" s="18">
        <v>87</v>
      </c>
      <c r="P12" s="18">
        <v>92</v>
      </c>
      <c r="Q12" s="18">
        <v>95</v>
      </c>
      <c r="R12" s="18">
        <v>95</v>
      </c>
    </row>
    <row r="13" spans="1:18" x14ac:dyDescent="0.35">
      <c r="A13" s="41" t="s">
        <v>214</v>
      </c>
      <c r="B13" s="42">
        <v>7288</v>
      </c>
      <c r="C13" s="42">
        <v>8149</v>
      </c>
      <c r="D13" s="42">
        <v>4861</v>
      </c>
      <c r="E13" s="42">
        <v>6583</v>
      </c>
      <c r="F13" s="42">
        <v>5579</v>
      </c>
      <c r="G13" s="42">
        <v>2540</v>
      </c>
      <c r="H13" s="27">
        <f t="shared" si="0"/>
        <v>35000</v>
      </c>
      <c r="J13" s="29" t="str">
        <f t="shared" si="1"/>
        <v>Silvana, Francis</v>
      </c>
      <c r="K13" s="18">
        <v>90</v>
      </c>
      <c r="L13" s="18">
        <v>89</v>
      </c>
      <c r="M13" s="18">
        <v>91</v>
      </c>
      <c r="N13" s="18">
        <v>93</v>
      </c>
      <c r="O13" s="18">
        <v>88</v>
      </c>
      <c r="P13" s="18">
        <v>95</v>
      </c>
      <c r="Q13" s="18">
        <v>88</v>
      </c>
      <c r="R13" s="18">
        <v>95</v>
      </c>
    </row>
    <row r="14" spans="1:18" x14ac:dyDescent="0.35">
      <c r="A14" s="41" t="s">
        <v>215</v>
      </c>
      <c r="B14" s="42">
        <v>5848</v>
      </c>
      <c r="C14" s="42">
        <v>2739</v>
      </c>
      <c r="D14" s="42">
        <v>7140</v>
      </c>
      <c r="E14" s="42">
        <v>9777</v>
      </c>
      <c r="F14" s="42">
        <v>4109</v>
      </c>
      <c r="G14" s="42">
        <v>2691</v>
      </c>
      <c r="H14" s="27">
        <f t="shared" si="0"/>
        <v>32304</v>
      </c>
      <c r="J14" s="29" t="str">
        <f t="shared" si="1"/>
        <v>Viviene, Bob</v>
      </c>
      <c r="K14" s="18">
        <v>89</v>
      </c>
      <c r="L14" s="18">
        <v>67</v>
      </c>
      <c r="M14" s="18">
        <v>84</v>
      </c>
      <c r="N14" s="18">
        <v>87</v>
      </c>
      <c r="O14" s="18">
        <v>80</v>
      </c>
      <c r="P14" s="18">
        <v>90</v>
      </c>
      <c r="Q14" s="18">
        <v>93</v>
      </c>
      <c r="R14" s="18">
        <v>95</v>
      </c>
    </row>
    <row r="15" spans="1:18" x14ac:dyDescent="0.35">
      <c r="A15" s="41" t="s">
        <v>216</v>
      </c>
      <c r="B15" s="42">
        <v>7171</v>
      </c>
      <c r="C15" s="42">
        <v>5837</v>
      </c>
      <c r="D15" s="42">
        <v>2238</v>
      </c>
      <c r="E15" s="42">
        <v>8598</v>
      </c>
      <c r="F15" s="42">
        <v>1631</v>
      </c>
      <c r="G15" s="42">
        <v>4248</v>
      </c>
      <c r="H15" s="27">
        <f t="shared" si="0"/>
        <v>29723</v>
      </c>
      <c r="J15" s="29" t="str">
        <f t="shared" si="1"/>
        <v>Johna, Hari</v>
      </c>
      <c r="K15" s="18">
        <v>75</v>
      </c>
      <c r="L15" s="18">
        <v>68</v>
      </c>
      <c r="M15" s="18">
        <v>82</v>
      </c>
      <c r="N15" s="18">
        <v>83</v>
      </c>
      <c r="O15" s="18">
        <v>84</v>
      </c>
      <c r="P15" s="18">
        <v>66</v>
      </c>
      <c r="Q15" s="18">
        <v>50</v>
      </c>
      <c r="R15" s="18">
        <v>68</v>
      </c>
    </row>
    <row r="16" spans="1:18" x14ac:dyDescent="0.35">
      <c r="A16" s="41" t="s">
        <v>217</v>
      </c>
      <c r="B16" s="42">
        <v>8656</v>
      </c>
      <c r="C16" s="42">
        <v>4471</v>
      </c>
      <c r="D16" s="42">
        <v>1683</v>
      </c>
      <c r="E16" s="42">
        <v>4880</v>
      </c>
      <c r="F16" s="42">
        <v>7638</v>
      </c>
      <c r="G16" s="42">
        <v>3836</v>
      </c>
      <c r="H16" s="27">
        <f t="shared" si="0"/>
        <v>31164</v>
      </c>
      <c r="J16" s="29" t="str">
        <f t="shared" si="1"/>
        <v>Dorene, Nobita</v>
      </c>
      <c r="K16" s="18">
        <v>93</v>
      </c>
      <c r="L16" s="18">
        <v>87</v>
      </c>
      <c r="M16" s="18">
        <v>86</v>
      </c>
      <c r="N16" s="18">
        <v>91</v>
      </c>
      <c r="O16" s="18">
        <v>95</v>
      </c>
      <c r="P16" s="18">
        <v>82</v>
      </c>
      <c r="Q16" s="18">
        <v>99</v>
      </c>
      <c r="R16" s="18">
        <v>85</v>
      </c>
    </row>
    <row r="17" spans="1:18" x14ac:dyDescent="0.35">
      <c r="A17" s="41" t="s">
        <v>218</v>
      </c>
      <c r="B17" s="42">
        <v>4893</v>
      </c>
      <c r="C17" s="42">
        <v>7346</v>
      </c>
      <c r="D17" s="42">
        <v>9362</v>
      </c>
      <c r="E17" s="42">
        <v>9085</v>
      </c>
      <c r="F17" s="42">
        <v>9118</v>
      </c>
      <c r="G17" s="42">
        <v>1550</v>
      </c>
      <c r="H17" s="27">
        <f t="shared" si="0"/>
        <v>41354</v>
      </c>
      <c r="J17" s="29" t="str">
        <f t="shared" si="1"/>
        <v>Gwyneth, Sinchan</v>
      </c>
      <c r="K17" s="18">
        <v>90</v>
      </c>
      <c r="L17" s="18">
        <v>95</v>
      </c>
      <c r="M17" s="18">
        <v>80</v>
      </c>
      <c r="N17" s="18">
        <v>73</v>
      </c>
      <c r="O17" s="18">
        <v>71</v>
      </c>
      <c r="P17" s="18">
        <v>88</v>
      </c>
      <c r="Q17" s="18">
        <v>85</v>
      </c>
      <c r="R17" s="18">
        <v>77</v>
      </c>
    </row>
    <row r="18" spans="1:18" x14ac:dyDescent="0.35">
      <c r="A18" s="41" t="s">
        <v>219</v>
      </c>
      <c r="B18" s="42">
        <v>2778</v>
      </c>
      <c r="C18" s="42">
        <v>1986</v>
      </c>
      <c r="D18" s="42">
        <v>3151</v>
      </c>
      <c r="E18" s="42">
        <v>3767</v>
      </c>
      <c r="F18" s="42">
        <v>3233</v>
      </c>
      <c r="G18" s="42">
        <v>5279</v>
      </c>
      <c r="H18" s="27">
        <f t="shared" si="0"/>
        <v>20194</v>
      </c>
      <c r="J18" s="29" t="str">
        <f t="shared" si="1"/>
        <v>Zia, Luffy</v>
      </c>
      <c r="K18" s="18">
        <v>62</v>
      </c>
      <c r="L18" s="18">
        <v>71</v>
      </c>
      <c r="M18" s="18">
        <v>76</v>
      </c>
      <c r="N18" s="18">
        <v>84</v>
      </c>
      <c r="O18" s="18">
        <v>85</v>
      </c>
      <c r="P18" s="18">
        <v>87</v>
      </c>
      <c r="Q18" s="18">
        <v>93</v>
      </c>
      <c r="R18" s="18">
        <v>68</v>
      </c>
    </row>
    <row r="19" spans="1:18" x14ac:dyDescent="0.35">
      <c r="A19" s="41" t="s">
        <v>220</v>
      </c>
      <c r="B19" s="42">
        <v>5470</v>
      </c>
      <c r="C19" s="42">
        <v>6506</v>
      </c>
      <c r="D19" s="42">
        <v>8399</v>
      </c>
      <c r="E19" s="42">
        <v>1958</v>
      </c>
      <c r="F19" s="42">
        <v>3528</v>
      </c>
      <c r="G19" s="42">
        <v>7692</v>
      </c>
      <c r="H19" s="27">
        <f t="shared" si="0"/>
        <v>33553</v>
      </c>
      <c r="J19" s="29" t="str">
        <f t="shared" si="1"/>
        <v>Sabina, Zoro</v>
      </c>
      <c r="K19" s="18">
        <v>100</v>
      </c>
      <c r="L19" s="18">
        <v>98</v>
      </c>
      <c r="M19" s="18">
        <v>86</v>
      </c>
      <c r="N19" s="18">
        <v>89</v>
      </c>
      <c r="O19" s="18">
        <v>95</v>
      </c>
      <c r="P19" s="18">
        <v>96</v>
      </c>
      <c r="Q19" s="18">
        <v>97</v>
      </c>
      <c r="R19" s="18">
        <v>92</v>
      </c>
    </row>
    <row r="20" spans="1:18" x14ac:dyDescent="0.35">
      <c r="A20" s="41" t="s">
        <v>225</v>
      </c>
      <c r="B20" s="42">
        <v>1276</v>
      </c>
      <c r="C20" s="42">
        <v>5411</v>
      </c>
      <c r="D20" s="42">
        <v>5264</v>
      </c>
      <c r="E20" s="42">
        <v>7739</v>
      </c>
      <c r="F20" s="42">
        <v>3213</v>
      </c>
      <c r="G20" s="42">
        <v>8147</v>
      </c>
      <c r="H20" s="27">
        <f t="shared" si="0"/>
        <v>31050</v>
      </c>
    </row>
    <row r="21" spans="1:18" x14ac:dyDescent="0.35">
      <c r="A21" s="41" t="s">
        <v>221</v>
      </c>
      <c r="B21" s="42">
        <v>1331</v>
      </c>
      <c r="C21" s="42">
        <v>3215</v>
      </c>
      <c r="D21" s="42">
        <v>3310</v>
      </c>
      <c r="E21" s="42">
        <v>4655</v>
      </c>
      <c r="F21" s="42">
        <v>5460</v>
      </c>
      <c r="G21" s="42">
        <v>1555</v>
      </c>
      <c r="H21" s="27">
        <f t="shared" si="0"/>
        <v>19526</v>
      </c>
    </row>
    <row r="22" spans="1:18" x14ac:dyDescent="0.35">
      <c r="A22" s="41" t="s">
        <v>222</v>
      </c>
      <c r="B22" s="42">
        <v>3680</v>
      </c>
      <c r="C22" s="42">
        <v>3051</v>
      </c>
      <c r="D22" s="42">
        <v>2584</v>
      </c>
      <c r="E22" s="42">
        <v>1096</v>
      </c>
      <c r="F22" s="42">
        <v>5077</v>
      </c>
      <c r="G22" s="42">
        <v>8201</v>
      </c>
      <c r="H22" s="27">
        <f t="shared" si="0"/>
        <v>23689</v>
      </c>
    </row>
    <row r="23" spans="1:18" x14ac:dyDescent="0.35">
      <c r="A23" s="41" t="s">
        <v>226</v>
      </c>
      <c r="B23" s="42">
        <v>6621</v>
      </c>
      <c r="C23" s="42">
        <v>6652</v>
      </c>
      <c r="D23" s="42">
        <v>5613</v>
      </c>
      <c r="E23" s="42">
        <v>4665</v>
      </c>
      <c r="F23" s="42">
        <v>4609</v>
      </c>
      <c r="G23" s="42">
        <v>5905</v>
      </c>
      <c r="H23" s="27">
        <f t="shared" si="0"/>
        <v>34065</v>
      </c>
    </row>
    <row r="26" spans="1:18" x14ac:dyDescent="0.35">
      <c r="I26" s="43" t="s">
        <v>236</v>
      </c>
      <c r="J26" s="43" t="s">
        <v>237</v>
      </c>
      <c r="L26" s="27" t="s">
        <v>261</v>
      </c>
    </row>
    <row r="27" spans="1:18" x14ac:dyDescent="0.35">
      <c r="I27" t="s">
        <v>238</v>
      </c>
      <c r="J27" t="s">
        <v>251</v>
      </c>
      <c r="L27" s="27" t="s">
        <v>248</v>
      </c>
    </row>
    <row r="28" spans="1:18" x14ac:dyDescent="0.35">
      <c r="I28" t="s">
        <v>239</v>
      </c>
      <c r="J28" t="s">
        <v>248</v>
      </c>
      <c r="L28" s="27" t="s">
        <v>249</v>
      </c>
    </row>
    <row r="29" spans="1:18" x14ac:dyDescent="0.35">
      <c r="I29" t="s">
        <v>240</v>
      </c>
      <c r="J29" t="s">
        <v>255</v>
      </c>
      <c r="L29" s="27" t="s">
        <v>250</v>
      </c>
    </row>
    <row r="30" spans="1:18" x14ac:dyDescent="0.35">
      <c r="I30" t="s">
        <v>241</v>
      </c>
      <c r="J30" t="s">
        <v>256</v>
      </c>
      <c r="L30" s="27" t="s">
        <v>253</v>
      </c>
    </row>
    <row r="31" spans="1:18" x14ac:dyDescent="0.35">
      <c r="I31" t="s">
        <v>242</v>
      </c>
      <c r="J31" t="s">
        <v>254</v>
      </c>
      <c r="L31" s="27" t="s">
        <v>251</v>
      </c>
    </row>
    <row r="32" spans="1:18" x14ac:dyDescent="0.35">
      <c r="I32" t="s">
        <v>243</v>
      </c>
      <c r="J32" t="s">
        <v>252</v>
      </c>
      <c r="L32" s="27" t="s">
        <v>252</v>
      </c>
    </row>
    <row r="33" spans="2:12" x14ac:dyDescent="0.35">
      <c r="I33" t="s">
        <v>244</v>
      </c>
      <c r="J33" t="s">
        <v>258</v>
      </c>
      <c r="L33" s="27" t="s">
        <v>254</v>
      </c>
    </row>
    <row r="34" spans="2:12" x14ac:dyDescent="0.35">
      <c r="I34" t="s">
        <v>245</v>
      </c>
      <c r="J34" t="s">
        <v>253</v>
      </c>
      <c r="L34" s="27" t="s">
        <v>255</v>
      </c>
    </row>
    <row r="35" spans="2:12" x14ac:dyDescent="0.35">
      <c r="I35" t="s">
        <v>246</v>
      </c>
      <c r="J35" t="s">
        <v>250</v>
      </c>
      <c r="L35" s="27" t="s">
        <v>256</v>
      </c>
    </row>
    <row r="36" spans="2:12" x14ac:dyDescent="0.35">
      <c r="I36" t="s">
        <v>247</v>
      </c>
      <c r="J36" t="s">
        <v>257</v>
      </c>
      <c r="L36" s="27" t="s">
        <v>257</v>
      </c>
    </row>
    <row r="37" spans="2:12" x14ac:dyDescent="0.35">
      <c r="I37" t="s">
        <v>259</v>
      </c>
      <c r="J37" t="s">
        <v>249</v>
      </c>
      <c r="L37" s="27" t="s">
        <v>258</v>
      </c>
    </row>
    <row r="38" spans="2:12" x14ac:dyDescent="0.35">
      <c r="I38" t="s">
        <v>260</v>
      </c>
      <c r="J38" t="s">
        <v>251</v>
      </c>
    </row>
    <row r="41" spans="2:12" x14ac:dyDescent="0.35">
      <c r="B41" s="45" t="s">
        <v>262</v>
      </c>
      <c r="C41" s="45" t="s">
        <v>263</v>
      </c>
      <c r="D41" s="45" t="s">
        <v>291</v>
      </c>
      <c r="E41" s="45" t="s">
        <v>264</v>
      </c>
      <c r="F41" s="45" t="s">
        <v>265</v>
      </c>
      <c r="G41" s="45" t="s">
        <v>266</v>
      </c>
    </row>
    <row r="42" spans="2:12" x14ac:dyDescent="0.35">
      <c r="B42" s="27" t="str">
        <f>A5</f>
        <v>Siana, Mirza</v>
      </c>
      <c r="C42" s="27" t="s">
        <v>267</v>
      </c>
      <c r="D42" s="27" t="s">
        <v>272</v>
      </c>
      <c r="E42" s="27" t="s">
        <v>276</v>
      </c>
      <c r="F42" s="44">
        <v>4299</v>
      </c>
      <c r="G42" s="44">
        <v>48</v>
      </c>
    </row>
    <row r="43" spans="2:12" x14ac:dyDescent="0.35">
      <c r="B43" s="27" t="str">
        <f t="shared" ref="B43:B57" si="2">A6</f>
        <v>Nikki, Poppy</v>
      </c>
      <c r="C43" s="27" t="s">
        <v>270</v>
      </c>
      <c r="D43" s="27" t="s">
        <v>273</v>
      </c>
      <c r="E43" s="27" t="s">
        <v>277</v>
      </c>
      <c r="F43" s="44">
        <v>4103</v>
      </c>
      <c r="G43" s="44">
        <v>27</v>
      </c>
    </row>
    <row r="44" spans="2:12" x14ac:dyDescent="0.35">
      <c r="B44" s="27" t="str">
        <f t="shared" si="2"/>
        <v>Roslyn, Roose</v>
      </c>
      <c r="C44" s="27" t="s">
        <v>268</v>
      </c>
      <c r="D44" s="27" t="s">
        <v>274</v>
      </c>
      <c r="E44" s="27" t="s">
        <v>280</v>
      </c>
      <c r="F44" s="44">
        <v>4823</v>
      </c>
      <c r="G44" s="44">
        <v>33</v>
      </c>
    </row>
    <row r="45" spans="2:12" x14ac:dyDescent="0.35">
      <c r="B45" s="27" t="str">
        <f t="shared" si="2"/>
        <v>Aurelie, Chandra Shumsher</v>
      </c>
      <c r="C45" s="27" t="s">
        <v>269</v>
      </c>
      <c r="D45" s="27" t="s">
        <v>273</v>
      </c>
      <c r="E45" s="27" t="s">
        <v>278</v>
      </c>
      <c r="F45" s="44">
        <v>3952</v>
      </c>
      <c r="G45" s="44">
        <v>20</v>
      </c>
    </row>
    <row r="46" spans="2:12" x14ac:dyDescent="0.35">
      <c r="B46" s="27" t="str">
        <f t="shared" si="2"/>
        <v>Ginnie, Marie</v>
      </c>
      <c r="C46" s="27" t="s">
        <v>271</v>
      </c>
      <c r="D46" s="27" t="s">
        <v>275</v>
      </c>
      <c r="E46" s="27" t="s">
        <v>279</v>
      </c>
      <c r="F46" s="44">
        <v>4544</v>
      </c>
      <c r="G46" s="44">
        <v>37</v>
      </c>
    </row>
    <row r="47" spans="2:12" x14ac:dyDescent="0.35">
      <c r="B47" s="27" t="str">
        <f t="shared" si="2"/>
        <v>Starla, Bosch</v>
      </c>
      <c r="C47" s="27" t="s">
        <v>267</v>
      </c>
      <c r="D47" s="27" t="s">
        <v>273</v>
      </c>
      <c r="E47" s="27" t="s">
        <v>285</v>
      </c>
      <c r="F47" s="44">
        <v>4336</v>
      </c>
      <c r="G47" s="44">
        <v>48</v>
      </c>
    </row>
    <row r="48" spans="2:12" x14ac:dyDescent="0.35">
      <c r="B48" s="27" t="str">
        <f t="shared" si="2"/>
        <v>Riannon, Bir Narsingh</v>
      </c>
      <c r="C48" s="27" t="s">
        <v>271</v>
      </c>
      <c r="D48" s="27" t="s">
        <v>272</v>
      </c>
      <c r="E48" s="27" t="s">
        <v>287</v>
      </c>
      <c r="F48" s="44">
        <v>4265</v>
      </c>
      <c r="G48" s="44">
        <v>31</v>
      </c>
    </row>
    <row r="49" spans="2:8" x14ac:dyDescent="0.35">
      <c r="B49" s="27" t="str">
        <f t="shared" si="2"/>
        <v>Frank, Paul</v>
      </c>
      <c r="C49" s="27" t="s">
        <v>268</v>
      </c>
      <c r="D49" s="27" t="s">
        <v>273</v>
      </c>
      <c r="E49" s="27" t="s">
        <v>288</v>
      </c>
      <c r="F49" s="44">
        <v>3971</v>
      </c>
      <c r="G49" s="44">
        <v>35</v>
      </c>
    </row>
    <row r="50" spans="2:8" x14ac:dyDescent="0.35">
      <c r="B50" s="27" t="str">
        <f t="shared" si="2"/>
        <v>Silvana, Francis</v>
      </c>
      <c r="C50" s="27" t="s">
        <v>268</v>
      </c>
      <c r="D50" s="27" t="s">
        <v>274</v>
      </c>
      <c r="E50" s="27" t="s">
        <v>289</v>
      </c>
      <c r="F50" s="44">
        <v>4581</v>
      </c>
      <c r="G50" s="44">
        <v>38</v>
      </c>
    </row>
    <row r="51" spans="2:8" x14ac:dyDescent="0.35">
      <c r="B51" s="27" t="str">
        <f t="shared" si="2"/>
        <v>Viviene, Bob</v>
      </c>
      <c r="C51" s="27" t="s">
        <v>268</v>
      </c>
      <c r="D51" s="27" t="s">
        <v>272</v>
      </c>
      <c r="E51" s="27" t="s">
        <v>290</v>
      </c>
      <c r="F51" s="44">
        <v>4084</v>
      </c>
      <c r="G51" s="44">
        <v>46</v>
      </c>
    </row>
    <row r="52" spans="2:8" x14ac:dyDescent="0.35">
      <c r="B52" s="27" t="str">
        <f t="shared" si="2"/>
        <v>Johna, Hari</v>
      </c>
      <c r="C52" s="27" t="s">
        <v>270</v>
      </c>
      <c r="D52" s="27" t="s">
        <v>273</v>
      </c>
      <c r="E52" s="27" t="s">
        <v>286</v>
      </c>
      <c r="F52" s="44">
        <v>4740</v>
      </c>
      <c r="G52" s="44">
        <v>55</v>
      </c>
    </row>
    <row r="53" spans="2:8" x14ac:dyDescent="0.35">
      <c r="B53" s="27" t="str">
        <f t="shared" si="2"/>
        <v>Dorene, Nobita</v>
      </c>
      <c r="C53" s="27" t="s">
        <v>270</v>
      </c>
      <c r="D53" s="27" t="s">
        <v>274</v>
      </c>
      <c r="E53" s="27" t="s">
        <v>285</v>
      </c>
      <c r="F53" s="44">
        <v>4169</v>
      </c>
      <c r="G53" s="44">
        <v>40</v>
      </c>
    </row>
    <row r="54" spans="2:8" x14ac:dyDescent="0.35">
      <c r="B54" s="27" t="str">
        <f>A17</f>
        <v>Gwyneth, Sinchan</v>
      </c>
      <c r="C54" s="27" t="s">
        <v>269</v>
      </c>
      <c r="D54" s="27" t="s">
        <v>273</v>
      </c>
      <c r="E54" s="27" t="s">
        <v>284</v>
      </c>
      <c r="F54" s="44">
        <v>4212</v>
      </c>
      <c r="G54" s="44">
        <v>40</v>
      </c>
    </row>
    <row r="55" spans="2:8" x14ac:dyDescent="0.35">
      <c r="B55" s="27" t="str">
        <f t="shared" si="2"/>
        <v>Zia, Luffy</v>
      </c>
      <c r="C55" s="27" t="s">
        <v>269</v>
      </c>
      <c r="D55" s="27" t="s">
        <v>274</v>
      </c>
      <c r="E55" s="27" t="s">
        <v>283</v>
      </c>
      <c r="F55" s="44">
        <v>3819</v>
      </c>
      <c r="G55" s="44">
        <v>33</v>
      </c>
    </row>
    <row r="56" spans="2:8" x14ac:dyDescent="0.35">
      <c r="B56" s="27" t="str">
        <f t="shared" si="2"/>
        <v>Sabina, Zoro</v>
      </c>
      <c r="C56" s="27" t="s">
        <v>270</v>
      </c>
      <c r="D56" s="27" t="s">
        <v>272</v>
      </c>
      <c r="E56" s="27" t="s">
        <v>282</v>
      </c>
      <c r="F56" s="44">
        <v>4633</v>
      </c>
      <c r="G56" s="44">
        <v>26</v>
      </c>
    </row>
    <row r="57" spans="2:8" x14ac:dyDescent="0.35">
      <c r="B57" s="27" t="str">
        <f t="shared" si="2"/>
        <v>Mignon, Jay Prithivi</v>
      </c>
      <c r="C57" s="27" t="s">
        <v>271</v>
      </c>
      <c r="D57" s="27" t="s">
        <v>275</v>
      </c>
      <c r="E57" s="27" t="s">
        <v>281</v>
      </c>
      <c r="F57" s="44">
        <v>3335</v>
      </c>
      <c r="G57" s="44">
        <v>25</v>
      </c>
    </row>
    <row r="58" spans="2:8" x14ac:dyDescent="0.35">
      <c r="H58"/>
    </row>
    <row r="59" spans="2:8" x14ac:dyDescent="0.35">
      <c r="H59"/>
    </row>
  </sheetData>
  <mergeCells count="10">
    <mergeCell ref="A1:H2"/>
    <mergeCell ref="J3:J4"/>
    <mergeCell ref="K3:K4"/>
    <mergeCell ref="L3:L4"/>
    <mergeCell ref="M3:M4"/>
    <mergeCell ref="N3:N4"/>
    <mergeCell ref="O3:O4"/>
    <mergeCell ref="Q3:Q4"/>
    <mergeCell ref="R3:R4"/>
    <mergeCell ref="P3:P4"/>
  </mergeCells>
  <phoneticPr fontId="2" type="noConversion"/>
  <conditionalFormatting sqref="K5:K19">
    <cfRule type="cellIs" dxfId="18" priority="12" operator="greaterThan">
      <formula>95</formula>
    </cfRule>
    <cfRule type="cellIs" dxfId="17" priority="13" operator="greaterThan">
      <formula>95</formula>
    </cfRule>
    <cfRule type="cellIs" dxfId="16" priority="14" operator="greaterThan">
      <formula>95</formula>
    </cfRule>
  </conditionalFormatting>
  <conditionalFormatting sqref="L5:L19">
    <cfRule type="cellIs" dxfId="15" priority="11" operator="lessThan">
      <formula>75</formula>
    </cfRule>
  </conditionalFormatting>
  <conditionalFormatting sqref="R5:R19">
    <cfRule type="cellIs" dxfId="14" priority="9" operator="between">
      <formula>85</formula>
      <formula>95</formula>
    </cfRule>
  </conditionalFormatting>
  <conditionalFormatting sqref="Q5:Q19">
    <cfRule type="cellIs" dxfId="13" priority="8" operator="between">
      <formula>95</formula>
      <formula>100</formula>
    </cfRule>
  </conditionalFormatting>
  <conditionalFormatting sqref="M5:M19">
    <cfRule type="cellIs" dxfId="12" priority="7" operator="greaterThan">
      <formula>85</formula>
    </cfRule>
  </conditionalFormatting>
  <conditionalFormatting sqref="N5:N19">
    <cfRule type="cellIs" dxfId="11" priority="6" operator="lessThan">
      <formula>85</formula>
    </cfRule>
  </conditionalFormatting>
  <conditionalFormatting sqref="O5:O19">
    <cfRule type="cellIs" dxfId="10" priority="5" operator="greaterThan">
      <formula>80</formula>
    </cfRule>
  </conditionalFormatting>
  <conditionalFormatting sqref="P5:P19">
    <cfRule type="cellIs" dxfId="9" priority="4" operator="lessThan">
      <formula>85</formula>
    </cfRule>
  </conditionalFormatting>
  <conditionalFormatting sqref="B5:G23">
    <cfRule type="iconSet" priority="3">
      <iconSet iconSet="3Arrows">
        <cfvo type="percent" val="0"/>
        <cfvo type="percent" val="33"/>
        <cfvo type="percent" val="67"/>
      </iconSet>
    </cfRule>
  </conditionalFormatting>
  <conditionalFormatting sqref="H5:H23">
    <cfRule type="colorScale" priority="1">
      <colorScale>
        <cfvo type="min"/>
        <cfvo type="max"/>
        <color rgb="FFFFEF9C"/>
        <color rgb="FF63BE7B"/>
      </colorScale>
    </cfRule>
  </conditionalFormatting>
  <dataValidations disablePrompts="1" count="1">
    <dataValidation type="list" allowBlank="1" showInputMessage="1" showErrorMessage="1" sqref="J27:J38" xr:uid="{2438E666-6945-4EC0-9DFE-D29D0597C661}">
      <formula1>$L$27:$L$37</formula1>
    </dataValidation>
  </dataValidations>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E85E9-E17A-4EBB-A34E-775F164CD0AB}">
  <sheetPr>
    <tabColor rgb="FF7030A0"/>
  </sheetPr>
  <dimension ref="A1:T31"/>
  <sheetViews>
    <sheetView tabSelected="1" workbookViewId="0">
      <selection activeCell="F6" sqref="F6"/>
    </sheetView>
  </sheetViews>
  <sheetFormatPr defaultRowHeight="15" x14ac:dyDescent="0.35"/>
  <cols>
    <col min="1" max="1" width="16.88671875" customWidth="1"/>
    <col min="2" max="2" width="10.5546875" bestFit="1" customWidth="1"/>
    <col min="3" max="3" width="10.109375" bestFit="1" customWidth="1"/>
    <col min="4" max="4" width="6.109375" bestFit="1" customWidth="1"/>
    <col min="5" max="5" width="7.44140625" bestFit="1" customWidth="1"/>
    <col min="6" max="6" width="9.6640625" bestFit="1" customWidth="1"/>
    <col min="7" max="7" width="5.77734375" bestFit="1" customWidth="1"/>
    <col min="8" max="8" width="6.33203125" bestFit="1" customWidth="1"/>
    <col min="9" max="9" width="7.21875" bestFit="1" customWidth="1"/>
    <col min="10" max="10" width="5.88671875" bestFit="1" customWidth="1"/>
    <col min="11" max="11" width="7.5546875" bestFit="1" customWidth="1"/>
    <col min="12" max="13" width="6.77734375" bestFit="1" customWidth="1"/>
    <col min="15" max="15" width="6.33203125" bestFit="1" customWidth="1"/>
  </cols>
  <sheetData>
    <row r="1" spans="1:20" x14ac:dyDescent="0.35">
      <c r="A1" s="56" t="s">
        <v>292</v>
      </c>
      <c r="B1" s="56"/>
      <c r="C1" s="56"/>
      <c r="D1" s="56"/>
      <c r="E1" s="56"/>
      <c r="F1" s="56"/>
      <c r="G1" s="56"/>
      <c r="H1" s="56"/>
      <c r="I1" s="56"/>
      <c r="J1" s="56"/>
      <c r="K1" s="56"/>
      <c r="L1" s="56"/>
      <c r="M1" s="56"/>
      <c r="N1" s="56"/>
      <c r="O1" s="56"/>
      <c r="P1" s="56"/>
      <c r="Q1" s="56"/>
      <c r="R1" s="56"/>
      <c r="S1" s="56"/>
      <c r="T1" s="56"/>
    </row>
    <row r="2" spans="1:20" x14ac:dyDescent="0.35">
      <c r="A2" s="56"/>
      <c r="B2" s="56"/>
      <c r="C2" s="56"/>
      <c r="D2" s="56"/>
      <c r="E2" s="56"/>
      <c r="F2" s="56"/>
      <c r="G2" s="56"/>
      <c r="H2" s="56"/>
      <c r="I2" s="56"/>
      <c r="J2" s="56"/>
      <c r="K2" s="56"/>
      <c r="L2" s="56"/>
      <c r="M2" s="56"/>
      <c r="N2" s="56"/>
      <c r="O2" s="56"/>
      <c r="P2" s="56"/>
      <c r="Q2" s="56"/>
      <c r="R2" s="56"/>
      <c r="S2" s="56"/>
      <c r="T2" s="56"/>
    </row>
    <row r="4" spans="1:20" x14ac:dyDescent="0.35">
      <c r="A4" t="s">
        <v>262</v>
      </c>
      <c r="B4" t="s">
        <v>293</v>
      </c>
      <c r="C4" t="s">
        <v>294</v>
      </c>
      <c r="D4" t="s">
        <v>295</v>
      </c>
      <c r="E4" t="s">
        <v>296</v>
      </c>
      <c r="F4" t="s">
        <v>297</v>
      </c>
      <c r="G4" t="s">
        <v>298</v>
      </c>
      <c r="H4" t="s">
        <v>299</v>
      </c>
      <c r="I4" t="s">
        <v>300</v>
      </c>
      <c r="J4" t="s">
        <v>301</v>
      </c>
      <c r="K4" t="s">
        <v>302</v>
      </c>
      <c r="L4" t="s">
        <v>303</v>
      </c>
      <c r="M4" t="s">
        <v>304</v>
      </c>
      <c r="N4" t="s">
        <v>305</v>
      </c>
      <c r="O4" t="s">
        <v>306</v>
      </c>
      <c r="P4" t="s">
        <v>307</v>
      </c>
    </row>
    <row r="5" spans="1:20" x14ac:dyDescent="0.35">
      <c r="A5" t="s">
        <v>316</v>
      </c>
      <c r="B5">
        <v>321</v>
      </c>
      <c r="C5">
        <v>11.5</v>
      </c>
      <c r="D5">
        <v>28</v>
      </c>
      <c r="E5">
        <v>21</v>
      </c>
      <c r="F5">
        <v>0.75</v>
      </c>
      <c r="G5">
        <v>0</v>
      </c>
      <c r="H5">
        <v>1</v>
      </c>
      <c r="I5">
        <v>97.5</v>
      </c>
      <c r="J5">
        <v>14</v>
      </c>
      <c r="K5">
        <v>0.5</v>
      </c>
      <c r="L5">
        <v>4</v>
      </c>
      <c r="M5">
        <v>3</v>
      </c>
      <c r="N5">
        <v>45</v>
      </c>
      <c r="O5">
        <v>2</v>
      </c>
      <c r="P5">
        <v>17</v>
      </c>
    </row>
    <row r="6" spans="1:20" x14ac:dyDescent="0.35">
      <c r="A6" t="s">
        <v>330</v>
      </c>
      <c r="B6">
        <v>251</v>
      </c>
      <c r="C6">
        <v>6.6</v>
      </c>
      <c r="D6">
        <v>38</v>
      </c>
      <c r="E6">
        <v>25</v>
      </c>
      <c r="F6">
        <v>0.65800000000000003</v>
      </c>
      <c r="G6">
        <v>2</v>
      </c>
      <c r="H6">
        <v>0</v>
      </c>
      <c r="I6">
        <v>102</v>
      </c>
      <c r="J6">
        <v>14</v>
      </c>
      <c r="K6">
        <v>0.36799999999999999</v>
      </c>
      <c r="L6">
        <v>1</v>
      </c>
      <c r="M6">
        <v>0</v>
      </c>
      <c r="N6">
        <v>24</v>
      </c>
      <c r="O6">
        <v>3</v>
      </c>
      <c r="P6">
        <v>28</v>
      </c>
    </row>
    <row r="7" spans="1:20" x14ac:dyDescent="0.35">
      <c r="A7" t="s">
        <v>309</v>
      </c>
      <c r="B7">
        <v>403</v>
      </c>
      <c r="C7">
        <v>6.9</v>
      </c>
      <c r="D7">
        <v>58</v>
      </c>
      <c r="E7">
        <v>42</v>
      </c>
      <c r="F7">
        <v>0.72399999999999998</v>
      </c>
      <c r="G7">
        <v>3</v>
      </c>
      <c r="H7">
        <v>1</v>
      </c>
      <c r="I7">
        <v>101.4</v>
      </c>
      <c r="J7">
        <v>21</v>
      </c>
      <c r="K7">
        <v>0.36199999999999999</v>
      </c>
      <c r="L7">
        <v>5</v>
      </c>
      <c r="M7">
        <v>0</v>
      </c>
      <c r="N7">
        <v>31</v>
      </c>
      <c r="O7">
        <v>1</v>
      </c>
      <c r="P7">
        <v>12</v>
      </c>
    </row>
    <row r="8" spans="1:20" x14ac:dyDescent="0.35">
      <c r="A8" t="s">
        <v>324</v>
      </c>
      <c r="B8">
        <v>267</v>
      </c>
      <c r="C8">
        <v>7.2</v>
      </c>
      <c r="D8">
        <v>37</v>
      </c>
      <c r="E8">
        <v>22</v>
      </c>
      <c r="F8">
        <v>0.59499999999999997</v>
      </c>
      <c r="G8">
        <v>1</v>
      </c>
      <c r="H8">
        <v>0</v>
      </c>
      <c r="I8">
        <v>90.7</v>
      </c>
      <c r="J8">
        <v>13</v>
      </c>
      <c r="K8">
        <v>0.35099999999999998</v>
      </c>
      <c r="L8">
        <v>3</v>
      </c>
      <c r="M8">
        <v>1</v>
      </c>
      <c r="N8">
        <v>42</v>
      </c>
      <c r="O8">
        <v>2</v>
      </c>
      <c r="P8">
        <v>13</v>
      </c>
    </row>
    <row r="9" spans="1:20" x14ac:dyDescent="0.35">
      <c r="A9" t="s">
        <v>308</v>
      </c>
      <c r="B9">
        <v>435</v>
      </c>
      <c r="C9">
        <v>7.8</v>
      </c>
      <c r="D9">
        <v>56</v>
      </c>
      <c r="E9">
        <v>34</v>
      </c>
      <c r="F9">
        <v>0.60699999999999998</v>
      </c>
      <c r="G9">
        <v>2</v>
      </c>
      <c r="H9">
        <v>1</v>
      </c>
      <c r="I9">
        <v>89.5</v>
      </c>
      <c r="J9">
        <v>17</v>
      </c>
      <c r="K9">
        <v>0.30399999999999999</v>
      </c>
      <c r="L9">
        <v>7</v>
      </c>
      <c r="M9">
        <v>0</v>
      </c>
      <c r="N9">
        <v>37</v>
      </c>
      <c r="O9">
        <v>3</v>
      </c>
      <c r="P9">
        <v>26</v>
      </c>
    </row>
    <row r="10" spans="1:20" x14ac:dyDescent="0.35">
      <c r="A10" t="s">
        <v>325</v>
      </c>
      <c r="B10">
        <v>264</v>
      </c>
      <c r="C10">
        <v>7.5</v>
      </c>
      <c r="D10">
        <v>35</v>
      </c>
      <c r="E10">
        <v>27</v>
      </c>
      <c r="F10">
        <v>0.77100000000000002</v>
      </c>
      <c r="G10">
        <v>3</v>
      </c>
      <c r="H10">
        <v>0</v>
      </c>
      <c r="I10">
        <v>126.4</v>
      </c>
      <c r="J10">
        <v>13</v>
      </c>
      <c r="K10">
        <v>0.371</v>
      </c>
      <c r="L10">
        <v>3</v>
      </c>
      <c r="M10">
        <v>0</v>
      </c>
      <c r="N10">
        <v>28</v>
      </c>
      <c r="O10">
        <v>1</v>
      </c>
      <c r="P10">
        <v>3</v>
      </c>
    </row>
    <row r="11" spans="1:20" x14ac:dyDescent="0.35">
      <c r="A11" t="s">
        <v>312</v>
      </c>
      <c r="B11">
        <v>338</v>
      </c>
      <c r="C11">
        <v>5.9</v>
      </c>
      <c r="D11">
        <v>57</v>
      </c>
      <c r="E11">
        <v>38</v>
      </c>
      <c r="F11">
        <v>0.66700000000000004</v>
      </c>
      <c r="G11">
        <v>3</v>
      </c>
      <c r="I11">
        <v>92.6</v>
      </c>
      <c r="J11">
        <v>19</v>
      </c>
      <c r="K11">
        <v>0.33300000000000002</v>
      </c>
      <c r="L11">
        <v>6</v>
      </c>
      <c r="M11">
        <v>1</v>
      </c>
      <c r="N11">
        <v>43</v>
      </c>
      <c r="O11">
        <v>3</v>
      </c>
      <c r="P11">
        <v>24</v>
      </c>
    </row>
    <row r="12" spans="1:20" x14ac:dyDescent="0.35">
      <c r="A12" t="s">
        <v>318</v>
      </c>
      <c r="B12">
        <v>314</v>
      </c>
      <c r="C12">
        <v>12.6</v>
      </c>
      <c r="D12">
        <v>25</v>
      </c>
      <c r="E12">
        <v>17</v>
      </c>
      <c r="F12">
        <v>0.68</v>
      </c>
      <c r="G12">
        <v>1</v>
      </c>
      <c r="H12">
        <v>0</v>
      </c>
      <c r="I12">
        <v>124.2</v>
      </c>
      <c r="J12">
        <v>12</v>
      </c>
      <c r="K12">
        <v>0.48</v>
      </c>
      <c r="L12">
        <v>5</v>
      </c>
      <c r="M12">
        <v>1</v>
      </c>
      <c r="N12">
        <v>79</v>
      </c>
      <c r="O12">
        <v>1</v>
      </c>
      <c r="P12">
        <v>8</v>
      </c>
    </row>
    <row r="13" spans="1:20" x14ac:dyDescent="0.35">
      <c r="A13" t="s">
        <v>327</v>
      </c>
      <c r="B13">
        <v>261</v>
      </c>
      <c r="C13">
        <v>9.6999999999999993</v>
      </c>
      <c r="D13">
        <v>27</v>
      </c>
      <c r="E13">
        <v>20</v>
      </c>
      <c r="F13">
        <v>0.74099999999999999</v>
      </c>
      <c r="G13">
        <v>2</v>
      </c>
      <c r="H13">
        <v>0</v>
      </c>
      <c r="I13">
        <v>128.80000000000001</v>
      </c>
      <c r="J13">
        <v>12</v>
      </c>
      <c r="K13">
        <v>0.44400000000000001</v>
      </c>
      <c r="L13">
        <v>3</v>
      </c>
      <c r="M13">
        <v>1</v>
      </c>
      <c r="N13">
        <v>50</v>
      </c>
      <c r="O13">
        <v>5</v>
      </c>
      <c r="P13">
        <v>44</v>
      </c>
    </row>
    <row r="14" spans="1:20" x14ac:dyDescent="0.35">
      <c r="A14" t="s">
        <v>323</v>
      </c>
      <c r="B14">
        <v>270</v>
      </c>
      <c r="C14">
        <v>5.3</v>
      </c>
      <c r="D14">
        <v>51</v>
      </c>
      <c r="E14">
        <v>30</v>
      </c>
      <c r="F14">
        <v>0.58799999999999997</v>
      </c>
      <c r="G14">
        <v>1</v>
      </c>
      <c r="H14">
        <v>0</v>
      </c>
      <c r="I14">
        <v>79.7</v>
      </c>
      <c r="J14">
        <v>13</v>
      </c>
      <c r="K14">
        <v>0.255</v>
      </c>
      <c r="L14">
        <v>1</v>
      </c>
      <c r="M14">
        <v>0</v>
      </c>
      <c r="N14">
        <v>37</v>
      </c>
      <c r="O14">
        <v>3</v>
      </c>
      <c r="P14">
        <v>16</v>
      </c>
    </row>
    <row r="15" spans="1:20" x14ac:dyDescent="0.35">
      <c r="A15" t="s">
        <v>313</v>
      </c>
      <c r="B15">
        <v>337</v>
      </c>
      <c r="C15">
        <v>7.2</v>
      </c>
      <c r="D15">
        <v>47</v>
      </c>
      <c r="E15">
        <v>31</v>
      </c>
      <c r="F15">
        <v>0.66</v>
      </c>
      <c r="G15">
        <v>1</v>
      </c>
      <c r="H15">
        <v>1</v>
      </c>
      <c r="I15">
        <v>85.2</v>
      </c>
      <c r="J15">
        <v>20</v>
      </c>
      <c r="K15">
        <v>0.42599999999999999</v>
      </c>
      <c r="L15">
        <v>3</v>
      </c>
      <c r="M15">
        <v>0</v>
      </c>
      <c r="N15">
        <v>23</v>
      </c>
      <c r="O15">
        <v>2</v>
      </c>
      <c r="P15">
        <v>3</v>
      </c>
    </row>
    <row r="16" spans="1:20" x14ac:dyDescent="0.35">
      <c r="A16" t="s">
        <v>311</v>
      </c>
      <c r="B16">
        <v>351</v>
      </c>
      <c r="C16">
        <v>7.2</v>
      </c>
      <c r="D16">
        <v>49</v>
      </c>
      <c r="E16">
        <v>36</v>
      </c>
      <c r="F16">
        <v>0.73499999999999999</v>
      </c>
      <c r="G16">
        <v>2</v>
      </c>
      <c r="H16">
        <v>0</v>
      </c>
      <c r="I16">
        <v>106.8</v>
      </c>
      <c r="J16">
        <v>15</v>
      </c>
      <c r="K16">
        <v>0.30599999999999999</v>
      </c>
      <c r="L16">
        <v>5</v>
      </c>
      <c r="M16">
        <v>0</v>
      </c>
      <c r="N16">
        <v>34</v>
      </c>
      <c r="O16">
        <v>3</v>
      </c>
      <c r="P16">
        <v>26</v>
      </c>
    </row>
    <row r="17" spans="1:16" x14ac:dyDescent="0.35">
      <c r="A17" t="s">
        <v>320</v>
      </c>
      <c r="B17">
        <v>289</v>
      </c>
      <c r="C17">
        <v>9</v>
      </c>
      <c r="D17">
        <v>32</v>
      </c>
      <c r="E17">
        <v>21</v>
      </c>
      <c r="F17">
        <v>0.65600000000000003</v>
      </c>
      <c r="G17">
        <v>4</v>
      </c>
      <c r="H17">
        <v>1</v>
      </c>
      <c r="I17">
        <v>121</v>
      </c>
      <c r="J17">
        <v>13</v>
      </c>
      <c r="K17">
        <v>0.40600000000000003</v>
      </c>
      <c r="L17">
        <v>6</v>
      </c>
      <c r="M17">
        <v>0</v>
      </c>
      <c r="N17">
        <v>38</v>
      </c>
      <c r="O17">
        <v>2</v>
      </c>
      <c r="P17">
        <v>9</v>
      </c>
    </row>
    <row r="18" spans="1:16" x14ac:dyDescent="0.35">
      <c r="A18" t="s">
        <v>331</v>
      </c>
      <c r="B18">
        <v>235</v>
      </c>
      <c r="C18">
        <v>7.8</v>
      </c>
      <c r="D18">
        <v>30</v>
      </c>
      <c r="E18">
        <v>19</v>
      </c>
      <c r="F18">
        <v>0.63300000000000001</v>
      </c>
      <c r="G18">
        <v>1</v>
      </c>
      <c r="H18">
        <v>1</v>
      </c>
      <c r="I18">
        <v>98.6</v>
      </c>
      <c r="J18">
        <v>11</v>
      </c>
      <c r="K18">
        <v>0.36699999999999999</v>
      </c>
      <c r="L18">
        <v>4</v>
      </c>
      <c r="M18">
        <v>1</v>
      </c>
      <c r="N18">
        <v>49</v>
      </c>
      <c r="O18">
        <v>3</v>
      </c>
      <c r="P18">
        <v>18</v>
      </c>
    </row>
    <row r="19" spans="1:16" x14ac:dyDescent="0.35">
      <c r="A19" t="s">
        <v>321</v>
      </c>
      <c r="B19">
        <v>281</v>
      </c>
      <c r="C19">
        <v>7.2</v>
      </c>
      <c r="D19">
        <v>39</v>
      </c>
      <c r="E19">
        <v>29</v>
      </c>
      <c r="F19">
        <v>0.74399999999999999</v>
      </c>
      <c r="G19">
        <v>1</v>
      </c>
      <c r="H19">
        <v>0</v>
      </c>
      <c r="I19">
        <v>102.6</v>
      </c>
      <c r="J19">
        <v>14</v>
      </c>
      <c r="K19">
        <v>0.35899999999999999</v>
      </c>
      <c r="L19">
        <v>4</v>
      </c>
      <c r="M19">
        <v>0</v>
      </c>
      <c r="N19">
        <v>26</v>
      </c>
      <c r="O19">
        <v>1</v>
      </c>
      <c r="P19">
        <v>13</v>
      </c>
    </row>
    <row r="20" spans="1:16" x14ac:dyDescent="0.35">
      <c r="A20" t="s">
        <v>317</v>
      </c>
      <c r="B20">
        <v>321</v>
      </c>
      <c r="C20">
        <v>12.3</v>
      </c>
      <c r="D20">
        <v>26</v>
      </c>
      <c r="E20">
        <v>20</v>
      </c>
      <c r="F20">
        <v>0.76900000000000002</v>
      </c>
      <c r="G20">
        <v>3</v>
      </c>
      <c r="H20">
        <v>0</v>
      </c>
      <c r="I20">
        <v>156.1</v>
      </c>
      <c r="J20">
        <v>13</v>
      </c>
      <c r="K20">
        <v>0.5</v>
      </c>
      <c r="L20">
        <v>3</v>
      </c>
      <c r="M20">
        <v>2</v>
      </c>
      <c r="N20">
        <v>67</v>
      </c>
      <c r="O20">
        <v>1</v>
      </c>
      <c r="P20">
        <v>9</v>
      </c>
    </row>
    <row r="21" spans="1:16" x14ac:dyDescent="0.35">
      <c r="A21" t="s">
        <v>314</v>
      </c>
      <c r="B21">
        <v>337</v>
      </c>
      <c r="C21">
        <v>9.4</v>
      </c>
      <c r="D21">
        <v>36</v>
      </c>
      <c r="E21">
        <v>27</v>
      </c>
      <c r="F21">
        <v>0.75</v>
      </c>
      <c r="G21">
        <v>3</v>
      </c>
      <c r="H21">
        <v>0</v>
      </c>
      <c r="I21">
        <v>131.4</v>
      </c>
      <c r="J21">
        <v>17</v>
      </c>
      <c r="K21">
        <v>0.47199999999999998</v>
      </c>
      <c r="L21">
        <v>4</v>
      </c>
      <c r="M21">
        <v>1</v>
      </c>
      <c r="N21">
        <v>75</v>
      </c>
      <c r="O21">
        <v>2</v>
      </c>
      <c r="P21">
        <v>13</v>
      </c>
    </row>
    <row r="22" spans="1:16" x14ac:dyDescent="0.35">
      <c r="A22" t="s">
        <v>329</v>
      </c>
      <c r="B22">
        <v>254</v>
      </c>
      <c r="C22">
        <v>11</v>
      </c>
      <c r="D22">
        <v>23</v>
      </c>
      <c r="E22">
        <v>18</v>
      </c>
      <c r="F22">
        <v>0.78300000000000003</v>
      </c>
      <c r="G22">
        <v>4</v>
      </c>
      <c r="H22">
        <v>0</v>
      </c>
      <c r="I22">
        <v>152.30000000000001</v>
      </c>
      <c r="J22">
        <v>12</v>
      </c>
      <c r="K22">
        <v>0.52200000000000002</v>
      </c>
      <c r="L22">
        <v>4</v>
      </c>
      <c r="M22">
        <v>1</v>
      </c>
      <c r="N22">
        <v>69</v>
      </c>
      <c r="O22">
        <v>3</v>
      </c>
      <c r="P22">
        <v>13</v>
      </c>
    </row>
    <row r="23" spans="1:16" x14ac:dyDescent="0.35">
      <c r="A23" t="s">
        <v>332</v>
      </c>
      <c r="B23">
        <v>212</v>
      </c>
      <c r="C23">
        <v>6.1</v>
      </c>
      <c r="D23">
        <v>35</v>
      </c>
      <c r="E23">
        <v>21</v>
      </c>
      <c r="F23">
        <v>0.6</v>
      </c>
      <c r="G23">
        <v>1</v>
      </c>
      <c r="H23">
        <v>1</v>
      </c>
      <c r="I23">
        <v>74.900000000000006</v>
      </c>
      <c r="J23">
        <v>11</v>
      </c>
      <c r="K23">
        <v>0.314</v>
      </c>
      <c r="L23">
        <v>1</v>
      </c>
      <c r="M23">
        <v>0</v>
      </c>
      <c r="N23">
        <v>39</v>
      </c>
      <c r="O23">
        <v>6</v>
      </c>
      <c r="P23">
        <v>56</v>
      </c>
    </row>
    <row r="24" spans="1:16" x14ac:dyDescent="0.35">
      <c r="A24" t="s">
        <v>322</v>
      </c>
      <c r="B24">
        <v>279</v>
      </c>
      <c r="C24">
        <v>8</v>
      </c>
      <c r="D24">
        <v>35</v>
      </c>
      <c r="E24">
        <v>24</v>
      </c>
      <c r="F24">
        <v>0.68600000000000005</v>
      </c>
      <c r="G24">
        <v>1</v>
      </c>
      <c r="H24">
        <v>0</v>
      </c>
      <c r="I24">
        <v>102</v>
      </c>
      <c r="J24">
        <v>14</v>
      </c>
      <c r="K24">
        <v>0.4</v>
      </c>
      <c r="L24">
        <v>4</v>
      </c>
      <c r="M24">
        <v>1</v>
      </c>
      <c r="N24">
        <v>57</v>
      </c>
      <c r="O24">
        <v>1</v>
      </c>
      <c r="P24">
        <v>9</v>
      </c>
    </row>
    <row r="25" spans="1:16" x14ac:dyDescent="0.35">
      <c r="A25" t="s">
        <v>326</v>
      </c>
      <c r="B25">
        <v>264</v>
      </c>
      <c r="C25">
        <v>7.3</v>
      </c>
      <c r="D25">
        <v>36</v>
      </c>
      <c r="E25">
        <v>28</v>
      </c>
      <c r="F25">
        <v>0.77800000000000002</v>
      </c>
      <c r="G25">
        <v>2</v>
      </c>
      <c r="H25">
        <v>0</v>
      </c>
      <c r="I25">
        <v>115.7</v>
      </c>
      <c r="J25">
        <v>17</v>
      </c>
      <c r="K25">
        <v>0.47199999999999998</v>
      </c>
      <c r="L25">
        <v>3</v>
      </c>
      <c r="M25">
        <v>0</v>
      </c>
      <c r="N25">
        <v>25</v>
      </c>
      <c r="O25">
        <v>2</v>
      </c>
      <c r="P25">
        <v>9</v>
      </c>
    </row>
    <row r="26" spans="1:16" x14ac:dyDescent="0.35">
      <c r="A26" t="s">
        <v>310</v>
      </c>
      <c r="B26">
        <v>379</v>
      </c>
      <c r="C26">
        <v>7.6</v>
      </c>
      <c r="D26">
        <v>50</v>
      </c>
      <c r="E26">
        <v>32</v>
      </c>
      <c r="F26">
        <v>0.64</v>
      </c>
      <c r="G26">
        <v>4</v>
      </c>
      <c r="H26">
        <v>2</v>
      </c>
      <c r="I26">
        <v>97</v>
      </c>
      <c r="J26">
        <v>22</v>
      </c>
      <c r="K26">
        <v>0.44</v>
      </c>
      <c r="L26">
        <v>6</v>
      </c>
      <c r="M26">
        <v>1</v>
      </c>
      <c r="N26">
        <v>47</v>
      </c>
      <c r="O26">
        <v>0</v>
      </c>
      <c r="P26">
        <v>0</v>
      </c>
    </row>
    <row r="27" spans="1:16" x14ac:dyDescent="0.35">
      <c r="A27" t="s">
        <v>315</v>
      </c>
      <c r="B27">
        <v>332</v>
      </c>
      <c r="C27">
        <v>6.5</v>
      </c>
      <c r="D27">
        <v>51</v>
      </c>
      <c r="E27">
        <v>28</v>
      </c>
      <c r="F27">
        <v>0.54900000000000004</v>
      </c>
      <c r="G27">
        <v>3</v>
      </c>
      <c r="H27">
        <v>3</v>
      </c>
      <c r="I27">
        <v>70.099999999999994</v>
      </c>
      <c r="J27">
        <v>13</v>
      </c>
      <c r="K27">
        <v>0.255</v>
      </c>
      <c r="L27">
        <v>5</v>
      </c>
      <c r="M27">
        <v>1</v>
      </c>
      <c r="N27">
        <v>41</v>
      </c>
      <c r="O27">
        <v>1</v>
      </c>
      <c r="P27">
        <v>13</v>
      </c>
    </row>
    <row r="28" spans="1:16" x14ac:dyDescent="0.35">
      <c r="A28" t="s">
        <v>319</v>
      </c>
      <c r="B28">
        <v>291</v>
      </c>
      <c r="C28">
        <v>8.8000000000000007</v>
      </c>
      <c r="D28">
        <v>33</v>
      </c>
      <c r="E28">
        <v>21</v>
      </c>
      <c r="F28">
        <v>0.63600000000000001</v>
      </c>
      <c r="G28">
        <v>2</v>
      </c>
      <c r="H28">
        <v>0</v>
      </c>
      <c r="I28">
        <v>112.1</v>
      </c>
      <c r="J28">
        <v>13</v>
      </c>
      <c r="K28">
        <v>0.39400000000000002</v>
      </c>
      <c r="L28">
        <v>5</v>
      </c>
      <c r="M28">
        <v>2</v>
      </c>
      <c r="N28">
        <v>52</v>
      </c>
      <c r="O28">
        <v>1</v>
      </c>
      <c r="P28">
        <v>2</v>
      </c>
    </row>
    <row r="29" spans="1:16" x14ac:dyDescent="0.35">
      <c r="A29" t="s">
        <v>328</v>
      </c>
      <c r="B29">
        <v>258</v>
      </c>
      <c r="C29">
        <v>7</v>
      </c>
      <c r="D29">
        <v>37</v>
      </c>
      <c r="E29">
        <v>20</v>
      </c>
      <c r="F29">
        <v>0.54100000000000004</v>
      </c>
      <c r="G29">
        <v>2</v>
      </c>
      <c r="H29">
        <v>1</v>
      </c>
      <c r="I29">
        <v>82.9</v>
      </c>
      <c r="J29">
        <v>10</v>
      </c>
      <c r="K29">
        <v>0.27</v>
      </c>
      <c r="L29">
        <v>5</v>
      </c>
      <c r="M29">
        <v>1</v>
      </c>
      <c r="N29">
        <v>40</v>
      </c>
      <c r="O29">
        <v>6</v>
      </c>
      <c r="P29">
        <v>51</v>
      </c>
    </row>
    <row r="30" spans="1:16" x14ac:dyDescent="0.35">
      <c r="A30" s="46"/>
      <c r="B30" s="46"/>
      <c r="C30" s="46"/>
      <c r="D30" s="46"/>
      <c r="E30" s="46"/>
      <c r="F30" s="46"/>
      <c r="G30" s="46"/>
      <c r="H30" s="46"/>
      <c r="I30" s="46"/>
      <c r="J30" s="46"/>
      <c r="K30" s="46"/>
      <c r="L30" s="46"/>
      <c r="M30" s="46"/>
      <c r="N30" s="46"/>
      <c r="O30" s="46"/>
      <c r="P30" s="46"/>
    </row>
    <row r="31" spans="1:16" x14ac:dyDescent="0.35">
      <c r="A31" s="46" t="s">
        <v>34</v>
      </c>
      <c r="B31" s="46">
        <v>301.76</v>
      </c>
      <c r="C31" s="46">
        <v>8.1359999999999992</v>
      </c>
      <c r="D31" s="46"/>
      <c r="E31" s="46"/>
      <c r="F31" s="46"/>
      <c r="G31" s="46"/>
      <c r="H31" s="46"/>
      <c r="I31" s="46"/>
      <c r="J31" s="46"/>
      <c r="K31" s="46"/>
      <c r="L31" s="46"/>
      <c r="M31" s="46"/>
      <c r="N31" s="46"/>
      <c r="O31" s="46"/>
      <c r="P31" s="46">
        <v>56</v>
      </c>
    </row>
  </sheetData>
  <mergeCells count="1">
    <mergeCell ref="A1:T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e 7 7 7 6 0 - 1 4 8 0 - 4 1 3 9 - b 2 2 d - 2 9 d 0 5 2 7 e e 0 5 9 "   x m l n s = " h t t p : / / s c h e m a s . m i c r o s o f t . c o m / D a t a M a s h u p " > A A A A A B I D A A B Q S w M E F A A C A A g A S l b / 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E p W / 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V v 9 W K I p H u A 4 A A A A R A A A A E w A c A E Z v c m 1 1 b G F z L 1 N l Y 3 R p b 2 4 x L m 0 g o h g A K K A U A A A A A A A A A A A A A A A A A A A A A A A A A A A A K 0 5 N L s n M z 1 M I h t C G 1 g B Q S w E C L Q A U A A I A C A B K V v 9 W Q 2 f p 9 a I A A A D 2 A A A A E g A A A A A A A A A A A A A A A A A A A A A A Q 2 9 u Z m l n L 1 B h Y 2 t h Z 2 U u e G 1 s U E s B A i 0 A F A A C A A g A S l b / V g / K 6 a u k A A A A 6 Q A A A B M A A A A A A A A A A A A A A A A A 7 g A A A F t D b 2 5 0 Z W 5 0 X 1 R 5 c G V z X S 5 4 b W x Q S w E C L Q A U A A I A C A B K V v 9 W 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p H Y Y 4 d X H 0 O 0 a J d 6 3 c t k 4 w A A A A A C A A A A A A A Q Z g A A A A E A A C A A A A A K G 8 / o E t 3 t k z E 3 n m 7 c N W e C A 2 F + C E O E E 8 O t w n k g 5 E y t i w A A A A A O g A A A A A I A A C A A A A C X F C r n C j 1 c d 1 Y 4 n n W E 0 z N k L g e s n i J P B X G R T X M P 9 W 1 a w l A A A A D e d L X o p Q x q s X K p Q S T l E a h 3 6 k K 4 V O 3 t 6 h c k F H H 7 e j a G 4 l N D 0 p t 3 w D C X P a U d s w 0 Q 2 T n K q o Y H e L W 2 0 L Z O 2 w b 7 z Q t B R s A c W h p Y U L D m + j 4 J l z Q 1 c E A A A A C v j 6 G C H 9 X V N N z W f x 6 I z j h I y X i y m I h w / / 9 9 4 Q G M b 6 g P n z S x k S 2 M a + T r a x w B G Q o w 2 l r R K 5 A 4 V s W 0 z C n c k l 0 S u v N q < / D a t a M a s h u p > 
</file>

<file path=customXml/itemProps1.xml><?xml version="1.0" encoding="utf-8"?>
<ds:datastoreItem xmlns:ds="http://schemas.openxmlformats.org/officeDocument/2006/customXml" ds:itemID="{17BC408E-0BC8-4F7C-87AA-6A4DF3BBDB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L01</vt:lpstr>
      <vt:lpstr>L02</vt:lpstr>
      <vt:lpstr>L03</vt:lpstr>
      <vt:lpstr>L04</vt:lpstr>
      <vt:lpstr>L05</vt:lpstr>
      <vt:lpstr>Flash</vt:lpstr>
      <vt:lpstr>FlashFill</vt:lpstr>
      <vt:lpstr>Revenue</vt:lpstr>
      <vt:lpstr>SpecialPaste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ByteWanderer</dc:creator>
  <cp:lastModifiedBy>ByteWanderer</cp:lastModifiedBy>
  <cp:lastPrinted>2023-07-28T10:32:33Z</cp:lastPrinted>
  <dcterms:created xsi:type="dcterms:W3CDTF">2023-07-25T05:41:30Z</dcterms:created>
  <dcterms:modified xsi:type="dcterms:W3CDTF">2023-08-03T07:03:15Z</dcterms:modified>
</cp:coreProperties>
</file>