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d\Desktop\"/>
    </mc:Choice>
  </mc:AlternateContent>
  <bookViews>
    <workbookView xWindow="0" yWindow="0" windowWidth="20490" windowHeight="7755"/>
  </bookViews>
  <sheets>
    <sheet name="Black Scholes Model" sheetId="1" r:id="rId1"/>
    <sheet name="Black Scholes on MSFT Data" sheetId="2" r:id="rId2"/>
    <sheet name="BOPM" sheetId="3" r:id="rId3"/>
    <sheet name="Oil Price Data" sheetId="4" r:id="rId4"/>
  </sheets>
  <definedNames>
    <definedName name="den">'Black Scholes Model'!$C$13</definedName>
    <definedName name="K">'Black Scholes Model'!$C$5</definedName>
    <definedName name="PV_k">'Black Scholes Model'!$C$12</definedName>
    <definedName name="PVk">'Black Scholes Model'!$C$12</definedName>
    <definedName name="rf">'Black Scholes Model'!#REF!</definedName>
    <definedName name="S">'Black Scholes Model'!$C$4</definedName>
    <definedName name="sig">'Black Scholes Model'!$C$8</definedName>
    <definedName name="t">'Black Scholes Model'!$C$6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31" i="4"/>
  <c r="D30" i="4"/>
  <c r="E2" i="4"/>
  <c r="D2" i="4"/>
  <c r="C2" i="4"/>
  <c r="C25" i="3"/>
  <c r="C20" i="3"/>
  <c r="C19" i="3"/>
  <c r="C24" i="3"/>
  <c r="C18" i="3"/>
  <c r="C17" i="3"/>
  <c r="C16" i="3"/>
  <c r="C15" i="3"/>
  <c r="C14" i="3"/>
  <c r="C13" i="3"/>
  <c r="C12" i="3"/>
  <c r="C11" i="3"/>
  <c r="P253" i="2"/>
  <c r="P252" i="2"/>
  <c r="P251" i="2"/>
  <c r="P250" i="2"/>
  <c r="R250" i="2" s="1"/>
  <c r="P249" i="2"/>
  <c r="P248" i="2"/>
  <c r="P247" i="2"/>
  <c r="P246" i="2"/>
  <c r="R246" i="2" s="1"/>
  <c r="P245" i="2"/>
  <c r="P244" i="2"/>
  <c r="P243" i="2"/>
  <c r="P242" i="2"/>
  <c r="R242" i="2" s="1"/>
  <c r="P241" i="2"/>
  <c r="P240" i="2"/>
  <c r="P239" i="2"/>
  <c r="P238" i="2"/>
  <c r="R238" i="2" s="1"/>
  <c r="P237" i="2"/>
  <c r="P236" i="2"/>
  <c r="P235" i="2"/>
  <c r="P234" i="2"/>
  <c r="R234" i="2" s="1"/>
  <c r="P233" i="2"/>
  <c r="P232" i="2"/>
  <c r="P231" i="2"/>
  <c r="P230" i="2"/>
  <c r="R230" i="2" s="1"/>
  <c r="P229" i="2"/>
  <c r="P228" i="2"/>
  <c r="P227" i="2"/>
  <c r="P226" i="2"/>
  <c r="R226" i="2" s="1"/>
  <c r="P225" i="2"/>
  <c r="P224" i="2"/>
  <c r="P223" i="2"/>
  <c r="P222" i="2"/>
  <c r="R222" i="2" s="1"/>
  <c r="P221" i="2"/>
  <c r="P220" i="2"/>
  <c r="P219" i="2"/>
  <c r="P218" i="2"/>
  <c r="R218" i="2" s="1"/>
  <c r="P217" i="2"/>
  <c r="P216" i="2"/>
  <c r="P215" i="2"/>
  <c r="P214" i="2"/>
  <c r="R214" i="2" s="1"/>
  <c r="P213" i="2"/>
  <c r="P212" i="2"/>
  <c r="P211" i="2"/>
  <c r="P210" i="2"/>
  <c r="R210" i="2" s="1"/>
  <c r="P209" i="2"/>
  <c r="P208" i="2"/>
  <c r="P207" i="2"/>
  <c r="P206" i="2"/>
  <c r="R206" i="2" s="1"/>
  <c r="P205" i="2"/>
  <c r="P204" i="2"/>
  <c r="P203" i="2"/>
  <c r="P202" i="2"/>
  <c r="R202" i="2" s="1"/>
  <c r="P201" i="2"/>
  <c r="P200" i="2"/>
  <c r="P199" i="2"/>
  <c r="P198" i="2"/>
  <c r="R198" i="2" s="1"/>
  <c r="P197" i="2"/>
  <c r="P196" i="2"/>
  <c r="P195" i="2"/>
  <c r="P194" i="2"/>
  <c r="R194" i="2" s="1"/>
  <c r="P193" i="2"/>
  <c r="P192" i="2"/>
  <c r="P191" i="2"/>
  <c r="P190" i="2"/>
  <c r="R190" i="2" s="1"/>
  <c r="P189" i="2"/>
  <c r="P188" i="2"/>
  <c r="P187" i="2"/>
  <c r="P186" i="2"/>
  <c r="R186" i="2" s="1"/>
  <c r="P185" i="2"/>
  <c r="P184" i="2"/>
  <c r="P183" i="2"/>
  <c r="P182" i="2"/>
  <c r="R182" i="2" s="1"/>
  <c r="P181" i="2"/>
  <c r="P180" i="2"/>
  <c r="P179" i="2"/>
  <c r="P178" i="2"/>
  <c r="R178" i="2" s="1"/>
  <c r="P177" i="2"/>
  <c r="P176" i="2"/>
  <c r="P175" i="2"/>
  <c r="P174" i="2"/>
  <c r="R174" i="2" s="1"/>
  <c r="P173" i="2"/>
  <c r="P172" i="2"/>
  <c r="P171" i="2"/>
  <c r="P170" i="2"/>
  <c r="R170" i="2" s="1"/>
  <c r="P169" i="2"/>
  <c r="P168" i="2"/>
  <c r="P167" i="2"/>
  <c r="P166" i="2"/>
  <c r="R166" i="2" s="1"/>
  <c r="P165" i="2"/>
  <c r="P164" i="2"/>
  <c r="P163" i="2"/>
  <c r="P162" i="2"/>
  <c r="R162" i="2" s="1"/>
  <c r="P161" i="2"/>
  <c r="P160" i="2"/>
  <c r="P159" i="2"/>
  <c r="P158" i="2"/>
  <c r="R158" i="2" s="1"/>
  <c r="P157" i="2"/>
  <c r="P156" i="2"/>
  <c r="P155" i="2"/>
  <c r="P154" i="2"/>
  <c r="R154" i="2" s="1"/>
  <c r="P153" i="2"/>
  <c r="P152" i="2"/>
  <c r="P151" i="2"/>
  <c r="P150" i="2"/>
  <c r="R150" i="2" s="1"/>
  <c r="P149" i="2"/>
  <c r="P148" i="2"/>
  <c r="P147" i="2"/>
  <c r="P146" i="2"/>
  <c r="R146" i="2" s="1"/>
  <c r="P145" i="2"/>
  <c r="P144" i="2"/>
  <c r="P143" i="2"/>
  <c r="P142" i="2"/>
  <c r="R142" i="2" s="1"/>
  <c r="P141" i="2"/>
  <c r="P140" i="2"/>
  <c r="P139" i="2"/>
  <c r="P138" i="2"/>
  <c r="R138" i="2" s="1"/>
  <c r="P137" i="2"/>
  <c r="P136" i="2"/>
  <c r="P135" i="2"/>
  <c r="P134" i="2"/>
  <c r="R134" i="2" s="1"/>
  <c r="P133" i="2"/>
  <c r="P132" i="2"/>
  <c r="P131" i="2"/>
  <c r="P130" i="2"/>
  <c r="R130" i="2" s="1"/>
  <c r="P129" i="2"/>
  <c r="P128" i="2"/>
  <c r="P127" i="2"/>
  <c r="P126" i="2"/>
  <c r="R126" i="2" s="1"/>
  <c r="P125" i="2"/>
  <c r="P124" i="2"/>
  <c r="P123" i="2"/>
  <c r="P122" i="2"/>
  <c r="R122" i="2" s="1"/>
  <c r="P121" i="2"/>
  <c r="P120" i="2"/>
  <c r="P119" i="2"/>
  <c r="P118" i="2"/>
  <c r="R118" i="2" s="1"/>
  <c r="P117" i="2"/>
  <c r="P116" i="2"/>
  <c r="P115" i="2"/>
  <c r="P114" i="2"/>
  <c r="R114" i="2" s="1"/>
  <c r="P113" i="2"/>
  <c r="P112" i="2"/>
  <c r="P111" i="2"/>
  <c r="P110" i="2"/>
  <c r="R110" i="2" s="1"/>
  <c r="P109" i="2"/>
  <c r="R109" i="2" s="1"/>
  <c r="P108" i="2"/>
  <c r="P107" i="2"/>
  <c r="P106" i="2"/>
  <c r="R106" i="2" s="1"/>
  <c r="P105" i="2"/>
  <c r="R105" i="2" s="1"/>
  <c r="P104" i="2"/>
  <c r="P103" i="2"/>
  <c r="P102" i="2"/>
  <c r="R102" i="2" s="1"/>
  <c r="P101" i="2"/>
  <c r="R101" i="2" s="1"/>
  <c r="P100" i="2"/>
  <c r="P99" i="2"/>
  <c r="P98" i="2"/>
  <c r="R98" i="2" s="1"/>
  <c r="P97" i="2"/>
  <c r="R97" i="2" s="1"/>
  <c r="P96" i="2"/>
  <c r="P95" i="2"/>
  <c r="P94" i="2"/>
  <c r="R94" i="2" s="1"/>
  <c r="P93" i="2"/>
  <c r="R93" i="2" s="1"/>
  <c r="P92" i="2"/>
  <c r="P91" i="2"/>
  <c r="P90" i="2"/>
  <c r="R90" i="2" s="1"/>
  <c r="P89" i="2"/>
  <c r="R89" i="2" s="1"/>
  <c r="P88" i="2"/>
  <c r="P87" i="2"/>
  <c r="P86" i="2"/>
  <c r="R86" i="2" s="1"/>
  <c r="P85" i="2"/>
  <c r="R85" i="2" s="1"/>
  <c r="P84" i="2"/>
  <c r="P83" i="2"/>
  <c r="P82" i="2"/>
  <c r="R82" i="2" s="1"/>
  <c r="P81" i="2"/>
  <c r="R81" i="2" s="1"/>
  <c r="P80" i="2"/>
  <c r="P79" i="2"/>
  <c r="P78" i="2"/>
  <c r="R78" i="2" s="1"/>
  <c r="P77" i="2"/>
  <c r="R77" i="2" s="1"/>
  <c r="P76" i="2"/>
  <c r="P75" i="2"/>
  <c r="P74" i="2"/>
  <c r="R74" i="2" s="1"/>
  <c r="P73" i="2"/>
  <c r="R73" i="2" s="1"/>
  <c r="P72" i="2"/>
  <c r="P71" i="2"/>
  <c r="P70" i="2"/>
  <c r="R70" i="2" s="1"/>
  <c r="P69" i="2"/>
  <c r="R69" i="2" s="1"/>
  <c r="P68" i="2"/>
  <c r="P67" i="2"/>
  <c r="P66" i="2"/>
  <c r="R66" i="2" s="1"/>
  <c r="P65" i="2"/>
  <c r="R65" i="2" s="1"/>
  <c r="P64" i="2"/>
  <c r="P63" i="2"/>
  <c r="P62" i="2"/>
  <c r="R62" i="2" s="1"/>
  <c r="P61" i="2"/>
  <c r="R61" i="2" s="1"/>
  <c r="P60" i="2"/>
  <c r="P59" i="2"/>
  <c r="P58" i="2"/>
  <c r="R58" i="2" s="1"/>
  <c r="P57" i="2"/>
  <c r="R57" i="2" s="1"/>
  <c r="P56" i="2"/>
  <c r="P55" i="2"/>
  <c r="P54" i="2"/>
  <c r="Q54" i="2" s="1"/>
  <c r="S54" i="2" s="1"/>
  <c r="P53" i="2"/>
  <c r="R53" i="2" s="1"/>
  <c r="P52" i="2"/>
  <c r="P51" i="2"/>
  <c r="P50" i="2"/>
  <c r="Q50" i="2" s="1"/>
  <c r="S50" i="2" s="1"/>
  <c r="P49" i="2"/>
  <c r="R49" i="2" s="1"/>
  <c r="P48" i="2"/>
  <c r="P47" i="2"/>
  <c r="P46" i="2"/>
  <c r="R46" i="2" s="1"/>
  <c r="P45" i="2"/>
  <c r="R45" i="2" s="1"/>
  <c r="P44" i="2"/>
  <c r="P43" i="2"/>
  <c r="P42" i="2"/>
  <c r="R42" i="2" s="1"/>
  <c r="P41" i="2"/>
  <c r="R41" i="2" s="1"/>
  <c r="P40" i="2"/>
  <c r="P39" i="2"/>
  <c r="P38" i="2"/>
  <c r="Q38" i="2" s="1"/>
  <c r="S38" i="2" s="1"/>
  <c r="P37" i="2"/>
  <c r="R37" i="2" s="1"/>
  <c r="P36" i="2"/>
  <c r="P35" i="2"/>
  <c r="P34" i="2"/>
  <c r="R34" i="2" s="1"/>
  <c r="P33" i="2"/>
  <c r="R33" i="2" s="1"/>
  <c r="P32" i="2"/>
  <c r="P31" i="2"/>
  <c r="P30" i="2"/>
  <c r="R30" i="2" s="1"/>
  <c r="P29" i="2"/>
  <c r="R29" i="2" s="1"/>
  <c r="P28" i="2"/>
  <c r="P27" i="2"/>
  <c r="P26" i="2"/>
  <c r="R26" i="2" s="1"/>
  <c r="P25" i="2"/>
  <c r="R25" i="2" s="1"/>
  <c r="P24" i="2"/>
  <c r="P23" i="2"/>
  <c r="Q23" i="2" s="1"/>
  <c r="S23" i="2" s="1"/>
  <c r="T23" i="2" s="1"/>
  <c r="S252" i="2"/>
  <c r="S248" i="2"/>
  <c r="S247" i="2"/>
  <c r="S244" i="2"/>
  <c r="S240" i="2"/>
  <c r="S239" i="2"/>
  <c r="S236" i="2"/>
  <c r="S232" i="2"/>
  <c r="S228" i="2"/>
  <c r="S224" i="2"/>
  <c r="S220" i="2"/>
  <c r="S216" i="2"/>
  <c r="S215" i="2"/>
  <c r="S212" i="2"/>
  <c r="S208" i="2"/>
  <c r="S207" i="2"/>
  <c r="S204" i="2"/>
  <c r="S200" i="2"/>
  <c r="S196" i="2"/>
  <c r="S195" i="2"/>
  <c r="S188" i="2"/>
  <c r="S184" i="2"/>
  <c r="S180" i="2"/>
  <c r="S179" i="2"/>
  <c r="S172" i="2"/>
  <c r="S168" i="2"/>
  <c r="S164" i="2"/>
  <c r="S156" i="2"/>
  <c r="S152" i="2"/>
  <c r="S148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R253" i="2"/>
  <c r="R252" i="2"/>
  <c r="T252" i="2" s="1"/>
  <c r="R251" i="2"/>
  <c r="R249" i="2"/>
  <c r="R248" i="2"/>
  <c r="T248" i="2" s="1"/>
  <c r="R247" i="2"/>
  <c r="T247" i="2" s="1"/>
  <c r="R245" i="2"/>
  <c r="R244" i="2"/>
  <c r="T244" i="2" s="1"/>
  <c r="R243" i="2"/>
  <c r="T243" i="2" s="1"/>
  <c r="R241" i="2"/>
  <c r="R240" i="2"/>
  <c r="T240" i="2" s="1"/>
  <c r="R239" i="2"/>
  <c r="R237" i="2"/>
  <c r="R236" i="2"/>
  <c r="T236" i="2" s="1"/>
  <c r="R235" i="2"/>
  <c r="R233" i="2"/>
  <c r="R232" i="2"/>
  <c r="T232" i="2" s="1"/>
  <c r="R231" i="2"/>
  <c r="R229" i="2"/>
  <c r="R228" i="2"/>
  <c r="T228" i="2" s="1"/>
  <c r="R227" i="2"/>
  <c r="T227" i="2" s="1"/>
  <c r="R225" i="2"/>
  <c r="R224" i="2"/>
  <c r="T224" i="2" s="1"/>
  <c r="R223" i="2"/>
  <c r="R221" i="2"/>
  <c r="R220" i="2"/>
  <c r="T220" i="2" s="1"/>
  <c r="R219" i="2"/>
  <c r="R217" i="2"/>
  <c r="R216" i="2"/>
  <c r="T216" i="2" s="1"/>
  <c r="R215" i="2"/>
  <c r="T215" i="2" s="1"/>
  <c r="R213" i="2"/>
  <c r="R212" i="2"/>
  <c r="T212" i="2" s="1"/>
  <c r="R211" i="2"/>
  <c r="T211" i="2" s="1"/>
  <c r="R209" i="2"/>
  <c r="R208" i="2"/>
  <c r="T208" i="2" s="1"/>
  <c r="R207" i="2"/>
  <c r="R205" i="2"/>
  <c r="R204" i="2"/>
  <c r="T204" i="2" s="1"/>
  <c r="R203" i="2"/>
  <c r="R201" i="2"/>
  <c r="R200" i="2"/>
  <c r="T200" i="2" s="1"/>
  <c r="R199" i="2"/>
  <c r="T199" i="2" s="1"/>
  <c r="R197" i="2"/>
  <c r="R196" i="2"/>
  <c r="T196" i="2" s="1"/>
  <c r="R195" i="2"/>
  <c r="T195" i="2" s="1"/>
  <c r="R193" i="2"/>
  <c r="R192" i="2"/>
  <c r="R191" i="2"/>
  <c r="R189" i="2"/>
  <c r="R188" i="2"/>
  <c r="T188" i="2" s="1"/>
  <c r="R187" i="2"/>
  <c r="R185" i="2"/>
  <c r="R184" i="2"/>
  <c r="T184" i="2" s="1"/>
  <c r="R183" i="2"/>
  <c r="T183" i="2" s="1"/>
  <c r="R181" i="2"/>
  <c r="R180" i="2"/>
  <c r="T180" i="2" s="1"/>
  <c r="R179" i="2"/>
  <c r="R177" i="2"/>
  <c r="R176" i="2"/>
  <c r="R175" i="2"/>
  <c r="R173" i="2"/>
  <c r="R172" i="2"/>
  <c r="T172" i="2" s="1"/>
  <c r="R171" i="2"/>
  <c r="R169" i="2"/>
  <c r="R168" i="2"/>
  <c r="T168" i="2" s="1"/>
  <c r="R167" i="2"/>
  <c r="T167" i="2" s="1"/>
  <c r="R165" i="2"/>
  <c r="R164" i="2"/>
  <c r="T164" i="2" s="1"/>
  <c r="R163" i="2"/>
  <c r="R161" i="2"/>
  <c r="R160" i="2"/>
  <c r="R159" i="2"/>
  <c r="R157" i="2"/>
  <c r="R156" i="2"/>
  <c r="T156" i="2" s="1"/>
  <c r="R155" i="2"/>
  <c r="R153" i="2"/>
  <c r="R152" i="2"/>
  <c r="R151" i="2"/>
  <c r="T151" i="2" s="1"/>
  <c r="R149" i="2"/>
  <c r="R148" i="2"/>
  <c r="T148" i="2" s="1"/>
  <c r="R147" i="2"/>
  <c r="R145" i="2"/>
  <c r="R144" i="2"/>
  <c r="R143" i="2"/>
  <c r="R141" i="2"/>
  <c r="R140" i="2"/>
  <c r="T140" i="2" s="1"/>
  <c r="R139" i="2"/>
  <c r="R137" i="2"/>
  <c r="R136" i="2"/>
  <c r="T136" i="2" s="1"/>
  <c r="R135" i="2"/>
  <c r="T135" i="2" s="1"/>
  <c r="R133" i="2"/>
  <c r="R132" i="2"/>
  <c r="T132" i="2" s="1"/>
  <c r="R131" i="2"/>
  <c r="T131" i="2" s="1"/>
  <c r="R129" i="2"/>
  <c r="R128" i="2"/>
  <c r="T128" i="2" s="1"/>
  <c r="R127" i="2"/>
  <c r="R125" i="2"/>
  <c r="R124" i="2"/>
  <c r="T124" i="2" s="1"/>
  <c r="R123" i="2"/>
  <c r="R121" i="2"/>
  <c r="R120" i="2"/>
  <c r="T120" i="2" s="1"/>
  <c r="R119" i="2"/>
  <c r="T119" i="2" s="1"/>
  <c r="R117" i="2"/>
  <c r="R116" i="2"/>
  <c r="T116" i="2" s="1"/>
  <c r="R115" i="2"/>
  <c r="T115" i="2" s="1"/>
  <c r="R113" i="2"/>
  <c r="R112" i="2"/>
  <c r="T112" i="2" s="1"/>
  <c r="R111" i="2"/>
  <c r="R108" i="2"/>
  <c r="T108" i="2" s="1"/>
  <c r="R107" i="2"/>
  <c r="T107" i="2" s="1"/>
  <c r="R104" i="2"/>
  <c r="T104" i="2" s="1"/>
  <c r="R103" i="2"/>
  <c r="R100" i="2"/>
  <c r="T100" i="2" s="1"/>
  <c r="R99" i="2"/>
  <c r="T99" i="2" s="1"/>
  <c r="R96" i="2"/>
  <c r="T96" i="2" s="1"/>
  <c r="R95" i="2"/>
  <c r="R92" i="2"/>
  <c r="T92" i="2" s="1"/>
  <c r="R91" i="2"/>
  <c r="T91" i="2" s="1"/>
  <c r="R88" i="2"/>
  <c r="T88" i="2" s="1"/>
  <c r="R87" i="2"/>
  <c r="R84" i="2"/>
  <c r="T84" i="2" s="1"/>
  <c r="R83" i="2"/>
  <c r="T83" i="2" s="1"/>
  <c r="R80" i="2"/>
  <c r="T80" i="2" s="1"/>
  <c r="R79" i="2"/>
  <c r="R76" i="2"/>
  <c r="T76" i="2" s="1"/>
  <c r="R75" i="2"/>
  <c r="T75" i="2" s="1"/>
  <c r="R72" i="2"/>
  <c r="T72" i="2" s="1"/>
  <c r="R71" i="2"/>
  <c r="R68" i="2"/>
  <c r="T68" i="2" s="1"/>
  <c r="R67" i="2"/>
  <c r="T67" i="2" s="1"/>
  <c r="R64" i="2"/>
  <c r="T64" i="2" s="1"/>
  <c r="R63" i="2"/>
  <c r="R60" i="2"/>
  <c r="T60" i="2" s="1"/>
  <c r="R59" i="2"/>
  <c r="T59" i="2" s="1"/>
  <c r="R56" i="2"/>
  <c r="T56" i="2" s="1"/>
  <c r="R55" i="2"/>
  <c r="T55" i="2" s="1"/>
  <c r="R54" i="2"/>
  <c r="R52" i="2"/>
  <c r="T52" i="2" s="1"/>
  <c r="R51" i="2"/>
  <c r="R48" i="2"/>
  <c r="T48" i="2" s="1"/>
  <c r="R47" i="2"/>
  <c r="R44" i="2"/>
  <c r="T44" i="2" s="1"/>
  <c r="R43" i="2"/>
  <c r="T43" i="2" s="1"/>
  <c r="R40" i="2"/>
  <c r="T40" i="2" s="1"/>
  <c r="R39" i="2"/>
  <c r="T39" i="2" s="1"/>
  <c r="R38" i="2"/>
  <c r="R36" i="2"/>
  <c r="T36" i="2" s="1"/>
  <c r="R35" i="2"/>
  <c r="R32" i="2"/>
  <c r="T32" i="2" s="1"/>
  <c r="R31" i="2"/>
  <c r="R28" i="2"/>
  <c r="T28" i="2" s="1"/>
  <c r="R27" i="2"/>
  <c r="T27" i="2" s="1"/>
  <c r="R24" i="2"/>
  <c r="T24" i="2" s="1"/>
  <c r="R23" i="2"/>
  <c r="Q253" i="2"/>
  <c r="S253" i="2" s="1"/>
  <c r="T253" i="2" s="1"/>
  <c r="Q252" i="2"/>
  <c r="Q251" i="2"/>
  <c r="S251" i="2" s="1"/>
  <c r="Q249" i="2"/>
  <c r="S249" i="2" s="1"/>
  <c r="Q248" i="2"/>
  <c r="Q247" i="2"/>
  <c r="Q245" i="2"/>
  <c r="S245" i="2" s="1"/>
  <c r="T245" i="2" s="1"/>
  <c r="Q244" i="2"/>
  <c r="Q243" i="2"/>
  <c r="S243" i="2" s="1"/>
  <c r="Q241" i="2"/>
  <c r="S241" i="2" s="1"/>
  <c r="Q240" i="2"/>
  <c r="Q239" i="2"/>
  <c r="Q237" i="2"/>
  <c r="S237" i="2" s="1"/>
  <c r="T237" i="2" s="1"/>
  <c r="Q236" i="2"/>
  <c r="Q235" i="2"/>
  <c r="S235" i="2" s="1"/>
  <c r="Q233" i="2"/>
  <c r="S233" i="2" s="1"/>
  <c r="Q232" i="2"/>
  <c r="Q231" i="2"/>
  <c r="S231" i="2" s="1"/>
  <c r="Q229" i="2"/>
  <c r="S229" i="2" s="1"/>
  <c r="T229" i="2" s="1"/>
  <c r="Q228" i="2"/>
  <c r="Q227" i="2"/>
  <c r="S227" i="2" s="1"/>
  <c r="Q225" i="2"/>
  <c r="S225" i="2" s="1"/>
  <c r="Q224" i="2"/>
  <c r="Q223" i="2"/>
  <c r="S223" i="2" s="1"/>
  <c r="Q221" i="2"/>
  <c r="S221" i="2" s="1"/>
  <c r="T221" i="2" s="1"/>
  <c r="Q220" i="2"/>
  <c r="Q219" i="2"/>
  <c r="S219" i="2" s="1"/>
  <c r="Q217" i="2"/>
  <c r="S217" i="2" s="1"/>
  <c r="Q216" i="2"/>
  <c r="Q215" i="2"/>
  <c r="Q213" i="2"/>
  <c r="S213" i="2" s="1"/>
  <c r="T213" i="2" s="1"/>
  <c r="Q212" i="2"/>
  <c r="Q211" i="2"/>
  <c r="S211" i="2" s="1"/>
  <c r="Q209" i="2"/>
  <c r="S209" i="2" s="1"/>
  <c r="Q208" i="2"/>
  <c r="Q207" i="2"/>
  <c r="Q205" i="2"/>
  <c r="S205" i="2" s="1"/>
  <c r="T205" i="2" s="1"/>
  <c r="Q204" i="2"/>
  <c r="Q203" i="2"/>
  <c r="S203" i="2" s="1"/>
  <c r="Q201" i="2"/>
  <c r="S201" i="2" s="1"/>
  <c r="Q200" i="2"/>
  <c r="Q199" i="2"/>
  <c r="S199" i="2" s="1"/>
  <c r="Q197" i="2"/>
  <c r="S197" i="2" s="1"/>
  <c r="T197" i="2" s="1"/>
  <c r="Q196" i="2"/>
  <c r="Q195" i="2"/>
  <c r="Q193" i="2"/>
  <c r="S193" i="2" s="1"/>
  <c r="Q192" i="2"/>
  <c r="S192" i="2" s="1"/>
  <c r="Q191" i="2"/>
  <c r="S191" i="2" s="1"/>
  <c r="Q189" i="2"/>
  <c r="S189" i="2" s="1"/>
  <c r="T189" i="2" s="1"/>
  <c r="Q188" i="2"/>
  <c r="Q187" i="2"/>
  <c r="S187" i="2" s="1"/>
  <c r="Q185" i="2"/>
  <c r="S185" i="2" s="1"/>
  <c r="Q184" i="2"/>
  <c r="Q183" i="2"/>
  <c r="S183" i="2" s="1"/>
  <c r="Q181" i="2"/>
  <c r="S181" i="2" s="1"/>
  <c r="T181" i="2" s="1"/>
  <c r="Q180" i="2"/>
  <c r="Q179" i="2"/>
  <c r="Q177" i="2"/>
  <c r="S177" i="2" s="1"/>
  <c r="Q176" i="2"/>
  <c r="S176" i="2" s="1"/>
  <c r="Q175" i="2"/>
  <c r="S175" i="2" s="1"/>
  <c r="Q173" i="2"/>
  <c r="S173" i="2" s="1"/>
  <c r="T173" i="2" s="1"/>
  <c r="Q172" i="2"/>
  <c r="Q171" i="2"/>
  <c r="S171" i="2" s="1"/>
  <c r="Q169" i="2"/>
  <c r="S169" i="2" s="1"/>
  <c r="Q168" i="2"/>
  <c r="Q167" i="2"/>
  <c r="S167" i="2" s="1"/>
  <c r="Q165" i="2"/>
  <c r="S165" i="2" s="1"/>
  <c r="T165" i="2" s="1"/>
  <c r="Q164" i="2"/>
  <c r="Q163" i="2"/>
  <c r="S163" i="2" s="1"/>
  <c r="Q161" i="2"/>
  <c r="S161" i="2" s="1"/>
  <c r="Q160" i="2"/>
  <c r="S160" i="2" s="1"/>
  <c r="Q159" i="2"/>
  <c r="S159" i="2" s="1"/>
  <c r="Q157" i="2"/>
  <c r="S157" i="2" s="1"/>
  <c r="T157" i="2" s="1"/>
  <c r="Q156" i="2"/>
  <c r="Q155" i="2"/>
  <c r="S155" i="2" s="1"/>
  <c r="Q153" i="2"/>
  <c r="S153" i="2" s="1"/>
  <c r="Q152" i="2"/>
  <c r="Q151" i="2"/>
  <c r="S151" i="2" s="1"/>
  <c r="Q149" i="2"/>
  <c r="S149" i="2" s="1"/>
  <c r="T149" i="2" s="1"/>
  <c r="Q148" i="2"/>
  <c r="Q147" i="2"/>
  <c r="S147" i="2" s="1"/>
  <c r="Q145" i="2"/>
  <c r="S145" i="2" s="1"/>
  <c r="Q144" i="2"/>
  <c r="S144" i="2" s="1"/>
  <c r="Q143" i="2"/>
  <c r="S143" i="2" s="1"/>
  <c r="Q141" i="2"/>
  <c r="S141" i="2" s="1"/>
  <c r="T141" i="2" s="1"/>
  <c r="Q140" i="2"/>
  <c r="Q139" i="2"/>
  <c r="S139" i="2" s="1"/>
  <c r="Q137" i="2"/>
  <c r="S137" i="2" s="1"/>
  <c r="Q136" i="2"/>
  <c r="Q135" i="2"/>
  <c r="S135" i="2" s="1"/>
  <c r="Q133" i="2"/>
  <c r="S133" i="2" s="1"/>
  <c r="T133" i="2" s="1"/>
  <c r="Q132" i="2"/>
  <c r="Q131" i="2"/>
  <c r="S131" i="2" s="1"/>
  <c r="Q129" i="2"/>
  <c r="S129" i="2" s="1"/>
  <c r="Q128" i="2"/>
  <c r="Q127" i="2"/>
  <c r="S127" i="2" s="1"/>
  <c r="Q125" i="2"/>
  <c r="S125" i="2" s="1"/>
  <c r="T125" i="2" s="1"/>
  <c r="Q124" i="2"/>
  <c r="Q123" i="2"/>
  <c r="S123" i="2" s="1"/>
  <c r="Q121" i="2"/>
  <c r="S121" i="2" s="1"/>
  <c r="Q120" i="2"/>
  <c r="Q119" i="2"/>
  <c r="S119" i="2" s="1"/>
  <c r="Q117" i="2"/>
  <c r="S117" i="2" s="1"/>
  <c r="T117" i="2" s="1"/>
  <c r="Q116" i="2"/>
  <c r="Q115" i="2"/>
  <c r="S115" i="2" s="1"/>
  <c r="Q113" i="2"/>
  <c r="S113" i="2" s="1"/>
  <c r="Q112" i="2"/>
  <c r="Q111" i="2"/>
  <c r="S111" i="2" s="1"/>
  <c r="Q109" i="2"/>
  <c r="S109" i="2" s="1"/>
  <c r="T109" i="2" s="1"/>
  <c r="Q108" i="2"/>
  <c r="Q107" i="2"/>
  <c r="S107" i="2" s="1"/>
  <c r="Q105" i="2"/>
  <c r="S105" i="2" s="1"/>
  <c r="Q104" i="2"/>
  <c r="Q103" i="2"/>
  <c r="S103" i="2" s="1"/>
  <c r="Q101" i="2"/>
  <c r="S101" i="2" s="1"/>
  <c r="T101" i="2" s="1"/>
  <c r="Q100" i="2"/>
  <c r="Q99" i="2"/>
  <c r="S99" i="2" s="1"/>
  <c r="Q97" i="2"/>
  <c r="S97" i="2" s="1"/>
  <c r="Q96" i="2"/>
  <c r="Q95" i="2"/>
  <c r="S95" i="2" s="1"/>
  <c r="Q93" i="2"/>
  <c r="S93" i="2" s="1"/>
  <c r="T93" i="2" s="1"/>
  <c r="Q92" i="2"/>
  <c r="Q91" i="2"/>
  <c r="S91" i="2" s="1"/>
  <c r="Q89" i="2"/>
  <c r="S89" i="2" s="1"/>
  <c r="Q88" i="2"/>
  <c r="Q87" i="2"/>
  <c r="S87" i="2" s="1"/>
  <c r="Q85" i="2"/>
  <c r="S85" i="2" s="1"/>
  <c r="T85" i="2" s="1"/>
  <c r="Q84" i="2"/>
  <c r="Q83" i="2"/>
  <c r="S83" i="2" s="1"/>
  <c r="Q81" i="2"/>
  <c r="S81" i="2" s="1"/>
  <c r="Q80" i="2"/>
  <c r="Q79" i="2"/>
  <c r="S79" i="2" s="1"/>
  <c r="Q77" i="2"/>
  <c r="S77" i="2" s="1"/>
  <c r="Q76" i="2"/>
  <c r="Q75" i="2"/>
  <c r="S75" i="2" s="1"/>
  <c r="Q73" i="2"/>
  <c r="S73" i="2" s="1"/>
  <c r="Q72" i="2"/>
  <c r="Q71" i="2"/>
  <c r="S71" i="2" s="1"/>
  <c r="Q69" i="2"/>
  <c r="S69" i="2" s="1"/>
  <c r="T69" i="2" s="1"/>
  <c r="Q68" i="2"/>
  <c r="Q67" i="2"/>
  <c r="S67" i="2" s="1"/>
  <c r="Q65" i="2"/>
  <c r="S65" i="2" s="1"/>
  <c r="Q64" i="2"/>
  <c r="Q63" i="2"/>
  <c r="S63" i="2" s="1"/>
  <c r="Q61" i="2"/>
  <c r="S61" i="2" s="1"/>
  <c r="T61" i="2" s="1"/>
  <c r="Q60" i="2"/>
  <c r="Q59" i="2"/>
  <c r="S59" i="2" s="1"/>
  <c r="Q57" i="2"/>
  <c r="S57" i="2" s="1"/>
  <c r="Q56" i="2"/>
  <c r="Q55" i="2"/>
  <c r="S55" i="2" s="1"/>
  <c r="Q53" i="2"/>
  <c r="S53" i="2" s="1"/>
  <c r="T53" i="2" s="1"/>
  <c r="Q52" i="2"/>
  <c r="Q51" i="2"/>
  <c r="S51" i="2" s="1"/>
  <c r="Q49" i="2"/>
  <c r="S49" i="2" s="1"/>
  <c r="Q48" i="2"/>
  <c r="Q47" i="2"/>
  <c r="S47" i="2" s="1"/>
  <c r="Q45" i="2"/>
  <c r="S45" i="2" s="1"/>
  <c r="Q44" i="2"/>
  <c r="Q43" i="2"/>
  <c r="S43" i="2" s="1"/>
  <c r="Q41" i="2"/>
  <c r="S41" i="2" s="1"/>
  <c r="Q40" i="2"/>
  <c r="Q39" i="2"/>
  <c r="S39" i="2" s="1"/>
  <c r="Q37" i="2"/>
  <c r="S37" i="2" s="1"/>
  <c r="T37" i="2" s="1"/>
  <c r="Q36" i="2"/>
  <c r="Q35" i="2"/>
  <c r="S35" i="2" s="1"/>
  <c r="Q33" i="2"/>
  <c r="S33" i="2" s="1"/>
  <c r="Q32" i="2"/>
  <c r="Q31" i="2"/>
  <c r="S31" i="2" s="1"/>
  <c r="Q29" i="2"/>
  <c r="S29" i="2" s="1"/>
  <c r="T29" i="2" s="1"/>
  <c r="Q28" i="2"/>
  <c r="Q27" i="2"/>
  <c r="S27" i="2" s="1"/>
  <c r="Q25" i="2"/>
  <c r="S25" i="2" s="1"/>
  <c r="Q24" i="2"/>
  <c r="T26" i="2" l="1"/>
  <c r="T34" i="2"/>
  <c r="T45" i="2"/>
  <c r="T77" i="2"/>
  <c r="T38" i="2"/>
  <c r="T145" i="2"/>
  <c r="T161" i="2"/>
  <c r="T209" i="2"/>
  <c r="T225" i="2"/>
  <c r="T82" i="2"/>
  <c r="T106" i="2"/>
  <c r="T114" i="2"/>
  <c r="T138" i="2"/>
  <c r="T182" i="2"/>
  <c r="T210" i="2"/>
  <c r="T226" i="2"/>
  <c r="Q34" i="2"/>
  <c r="S34" i="2" s="1"/>
  <c r="Q46" i="2"/>
  <c r="S46" i="2" s="1"/>
  <c r="T46" i="2" s="1"/>
  <c r="Q58" i="2"/>
  <c r="S58" i="2" s="1"/>
  <c r="T58" i="2" s="1"/>
  <c r="Q70" i="2"/>
  <c r="S70" i="2" s="1"/>
  <c r="Q82" i="2"/>
  <c r="S82" i="2" s="1"/>
  <c r="Q94" i="2"/>
  <c r="S94" i="2" s="1"/>
  <c r="T94" i="2" s="1"/>
  <c r="Q106" i="2"/>
  <c r="S106" i="2" s="1"/>
  <c r="Q118" i="2"/>
  <c r="S118" i="2" s="1"/>
  <c r="Q130" i="2"/>
  <c r="S130" i="2" s="1"/>
  <c r="T130" i="2" s="1"/>
  <c r="Q146" i="2"/>
  <c r="S146" i="2" s="1"/>
  <c r="T146" i="2" s="1"/>
  <c r="Q158" i="2"/>
  <c r="S158" i="2" s="1"/>
  <c r="T158" i="2" s="1"/>
  <c r="Q170" i="2"/>
  <c r="S170" i="2" s="1"/>
  <c r="Q186" i="2"/>
  <c r="S186" i="2" s="1"/>
  <c r="Q198" i="2"/>
  <c r="S198" i="2" s="1"/>
  <c r="Q210" i="2"/>
  <c r="S210" i="2" s="1"/>
  <c r="Q218" i="2"/>
  <c r="S218" i="2" s="1"/>
  <c r="Q230" i="2"/>
  <c r="S230" i="2" s="1"/>
  <c r="Q238" i="2"/>
  <c r="S238" i="2" s="1"/>
  <c r="T238" i="2" s="1"/>
  <c r="Q250" i="2"/>
  <c r="S250" i="2" s="1"/>
  <c r="T250" i="2" s="1"/>
  <c r="R50" i="2"/>
  <c r="T50" i="2" s="1"/>
  <c r="T152" i="2"/>
  <c r="T202" i="2"/>
  <c r="Q30" i="2"/>
  <c r="S30" i="2" s="1"/>
  <c r="T30" i="2" s="1"/>
  <c r="Q62" i="2"/>
  <c r="S62" i="2" s="1"/>
  <c r="Q74" i="2"/>
  <c r="S74" i="2" s="1"/>
  <c r="T74" i="2" s="1"/>
  <c r="Q86" i="2"/>
  <c r="S86" i="2" s="1"/>
  <c r="T86" i="2" s="1"/>
  <c r="Q98" i="2"/>
  <c r="S98" i="2" s="1"/>
  <c r="Q110" i="2"/>
  <c r="S110" i="2" s="1"/>
  <c r="Q122" i="2"/>
  <c r="S122" i="2" s="1"/>
  <c r="T122" i="2" s="1"/>
  <c r="Q134" i="2"/>
  <c r="S134" i="2" s="1"/>
  <c r="Q142" i="2"/>
  <c r="S142" i="2" s="1"/>
  <c r="Q154" i="2"/>
  <c r="S154" i="2" s="1"/>
  <c r="Q166" i="2"/>
  <c r="S166" i="2" s="1"/>
  <c r="T166" i="2" s="1"/>
  <c r="Q174" i="2"/>
  <c r="S174" i="2" s="1"/>
  <c r="T174" i="2" s="1"/>
  <c r="Q182" i="2"/>
  <c r="S182" i="2" s="1"/>
  <c r="Q194" i="2"/>
  <c r="S194" i="2" s="1"/>
  <c r="T194" i="2" s="1"/>
  <c r="Q206" i="2"/>
  <c r="S206" i="2" s="1"/>
  <c r="T206" i="2" s="1"/>
  <c r="Q214" i="2"/>
  <c r="S214" i="2" s="1"/>
  <c r="T214" i="2" s="1"/>
  <c r="Q226" i="2"/>
  <c r="S226" i="2" s="1"/>
  <c r="Q234" i="2"/>
  <c r="S234" i="2" s="1"/>
  <c r="T234" i="2" s="1"/>
  <c r="Q242" i="2"/>
  <c r="S242" i="2" s="1"/>
  <c r="Q246" i="2"/>
  <c r="S246" i="2" s="1"/>
  <c r="T246" i="2" s="1"/>
  <c r="T163" i="2"/>
  <c r="T35" i="2"/>
  <c r="T51" i="2"/>
  <c r="T63" i="2"/>
  <c r="T71" i="2"/>
  <c r="T79" i="2"/>
  <c r="T87" i="2"/>
  <c r="T95" i="2"/>
  <c r="T103" i="2"/>
  <c r="T111" i="2"/>
  <c r="T121" i="2"/>
  <c r="T127" i="2"/>
  <c r="T137" i="2"/>
  <c r="T143" i="2"/>
  <c r="T153" i="2"/>
  <c r="T159" i="2"/>
  <c r="T169" i="2"/>
  <c r="T175" i="2"/>
  <c r="T185" i="2"/>
  <c r="T191" i="2"/>
  <c r="T201" i="2"/>
  <c r="T207" i="2"/>
  <c r="T217" i="2"/>
  <c r="T223" i="2"/>
  <c r="T233" i="2"/>
  <c r="T239" i="2"/>
  <c r="T249" i="2"/>
  <c r="T54" i="2"/>
  <c r="T113" i="2"/>
  <c r="T129" i="2"/>
  <c r="T177" i="2"/>
  <c r="T193" i="2"/>
  <c r="T231" i="2"/>
  <c r="T241" i="2"/>
  <c r="T62" i="2"/>
  <c r="T70" i="2"/>
  <c r="T90" i="2"/>
  <c r="T98" i="2"/>
  <c r="T110" i="2"/>
  <c r="T118" i="2"/>
  <c r="T134" i="2"/>
  <c r="T142" i="2"/>
  <c r="T154" i="2"/>
  <c r="T162" i="2"/>
  <c r="T170" i="2"/>
  <c r="T186" i="2"/>
  <c r="T198" i="2"/>
  <c r="T218" i="2"/>
  <c r="T230" i="2"/>
  <c r="T242" i="2"/>
  <c r="Q26" i="2"/>
  <c r="S26" i="2" s="1"/>
  <c r="Q42" i="2"/>
  <c r="S42" i="2" s="1"/>
  <c r="T42" i="2" s="1"/>
  <c r="Q66" i="2"/>
  <c r="S66" i="2" s="1"/>
  <c r="T66" i="2" s="1"/>
  <c r="Q78" i="2"/>
  <c r="S78" i="2" s="1"/>
  <c r="T78" i="2" s="1"/>
  <c r="Q90" i="2"/>
  <c r="S90" i="2" s="1"/>
  <c r="Q102" i="2"/>
  <c r="S102" i="2" s="1"/>
  <c r="T102" i="2" s="1"/>
  <c r="Q114" i="2"/>
  <c r="S114" i="2" s="1"/>
  <c r="Q126" i="2"/>
  <c r="S126" i="2" s="1"/>
  <c r="T126" i="2" s="1"/>
  <c r="Q138" i="2"/>
  <c r="S138" i="2" s="1"/>
  <c r="Q150" i="2"/>
  <c r="S150" i="2" s="1"/>
  <c r="T150" i="2" s="1"/>
  <c r="Q162" i="2"/>
  <c r="S162" i="2" s="1"/>
  <c r="Q178" i="2"/>
  <c r="S178" i="2" s="1"/>
  <c r="T178" i="2" s="1"/>
  <c r="Q190" i="2"/>
  <c r="S190" i="2" s="1"/>
  <c r="T190" i="2" s="1"/>
  <c r="Q202" i="2"/>
  <c r="S202" i="2" s="1"/>
  <c r="Q222" i="2"/>
  <c r="S222" i="2" s="1"/>
  <c r="T222" i="2" s="1"/>
  <c r="T147" i="2"/>
  <c r="T179" i="2"/>
  <c r="T31" i="2"/>
  <c r="T47" i="2"/>
  <c r="T123" i="2"/>
  <c r="T139" i="2"/>
  <c r="T144" i="2"/>
  <c r="T155" i="2"/>
  <c r="T160" i="2"/>
  <c r="T171" i="2"/>
  <c r="T176" i="2"/>
  <c r="T187" i="2"/>
  <c r="T192" i="2"/>
  <c r="T203" i="2"/>
  <c r="T219" i="2"/>
  <c r="T235" i="2"/>
  <c r="T251" i="2"/>
  <c r="T25" i="2"/>
  <c r="T33" i="2"/>
  <c r="T41" i="2"/>
  <c r="T49" i="2"/>
  <c r="T57" i="2"/>
  <c r="T65" i="2"/>
  <c r="T73" i="2"/>
  <c r="T81" i="2"/>
  <c r="T89" i="2"/>
  <c r="T97" i="2"/>
  <c r="T105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13" i="1"/>
  <c r="C14" i="1" s="1"/>
  <c r="C15" i="1" s="1"/>
  <c r="C17" i="1" s="1"/>
  <c r="C12" i="1"/>
  <c r="C18" i="1" l="1"/>
  <c r="C19" i="1"/>
  <c r="C23" i="1" s="1"/>
  <c r="C16" i="1"/>
  <c r="C22" i="1" s="1"/>
</calcChain>
</file>

<file path=xl/comments1.xml><?xml version="1.0" encoding="utf-8"?>
<comments xmlns="http://schemas.openxmlformats.org/spreadsheetml/2006/main">
  <authors>
    <author>Owais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Stock Price:</t>
        </r>
        <r>
          <rPr>
            <sz val="9"/>
            <color indexed="81"/>
            <rFont val="Tahoma"/>
            <family val="2"/>
          </rPr>
          <t xml:space="preserve">
The stock price of the underlying asset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Strike Price/ Exercise Price:</t>
        </r>
        <r>
          <rPr>
            <sz val="9"/>
            <color indexed="81"/>
            <rFont val="Tahoma"/>
            <family val="2"/>
          </rPr>
          <t xml:space="preserve">
The price at which the option holder can sell the underlying security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Time till Expiration:</t>
        </r>
        <r>
          <rPr>
            <sz val="9"/>
            <color indexed="81"/>
            <rFont val="Tahoma"/>
            <family val="2"/>
          </rPr>
          <t xml:space="preserve">
Time remaining until expiration, annualized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Volatility:</t>
        </r>
        <r>
          <rPr>
            <sz val="9"/>
            <color indexed="81"/>
            <rFont val="Tahoma"/>
            <family val="2"/>
          </rPr>
          <t xml:space="preserve">
Annual Stock price volatility (the standard deviation of the short-term returns over a year)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Risk-Free Interest Rate:</t>
        </r>
        <r>
          <rPr>
            <sz val="9"/>
            <color indexed="81"/>
            <rFont val="Tahoma"/>
            <family val="2"/>
          </rPr>
          <t xml:space="preserve">
Continously compounded risk-free interest rate (annulaized)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Present Value of the Exercise Price:</t>
        </r>
        <r>
          <rPr>
            <sz val="9"/>
            <color indexed="81"/>
            <rFont val="Tahoma"/>
            <family val="2"/>
          </rPr>
          <t xml:space="preserve">
The stock price of the underlying asset. Here, for simplicity, PV(K) is assumed to be K. Another method would be PV(K) = k * EXP(-rf * t)
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The Denominator part for d1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Normally Distributed d1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 xml:space="preserve">Normally Distributed d2
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Normally Distributed -d1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 xml:space="preserve">Normally Distributed -d2
</t>
        </r>
      </text>
    </comment>
  </commentList>
</comments>
</file>

<file path=xl/comments2.xml><?xml version="1.0" encoding="utf-8"?>
<comments xmlns="http://schemas.openxmlformats.org/spreadsheetml/2006/main">
  <authors>
    <author>Owais</author>
    <author>mhd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Stock Price:</t>
        </r>
        <r>
          <rPr>
            <sz val="9"/>
            <color indexed="81"/>
            <rFont val="Tahoma"/>
            <family val="2"/>
          </rPr>
          <t xml:space="preserve">
The stock price of the underlying asset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Volatility:</t>
        </r>
        <r>
          <rPr>
            <sz val="9"/>
            <color indexed="81"/>
            <rFont val="Tahoma"/>
            <family val="2"/>
          </rPr>
          <t xml:space="preserve">
Annual Stock price volatility (the standard deviation of the short-term returns over a year)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Time till Expiration:</t>
        </r>
        <r>
          <rPr>
            <sz val="9"/>
            <color indexed="81"/>
            <rFont val="Tahoma"/>
            <family val="2"/>
          </rPr>
          <t xml:space="preserve">
Time remaining until expiration, annualized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Strike Price/ Exercise Price:</t>
        </r>
        <r>
          <rPr>
            <sz val="9"/>
            <color indexed="81"/>
            <rFont val="Tahoma"/>
            <family val="2"/>
          </rPr>
          <t xml:space="preserve">
The price at which the option holder can sell the underlying security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Risk-Free Interest Rate:</t>
        </r>
        <r>
          <rPr>
            <sz val="9"/>
            <color indexed="81"/>
            <rFont val="Tahoma"/>
            <family val="2"/>
          </rPr>
          <t xml:space="preserve">
Continously compounded risk-free interest rate (annulaized)
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Up Movement:</t>
        </r>
        <r>
          <rPr>
            <sz val="9"/>
            <color indexed="81"/>
            <rFont val="Tahoma"/>
            <family val="2"/>
          </rPr>
          <t xml:space="preserve">
Factor by which the price moves up, denoted by EXP(sig*SQRT(t))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 xml:space="preserve">Down Movement:
</t>
        </r>
        <r>
          <rPr>
            <sz val="9"/>
            <color indexed="81"/>
            <rFont val="Tahoma"/>
            <family val="2"/>
          </rPr>
          <t xml:space="preserve">Factor by which price moves down, denoted by 1/u
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Probability of Up Movement:</t>
        </r>
        <r>
          <rPr>
            <sz val="9"/>
            <color indexed="81"/>
            <rFont val="Tahoma"/>
            <family val="2"/>
          </rPr>
          <t xml:space="preserve">
Probability of the price moving upwards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Probability of Down Movement:</t>
        </r>
        <r>
          <rPr>
            <sz val="9"/>
            <color indexed="81"/>
            <rFont val="Tahoma"/>
            <family val="2"/>
          </rPr>
          <t xml:space="preserve">
Probability of the Price moving Downwards</t>
        </r>
      </text>
    </comment>
  </commentList>
</comments>
</file>

<file path=xl/sharedStrings.xml><?xml version="1.0" encoding="utf-8"?>
<sst xmlns="http://schemas.openxmlformats.org/spreadsheetml/2006/main" count="63" uniqueCount="51">
  <si>
    <r>
      <rPr>
        <sz val="14"/>
        <color theme="1" tint="0.249977111117893"/>
        <rFont val="Arial"/>
        <family val="2"/>
      </rPr>
      <t>Black-Scholes Option Valuation</t>
    </r>
    <r>
      <rPr>
        <sz val="14"/>
        <color indexed="9"/>
        <rFont val="Arial"/>
        <family val="2"/>
      </rPr>
      <t xml:space="preserve"> </t>
    </r>
  </si>
  <si>
    <t>Input For Option Valuation</t>
  </si>
  <si>
    <t>Stock Price (S)</t>
  </si>
  <si>
    <t>Strike Price or Exercise Price (K)</t>
  </si>
  <si>
    <r>
      <t xml:space="preserve">Volatility (annualized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</si>
  <si>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Time remaining to Strike/Exercise (t)</t>
  </si>
  <si>
    <t>Compounded Risk-Free Interest Rate (rf)</t>
  </si>
  <si>
    <t>Output For Option Valuation</t>
  </si>
  <si>
    <t>Present Value of the Exercise Price PV(k)</t>
  </si>
  <si>
    <t>σ * sqrt(t)</t>
  </si>
  <si>
    <t>d1</t>
  </si>
  <si>
    <t>d2</t>
  </si>
  <si>
    <t>N(d1)</t>
  </si>
  <si>
    <t>Value of Call</t>
  </si>
  <si>
    <t>Value of Put</t>
  </si>
  <si>
    <t>N(d2)</t>
  </si>
  <si>
    <t>N(-d1)</t>
  </si>
  <si>
    <t>N(-d2)</t>
  </si>
  <si>
    <t>Date</t>
  </si>
  <si>
    <t>Open</t>
  </si>
  <si>
    <t>High</t>
  </si>
  <si>
    <t>Low</t>
  </si>
  <si>
    <t>Close</t>
  </si>
  <si>
    <t>Adj Close</t>
  </si>
  <si>
    <t>Log Return</t>
  </si>
  <si>
    <t>Daily HV</t>
  </si>
  <si>
    <t>Annual HV</t>
  </si>
  <si>
    <t>Daily HV %</t>
  </si>
  <si>
    <t>Risk Free Rate</t>
  </si>
  <si>
    <t>Strike Price (K)</t>
  </si>
  <si>
    <t>Time Remaining to Strike (t)</t>
  </si>
  <si>
    <t>Annual HV % (Volatility)</t>
  </si>
  <si>
    <t>Call Price</t>
  </si>
  <si>
    <r>
      <rPr>
        <sz val="14"/>
        <color theme="1" tint="0.249977111117893"/>
        <rFont val="Arial"/>
        <family val="2"/>
      </rPr>
      <t>Binomial Option Pricing Model</t>
    </r>
    <r>
      <rPr>
        <sz val="14"/>
        <color indexed="9"/>
        <rFont val="Arial"/>
        <family val="2"/>
      </rPr>
      <t xml:space="preserve"> </t>
    </r>
  </si>
  <si>
    <t>Time to Expire (t)</t>
  </si>
  <si>
    <t>Risk-Free Interest Rate (r)</t>
  </si>
  <si>
    <t>Up Movement (u)</t>
  </si>
  <si>
    <t>Down Movement (d)</t>
  </si>
  <si>
    <t>Probability of Down Movement (Pd)</t>
  </si>
  <si>
    <t>Probability of Up Movement (Pu)</t>
  </si>
  <si>
    <t>Stock Price considering Up Movement</t>
  </si>
  <si>
    <t>Stock Price considering Down Movement</t>
  </si>
  <si>
    <t>Payoff for Up Movement (Call)</t>
  </si>
  <si>
    <t>Payoff for Down Movement (Call)</t>
  </si>
  <si>
    <t>Payoff for Up Movement (Put)</t>
  </si>
  <si>
    <t>Payoff for Down Movement (Put)</t>
  </si>
  <si>
    <t>Oil Price</t>
  </si>
  <si>
    <t>Average</t>
  </si>
  <si>
    <t>Min</t>
  </si>
  <si>
    <t>Max</t>
  </si>
  <si>
    <t>SMA-30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</si>
</sst>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yyyy\-mm\-dd"/>
  </numFmts>
  <fonts count="10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4"/>
      <color theme="1" tint="0.249977111117893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4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4" borderId="7" xfId="0" applyNumberFormat="1" applyFill="1" applyBorder="1"/>
    <xf numFmtId="9" fontId="0" fillId="4" borderId="8" xfId="0" applyNumberFormat="1" applyFill="1" applyBorder="1"/>
    <xf numFmtId="0" fontId="0" fillId="0" borderId="0" xfId="0" applyBorder="1"/>
    <xf numFmtId="0" fontId="7" fillId="5" borderId="4" xfId="0" applyFont="1" applyFill="1" applyBorder="1"/>
    <xf numFmtId="0" fontId="8" fillId="5" borderId="5" xfId="0" applyFont="1" applyFill="1" applyBorder="1"/>
    <xf numFmtId="164" fontId="8" fillId="5" borderId="6" xfId="0" applyNumberFormat="1" applyFont="1" applyFill="1" applyBorder="1"/>
    <xf numFmtId="0" fontId="7" fillId="5" borderId="11" xfId="0" applyFont="1" applyFill="1" applyBorder="1"/>
    <xf numFmtId="0" fontId="8" fillId="5" borderId="9" xfId="0" applyFont="1" applyFill="1" applyBorder="1"/>
    <xf numFmtId="164" fontId="8" fillId="5" borderId="8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5" xfId="0" applyNumberFormat="1" applyBorder="1"/>
    <xf numFmtId="10" fontId="0" fillId="0" borderId="0" xfId="0" applyNumberFormat="1" applyBorder="1"/>
    <xf numFmtId="14" fontId="0" fillId="0" borderId="17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6" borderId="12" xfId="0" applyFill="1" applyBorder="1"/>
    <xf numFmtId="0" fontId="0" fillId="6" borderId="13" xfId="0" applyFill="1" applyBorder="1"/>
    <xf numFmtId="0" fontId="0" fillId="7" borderId="16" xfId="0" applyFill="1" applyBorder="1"/>
    <xf numFmtId="0" fontId="0" fillId="7" borderId="19" xfId="0" applyFill="1" applyBorder="1"/>
    <xf numFmtId="0" fontId="9" fillId="6" borderId="14" xfId="0" applyFon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0" fontId="0" fillId="4" borderId="8" xfId="0" applyNumberFormat="1" applyFill="1" applyBorder="1"/>
    <xf numFmtId="10" fontId="0" fillId="4" borderId="7" xfId="0" applyNumberFormat="1" applyFill="1" applyBorder="1"/>
    <xf numFmtId="2" fontId="8" fillId="5" borderId="6" xfId="0" applyNumberFormat="1" applyFont="1" applyFill="1" applyBorder="1"/>
    <xf numFmtId="0" fontId="9" fillId="0" borderId="0" xfId="0" applyFont="1"/>
    <xf numFmtId="166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Forcasted</a:t>
            </a:r>
            <a:r>
              <a:rPr lang="en-IN" baseline="0"/>
              <a:t> </a:t>
            </a:r>
            <a:r>
              <a:rPr lang="en-IN"/>
              <a:t>Oil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'Oil Price Data'!$A$2:$A$796</c:f>
              <c:numCache>
                <c:formatCode>yyyy\-mm\-dd</c:formatCode>
                <c:ptCount val="7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42005</c:v>
                </c:pt>
                <c:pt idx="253">
                  <c:v>42006</c:v>
                </c:pt>
                <c:pt idx="254">
                  <c:v>42009</c:v>
                </c:pt>
                <c:pt idx="255">
                  <c:v>42010</c:v>
                </c:pt>
                <c:pt idx="256">
                  <c:v>42011</c:v>
                </c:pt>
                <c:pt idx="257">
                  <c:v>42012</c:v>
                </c:pt>
                <c:pt idx="258">
                  <c:v>42013</c:v>
                </c:pt>
                <c:pt idx="259">
                  <c:v>42016</c:v>
                </c:pt>
                <c:pt idx="260">
                  <c:v>42017</c:v>
                </c:pt>
                <c:pt idx="261">
                  <c:v>42018</c:v>
                </c:pt>
                <c:pt idx="262">
                  <c:v>42019</c:v>
                </c:pt>
                <c:pt idx="263">
                  <c:v>42020</c:v>
                </c:pt>
                <c:pt idx="264">
                  <c:v>42024</c:v>
                </c:pt>
                <c:pt idx="265">
                  <c:v>42025</c:v>
                </c:pt>
                <c:pt idx="266">
                  <c:v>42026</c:v>
                </c:pt>
                <c:pt idx="267">
                  <c:v>42027</c:v>
                </c:pt>
                <c:pt idx="268">
                  <c:v>42030</c:v>
                </c:pt>
                <c:pt idx="269">
                  <c:v>42031</c:v>
                </c:pt>
                <c:pt idx="270">
                  <c:v>42032</c:v>
                </c:pt>
                <c:pt idx="271">
                  <c:v>42033</c:v>
                </c:pt>
                <c:pt idx="272">
                  <c:v>42034</c:v>
                </c:pt>
                <c:pt idx="273">
                  <c:v>42037</c:v>
                </c:pt>
                <c:pt idx="274">
                  <c:v>42038</c:v>
                </c:pt>
                <c:pt idx="275">
                  <c:v>42039</c:v>
                </c:pt>
                <c:pt idx="276">
                  <c:v>42040</c:v>
                </c:pt>
                <c:pt idx="277">
                  <c:v>42041</c:v>
                </c:pt>
                <c:pt idx="278">
                  <c:v>42044</c:v>
                </c:pt>
                <c:pt idx="279">
                  <c:v>42045</c:v>
                </c:pt>
                <c:pt idx="280">
                  <c:v>42046</c:v>
                </c:pt>
                <c:pt idx="281">
                  <c:v>42047</c:v>
                </c:pt>
                <c:pt idx="282">
                  <c:v>42048</c:v>
                </c:pt>
                <c:pt idx="283">
                  <c:v>42052</c:v>
                </c:pt>
                <c:pt idx="284">
                  <c:v>42053</c:v>
                </c:pt>
                <c:pt idx="285">
                  <c:v>42054</c:v>
                </c:pt>
                <c:pt idx="286">
                  <c:v>42055</c:v>
                </c:pt>
                <c:pt idx="287">
                  <c:v>42058</c:v>
                </c:pt>
                <c:pt idx="288">
                  <c:v>42059</c:v>
                </c:pt>
                <c:pt idx="289">
                  <c:v>42060</c:v>
                </c:pt>
                <c:pt idx="290">
                  <c:v>42061</c:v>
                </c:pt>
                <c:pt idx="291">
                  <c:v>42062</c:v>
                </c:pt>
                <c:pt idx="292">
                  <c:v>42065</c:v>
                </c:pt>
                <c:pt idx="293">
                  <c:v>42066</c:v>
                </c:pt>
                <c:pt idx="294">
                  <c:v>42067</c:v>
                </c:pt>
                <c:pt idx="295">
                  <c:v>42068</c:v>
                </c:pt>
                <c:pt idx="296">
                  <c:v>42069</c:v>
                </c:pt>
                <c:pt idx="297">
                  <c:v>42072</c:v>
                </c:pt>
                <c:pt idx="298">
                  <c:v>42073</c:v>
                </c:pt>
                <c:pt idx="299">
                  <c:v>42074</c:v>
                </c:pt>
                <c:pt idx="300">
                  <c:v>42075</c:v>
                </c:pt>
                <c:pt idx="301">
                  <c:v>42076</c:v>
                </c:pt>
                <c:pt idx="302">
                  <c:v>42079</c:v>
                </c:pt>
                <c:pt idx="303">
                  <c:v>42080</c:v>
                </c:pt>
                <c:pt idx="304">
                  <c:v>42081</c:v>
                </c:pt>
                <c:pt idx="305">
                  <c:v>42082</c:v>
                </c:pt>
                <c:pt idx="306">
                  <c:v>42083</c:v>
                </c:pt>
                <c:pt idx="307">
                  <c:v>42086</c:v>
                </c:pt>
                <c:pt idx="308">
                  <c:v>42087</c:v>
                </c:pt>
                <c:pt idx="309">
                  <c:v>42088</c:v>
                </c:pt>
                <c:pt idx="310">
                  <c:v>42089</c:v>
                </c:pt>
                <c:pt idx="311">
                  <c:v>42090</c:v>
                </c:pt>
                <c:pt idx="312">
                  <c:v>42093</c:v>
                </c:pt>
                <c:pt idx="313">
                  <c:v>42094</c:v>
                </c:pt>
                <c:pt idx="314">
                  <c:v>42095</c:v>
                </c:pt>
                <c:pt idx="315">
                  <c:v>42096</c:v>
                </c:pt>
                <c:pt idx="316">
                  <c:v>42097</c:v>
                </c:pt>
                <c:pt idx="317">
                  <c:v>42100</c:v>
                </c:pt>
                <c:pt idx="318">
                  <c:v>42101</c:v>
                </c:pt>
                <c:pt idx="319">
                  <c:v>42102</c:v>
                </c:pt>
                <c:pt idx="320">
                  <c:v>42103</c:v>
                </c:pt>
                <c:pt idx="321">
                  <c:v>42104</c:v>
                </c:pt>
                <c:pt idx="322">
                  <c:v>42107</c:v>
                </c:pt>
                <c:pt idx="323">
                  <c:v>42108</c:v>
                </c:pt>
                <c:pt idx="324">
                  <c:v>42109</c:v>
                </c:pt>
                <c:pt idx="325">
                  <c:v>42110</c:v>
                </c:pt>
                <c:pt idx="326">
                  <c:v>42111</c:v>
                </c:pt>
                <c:pt idx="327">
                  <c:v>42114</c:v>
                </c:pt>
                <c:pt idx="328">
                  <c:v>42115</c:v>
                </c:pt>
                <c:pt idx="329">
                  <c:v>42116</c:v>
                </c:pt>
                <c:pt idx="330">
                  <c:v>42117</c:v>
                </c:pt>
                <c:pt idx="331">
                  <c:v>42118</c:v>
                </c:pt>
                <c:pt idx="332">
                  <c:v>42121</c:v>
                </c:pt>
                <c:pt idx="333">
                  <c:v>42122</c:v>
                </c:pt>
                <c:pt idx="334">
                  <c:v>42123</c:v>
                </c:pt>
                <c:pt idx="335">
                  <c:v>42124</c:v>
                </c:pt>
                <c:pt idx="336">
                  <c:v>42125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42135</c:v>
                </c:pt>
                <c:pt idx="343">
                  <c:v>42136</c:v>
                </c:pt>
                <c:pt idx="344">
                  <c:v>42137</c:v>
                </c:pt>
                <c:pt idx="345">
                  <c:v>42138</c:v>
                </c:pt>
                <c:pt idx="346">
                  <c:v>42139</c:v>
                </c:pt>
                <c:pt idx="347">
                  <c:v>42142</c:v>
                </c:pt>
                <c:pt idx="348">
                  <c:v>42143</c:v>
                </c:pt>
                <c:pt idx="349">
                  <c:v>42144</c:v>
                </c:pt>
                <c:pt idx="350">
                  <c:v>42145</c:v>
                </c:pt>
                <c:pt idx="351">
                  <c:v>42146</c:v>
                </c:pt>
                <c:pt idx="352">
                  <c:v>42149</c:v>
                </c:pt>
                <c:pt idx="353">
                  <c:v>42150</c:v>
                </c:pt>
                <c:pt idx="354">
                  <c:v>42151</c:v>
                </c:pt>
                <c:pt idx="355">
                  <c:v>42152</c:v>
                </c:pt>
                <c:pt idx="356">
                  <c:v>42153</c:v>
                </c:pt>
                <c:pt idx="357">
                  <c:v>42156</c:v>
                </c:pt>
                <c:pt idx="358">
                  <c:v>42157</c:v>
                </c:pt>
                <c:pt idx="359">
                  <c:v>42158</c:v>
                </c:pt>
                <c:pt idx="360">
                  <c:v>42159</c:v>
                </c:pt>
                <c:pt idx="361">
                  <c:v>42160</c:v>
                </c:pt>
                <c:pt idx="362">
                  <c:v>42163</c:v>
                </c:pt>
                <c:pt idx="363">
                  <c:v>42164</c:v>
                </c:pt>
                <c:pt idx="364">
                  <c:v>42165</c:v>
                </c:pt>
                <c:pt idx="365">
                  <c:v>42166</c:v>
                </c:pt>
                <c:pt idx="366">
                  <c:v>42167</c:v>
                </c:pt>
                <c:pt idx="367">
                  <c:v>42170</c:v>
                </c:pt>
                <c:pt idx="368">
                  <c:v>42171</c:v>
                </c:pt>
                <c:pt idx="369">
                  <c:v>42172</c:v>
                </c:pt>
                <c:pt idx="370">
                  <c:v>42173</c:v>
                </c:pt>
                <c:pt idx="371">
                  <c:v>42174</c:v>
                </c:pt>
                <c:pt idx="372">
                  <c:v>42177</c:v>
                </c:pt>
                <c:pt idx="373">
                  <c:v>42178</c:v>
                </c:pt>
                <c:pt idx="374">
                  <c:v>42179</c:v>
                </c:pt>
                <c:pt idx="375">
                  <c:v>42180</c:v>
                </c:pt>
                <c:pt idx="376">
                  <c:v>42181</c:v>
                </c:pt>
                <c:pt idx="377">
                  <c:v>42184</c:v>
                </c:pt>
                <c:pt idx="378">
                  <c:v>42185</c:v>
                </c:pt>
                <c:pt idx="379">
                  <c:v>42186</c:v>
                </c:pt>
                <c:pt idx="380">
                  <c:v>42187</c:v>
                </c:pt>
                <c:pt idx="381">
                  <c:v>42188</c:v>
                </c:pt>
                <c:pt idx="382">
                  <c:v>42191</c:v>
                </c:pt>
                <c:pt idx="383">
                  <c:v>42192</c:v>
                </c:pt>
                <c:pt idx="384">
                  <c:v>42193</c:v>
                </c:pt>
                <c:pt idx="385">
                  <c:v>42194</c:v>
                </c:pt>
                <c:pt idx="386">
                  <c:v>42195</c:v>
                </c:pt>
                <c:pt idx="387">
                  <c:v>42198</c:v>
                </c:pt>
                <c:pt idx="388">
                  <c:v>42199</c:v>
                </c:pt>
                <c:pt idx="389">
                  <c:v>42200</c:v>
                </c:pt>
                <c:pt idx="390">
                  <c:v>42201</c:v>
                </c:pt>
                <c:pt idx="391">
                  <c:v>42202</c:v>
                </c:pt>
                <c:pt idx="392">
                  <c:v>42205</c:v>
                </c:pt>
                <c:pt idx="393">
                  <c:v>42206</c:v>
                </c:pt>
                <c:pt idx="394">
                  <c:v>42207</c:v>
                </c:pt>
                <c:pt idx="395">
                  <c:v>42208</c:v>
                </c:pt>
                <c:pt idx="396">
                  <c:v>42209</c:v>
                </c:pt>
                <c:pt idx="397">
                  <c:v>42212</c:v>
                </c:pt>
                <c:pt idx="398">
                  <c:v>42213</c:v>
                </c:pt>
                <c:pt idx="399">
                  <c:v>42214</c:v>
                </c:pt>
                <c:pt idx="400">
                  <c:v>42215</c:v>
                </c:pt>
                <c:pt idx="401">
                  <c:v>42216</c:v>
                </c:pt>
                <c:pt idx="402">
                  <c:v>42219</c:v>
                </c:pt>
                <c:pt idx="403">
                  <c:v>42220</c:v>
                </c:pt>
                <c:pt idx="404">
                  <c:v>42221</c:v>
                </c:pt>
                <c:pt idx="405">
                  <c:v>42222</c:v>
                </c:pt>
                <c:pt idx="406">
                  <c:v>42223</c:v>
                </c:pt>
                <c:pt idx="407">
                  <c:v>42226</c:v>
                </c:pt>
                <c:pt idx="408">
                  <c:v>42227</c:v>
                </c:pt>
                <c:pt idx="409">
                  <c:v>42228</c:v>
                </c:pt>
                <c:pt idx="410">
                  <c:v>42229</c:v>
                </c:pt>
                <c:pt idx="411">
                  <c:v>42230</c:v>
                </c:pt>
                <c:pt idx="412">
                  <c:v>42233</c:v>
                </c:pt>
                <c:pt idx="413">
                  <c:v>42234</c:v>
                </c:pt>
                <c:pt idx="414">
                  <c:v>42235</c:v>
                </c:pt>
                <c:pt idx="415">
                  <c:v>42236</c:v>
                </c:pt>
                <c:pt idx="416">
                  <c:v>42237</c:v>
                </c:pt>
                <c:pt idx="417">
                  <c:v>42240</c:v>
                </c:pt>
                <c:pt idx="418">
                  <c:v>42241</c:v>
                </c:pt>
                <c:pt idx="419">
                  <c:v>42242</c:v>
                </c:pt>
                <c:pt idx="420">
                  <c:v>42243</c:v>
                </c:pt>
                <c:pt idx="421">
                  <c:v>42244</c:v>
                </c:pt>
                <c:pt idx="422">
                  <c:v>42247</c:v>
                </c:pt>
                <c:pt idx="423">
                  <c:v>42248</c:v>
                </c:pt>
                <c:pt idx="424">
                  <c:v>42249</c:v>
                </c:pt>
                <c:pt idx="425">
                  <c:v>42250</c:v>
                </c:pt>
                <c:pt idx="426">
                  <c:v>42251</c:v>
                </c:pt>
                <c:pt idx="427">
                  <c:v>42254</c:v>
                </c:pt>
                <c:pt idx="428">
                  <c:v>42255</c:v>
                </c:pt>
                <c:pt idx="429">
                  <c:v>42256</c:v>
                </c:pt>
                <c:pt idx="430">
                  <c:v>42257</c:v>
                </c:pt>
                <c:pt idx="431">
                  <c:v>42258</c:v>
                </c:pt>
                <c:pt idx="432">
                  <c:v>42261</c:v>
                </c:pt>
                <c:pt idx="433">
                  <c:v>42262</c:v>
                </c:pt>
                <c:pt idx="434">
                  <c:v>42263</c:v>
                </c:pt>
                <c:pt idx="435">
                  <c:v>42264</c:v>
                </c:pt>
                <c:pt idx="436">
                  <c:v>42265</c:v>
                </c:pt>
                <c:pt idx="437">
                  <c:v>42268</c:v>
                </c:pt>
                <c:pt idx="438">
                  <c:v>42269</c:v>
                </c:pt>
                <c:pt idx="439">
                  <c:v>42270</c:v>
                </c:pt>
                <c:pt idx="440">
                  <c:v>42271</c:v>
                </c:pt>
                <c:pt idx="441">
                  <c:v>42272</c:v>
                </c:pt>
                <c:pt idx="442">
                  <c:v>42275</c:v>
                </c:pt>
                <c:pt idx="443">
                  <c:v>42276</c:v>
                </c:pt>
                <c:pt idx="444">
                  <c:v>42277</c:v>
                </c:pt>
                <c:pt idx="445">
                  <c:v>42278</c:v>
                </c:pt>
                <c:pt idx="446">
                  <c:v>42279</c:v>
                </c:pt>
                <c:pt idx="447">
                  <c:v>42282</c:v>
                </c:pt>
                <c:pt idx="448">
                  <c:v>42283</c:v>
                </c:pt>
                <c:pt idx="449">
                  <c:v>42284</c:v>
                </c:pt>
                <c:pt idx="450">
                  <c:v>42285</c:v>
                </c:pt>
                <c:pt idx="451">
                  <c:v>42286</c:v>
                </c:pt>
                <c:pt idx="452">
                  <c:v>42289</c:v>
                </c:pt>
                <c:pt idx="453">
                  <c:v>42290</c:v>
                </c:pt>
                <c:pt idx="454">
                  <c:v>42291</c:v>
                </c:pt>
                <c:pt idx="455">
                  <c:v>42292</c:v>
                </c:pt>
                <c:pt idx="456">
                  <c:v>42293</c:v>
                </c:pt>
                <c:pt idx="457">
                  <c:v>42296</c:v>
                </c:pt>
                <c:pt idx="458">
                  <c:v>42297</c:v>
                </c:pt>
                <c:pt idx="459">
                  <c:v>42298</c:v>
                </c:pt>
                <c:pt idx="460">
                  <c:v>42299</c:v>
                </c:pt>
                <c:pt idx="461">
                  <c:v>42300</c:v>
                </c:pt>
                <c:pt idx="462">
                  <c:v>42303</c:v>
                </c:pt>
                <c:pt idx="463">
                  <c:v>42304</c:v>
                </c:pt>
                <c:pt idx="464">
                  <c:v>42305</c:v>
                </c:pt>
                <c:pt idx="465">
                  <c:v>42306</c:v>
                </c:pt>
                <c:pt idx="466">
                  <c:v>42307</c:v>
                </c:pt>
                <c:pt idx="467">
                  <c:v>42310</c:v>
                </c:pt>
                <c:pt idx="468">
                  <c:v>42311</c:v>
                </c:pt>
                <c:pt idx="469">
                  <c:v>42312</c:v>
                </c:pt>
                <c:pt idx="470">
                  <c:v>42313</c:v>
                </c:pt>
                <c:pt idx="471">
                  <c:v>42314</c:v>
                </c:pt>
                <c:pt idx="472">
                  <c:v>42317</c:v>
                </c:pt>
                <c:pt idx="473">
                  <c:v>42318</c:v>
                </c:pt>
                <c:pt idx="474">
                  <c:v>42319</c:v>
                </c:pt>
                <c:pt idx="475">
                  <c:v>42320</c:v>
                </c:pt>
                <c:pt idx="476">
                  <c:v>42321</c:v>
                </c:pt>
                <c:pt idx="477">
                  <c:v>42324</c:v>
                </c:pt>
                <c:pt idx="478">
                  <c:v>42325</c:v>
                </c:pt>
                <c:pt idx="479">
                  <c:v>42326</c:v>
                </c:pt>
                <c:pt idx="480">
                  <c:v>42327</c:v>
                </c:pt>
                <c:pt idx="481">
                  <c:v>42328</c:v>
                </c:pt>
                <c:pt idx="482">
                  <c:v>42331</c:v>
                </c:pt>
                <c:pt idx="483">
                  <c:v>42332</c:v>
                </c:pt>
                <c:pt idx="484">
                  <c:v>42333</c:v>
                </c:pt>
                <c:pt idx="485">
                  <c:v>42334</c:v>
                </c:pt>
                <c:pt idx="486">
                  <c:v>42335</c:v>
                </c:pt>
                <c:pt idx="487">
                  <c:v>42338</c:v>
                </c:pt>
                <c:pt idx="488">
                  <c:v>42339</c:v>
                </c:pt>
                <c:pt idx="489">
                  <c:v>42340</c:v>
                </c:pt>
                <c:pt idx="490">
                  <c:v>42341</c:v>
                </c:pt>
                <c:pt idx="491">
                  <c:v>42342</c:v>
                </c:pt>
                <c:pt idx="492">
                  <c:v>42345</c:v>
                </c:pt>
                <c:pt idx="493">
                  <c:v>42346</c:v>
                </c:pt>
                <c:pt idx="494">
                  <c:v>42347</c:v>
                </c:pt>
                <c:pt idx="495">
                  <c:v>42348</c:v>
                </c:pt>
                <c:pt idx="496">
                  <c:v>42349</c:v>
                </c:pt>
                <c:pt idx="497">
                  <c:v>42352</c:v>
                </c:pt>
                <c:pt idx="498">
                  <c:v>42353</c:v>
                </c:pt>
                <c:pt idx="499">
                  <c:v>42354</c:v>
                </c:pt>
                <c:pt idx="500">
                  <c:v>42355</c:v>
                </c:pt>
                <c:pt idx="501">
                  <c:v>42356</c:v>
                </c:pt>
                <c:pt idx="502">
                  <c:v>42359</c:v>
                </c:pt>
                <c:pt idx="503">
                  <c:v>42360</c:v>
                </c:pt>
                <c:pt idx="504">
                  <c:v>42361</c:v>
                </c:pt>
                <c:pt idx="505">
                  <c:v>42362</c:v>
                </c:pt>
                <c:pt idx="506">
                  <c:v>42363</c:v>
                </c:pt>
                <c:pt idx="507">
                  <c:v>42366</c:v>
                </c:pt>
                <c:pt idx="508">
                  <c:v>42367</c:v>
                </c:pt>
                <c:pt idx="509">
                  <c:v>42368</c:v>
                </c:pt>
                <c:pt idx="510">
                  <c:v>42369</c:v>
                </c:pt>
                <c:pt idx="511">
                  <c:v>42370</c:v>
                </c:pt>
                <c:pt idx="512">
                  <c:v>42373</c:v>
                </c:pt>
                <c:pt idx="513">
                  <c:v>42374</c:v>
                </c:pt>
                <c:pt idx="514">
                  <c:v>42375</c:v>
                </c:pt>
                <c:pt idx="515">
                  <c:v>42376</c:v>
                </c:pt>
                <c:pt idx="516">
                  <c:v>42377</c:v>
                </c:pt>
                <c:pt idx="517">
                  <c:v>42380</c:v>
                </c:pt>
                <c:pt idx="518">
                  <c:v>42381</c:v>
                </c:pt>
                <c:pt idx="519">
                  <c:v>42382</c:v>
                </c:pt>
                <c:pt idx="520">
                  <c:v>42383</c:v>
                </c:pt>
                <c:pt idx="521">
                  <c:v>42384</c:v>
                </c:pt>
                <c:pt idx="522">
                  <c:v>42388</c:v>
                </c:pt>
                <c:pt idx="523">
                  <c:v>42389</c:v>
                </c:pt>
                <c:pt idx="524">
                  <c:v>42390</c:v>
                </c:pt>
                <c:pt idx="525">
                  <c:v>42391</c:v>
                </c:pt>
                <c:pt idx="526">
                  <c:v>42394</c:v>
                </c:pt>
                <c:pt idx="527">
                  <c:v>42395</c:v>
                </c:pt>
                <c:pt idx="528">
                  <c:v>42396</c:v>
                </c:pt>
                <c:pt idx="529">
                  <c:v>42397</c:v>
                </c:pt>
                <c:pt idx="530">
                  <c:v>42398</c:v>
                </c:pt>
                <c:pt idx="531">
                  <c:v>42401</c:v>
                </c:pt>
                <c:pt idx="532">
                  <c:v>42402</c:v>
                </c:pt>
                <c:pt idx="533">
                  <c:v>42403</c:v>
                </c:pt>
                <c:pt idx="534">
                  <c:v>42404</c:v>
                </c:pt>
                <c:pt idx="535">
                  <c:v>42405</c:v>
                </c:pt>
                <c:pt idx="536">
                  <c:v>42408</c:v>
                </c:pt>
                <c:pt idx="537">
                  <c:v>42409</c:v>
                </c:pt>
                <c:pt idx="538">
                  <c:v>42410</c:v>
                </c:pt>
                <c:pt idx="539">
                  <c:v>42411</c:v>
                </c:pt>
                <c:pt idx="540">
                  <c:v>42412</c:v>
                </c:pt>
                <c:pt idx="541">
                  <c:v>42416</c:v>
                </c:pt>
                <c:pt idx="542">
                  <c:v>42417</c:v>
                </c:pt>
                <c:pt idx="543">
                  <c:v>42418</c:v>
                </c:pt>
                <c:pt idx="544">
                  <c:v>42419</c:v>
                </c:pt>
                <c:pt idx="545">
                  <c:v>42422</c:v>
                </c:pt>
                <c:pt idx="546">
                  <c:v>42423</c:v>
                </c:pt>
                <c:pt idx="547">
                  <c:v>42424</c:v>
                </c:pt>
                <c:pt idx="548">
                  <c:v>42425</c:v>
                </c:pt>
                <c:pt idx="549">
                  <c:v>42426</c:v>
                </c:pt>
                <c:pt idx="550">
                  <c:v>42429</c:v>
                </c:pt>
                <c:pt idx="551">
                  <c:v>42430</c:v>
                </c:pt>
                <c:pt idx="552">
                  <c:v>42431</c:v>
                </c:pt>
                <c:pt idx="553">
                  <c:v>42432</c:v>
                </c:pt>
                <c:pt idx="554">
                  <c:v>42433</c:v>
                </c:pt>
                <c:pt idx="555">
                  <c:v>42436</c:v>
                </c:pt>
                <c:pt idx="556">
                  <c:v>42437</c:v>
                </c:pt>
                <c:pt idx="557">
                  <c:v>42438</c:v>
                </c:pt>
                <c:pt idx="558">
                  <c:v>42439</c:v>
                </c:pt>
                <c:pt idx="559">
                  <c:v>42440</c:v>
                </c:pt>
                <c:pt idx="560">
                  <c:v>42443</c:v>
                </c:pt>
                <c:pt idx="561">
                  <c:v>42444</c:v>
                </c:pt>
                <c:pt idx="562">
                  <c:v>42445</c:v>
                </c:pt>
                <c:pt idx="563">
                  <c:v>42446</c:v>
                </c:pt>
                <c:pt idx="564">
                  <c:v>42447</c:v>
                </c:pt>
                <c:pt idx="565">
                  <c:v>42450</c:v>
                </c:pt>
                <c:pt idx="566">
                  <c:v>42451</c:v>
                </c:pt>
                <c:pt idx="567">
                  <c:v>42452</c:v>
                </c:pt>
                <c:pt idx="568">
                  <c:v>42453</c:v>
                </c:pt>
                <c:pt idx="569">
                  <c:v>42457</c:v>
                </c:pt>
                <c:pt idx="570">
                  <c:v>42458</c:v>
                </c:pt>
                <c:pt idx="571">
                  <c:v>42459</c:v>
                </c:pt>
                <c:pt idx="572">
                  <c:v>42460</c:v>
                </c:pt>
                <c:pt idx="573">
                  <c:v>42461</c:v>
                </c:pt>
                <c:pt idx="574">
                  <c:v>42464</c:v>
                </c:pt>
                <c:pt idx="575">
                  <c:v>42465</c:v>
                </c:pt>
                <c:pt idx="576">
                  <c:v>42466</c:v>
                </c:pt>
                <c:pt idx="577">
                  <c:v>42467</c:v>
                </c:pt>
                <c:pt idx="578">
                  <c:v>42468</c:v>
                </c:pt>
                <c:pt idx="579">
                  <c:v>42471</c:v>
                </c:pt>
                <c:pt idx="580">
                  <c:v>42472</c:v>
                </c:pt>
                <c:pt idx="581">
                  <c:v>42473</c:v>
                </c:pt>
                <c:pt idx="582">
                  <c:v>42474</c:v>
                </c:pt>
                <c:pt idx="583">
                  <c:v>42475</c:v>
                </c:pt>
                <c:pt idx="584">
                  <c:v>42478</c:v>
                </c:pt>
                <c:pt idx="585">
                  <c:v>42479</c:v>
                </c:pt>
                <c:pt idx="586">
                  <c:v>42480</c:v>
                </c:pt>
                <c:pt idx="587">
                  <c:v>42481</c:v>
                </c:pt>
                <c:pt idx="588">
                  <c:v>42482</c:v>
                </c:pt>
                <c:pt idx="589">
                  <c:v>42485</c:v>
                </c:pt>
                <c:pt idx="590">
                  <c:v>42486</c:v>
                </c:pt>
                <c:pt idx="591">
                  <c:v>42487</c:v>
                </c:pt>
                <c:pt idx="592">
                  <c:v>42488</c:v>
                </c:pt>
                <c:pt idx="593">
                  <c:v>42489</c:v>
                </c:pt>
                <c:pt idx="594">
                  <c:v>42492</c:v>
                </c:pt>
                <c:pt idx="595">
                  <c:v>42493</c:v>
                </c:pt>
                <c:pt idx="596">
                  <c:v>42494</c:v>
                </c:pt>
                <c:pt idx="597">
                  <c:v>42495</c:v>
                </c:pt>
                <c:pt idx="598">
                  <c:v>42496</c:v>
                </c:pt>
                <c:pt idx="599">
                  <c:v>42499</c:v>
                </c:pt>
                <c:pt idx="600">
                  <c:v>42500</c:v>
                </c:pt>
                <c:pt idx="601">
                  <c:v>42501</c:v>
                </c:pt>
                <c:pt idx="602">
                  <c:v>42502</c:v>
                </c:pt>
                <c:pt idx="603">
                  <c:v>42503</c:v>
                </c:pt>
                <c:pt idx="604">
                  <c:v>42506</c:v>
                </c:pt>
                <c:pt idx="605">
                  <c:v>42507</c:v>
                </c:pt>
                <c:pt idx="606">
                  <c:v>42508</c:v>
                </c:pt>
                <c:pt idx="607">
                  <c:v>42509</c:v>
                </c:pt>
                <c:pt idx="608">
                  <c:v>42510</c:v>
                </c:pt>
                <c:pt idx="609">
                  <c:v>42513</c:v>
                </c:pt>
                <c:pt idx="610">
                  <c:v>42514</c:v>
                </c:pt>
                <c:pt idx="611">
                  <c:v>42515</c:v>
                </c:pt>
                <c:pt idx="612">
                  <c:v>42516</c:v>
                </c:pt>
                <c:pt idx="613">
                  <c:v>42517</c:v>
                </c:pt>
                <c:pt idx="614">
                  <c:v>42521</c:v>
                </c:pt>
                <c:pt idx="615">
                  <c:v>42522</c:v>
                </c:pt>
                <c:pt idx="616">
                  <c:v>42523</c:v>
                </c:pt>
                <c:pt idx="617">
                  <c:v>42524</c:v>
                </c:pt>
                <c:pt idx="618">
                  <c:v>42527</c:v>
                </c:pt>
                <c:pt idx="619">
                  <c:v>42528</c:v>
                </c:pt>
                <c:pt idx="620">
                  <c:v>42529</c:v>
                </c:pt>
                <c:pt idx="621">
                  <c:v>42530</c:v>
                </c:pt>
                <c:pt idx="622">
                  <c:v>42531</c:v>
                </c:pt>
                <c:pt idx="623">
                  <c:v>42534</c:v>
                </c:pt>
                <c:pt idx="624">
                  <c:v>42535</c:v>
                </c:pt>
                <c:pt idx="625">
                  <c:v>42536</c:v>
                </c:pt>
                <c:pt idx="626">
                  <c:v>42537</c:v>
                </c:pt>
                <c:pt idx="627">
                  <c:v>42538</c:v>
                </c:pt>
                <c:pt idx="628">
                  <c:v>42541</c:v>
                </c:pt>
                <c:pt idx="629">
                  <c:v>42542</c:v>
                </c:pt>
                <c:pt idx="630">
                  <c:v>42543</c:v>
                </c:pt>
                <c:pt idx="631">
                  <c:v>42544</c:v>
                </c:pt>
                <c:pt idx="632">
                  <c:v>42545</c:v>
                </c:pt>
                <c:pt idx="633">
                  <c:v>42548</c:v>
                </c:pt>
                <c:pt idx="634">
                  <c:v>42549</c:v>
                </c:pt>
                <c:pt idx="635">
                  <c:v>42550</c:v>
                </c:pt>
                <c:pt idx="636">
                  <c:v>42551</c:v>
                </c:pt>
                <c:pt idx="637">
                  <c:v>42552</c:v>
                </c:pt>
                <c:pt idx="638">
                  <c:v>42556</c:v>
                </c:pt>
                <c:pt idx="639">
                  <c:v>42557</c:v>
                </c:pt>
                <c:pt idx="640">
                  <c:v>42558</c:v>
                </c:pt>
                <c:pt idx="641">
                  <c:v>42559</c:v>
                </c:pt>
                <c:pt idx="642">
                  <c:v>42562</c:v>
                </c:pt>
                <c:pt idx="643">
                  <c:v>42563</c:v>
                </c:pt>
                <c:pt idx="644">
                  <c:v>42564</c:v>
                </c:pt>
                <c:pt idx="645">
                  <c:v>42565</c:v>
                </c:pt>
                <c:pt idx="646">
                  <c:v>42566</c:v>
                </c:pt>
                <c:pt idx="647">
                  <c:v>42569</c:v>
                </c:pt>
                <c:pt idx="648">
                  <c:v>42570</c:v>
                </c:pt>
                <c:pt idx="649">
                  <c:v>42571</c:v>
                </c:pt>
                <c:pt idx="650">
                  <c:v>42572</c:v>
                </c:pt>
                <c:pt idx="651">
                  <c:v>42573</c:v>
                </c:pt>
                <c:pt idx="652">
                  <c:v>42576</c:v>
                </c:pt>
                <c:pt idx="653">
                  <c:v>42577</c:v>
                </c:pt>
                <c:pt idx="654">
                  <c:v>42578</c:v>
                </c:pt>
                <c:pt idx="655">
                  <c:v>42579</c:v>
                </c:pt>
                <c:pt idx="656">
                  <c:v>42580</c:v>
                </c:pt>
                <c:pt idx="657">
                  <c:v>42583</c:v>
                </c:pt>
                <c:pt idx="658">
                  <c:v>42584</c:v>
                </c:pt>
                <c:pt idx="659">
                  <c:v>42585</c:v>
                </c:pt>
                <c:pt idx="660">
                  <c:v>42586</c:v>
                </c:pt>
                <c:pt idx="661">
                  <c:v>42587</c:v>
                </c:pt>
                <c:pt idx="662">
                  <c:v>42590</c:v>
                </c:pt>
                <c:pt idx="663">
                  <c:v>42591</c:v>
                </c:pt>
                <c:pt idx="664">
                  <c:v>42592</c:v>
                </c:pt>
                <c:pt idx="665">
                  <c:v>42593</c:v>
                </c:pt>
                <c:pt idx="666">
                  <c:v>42594</c:v>
                </c:pt>
                <c:pt idx="667">
                  <c:v>42597</c:v>
                </c:pt>
                <c:pt idx="668">
                  <c:v>42598</c:v>
                </c:pt>
                <c:pt idx="669">
                  <c:v>42599</c:v>
                </c:pt>
                <c:pt idx="670">
                  <c:v>42600</c:v>
                </c:pt>
                <c:pt idx="671">
                  <c:v>42601</c:v>
                </c:pt>
                <c:pt idx="672">
                  <c:v>42604</c:v>
                </c:pt>
                <c:pt idx="673">
                  <c:v>42605</c:v>
                </c:pt>
                <c:pt idx="674">
                  <c:v>42606</c:v>
                </c:pt>
                <c:pt idx="675">
                  <c:v>42607</c:v>
                </c:pt>
                <c:pt idx="676">
                  <c:v>42608</c:v>
                </c:pt>
                <c:pt idx="677">
                  <c:v>42611</c:v>
                </c:pt>
                <c:pt idx="678">
                  <c:v>42612</c:v>
                </c:pt>
                <c:pt idx="679">
                  <c:v>42613</c:v>
                </c:pt>
                <c:pt idx="680">
                  <c:v>42614</c:v>
                </c:pt>
                <c:pt idx="681">
                  <c:v>42615</c:v>
                </c:pt>
                <c:pt idx="682">
                  <c:v>42618</c:v>
                </c:pt>
                <c:pt idx="683">
                  <c:v>42619</c:v>
                </c:pt>
                <c:pt idx="684">
                  <c:v>42620</c:v>
                </c:pt>
                <c:pt idx="685">
                  <c:v>42621</c:v>
                </c:pt>
                <c:pt idx="686">
                  <c:v>42622</c:v>
                </c:pt>
                <c:pt idx="687">
                  <c:v>42625</c:v>
                </c:pt>
                <c:pt idx="688">
                  <c:v>42626</c:v>
                </c:pt>
                <c:pt idx="689">
                  <c:v>42627</c:v>
                </c:pt>
                <c:pt idx="690">
                  <c:v>42628</c:v>
                </c:pt>
                <c:pt idx="691">
                  <c:v>42629</c:v>
                </c:pt>
                <c:pt idx="692">
                  <c:v>42632</c:v>
                </c:pt>
                <c:pt idx="693">
                  <c:v>42633</c:v>
                </c:pt>
                <c:pt idx="694">
                  <c:v>42634</c:v>
                </c:pt>
                <c:pt idx="695">
                  <c:v>42635</c:v>
                </c:pt>
                <c:pt idx="696">
                  <c:v>42636</c:v>
                </c:pt>
                <c:pt idx="697">
                  <c:v>42639</c:v>
                </c:pt>
                <c:pt idx="698">
                  <c:v>42640</c:v>
                </c:pt>
                <c:pt idx="699">
                  <c:v>42641</c:v>
                </c:pt>
                <c:pt idx="700">
                  <c:v>42642</c:v>
                </c:pt>
                <c:pt idx="701">
                  <c:v>42643</c:v>
                </c:pt>
                <c:pt idx="702">
                  <c:v>42646</c:v>
                </c:pt>
                <c:pt idx="703">
                  <c:v>42647</c:v>
                </c:pt>
                <c:pt idx="704">
                  <c:v>42648</c:v>
                </c:pt>
                <c:pt idx="705">
                  <c:v>42649</c:v>
                </c:pt>
                <c:pt idx="706">
                  <c:v>42650</c:v>
                </c:pt>
                <c:pt idx="707">
                  <c:v>42653</c:v>
                </c:pt>
                <c:pt idx="708">
                  <c:v>42654</c:v>
                </c:pt>
                <c:pt idx="709">
                  <c:v>42655</c:v>
                </c:pt>
                <c:pt idx="710">
                  <c:v>42656</c:v>
                </c:pt>
                <c:pt idx="711">
                  <c:v>42657</c:v>
                </c:pt>
                <c:pt idx="712">
                  <c:v>42660</c:v>
                </c:pt>
                <c:pt idx="713">
                  <c:v>42661</c:v>
                </c:pt>
                <c:pt idx="714">
                  <c:v>42662</c:v>
                </c:pt>
                <c:pt idx="715">
                  <c:v>42663</c:v>
                </c:pt>
                <c:pt idx="716">
                  <c:v>42664</c:v>
                </c:pt>
                <c:pt idx="717">
                  <c:v>42667</c:v>
                </c:pt>
                <c:pt idx="718">
                  <c:v>42668</c:v>
                </c:pt>
                <c:pt idx="719">
                  <c:v>42669</c:v>
                </c:pt>
                <c:pt idx="720">
                  <c:v>42670</c:v>
                </c:pt>
                <c:pt idx="721">
                  <c:v>42671</c:v>
                </c:pt>
                <c:pt idx="722">
                  <c:v>42674</c:v>
                </c:pt>
                <c:pt idx="723">
                  <c:v>42675</c:v>
                </c:pt>
                <c:pt idx="724">
                  <c:v>42676</c:v>
                </c:pt>
                <c:pt idx="725">
                  <c:v>42677</c:v>
                </c:pt>
                <c:pt idx="726">
                  <c:v>42678</c:v>
                </c:pt>
                <c:pt idx="727">
                  <c:v>42681</c:v>
                </c:pt>
                <c:pt idx="728">
                  <c:v>42682</c:v>
                </c:pt>
                <c:pt idx="729">
                  <c:v>42683</c:v>
                </c:pt>
                <c:pt idx="730">
                  <c:v>42684</c:v>
                </c:pt>
                <c:pt idx="731">
                  <c:v>42685</c:v>
                </c:pt>
                <c:pt idx="732">
                  <c:v>42688</c:v>
                </c:pt>
                <c:pt idx="733">
                  <c:v>42689</c:v>
                </c:pt>
                <c:pt idx="734">
                  <c:v>42690</c:v>
                </c:pt>
                <c:pt idx="735">
                  <c:v>42691</c:v>
                </c:pt>
                <c:pt idx="736">
                  <c:v>42692</c:v>
                </c:pt>
                <c:pt idx="737">
                  <c:v>42695</c:v>
                </c:pt>
                <c:pt idx="738">
                  <c:v>42696</c:v>
                </c:pt>
                <c:pt idx="739">
                  <c:v>42697</c:v>
                </c:pt>
                <c:pt idx="740">
                  <c:v>42698</c:v>
                </c:pt>
                <c:pt idx="741">
                  <c:v>42699</c:v>
                </c:pt>
                <c:pt idx="742">
                  <c:v>42702</c:v>
                </c:pt>
                <c:pt idx="743">
                  <c:v>42703</c:v>
                </c:pt>
                <c:pt idx="744">
                  <c:v>42704</c:v>
                </c:pt>
                <c:pt idx="745">
                  <c:v>42705</c:v>
                </c:pt>
                <c:pt idx="746">
                  <c:v>42706</c:v>
                </c:pt>
                <c:pt idx="747">
                  <c:v>42709</c:v>
                </c:pt>
                <c:pt idx="748">
                  <c:v>42710</c:v>
                </c:pt>
                <c:pt idx="749">
                  <c:v>42711</c:v>
                </c:pt>
                <c:pt idx="750">
                  <c:v>42712</c:v>
                </c:pt>
                <c:pt idx="751">
                  <c:v>42713</c:v>
                </c:pt>
                <c:pt idx="752">
                  <c:v>42716</c:v>
                </c:pt>
                <c:pt idx="753">
                  <c:v>42717</c:v>
                </c:pt>
                <c:pt idx="754">
                  <c:v>42718</c:v>
                </c:pt>
                <c:pt idx="755">
                  <c:v>42719</c:v>
                </c:pt>
                <c:pt idx="756">
                  <c:v>42720</c:v>
                </c:pt>
                <c:pt idx="757">
                  <c:v>42723</c:v>
                </c:pt>
                <c:pt idx="758">
                  <c:v>42724</c:v>
                </c:pt>
                <c:pt idx="759">
                  <c:v>42725</c:v>
                </c:pt>
                <c:pt idx="760">
                  <c:v>42726</c:v>
                </c:pt>
                <c:pt idx="761">
                  <c:v>42727</c:v>
                </c:pt>
                <c:pt idx="762">
                  <c:v>42731</c:v>
                </c:pt>
                <c:pt idx="763">
                  <c:v>42732</c:v>
                </c:pt>
                <c:pt idx="764">
                  <c:v>42733</c:v>
                </c:pt>
                <c:pt idx="765">
                  <c:v>42734</c:v>
                </c:pt>
                <c:pt idx="766">
                  <c:v>42738</c:v>
                </c:pt>
                <c:pt idx="767">
                  <c:v>42739</c:v>
                </c:pt>
                <c:pt idx="768">
                  <c:v>42740</c:v>
                </c:pt>
                <c:pt idx="769">
                  <c:v>42741</c:v>
                </c:pt>
                <c:pt idx="770">
                  <c:v>42744</c:v>
                </c:pt>
                <c:pt idx="771">
                  <c:v>42745</c:v>
                </c:pt>
                <c:pt idx="772">
                  <c:v>42746</c:v>
                </c:pt>
                <c:pt idx="773">
                  <c:v>42747</c:v>
                </c:pt>
                <c:pt idx="774">
                  <c:v>42748</c:v>
                </c:pt>
                <c:pt idx="775">
                  <c:v>42752</c:v>
                </c:pt>
                <c:pt idx="776">
                  <c:v>42753</c:v>
                </c:pt>
                <c:pt idx="777">
                  <c:v>42754</c:v>
                </c:pt>
                <c:pt idx="778">
                  <c:v>42755</c:v>
                </c:pt>
                <c:pt idx="779">
                  <c:v>42758</c:v>
                </c:pt>
                <c:pt idx="780">
                  <c:v>42759</c:v>
                </c:pt>
                <c:pt idx="781">
                  <c:v>42760</c:v>
                </c:pt>
                <c:pt idx="782">
                  <c:v>42761</c:v>
                </c:pt>
                <c:pt idx="783">
                  <c:v>42762</c:v>
                </c:pt>
                <c:pt idx="784">
                  <c:v>42765</c:v>
                </c:pt>
                <c:pt idx="785">
                  <c:v>42766</c:v>
                </c:pt>
                <c:pt idx="786">
                  <c:v>42767</c:v>
                </c:pt>
                <c:pt idx="787">
                  <c:v>42768</c:v>
                </c:pt>
                <c:pt idx="788">
                  <c:v>42769</c:v>
                </c:pt>
                <c:pt idx="789">
                  <c:v>42772</c:v>
                </c:pt>
                <c:pt idx="790">
                  <c:v>42773</c:v>
                </c:pt>
                <c:pt idx="791">
                  <c:v>42774</c:v>
                </c:pt>
                <c:pt idx="792">
                  <c:v>42775</c:v>
                </c:pt>
                <c:pt idx="793">
                  <c:v>42776</c:v>
                </c:pt>
                <c:pt idx="794">
                  <c:v>42779</c:v>
                </c:pt>
              </c:numCache>
            </c:numRef>
          </c:cat>
          <c:val>
            <c:numRef>
              <c:f>'Oil Price Data'!$B$2:$B$796</c:f>
              <c:numCache>
                <c:formatCode>General</c:formatCode>
                <c:ptCount val="795"/>
                <c:pt idx="0">
                  <c:v>95.14</c:v>
                </c:pt>
                <c:pt idx="1">
                  <c:v>93.66</c:v>
                </c:pt>
                <c:pt idx="2">
                  <c:v>93.12</c:v>
                </c:pt>
                <c:pt idx="3">
                  <c:v>93.31</c:v>
                </c:pt>
                <c:pt idx="4">
                  <c:v>91.9</c:v>
                </c:pt>
                <c:pt idx="5">
                  <c:v>91.36</c:v>
                </c:pt>
                <c:pt idx="6">
                  <c:v>92.39</c:v>
                </c:pt>
                <c:pt idx="7">
                  <c:v>91.45</c:v>
                </c:pt>
                <c:pt idx="8">
                  <c:v>92.15</c:v>
                </c:pt>
                <c:pt idx="9">
                  <c:v>93.78</c:v>
                </c:pt>
                <c:pt idx="10">
                  <c:v>93.54</c:v>
                </c:pt>
                <c:pt idx="11">
                  <c:v>93.96</c:v>
                </c:pt>
                <c:pt idx="12">
                  <c:v>94.51</c:v>
                </c:pt>
                <c:pt idx="13">
                  <c:v>96.35</c:v>
                </c:pt>
                <c:pt idx="14">
                  <c:v>97.23</c:v>
                </c:pt>
                <c:pt idx="15">
                  <c:v>96.66</c:v>
                </c:pt>
                <c:pt idx="16">
                  <c:v>95.82</c:v>
                </c:pt>
                <c:pt idx="17">
                  <c:v>97.49</c:v>
                </c:pt>
                <c:pt idx="18">
                  <c:v>97.34</c:v>
                </c:pt>
                <c:pt idx="19">
                  <c:v>98.25</c:v>
                </c:pt>
                <c:pt idx="20">
                  <c:v>97.55</c:v>
                </c:pt>
                <c:pt idx="21">
                  <c:v>96.44</c:v>
                </c:pt>
                <c:pt idx="22">
                  <c:v>97.24</c:v>
                </c:pt>
                <c:pt idx="23">
                  <c:v>97.4</c:v>
                </c:pt>
                <c:pt idx="24">
                  <c:v>97.84</c:v>
                </c:pt>
                <c:pt idx="25">
                  <c:v>99.98</c:v>
                </c:pt>
                <c:pt idx="26">
                  <c:v>100.12</c:v>
                </c:pt>
                <c:pt idx="27">
                  <c:v>99.96</c:v>
                </c:pt>
                <c:pt idx="28">
                  <c:v>100.38</c:v>
                </c:pt>
                <c:pt idx="29">
                  <c:v>100.27</c:v>
                </c:pt>
                <c:pt idx="30">
                  <c:v>100.31</c:v>
                </c:pt>
                <c:pt idx="31">
                  <c:v>102.54</c:v>
                </c:pt>
                <c:pt idx="32">
                  <c:v>103.46</c:v>
                </c:pt>
                <c:pt idx="33">
                  <c:v>103.2</c:v>
                </c:pt>
                <c:pt idx="34">
                  <c:v>102.53</c:v>
                </c:pt>
                <c:pt idx="35">
                  <c:v>103.17</c:v>
                </c:pt>
                <c:pt idx="36">
                  <c:v>102.2</c:v>
                </c:pt>
                <c:pt idx="37">
                  <c:v>102.93</c:v>
                </c:pt>
                <c:pt idx="38">
                  <c:v>102.68</c:v>
                </c:pt>
                <c:pt idx="39">
                  <c:v>102.88</c:v>
                </c:pt>
                <c:pt idx="40">
                  <c:v>105.34</c:v>
                </c:pt>
                <c:pt idx="41">
                  <c:v>103.64</c:v>
                </c:pt>
                <c:pt idx="42">
                  <c:v>101.75</c:v>
                </c:pt>
                <c:pt idx="43">
                  <c:v>101.82</c:v>
                </c:pt>
                <c:pt idx="44">
                  <c:v>102.82</c:v>
                </c:pt>
                <c:pt idx="45">
                  <c:v>101.39</c:v>
                </c:pt>
                <c:pt idx="46">
                  <c:v>100.29</c:v>
                </c:pt>
                <c:pt idx="47">
                  <c:v>98.29</c:v>
                </c:pt>
                <c:pt idx="48">
                  <c:v>98.57</c:v>
                </c:pt>
                <c:pt idx="49">
                  <c:v>99.23</c:v>
                </c:pt>
                <c:pt idx="50">
                  <c:v>98.43</c:v>
                </c:pt>
                <c:pt idx="51">
                  <c:v>100.08</c:v>
                </c:pt>
                <c:pt idx="52">
                  <c:v>100.71</c:v>
                </c:pt>
                <c:pt idx="53">
                  <c:v>99.68</c:v>
                </c:pt>
                <c:pt idx="54">
                  <c:v>99.97</c:v>
                </c:pt>
                <c:pt idx="55">
                  <c:v>100.05</c:v>
                </c:pt>
                <c:pt idx="56">
                  <c:v>99.66</c:v>
                </c:pt>
                <c:pt idx="57">
                  <c:v>100.61</c:v>
                </c:pt>
                <c:pt idx="58">
                  <c:v>101.25</c:v>
                </c:pt>
                <c:pt idx="59">
                  <c:v>101.73</c:v>
                </c:pt>
                <c:pt idx="60">
                  <c:v>101.57</c:v>
                </c:pt>
                <c:pt idx="61">
                  <c:v>99.69</c:v>
                </c:pt>
                <c:pt idx="62">
                  <c:v>99.6</c:v>
                </c:pt>
                <c:pt idx="63">
                  <c:v>100.29</c:v>
                </c:pt>
                <c:pt idx="64">
                  <c:v>101.16</c:v>
                </c:pt>
                <c:pt idx="65">
                  <c:v>100.43</c:v>
                </c:pt>
                <c:pt idx="66">
                  <c:v>102.57</c:v>
                </c:pt>
                <c:pt idx="67">
                  <c:v>103.55</c:v>
                </c:pt>
                <c:pt idx="68">
                  <c:v>103.37</c:v>
                </c:pt>
                <c:pt idx="69">
                  <c:v>103.68</c:v>
                </c:pt>
                <c:pt idx="70">
                  <c:v>104.05</c:v>
                </c:pt>
                <c:pt idx="71">
                  <c:v>103.7</c:v>
                </c:pt>
                <c:pt idx="72">
                  <c:v>103.71</c:v>
                </c:pt>
                <c:pt idx="73">
                  <c:v>104.33</c:v>
                </c:pt>
                <c:pt idx="74">
                  <c:v>104.35</c:v>
                </c:pt>
                <c:pt idx="75">
                  <c:v>101.69</c:v>
                </c:pt>
                <c:pt idx="76">
                  <c:v>101.47</c:v>
                </c:pt>
                <c:pt idx="77">
                  <c:v>102.2</c:v>
                </c:pt>
                <c:pt idx="78">
                  <c:v>100.85</c:v>
                </c:pt>
                <c:pt idx="79">
                  <c:v>101.13</c:v>
                </c:pt>
                <c:pt idx="80">
                  <c:v>101.56</c:v>
                </c:pt>
                <c:pt idx="81">
                  <c:v>100.07</c:v>
                </c:pt>
                <c:pt idx="82">
                  <c:v>99.69</c:v>
                </c:pt>
                <c:pt idx="83">
                  <c:v>100.09</c:v>
                </c:pt>
                <c:pt idx="84">
                  <c:v>99.74</c:v>
                </c:pt>
                <c:pt idx="85">
                  <c:v>99.81</c:v>
                </c:pt>
                <c:pt idx="86">
                  <c:v>101.06</c:v>
                </c:pt>
                <c:pt idx="87">
                  <c:v>100.52</c:v>
                </c:pt>
                <c:pt idx="88">
                  <c:v>100.32</c:v>
                </c:pt>
                <c:pt idx="89">
                  <c:v>100.89</c:v>
                </c:pt>
                <c:pt idx="90">
                  <c:v>102.01</c:v>
                </c:pt>
                <c:pt idx="91">
                  <c:v>102.63</c:v>
                </c:pt>
                <c:pt idx="92">
                  <c:v>101.74</c:v>
                </c:pt>
                <c:pt idx="93">
                  <c:v>102.31</c:v>
                </c:pt>
                <c:pt idx="94">
                  <c:v>102.95</c:v>
                </c:pt>
                <c:pt idx="95">
                  <c:v>102.8</c:v>
                </c:pt>
                <c:pt idx="96">
                  <c:v>104.31</c:v>
                </c:pt>
                <c:pt idx="97">
                  <c:v>104.03</c:v>
                </c:pt>
                <c:pt idx="98">
                  <c:v>105.01</c:v>
                </c:pt>
                <c:pt idx="99">
                  <c:v>104.78</c:v>
                </c:pt>
                <c:pt idx="100">
                  <c:v>103.37</c:v>
                </c:pt>
                <c:pt idx="101">
                  <c:v>104.26</c:v>
                </c:pt>
                <c:pt idx="102">
                  <c:v>103.4</c:v>
                </c:pt>
                <c:pt idx="103">
                  <c:v>103.07</c:v>
                </c:pt>
                <c:pt idx="104">
                  <c:v>103.34</c:v>
                </c:pt>
                <c:pt idx="105">
                  <c:v>103.27</c:v>
                </c:pt>
                <c:pt idx="106">
                  <c:v>103.17</c:v>
                </c:pt>
                <c:pt idx="107">
                  <c:v>103.32</c:v>
                </c:pt>
                <c:pt idx="108">
                  <c:v>105.09</c:v>
                </c:pt>
                <c:pt idx="109">
                  <c:v>105.02</c:v>
                </c:pt>
                <c:pt idx="110">
                  <c:v>105.04</c:v>
                </c:pt>
                <c:pt idx="111">
                  <c:v>107.2</c:v>
                </c:pt>
                <c:pt idx="112">
                  <c:v>107.49</c:v>
                </c:pt>
                <c:pt idx="113">
                  <c:v>107.52</c:v>
                </c:pt>
                <c:pt idx="114">
                  <c:v>106.95</c:v>
                </c:pt>
                <c:pt idx="115">
                  <c:v>106.64</c:v>
                </c:pt>
                <c:pt idx="116">
                  <c:v>107.08</c:v>
                </c:pt>
                <c:pt idx="117">
                  <c:v>107.95</c:v>
                </c:pt>
                <c:pt idx="118">
                  <c:v>106.83</c:v>
                </c:pt>
                <c:pt idx="119">
                  <c:v>106.64</c:v>
                </c:pt>
                <c:pt idx="120">
                  <c:v>107.04</c:v>
                </c:pt>
                <c:pt idx="121">
                  <c:v>106.49</c:v>
                </c:pt>
                <c:pt idx="122">
                  <c:v>106.46</c:v>
                </c:pt>
                <c:pt idx="123">
                  <c:v>106.07</c:v>
                </c:pt>
                <c:pt idx="124">
                  <c:v>106.06</c:v>
                </c:pt>
                <c:pt idx="125">
                  <c:v>105.18</c:v>
                </c:pt>
                <c:pt idx="126">
                  <c:v>104.76</c:v>
                </c:pt>
                <c:pt idx="127">
                  <c:v>104.19</c:v>
                </c:pt>
                <c:pt idx="128">
                  <c:v>104.06</c:v>
                </c:pt>
                <c:pt idx="129">
                  <c:v>102.93</c:v>
                </c:pt>
                <c:pt idx="130">
                  <c:v>103.61</c:v>
                </c:pt>
                <c:pt idx="131">
                  <c:v>101.48</c:v>
                </c:pt>
                <c:pt idx="132">
                  <c:v>101.73</c:v>
                </c:pt>
                <c:pt idx="133">
                  <c:v>100.56</c:v>
                </c:pt>
                <c:pt idx="134">
                  <c:v>101.88</c:v>
                </c:pt>
                <c:pt idx="135">
                  <c:v>103.84</c:v>
                </c:pt>
                <c:pt idx="136">
                  <c:v>103.83</c:v>
                </c:pt>
                <c:pt idx="137">
                  <c:v>105.34</c:v>
                </c:pt>
                <c:pt idx="138">
                  <c:v>104.59</c:v>
                </c:pt>
                <c:pt idx="139">
                  <c:v>103.81</c:v>
                </c:pt>
                <c:pt idx="140">
                  <c:v>102.76</c:v>
                </c:pt>
                <c:pt idx="141">
                  <c:v>105.23</c:v>
                </c:pt>
                <c:pt idx="142">
                  <c:v>105.68</c:v>
                </c:pt>
                <c:pt idx="143">
                  <c:v>104.91</c:v>
                </c:pt>
                <c:pt idx="144">
                  <c:v>104.29</c:v>
                </c:pt>
                <c:pt idx="145">
                  <c:v>98.23</c:v>
                </c:pt>
                <c:pt idx="146">
                  <c:v>97.86</c:v>
                </c:pt>
                <c:pt idx="147">
                  <c:v>98.26</c:v>
                </c:pt>
                <c:pt idx="148">
                  <c:v>97.34</c:v>
                </c:pt>
                <c:pt idx="149">
                  <c:v>96.93</c:v>
                </c:pt>
                <c:pt idx="150">
                  <c:v>97.34</c:v>
                </c:pt>
                <c:pt idx="151">
                  <c:v>97.61</c:v>
                </c:pt>
                <c:pt idx="152">
                  <c:v>98.09</c:v>
                </c:pt>
                <c:pt idx="153">
                  <c:v>97.36</c:v>
                </c:pt>
                <c:pt idx="154">
                  <c:v>97.57</c:v>
                </c:pt>
                <c:pt idx="155">
                  <c:v>95.54</c:v>
                </c:pt>
                <c:pt idx="156">
                  <c:v>97.3</c:v>
                </c:pt>
                <c:pt idx="157">
                  <c:v>96.44</c:v>
                </c:pt>
                <c:pt idx="158">
                  <c:v>94.35</c:v>
                </c:pt>
                <c:pt idx="159">
                  <c:v>96.4</c:v>
                </c:pt>
                <c:pt idx="160">
                  <c:v>93.97</c:v>
                </c:pt>
                <c:pt idx="161">
                  <c:v>93.61</c:v>
                </c:pt>
                <c:pt idx="162">
                  <c:v>95.39</c:v>
                </c:pt>
                <c:pt idx="163">
                  <c:v>95.78</c:v>
                </c:pt>
                <c:pt idx="164">
                  <c:v>95.82</c:v>
                </c:pt>
                <c:pt idx="165">
                  <c:v>96.44</c:v>
                </c:pt>
                <c:pt idx="166">
                  <c:v>97.86</c:v>
                </c:pt>
                <c:pt idx="167">
                  <c:v>92.92</c:v>
                </c:pt>
                <c:pt idx="168">
                  <c:v>95.5</c:v>
                </c:pt>
                <c:pt idx="169">
                  <c:v>94.51</c:v>
                </c:pt>
                <c:pt idx="170">
                  <c:v>93.32</c:v>
                </c:pt>
                <c:pt idx="171">
                  <c:v>92.64</c:v>
                </c:pt>
                <c:pt idx="172">
                  <c:v>92.73</c:v>
                </c:pt>
                <c:pt idx="173">
                  <c:v>91.71</c:v>
                </c:pt>
                <c:pt idx="174">
                  <c:v>92.89</c:v>
                </c:pt>
                <c:pt idx="175">
                  <c:v>92.18</c:v>
                </c:pt>
                <c:pt idx="176">
                  <c:v>92.86</c:v>
                </c:pt>
                <c:pt idx="177">
                  <c:v>94.91</c:v>
                </c:pt>
                <c:pt idx="178">
                  <c:v>94.33</c:v>
                </c:pt>
                <c:pt idx="179">
                  <c:v>93.07</c:v>
                </c:pt>
                <c:pt idx="180">
                  <c:v>92.43</c:v>
                </c:pt>
                <c:pt idx="181">
                  <c:v>91.46</c:v>
                </c:pt>
                <c:pt idx="182">
                  <c:v>91.55</c:v>
                </c:pt>
                <c:pt idx="183">
                  <c:v>93.6</c:v>
                </c:pt>
                <c:pt idx="184">
                  <c:v>93.59</c:v>
                </c:pt>
                <c:pt idx="185">
                  <c:v>95.55</c:v>
                </c:pt>
                <c:pt idx="186">
                  <c:v>94.53</c:v>
                </c:pt>
                <c:pt idx="187">
                  <c:v>91.17</c:v>
                </c:pt>
                <c:pt idx="188">
                  <c:v>90.74</c:v>
                </c:pt>
                <c:pt idx="189">
                  <c:v>91.02</c:v>
                </c:pt>
                <c:pt idx="190">
                  <c:v>89.76</c:v>
                </c:pt>
                <c:pt idx="191">
                  <c:v>90.33</c:v>
                </c:pt>
                <c:pt idx="192">
                  <c:v>88.89</c:v>
                </c:pt>
                <c:pt idx="193">
                  <c:v>87.29</c:v>
                </c:pt>
                <c:pt idx="194">
                  <c:v>85.76</c:v>
                </c:pt>
                <c:pt idx="195">
                  <c:v>85.87</c:v>
                </c:pt>
                <c:pt idx="196">
                  <c:v>85.73</c:v>
                </c:pt>
                <c:pt idx="197">
                  <c:v>81.72</c:v>
                </c:pt>
                <c:pt idx="198">
                  <c:v>81.819999999999993</c:v>
                </c:pt>
                <c:pt idx="199">
                  <c:v>82.33</c:v>
                </c:pt>
                <c:pt idx="200">
                  <c:v>82.8</c:v>
                </c:pt>
                <c:pt idx="201">
                  <c:v>82.76</c:v>
                </c:pt>
                <c:pt idx="202">
                  <c:v>83.25</c:v>
                </c:pt>
                <c:pt idx="203">
                  <c:v>80.52</c:v>
                </c:pt>
                <c:pt idx="204">
                  <c:v>82.81</c:v>
                </c:pt>
                <c:pt idx="205">
                  <c:v>81.27</c:v>
                </c:pt>
                <c:pt idx="206">
                  <c:v>81.260000000000005</c:v>
                </c:pt>
                <c:pt idx="207">
                  <c:v>81.36</c:v>
                </c:pt>
                <c:pt idx="208">
                  <c:v>82.25</c:v>
                </c:pt>
                <c:pt idx="209">
                  <c:v>81.06</c:v>
                </c:pt>
                <c:pt idx="210">
                  <c:v>80.53</c:v>
                </c:pt>
                <c:pt idx="211">
                  <c:v>78.77</c:v>
                </c:pt>
                <c:pt idx="212">
                  <c:v>77.150000000000006</c:v>
                </c:pt>
                <c:pt idx="213">
                  <c:v>78.709999999999994</c:v>
                </c:pt>
                <c:pt idx="214">
                  <c:v>77.87</c:v>
                </c:pt>
                <c:pt idx="215">
                  <c:v>78.709999999999994</c:v>
                </c:pt>
                <c:pt idx="216">
                  <c:v>77.430000000000007</c:v>
                </c:pt>
                <c:pt idx="217">
                  <c:v>77.849999999999994</c:v>
                </c:pt>
                <c:pt idx="218">
                  <c:v>77.16</c:v>
                </c:pt>
                <c:pt idx="219">
                  <c:v>74.13</c:v>
                </c:pt>
                <c:pt idx="220">
                  <c:v>75.91</c:v>
                </c:pt>
                <c:pt idx="221">
                  <c:v>75.64</c:v>
                </c:pt>
                <c:pt idx="222">
                  <c:v>74.55</c:v>
                </c:pt>
                <c:pt idx="223">
                  <c:v>74.55</c:v>
                </c:pt>
                <c:pt idx="224">
                  <c:v>75.63</c:v>
                </c:pt>
                <c:pt idx="225">
                  <c:v>76.52</c:v>
                </c:pt>
                <c:pt idx="226">
                  <c:v>75.739999999999995</c:v>
                </c:pt>
                <c:pt idx="227">
                  <c:v>74.040000000000006</c:v>
                </c:pt>
                <c:pt idx="228">
                  <c:v>73.7</c:v>
                </c:pt>
                <c:pt idx="229">
                  <c:v>65.94</c:v>
                </c:pt>
                <c:pt idx="230">
                  <c:v>68.98</c:v>
                </c:pt>
                <c:pt idx="231">
                  <c:v>66.989999999999995</c:v>
                </c:pt>
                <c:pt idx="232">
                  <c:v>67.3</c:v>
                </c:pt>
                <c:pt idx="233">
                  <c:v>66.73</c:v>
                </c:pt>
                <c:pt idx="234">
                  <c:v>65.89</c:v>
                </c:pt>
                <c:pt idx="235">
                  <c:v>63.13</c:v>
                </c:pt>
                <c:pt idx="236">
                  <c:v>63.74</c:v>
                </c:pt>
                <c:pt idx="237">
                  <c:v>60.99</c:v>
                </c:pt>
                <c:pt idx="238">
                  <c:v>60.01</c:v>
                </c:pt>
                <c:pt idx="239">
                  <c:v>57.81</c:v>
                </c:pt>
                <c:pt idx="240">
                  <c:v>55.96</c:v>
                </c:pt>
                <c:pt idx="241">
                  <c:v>55.97</c:v>
                </c:pt>
                <c:pt idx="242">
                  <c:v>56.43</c:v>
                </c:pt>
                <c:pt idx="243">
                  <c:v>54.18</c:v>
                </c:pt>
                <c:pt idx="244">
                  <c:v>56.91</c:v>
                </c:pt>
                <c:pt idx="245">
                  <c:v>55.25</c:v>
                </c:pt>
                <c:pt idx="246">
                  <c:v>56.78</c:v>
                </c:pt>
                <c:pt idx="247">
                  <c:v>55.7</c:v>
                </c:pt>
                <c:pt idx="248">
                  <c:v>54.59</c:v>
                </c:pt>
                <c:pt idx="249">
                  <c:v>53.46</c:v>
                </c:pt>
                <c:pt idx="250">
                  <c:v>54.14</c:v>
                </c:pt>
                <c:pt idx="251">
                  <c:v>53.45</c:v>
                </c:pt>
                <c:pt idx="252">
                  <c:v>53.45</c:v>
                </c:pt>
                <c:pt idx="253">
                  <c:v>52.72</c:v>
                </c:pt>
                <c:pt idx="254">
                  <c:v>50.05</c:v>
                </c:pt>
                <c:pt idx="255">
                  <c:v>47.98</c:v>
                </c:pt>
                <c:pt idx="256">
                  <c:v>48.69</c:v>
                </c:pt>
                <c:pt idx="257">
                  <c:v>48.8</c:v>
                </c:pt>
                <c:pt idx="258">
                  <c:v>48.35</c:v>
                </c:pt>
                <c:pt idx="259">
                  <c:v>46.06</c:v>
                </c:pt>
                <c:pt idx="260">
                  <c:v>45.92</c:v>
                </c:pt>
                <c:pt idx="261">
                  <c:v>48.49</c:v>
                </c:pt>
                <c:pt idx="262">
                  <c:v>46.37</c:v>
                </c:pt>
                <c:pt idx="263">
                  <c:v>48.49</c:v>
                </c:pt>
                <c:pt idx="264">
                  <c:v>46.79</c:v>
                </c:pt>
                <c:pt idx="265">
                  <c:v>47.85</c:v>
                </c:pt>
                <c:pt idx="266">
                  <c:v>45.93</c:v>
                </c:pt>
                <c:pt idx="267">
                  <c:v>45.26</c:v>
                </c:pt>
                <c:pt idx="268">
                  <c:v>44.8</c:v>
                </c:pt>
                <c:pt idx="269">
                  <c:v>45.84</c:v>
                </c:pt>
                <c:pt idx="270">
                  <c:v>44.08</c:v>
                </c:pt>
                <c:pt idx="271">
                  <c:v>44.12</c:v>
                </c:pt>
                <c:pt idx="272">
                  <c:v>47.79</c:v>
                </c:pt>
                <c:pt idx="273">
                  <c:v>49.25</c:v>
                </c:pt>
                <c:pt idx="274">
                  <c:v>53.04</c:v>
                </c:pt>
                <c:pt idx="275">
                  <c:v>48.45</c:v>
                </c:pt>
                <c:pt idx="276">
                  <c:v>50.48</c:v>
                </c:pt>
                <c:pt idx="277">
                  <c:v>51.66</c:v>
                </c:pt>
                <c:pt idx="278">
                  <c:v>52.99</c:v>
                </c:pt>
                <c:pt idx="279">
                  <c:v>50.06</c:v>
                </c:pt>
                <c:pt idx="280">
                  <c:v>48.8</c:v>
                </c:pt>
                <c:pt idx="281">
                  <c:v>51.17</c:v>
                </c:pt>
                <c:pt idx="282">
                  <c:v>52.66</c:v>
                </c:pt>
                <c:pt idx="283">
                  <c:v>53.56</c:v>
                </c:pt>
                <c:pt idx="284">
                  <c:v>52.13</c:v>
                </c:pt>
                <c:pt idx="285">
                  <c:v>51.12</c:v>
                </c:pt>
                <c:pt idx="286">
                  <c:v>49.95</c:v>
                </c:pt>
                <c:pt idx="287">
                  <c:v>49.56</c:v>
                </c:pt>
                <c:pt idx="288">
                  <c:v>48.48</c:v>
                </c:pt>
                <c:pt idx="289">
                  <c:v>50.25</c:v>
                </c:pt>
                <c:pt idx="290">
                  <c:v>47.65</c:v>
                </c:pt>
                <c:pt idx="291">
                  <c:v>49.84</c:v>
                </c:pt>
                <c:pt idx="292">
                  <c:v>49.59</c:v>
                </c:pt>
                <c:pt idx="293">
                  <c:v>50.43</c:v>
                </c:pt>
                <c:pt idx="294">
                  <c:v>51.53</c:v>
                </c:pt>
                <c:pt idx="295">
                  <c:v>50.76</c:v>
                </c:pt>
                <c:pt idx="296">
                  <c:v>49.61</c:v>
                </c:pt>
                <c:pt idx="297">
                  <c:v>49.95</c:v>
                </c:pt>
                <c:pt idx="298">
                  <c:v>48.42</c:v>
                </c:pt>
                <c:pt idx="299">
                  <c:v>48.06</c:v>
                </c:pt>
                <c:pt idx="300">
                  <c:v>47.12</c:v>
                </c:pt>
                <c:pt idx="301">
                  <c:v>44.88</c:v>
                </c:pt>
                <c:pt idx="302">
                  <c:v>43.93</c:v>
                </c:pt>
                <c:pt idx="303">
                  <c:v>43.39</c:v>
                </c:pt>
                <c:pt idx="304">
                  <c:v>44.63</c:v>
                </c:pt>
                <c:pt idx="305">
                  <c:v>44.02</c:v>
                </c:pt>
                <c:pt idx="306">
                  <c:v>46</c:v>
                </c:pt>
                <c:pt idx="307">
                  <c:v>47.4</c:v>
                </c:pt>
                <c:pt idx="308">
                  <c:v>47.03</c:v>
                </c:pt>
                <c:pt idx="309">
                  <c:v>48.75</c:v>
                </c:pt>
                <c:pt idx="310">
                  <c:v>51.41</c:v>
                </c:pt>
                <c:pt idx="311">
                  <c:v>48.83</c:v>
                </c:pt>
                <c:pt idx="312">
                  <c:v>48.66</c:v>
                </c:pt>
                <c:pt idx="313">
                  <c:v>47.72</c:v>
                </c:pt>
                <c:pt idx="314">
                  <c:v>50.12</c:v>
                </c:pt>
                <c:pt idx="315">
                  <c:v>49.13</c:v>
                </c:pt>
                <c:pt idx="316">
                  <c:v>49.13</c:v>
                </c:pt>
                <c:pt idx="317">
                  <c:v>52.08</c:v>
                </c:pt>
                <c:pt idx="318">
                  <c:v>53.95</c:v>
                </c:pt>
                <c:pt idx="319">
                  <c:v>50.44</c:v>
                </c:pt>
                <c:pt idx="320">
                  <c:v>50.79</c:v>
                </c:pt>
                <c:pt idx="321">
                  <c:v>51.63</c:v>
                </c:pt>
                <c:pt idx="322">
                  <c:v>51.95</c:v>
                </c:pt>
                <c:pt idx="323">
                  <c:v>53.3</c:v>
                </c:pt>
                <c:pt idx="324">
                  <c:v>56.25</c:v>
                </c:pt>
                <c:pt idx="325">
                  <c:v>56.69</c:v>
                </c:pt>
                <c:pt idx="326">
                  <c:v>55.71</c:v>
                </c:pt>
                <c:pt idx="327">
                  <c:v>56.37</c:v>
                </c:pt>
                <c:pt idx="328">
                  <c:v>55.58</c:v>
                </c:pt>
                <c:pt idx="329">
                  <c:v>56.17</c:v>
                </c:pt>
                <c:pt idx="330">
                  <c:v>56.59</c:v>
                </c:pt>
                <c:pt idx="331">
                  <c:v>55.98</c:v>
                </c:pt>
                <c:pt idx="332">
                  <c:v>55.56</c:v>
                </c:pt>
                <c:pt idx="333">
                  <c:v>57.05</c:v>
                </c:pt>
                <c:pt idx="334">
                  <c:v>58.55</c:v>
                </c:pt>
                <c:pt idx="335">
                  <c:v>59.62</c:v>
                </c:pt>
                <c:pt idx="336">
                  <c:v>59.1</c:v>
                </c:pt>
                <c:pt idx="337">
                  <c:v>58.92</c:v>
                </c:pt>
                <c:pt idx="338">
                  <c:v>60.38</c:v>
                </c:pt>
                <c:pt idx="339">
                  <c:v>60.93</c:v>
                </c:pt>
                <c:pt idx="340">
                  <c:v>58.99</c:v>
                </c:pt>
                <c:pt idx="341">
                  <c:v>59.41</c:v>
                </c:pt>
                <c:pt idx="342">
                  <c:v>59.23</c:v>
                </c:pt>
                <c:pt idx="343">
                  <c:v>60.72</c:v>
                </c:pt>
                <c:pt idx="344">
                  <c:v>60.5</c:v>
                </c:pt>
                <c:pt idx="345">
                  <c:v>59.89</c:v>
                </c:pt>
                <c:pt idx="346">
                  <c:v>59.73</c:v>
                </c:pt>
                <c:pt idx="347">
                  <c:v>59.44</c:v>
                </c:pt>
                <c:pt idx="348">
                  <c:v>57.3</c:v>
                </c:pt>
                <c:pt idx="349">
                  <c:v>58.96</c:v>
                </c:pt>
                <c:pt idx="350">
                  <c:v>60.18</c:v>
                </c:pt>
                <c:pt idx="351">
                  <c:v>58.88</c:v>
                </c:pt>
                <c:pt idx="352">
                  <c:v>58.88</c:v>
                </c:pt>
                <c:pt idx="353">
                  <c:v>57.29</c:v>
                </c:pt>
                <c:pt idx="354">
                  <c:v>57.51</c:v>
                </c:pt>
                <c:pt idx="355">
                  <c:v>57.69</c:v>
                </c:pt>
                <c:pt idx="356">
                  <c:v>60.25</c:v>
                </c:pt>
                <c:pt idx="357">
                  <c:v>60.24</c:v>
                </c:pt>
                <c:pt idx="358">
                  <c:v>61.3</c:v>
                </c:pt>
                <c:pt idx="359">
                  <c:v>59.67</c:v>
                </c:pt>
                <c:pt idx="360">
                  <c:v>58</c:v>
                </c:pt>
                <c:pt idx="361">
                  <c:v>59.11</c:v>
                </c:pt>
                <c:pt idx="362">
                  <c:v>58.15</c:v>
                </c:pt>
                <c:pt idx="363">
                  <c:v>60.15</c:v>
                </c:pt>
                <c:pt idx="364">
                  <c:v>61.36</c:v>
                </c:pt>
                <c:pt idx="365">
                  <c:v>60.74</c:v>
                </c:pt>
                <c:pt idx="366">
                  <c:v>59.96</c:v>
                </c:pt>
                <c:pt idx="367">
                  <c:v>59.53</c:v>
                </c:pt>
                <c:pt idx="368">
                  <c:v>60.01</c:v>
                </c:pt>
                <c:pt idx="369">
                  <c:v>59.89</c:v>
                </c:pt>
                <c:pt idx="370">
                  <c:v>60.41</c:v>
                </c:pt>
                <c:pt idx="371">
                  <c:v>59.62</c:v>
                </c:pt>
                <c:pt idx="372">
                  <c:v>60.01</c:v>
                </c:pt>
                <c:pt idx="373">
                  <c:v>61.05</c:v>
                </c:pt>
                <c:pt idx="374">
                  <c:v>60.01</c:v>
                </c:pt>
                <c:pt idx="375">
                  <c:v>59.59</c:v>
                </c:pt>
                <c:pt idx="376">
                  <c:v>59.41</c:v>
                </c:pt>
                <c:pt idx="377">
                  <c:v>58.34</c:v>
                </c:pt>
                <c:pt idx="378">
                  <c:v>59.48</c:v>
                </c:pt>
                <c:pt idx="379">
                  <c:v>56.94</c:v>
                </c:pt>
                <c:pt idx="380">
                  <c:v>56.93</c:v>
                </c:pt>
                <c:pt idx="381">
                  <c:v>56.93</c:v>
                </c:pt>
                <c:pt idx="382">
                  <c:v>52.48</c:v>
                </c:pt>
                <c:pt idx="383">
                  <c:v>52.33</c:v>
                </c:pt>
                <c:pt idx="384">
                  <c:v>51.61</c:v>
                </c:pt>
                <c:pt idx="385">
                  <c:v>52.76</c:v>
                </c:pt>
                <c:pt idx="386">
                  <c:v>52.74</c:v>
                </c:pt>
                <c:pt idx="387">
                  <c:v>52.19</c:v>
                </c:pt>
                <c:pt idx="388">
                  <c:v>53.05</c:v>
                </c:pt>
                <c:pt idx="389">
                  <c:v>51.4</c:v>
                </c:pt>
                <c:pt idx="390">
                  <c:v>50.9</c:v>
                </c:pt>
                <c:pt idx="391">
                  <c:v>50.88</c:v>
                </c:pt>
                <c:pt idx="392">
                  <c:v>50.11</c:v>
                </c:pt>
                <c:pt idx="393">
                  <c:v>50.59</c:v>
                </c:pt>
                <c:pt idx="394">
                  <c:v>49.27</c:v>
                </c:pt>
                <c:pt idx="395">
                  <c:v>48.11</c:v>
                </c:pt>
                <c:pt idx="396">
                  <c:v>47.98</c:v>
                </c:pt>
                <c:pt idx="397">
                  <c:v>47.17</c:v>
                </c:pt>
                <c:pt idx="398">
                  <c:v>47.97</c:v>
                </c:pt>
                <c:pt idx="399">
                  <c:v>48.77</c:v>
                </c:pt>
                <c:pt idx="400">
                  <c:v>48.53</c:v>
                </c:pt>
                <c:pt idx="401">
                  <c:v>47.11</c:v>
                </c:pt>
                <c:pt idx="402">
                  <c:v>45.25</c:v>
                </c:pt>
                <c:pt idx="403">
                  <c:v>45.75</c:v>
                </c:pt>
                <c:pt idx="404">
                  <c:v>45.13</c:v>
                </c:pt>
                <c:pt idx="405">
                  <c:v>44.69</c:v>
                </c:pt>
                <c:pt idx="406">
                  <c:v>43.87</c:v>
                </c:pt>
                <c:pt idx="407">
                  <c:v>44.94</c:v>
                </c:pt>
                <c:pt idx="408">
                  <c:v>43.11</c:v>
                </c:pt>
                <c:pt idx="409">
                  <c:v>43.22</c:v>
                </c:pt>
                <c:pt idx="410">
                  <c:v>42.27</c:v>
                </c:pt>
                <c:pt idx="411">
                  <c:v>42.45</c:v>
                </c:pt>
                <c:pt idx="412">
                  <c:v>41.93</c:v>
                </c:pt>
                <c:pt idx="413">
                  <c:v>42.58</c:v>
                </c:pt>
                <c:pt idx="414">
                  <c:v>40.75</c:v>
                </c:pt>
                <c:pt idx="415">
                  <c:v>41</c:v>
                </c:pt>
                <c:pt idx="416">
                  <c:v>40.450000000000003</c:v>
                </c:pt>
                <c:pt idx="417">
                  <c:v>38.22</c:v>
                </c:pt>
                <c:pt idx="418">
                  <c:v>39.15</c:v>
                </c:pt>
                <c:pt idx="419">
                  <c:v>38.5</c:v>
                </c:pt>
                <c:pt idx="420">
                  <c:v>42.47</c:v>
                </c:pt>
                <c:pt idx="421">
                  <c:v>45.29</c:v>
                </c:pt>
                <c:pt idx="422">
                  <c:v>49.2</c:v>
                </c:pt>
                <c:pt idx="423">
                  <c:v>45.38</c:v>
                </c:pt>
                <c:pt idx="424">
                  <c:v>46.3</c:v>
                </c:pt>
                <c:pt idx="425">
                  <c:v>46.75</c:v>
                </c:pt>
                <c:pt idx="426">
                  <c:v>46.02</c:v>
                </c:pt>
                <c:pt idx="427">
                  <c:v>46.02</c:v>
                </c:pt>
                <c:pt idx="428">
                  <c:v>45.92</c:v>
                </c:pt>
                <c:pt idx="429">
                  <c:v>44.13</c:v>
                </c:pt>
                <c:pt idx="430">
                  <c:v>45.85</c:v>
                </c:pt>
                <c:pt idx="431">
                  <c:v>44.75</c:v>
                </c:pt>
                <c:pt idx="432">
                  <c:v>44.07</c:v>
                </c:pt>
                <c:pt idx="433">
                  <c:v>44.58</c:v>
                </c:pt>
                <c:pt idx="434">
                  <c:v>47.12</c:v>
                </c:pt>
                <c:pt idx="435">
                  <c:v>46.93</c:v>
                </c:pt>
                <c:pt idx="436">
                  <c:v>44.71</c:v>
                </c:pt>
                <c:pt idx="437">
                  <c:v>46.67</c:v>
                </c:pt>
                <c:pt idx="438">
                  <c:v>46.17</c:v>
                </c:pt>
                <c:pt idx="439">
                  <c:v>44.53</c:v>
                </c:pt>
                <c:pt idx="440">
                  <c:v>44.94</c:v>
                </c:pt>
                <c:pt idx="441">
                  <c:v>45.55</c:v>
                </c:pt>
                <c:pt idx="442">
                  <c:v>44.4</c:v>
                </c:pt>
                <c:pt idx="443">
                  <c:v>45.24</c:v>
                </c:pt>
                <c:pt idx="444">
                  <c:v>45.06</c:v>
                </c:pt>
                <c:pt idx="445">
                  <c:v>44.75</c:v>
                </c:pt>
                <c:pt idx="446">
                  <c:v>45.54</c:v>
                </c:pt>
                <c:pt idx="447">
                  <c:v>46.28</c:v>
                </c:pt>
                <c:pt idx="448">
                  <c:v>48.53</c:v>
                </c:pt>
                <c:pt idx="449">
                  <c:v>47.86</c:v>
                </c:pt>
                <c:pt idx="450">
                  <c:v>49.46</c:v>
                </c:pt>
                <c:pt idx="451">
                  <c:v>49.67</c:v>
                </c:pt>
                <c:pt idx="452">
                  <c:v>47.09</c:v>
                </c:pt>
                <c:pt idx="453">
                  <c:v>46.7</c:v>
                </c:pt>
                <c:pt idx="454">
                  <c:v>46.63</c:v>
                </c:pt>
                <c:pt idx="455">
                  <c:v>46.38</c:v>
                </c:pt>
                <c:pt idx="456">
                  <c:v>47.3</c:v>
                </c:pt>
                <c:pt idx="457">
                  <c:v>45.91</c:v>
                </c:pt>
                <c:pt idx="458">
                  <c:v>45.84</c:v>
                </c:pt>
                <c:pt idx="459">
                  <c:v>45.22</c:v>
                </c:pt>
                <c:pt idx="460">
                  <c:v>44.9</c:v>
                </c:pt>
                <c:pt idx="461">
                  <c:v>43.91</c:v>
                </c:pt>
                <c:pt idx="462">
                  <c:v>43.19</c:v>
                </c:pt>
                <c:pt idx="463">
                  <c:v>43.21</c:v>
                </c:pt>
                <c:pt idx="464">
                  <c:v>45.93</c:v>
                </c:pt>
                <c:pt idx="465">
                  <c:v>46.02</c:v>
                </c:pt>
                <c:pt idx="466">
                  <c:v>46.6</c:v>
                </c:pt>
                <c:pt idx="467">
                  <c:v>46.12</c:v>
                </c:pt>
                <c:pt idx="468">
                  <c:v>47.88</c:v>
                </c:pt>
                <c:pt idx="469">
                  <c:v>46.32</c:v>
                </c:pt>
                <c:pt idx="470">
                  <c:v>45.27</c:v>
                </c:pt>
                <c:pt idx="471">
                  <c:v>44.32</c:v>
                </c:pt>
                <c:pt idx="472">
                  <c:v>43.87</c:v>
                </c:pt>
                <c:pt idx="473">
                  <c:v>44.23</c:v>
                </c:pt>
                <c:pt idx="474">
                  <c:v>42.95</c:v>
                </c:pt>
                <c:pt idx="475">
                  <c:v>41.74</c:v>
                </c:pt>
                <c:pt idx="476">
                  <c:v>40.69</c:v>
                </c:pt>
                <c:pt idx="477">
                  <c:v>41.68</c:v>
                </c:pt>
                <c:pt idx="478">
                  <c:v>40.729999999999997</c:v>
                </c:pt>
                <c:pt idx="479">
                  <c:v>40.75</c:v>
                </c:pt>
                <c:pt idx="480">
                  <c:v>40.549999999999997</c:v>
                </c:pt>
                <c:pt idx="481">
                  <c:v>39.39</c:v>
                </c:pt>
                <c:pt idx="482">
                  <c:v>39.270000000000003</c:v>
                </c:pt>
                <c:pt idx="483">
                  <c:v>40.89</c:v>
                </c:pt>
                <c:pt idx="484">
                  <c:v>41.22</c:v>
                </c:pt>
                <c:pt idx="485">
                  <c:v>41.22</c:v>
                </c:pt>
                <c:pt idx="486">
                  <c:v>40.57</c:v>
                </c:pt>
                <c:pt idx="487">
                  <c:v>40.43</c:v>
                </c:pt>
                <c:pt idx="488">
                  <c:v>40.58</c:v>
                </c:pt>
                <c:pt idx="489">
                  <c:v>39.93</c:v>
                </c:pt>
                <c:pt idx="490">
                  <c:v>41.08</c:v>
                </c:pt>
                <c:pt idx="491">
                  <c:v>40</c:v>
                </c:pt>
                <c:pt idx="492">
                  <c:v>37.64</c:v>
                </c:pt>
                <c:pt idx="493">
                  <c:v>37.46</c:v>
                </c:pt>
                <c:pt idx="494">
                  <c:v>37.159999999999997</c:v>
                </c:pt>
                <c:pt idx="495">
                  <c:v>36.76</c:v>
                </c:pt>
                <c:pt idx="496">
                  <c:v>35.65</c:v>
                </c:pt>
                <c:pt idx="497">
                  <c:v>36.31</c:v>
                </c:pt>
                <c:pt idx="498">
                  <c:v>37.32</c:v>
                </c:pt>
                <c:pt idx="499">
                  <c:v>35.549999999999997</c:v>
                </c:pt>
                <c:pt idx="500">
                  <c:v>34.979999999999997</c:v>
                </c:pt>
                <c:pt idx="501">
                  <c:v>34.72</c:v>
                </c:pt>
                <c:pt idx="502">
                  <c:v>34.549999999999997</c:v>
                </c:pt>
                <c:pt idx="503">
                  <c:v>36.119999999999997</c:v>
                </c:pt>
                <c:pt idx="504">
                  <c:v>36.76</c:v>
                </c:pt>
                <c:pt idx="505">
                  <c:v>37.619999999999997</c:v>
                </c:pt>
                <c:pt idx="506">
                  <c:v>37.6</c:v>
                </c:pt>
                <c:pt idx="507">
                  <c:v>36.36</c:v>
                </c:pt>
                <c:pt idx="508">
                  <c:v>37.880000000000003</c:v>
                </c:pt>
                <c:pt idx="509">
                  <c:v>36.590000000000003</c:v>
                </c:pt>
                <c:pt idx="510">
                  <c:v>37.130000000000003</c:v>
                </c:pt>
                <c:pt idx="511">
                  <c:v>37.130000000000003</c:v>
                </c:pt>
                <c:pt idx="512">
                  <c:v>36.81</c:v>
                </c:pt>
                <c:pt idx="513">
                  <c:v>35.97</c:v>
                </c:pt>
                <c:pt idx="514">
                  <c:v>33.97</c:v>
                </c:pt>
                <c:pt idx="515">
                  <c:v>33.29</c:v>
                </c:pt>
                <c:pt idx="516">
                  <c:v>33.200000000000003</c:v>
                </c:pt>
                <c:pt idx="517">
                  <c:v>31.42</c:v>
                </c:pt>
                <c:pt idx="518">
                  <c:v>30.42</c:v>
                </c:pt>
                <c:pt idx="519">
                  <c:v>30.42</c:v>
                </c:pt>
                <c:pt idx="520">
                  <c:v>31.22</c:v>
                </c:pt>
                <c:pt idx="521">
                  <c:v>29.45</c:v>
                </c:pt>
                <c:pt idx="522">
                  <c:v>28.47</c:v>
                </c:pt>
                <c:pt idx="523">
                  <c:v>26.68</c:v>
                </c:pt>
                <c:pt idx="524">
                  <c:v>29.55</c:v>
                </c:pt>
                <c:pt idx="525">
                  <c:v>32.07</c:v>
                </c:pt>
                <c:pt idx="526">
                  <c:v>30.31</c:v>
                </c:pt>
                <c:pt idx="527">
                  <c:v>29.54</c:v>
                </c:pt>
                <c:pt idx="528">
                  <c:v>32.32</c:v>
                </c:pt>
                <c:pt idx="529">
                  <c:v>33.21</c:v>
                </c:pt>
                <c:pt idx="530">
                  <c:v>33.659999999999997</c:v>
                </c:pt>
                <c:pt idx="531">
                  <c:v>31.62</c:v>
                </c:pt>
                <c:pt idx="532">
                  <c:v>29.9</c:v>
                </c:pt>
                <c:pt idx="533">
                  <c:v>32.29</c:v>
                </c:pt>
                <c:pt idx="534">
                  <c:v>31.63</c:v>
                </c:pt>
                <c:pt idx="535">
                  <c:v>30.86</c:v>
                </c:pt>
                <c:pt idx="536">
                  <c:v>29.71</c:v>
                </c:pt>
                <c:pt idx="537">
                  <c:v>27.96</c:v>
                </c:pt>
                <c:pt idx="538">
                  <c:v>27.54</c:v>
                </c:pt>
                <c:pt idx="539">
                  <c:v>26.19</c:v>
                </c:pt>
                <c:pt idx="540">
                  <c:v>29.32</c:v>
                </c:pt>
                <c:pt idx="541">
                  <c:v>29.05</c:v>
                </c:pt>
                <c:pt idx="542">
                  <c:v>30.68</c:v>
                </c:pt>
                <c:pt idx="543">
                  <c:v>30.77</c:v>
                </c:pt>
                <c:pt idx="544">
                  <c:v>29.59</c:v>
                </c:pt>
                <c:pt idx="545">
                  <c:v>31.37</c:v>
                </c:pt>
                <c:pt idx="546">
                  <c:v>31.84</c:v>
                </c:pt>
                <c:pt idx="547">
                  <c:v>30.35</c:v>
                </c:pt>
                <c:pt idx="548">
                  <c:v>31.4</c:v>
                </c:pt>
                <c:pt idx="549">
                  <c:v>31.65</c:v>
                </c:pt>
                <c:pt idx="550">
                  <c:v>32.74</c:v>
                </c:pt>
                <c:pt idx="551">
                  <c:v>34.39</c:v>
                </c:pt>
                <c:pt idx="552">
                  <c:v>34.57</c:v>
                </c:pt>
                <c:pt idx="553">
                  <c:v>34.56</c:v>
                </c:pt>
                <c:pt idx="554">
                  <c:v>35.909999999999997</c:v>
                </c:pt>
                <c:pt idx="555">
                  <c:v>37.9</c:v>
                </c:pt>
                <c:pt idx="556">
                  <c:v>36.67</c:v>
                </c:pt>
                <c:pt idx="557">
                  <c:v>37.619999999999997</c:v>
                </c:pt>
                <c:pt idx="558">
                  <c:v>37.770000000000003</c:v>
                </c:pt>
                <c:pt idx="559">
                  <c:v>38.51</c:v>
                </c:pt>
                <c:pt idx="560">
                  <c:v>37.200000000000003</c:v>
                </c:pt>
                <c:pt idx="561">
                  <c:v>36.32</c:v>
                </c:pt>
                <c:pt idx="562">
                  <c:v>38.43</c:v>
                </c:pt>
                <c:pt idx="563">
                  <c:v>40.17</c:v>
                </c:pt>
                <c:pt idx="564">
                  <c:v>39.47</c:v>
                </c:pt>
                <c:pt idx="565">
                  <c:v>39.909999999999997</c:v>
                </c:pt>
                <c:pt idx="566">
                  <c:v>41.45</c:v>
                </c:pt>
                <c:pt idx="567">
                  <c:v>38.28</c:v>
                </c:pt>
                <c:pt idx="568">
                  <c:v>38.14</c:v>
                </c:pt>
                <c:pt idx="569">
                  <c:v>37.99</c:v>
                </c:pt>
                <c:pt idx="570">
                  <c:v>36.909999999999997</c:v>
                </c:pt>
                <c:pt idx="571">
                  <c:v>36.909999999999997</c:v>
                </c:pt>
                <c:pt idx="572">
                  <c:v>36.94</c:v>
                </c:pt>
                <c:pt idx="573">
                  <c:v>35.36</c:v>
                </c:pt>
                <c:pt idx="574">
                  <c:v>34.299999999999997</c:v>
                </c:pt>
                <c:pt idx="575">
                  <c:v>34.520000000000003</c:v>
                </c:pt>
                <c:pt idx="576">
                  <c:v>37.74</c:v>
                </c:pt>
                <c:pt idx="577">
                  <c:v>37.299999999999997</c:v>
                </c:pt>
                <c:pt idx="578">
                  <c:v>39.74</c:v>
                </c:pt>
                <c:pt idx="579">
                  <c:v>40.46</c:v>
                </c:pt>
                <c:pt idx="580">
                  <c:v>42.12</c:v>
                </c:pt>
                <c:pt idx="581">
                  <c:v>41.7</c:v>
                </c:pt>
                <c:pt idx="582">
                  <c:v>41.45</c:v>
                </c:pt>
                <c:pt idx="583">
                  <c:v>40.4</c:v>
                </c:pt>
                <c:pt idx="584">
                  <c:v>39.74</c:v>
                </c:pt>
                <c:pt idx="585">
                  <c:v>40.880000000000003</c:v>
                </c:pt>
                <c:pt idx="586">
                  <c:v>42.72</c:v>
                </c:pt>
                <c:pt idx="587">
                  <c:v>43.18</c:v>
                </c:pt>
                <c:pt idx="588">
                  <c:v>42.76</c:v>
                </c:pt>
                <c:pt idx="589">
                  <c:v>41.67</c:v>
                </c:pt>
                <c:pt idx="590">
                  <c:v>42.52</c:v>
                </c:pt>
                <c:pt idx="591">
                  <c:v>45.29</c:v>
                </c:pt>
                <c:pt idx="592">
                  <c:v>46.03</c:v>
                </c:pt>
                <c:pt idx="593">
                  <c:v>45.98</c:v>
                </c:pt>
                <c:pt idx="594">
                  <c:v>44.75</c:v>
                </c:pt>
                <c:pt idx="595">
                  <c:v>43.65</c:v>
                </c:pt>
                <c:pt idx="596">
                  <c:v>43.77</c:v>
                </c:pt>
                <c:pt idx="597">
                  <c:v>44.33</c:v>
                </c:pt>
                <c:pt idx="598">
                  <c:v>44.58</c:v>
                </c:pt>
                <c:pt idx="599">
                  <c:v>43.45</c:v>
                </c:pt>
                <c:pt idx="600">
                  <c:v>44.68</c:v>
                </c:pt>
                <c:pt idx="601">
                  <c:v>46.21</c:v>
                </c:pt>
                <c:pt idx="602">
                  <c:v>46.64</c:v>
                </c:pt>
                <c:pt idx="603">
                  <c:v>46.22</c:v>
                </c:pt>
                <c:pt idx="604">
                  <c:v>47.72</c:v>
                </c:pt>
                <c:pt idx="605">
                  <c:v>48.29</c:v>
                </c:pt>
                <c:pt idx="606">
                  <c:v>48.12</c:v>
                </c:pt>
                <c:pt idx="607">
                  <c:v>48.16</c:v>
                </c:pt>
                <c:pt idx="608">
                  <c:v>47.67</c:v>
                </c:pt>
                <c:pt idx="609">
                  <c:v>48.12</c:v>
                </c:pt>
                <c:pt idx="610">
                  <c:v>48.04</c:v>
                </c:pt>
                <c:pt idx="611">
                  <c:v>49.1</c:v>
                </c:pt>
                <c:pt idx="612">
                  <c:v>49</c:v>
                </c:pt>
                <c:pt idx="613">
                  <c:v>49.36</c:v>
                </c:pt>
                <c:pt idx="614">
                  <c:v>49.1</c:v>
                </c:pt>
                <c:pt idx="615">
                  <c:v>49.07</c:v>
                </c:pt>
                <c:pt idx="616">
                  <c:v>49.14</c:v>
                </c:pt>
                <c:pt idx="617">
                  <c:v>48.69</c:v>
                </c:pt>
                <c:pt idx="618">
                  <c:v>49.71</c:v>
                </c:pt>
                <c:pt idx="619">
                  <c:v>50.37</c:v>
                </c:pt>
                <c:pt idx="620">
                  <c:v>51.23</c:v>
                </c:pt>
                <c:pt idx="621">
                  <c:v>50.52</c:v>
                </c:pt>
                <c:pt idx="622">
                  <c:v>49.09</c:v>
                </c:pt>
                <c:pt idx="623">
                  <c:v>48.89</c:v>
                </c:pt>
                <c:pt idx="624">
                  <c:v>48.49</c:v>
                </c:pt>
                <c:pt idx="625">
                  <c:v>47.92</c:v>
                </c:pt>
                <c:pt idx="626">
                  <c:v>46.14</c:v>
                </c:pt>
                <c:pt idx="627">
                  <c:v>48</c:v>
                </c:pt>
                <c:pt idx="628">
                  <c:v>49.4</c:v>
                </c:pt>
                <c:pt idx="629">
                  <c:v>48.95</c:v>
                </c:pt>
                <c:pt idx="630">
                  <c:v>49.16</c:v>
                </c:pt>
                <c:pt idx="631">
                  <c:v>49.34</c:v>
                </c:pt>
                <c:pt idx="632">
                  <c:v>46.7</c:v>
                </c:pt>
                <c:pt idx="633">
                  <c:v>45.8</c:v>
                </c:pt>
                <c:pt idx="634">
                  <c:v>47.93</c:v>
                </c:pt>
                <c:pt idx="635">
                  <c:v>49.85</c:v>
                </c:pt>
                <c:pt idx="636">
                  <c:v>48.27</c:v>
                </c:pt>
                <c:pt idx="637">
                  <c:v>49.02</c:v>
                </c:pt>
                <c:pt idx="638">
                  <c:v>46.73</c:v>
                </c:pt>
                <c:pt idx="639">
                  <c:v>47.37</c:v>
                </c:pt>
                <c:pt idx="640">
                  <c:v>45.22</c:v>
                </c:pt>
                <c:pt idx="641">
                  <c:v>45.37</c:v>
                </c:pt>
                <c:pt idx="642">
                  <c:v>44.73</c:v>
                </c:pt>
                <c:pt idx="643">
                  <c:v>46.82</c:v>
                </c:pt>
                <c:pt idx="644">
                  <c:v>44.87</c:v>
                </c:pt>
                <c:pt idx="645">
                  <c:v>45.64</c:v>
                </c:pt>
                <c:pt idx="646">
                  <c:v>45.93</c:v>
                </c:pt>
                <c:pt idx="647">
                  <c:v>45.23</c:v>
                </c:pt>
                <c:pt idx="648">
                  <c:v>44.64</c:v>
                </c:pt>
                <c:pt idx="649">
                  <c:v>44.96</c:v>
                </c:pt>
                <c:pt idx="650">
                  <c:v>43.96</c:v>
                </c:pt>
                <c:pt idx="651">
                  <c:v>43.41</c:v>
                </c:pt>
                <c:pt idx="652">
                  <c:v>42.4</c:v>
                </c:pt>
                <c:pt idx="653">
                  <c:v>42.16</c:v>
                </c:pt>
                <c:pt idx="654">
                  <c:v>41.9</c:v>
                </c:pt>
                <c:pt idx="655">
                  <c:v>41.13</c:v>
                </c:pt>
                <c:pt idx="656">
                  <c:v>41.54</c:v>
                </c:pt>
                <c:pt idx="657">
                  <c:v>40.049999999999997</c:v>
                </c:pt>
                <c:pt idx="658">
                  <c:v>39.5</c:v>
                </c:pt>
                <c:pt idx="659">
                  <c:v>40.799999999999997</c:v>
                </c:pt>
                <c:pt idx="660">
                  <c:v>41.92</c:v>
                </c:pt>
                <c:pt idx="661">
                  <c:v>41.83</c:v>
                </c:pt>
                <c:pt idx="662">
                  <c:v>43.06</c:v>
                </c:pt>
                <c:pt idx="663">
                  <c:v>42.78</c:v>
                </c:pt>
                <c:pt idx="664">
                  <c:v>41.75</c:v>
                </c:pt>
                <c:pt idx="665">
                  <c:v>43.51</c:v>
                </c:pt>
                <c:pt idx="666">
                  <c:v>44.47</c:v>
                </c:pt>
                <c:pt idx="667">
                  <c:v>45.72</c:v>
                </c:pt>
                <c:pt idx="668">
                  <c:v>46.57</c:v>
                </c:pt>
                <c:pt idx="669">
                  <c:v>46.81</c:v>
                </c:pt>
                <c:pt idx="670">
                  <c:v>48.2</c:v>
                </c:pt>
                <c:pt idx="671">
                  <c:v>48.48</c:v>
                </c:pt>
                <c:pt idx="672">
                  <c:v>46.8</c:v>
                </c:pt>
                <c:pt idx="673">
                  <c:v>47.54</c:v>
                </c:pt>
                <c:pt idx="674">
                  <c:v>46.29</c:v>
                </c:pt>
                <c:pt idx="675">
                  <c:v>46.97</c:v>
                </c:pt>
                <c:pt idx="676">
                  <c:v>47.64</c:v>
                </c:pt>
                <c:pt idx="677">
                  <c:v>46.97</c:v>
                </c:pt>
                <c:pt idx="678">
                  <c:v>46.32</c:v>
                </c:pt>
                <c:pt idx="679">
                  <c:v>44.68</c:v>
                </c:pt>
                <c:pt idx="680">
                  <c:v>43.17</c:v>
                </c:pt>
                <c:pt idx="681">
                  <c:v>44.39</c:v>
                </c:pt>
                <c:pt idx="682">
                  <c:v>44.39</c:v>
                </c:pt>
                <c:pt idx="683">
                  <c:v>44.85</c:v>
                </c:pt>
                <c:pt idx="684">
                  <c:v>45.47</c:v>
                </c:pt>
                <c:pt idx="685">
                  <c:v>47.63</c:v>
                </c:pt>
                <c:pt idx="686">
                  <c:v>45.88</c:v>
                </c:pt>
                <c:pt idx="687">
                  <c:v>46.28</c:v>
                </c:pt>
                <c:pt idx="688">
                  <c:v>44.91</c:v>
                </c:pt>
                <c:pt idx="689">
                  <c:v>43.62</c:v>
                </c:pt>
                <c:pt idx="690">
                  <c:v>43.85</c:v>
                </c:pt>
                <c:pt idx="691">
                  <c:v>43.04</c:v>
                </c:pt>
                <c:pt idx="692">
                  <c:v>43.34</c:v>
                </c:pt>
                <c:pt idx="693">
                  <c:v>43.85</c:v>
                </c:pt>
                <c:pt idx="694">
                  <c:v>45.33</c:v>
                </c:pt>
                <c:pt idx="695">
                  <c:v>46.1</c:v>
                </c:pt>
                <c:pt idx="696">
                  <c:v>44.36</c:v>
                </c:pt>
                <c:pt idx="697">
                  <c:v>45.6</c:v>
                </c:pt>
                <c:pt idx="698">
                  <c:v>44.65</c:v>
                </c:pt>
                <c:pt idx="699">
                  <c:v>47.07</c:v>
                </c:pt>
                <c:pt idx="700">
                  <c:v>47.72</c:v>
                </c:pt>
                <c:pt idx="701">
                  <c:v>47.72</c:v>
                </c:pt>
                <c:pt idx="702">
                  <c:v>48.8</c:v>
                </c:pt>
                <c:pt idx="703">
                  <c:v>48.67</c:v>
                </c:pt>
                <c:pt idx="704">
                  <c:v>49.75</c:v>
                </c:pt>
                <c:pt idx="705">
                  <c:v>50.44</c:v>
                </c:pt>
                <c:pt idx="706">
                  <c:v>49.76</c:v>
                </c:pt>
                <c:pt idx="707">
                  <c:v>49.76</c:v>
                </c:pt>
                <c:pt idx="708">
                  <c:v>50.72</c:v>
                </c:pt>
                <c:pt idx="709">
                  <c:v>50.14</c:v>
                </c:pt>
                <c:pt idx="710">
                  <c:v>50.47</c:v>
                </c:pt>
                <c:pt idx="711">
                  <c:v>50.35</c:v>
                </c:pt>
                <c:pt idx="712">
                  <c:v>49.97</c:v>
                </c:pt>
                <c:pt idx="713">
                  <c:v>50.3</c:v>
                </c:pt>
                <c:pt idx="714">
                  <c:v>51.59</c:v>
                </c:pt>
                <c:pt idx="715">
                  <c:v>50.31</c:v>
                </c:pt>
                <c:pt idx="716">
                  <c:v>50.61</c:v>
                </c:pt>
                <c:pt idx="717">
                  <c:v>50.18</c:v>
                </c:pt>
                <c:pt idx="718">
                  <c:v>49.45</c:v>
                </c:pt>
                <c:pt idx="719">
                  <c:v>48.75</c:v>
                </c:pt>
                <c:pt idx="720">
                  <c:v>49.71</c:v>
                </c:pt>
                <c:pt idx="721">
                  <c:v>48.72</c:v>
                </c:pt>
                <c:pt idx="722">
                  <c:v>46.83</c:v>
                </c:pt>
                <c:pt idx="723">
                  <c:v>46.66</c:v>
                </c:pt>
                <c:pt idx="724">
                  <c:v>45.32</c:v>
                </c:pt>
                <c:pt idx="725">
                  <c:v>44.66</c:v>
                </c:pt>
                <c:pt idx="726">
                  <c:v>44.07</c:v>
                </c:pt>
                <c:pt idx="727">
                  <c:v>44.88</c:v>
                </c:pt>
                <c:pt idx="728">
                  <c:v>44.96</c:v>
                </c:pt>
                <c:pt idx="729">
                  <c:v>45.2</c:v>
                </c:pt>
                <c:pt idx="730">
                  <c:v>44.62</c:v>
                </c:pt>
                <c:pt idx="731">
                  <c:v>43.39</c:v>
                </c:pt>
                <c:pt idx="732">
                  <c:v>43.29</c:v>
                </c:pt>
                <c:pt idx="733">
                  <c:v>45.86</c:v>
                </c:pt>
                <c:pt idx="734">
                  <c:v>45.56</c:v>
                </c:pt>
                <c:pt idx="735">
                  <c:v>45.37</c:v>
                </c:pt>
                <c:pt idx="736">
                  <c:v>45.69</c:v>
                </c:pt>
                <c:pt idx="737">
                  <c:v>47.48</c:v>
                </c:pt>
                <c:pt idx="738">
                  <c:v>48.07</c:v>
                </c:pt>
                <c:pt idx="739">
                  <c:v>46.72</c:v>
                </c:pt>
                <c:pt idx="740">
                  <c:v>46.72</c:v>
                </c:pt>
                <c:pt idx="741">
                  <c:v>46.72</c:v>
                </c:pt>
                <c:pt idx="742">
                  <c:v>45.66</c:v>
                </c:pt>
                <c:pt idx="743">
                  <c:v>45.29</c:v>
                </c:pt>
                <c:pt idx="744">
                  <c:v>49.41</c:v>
                </c:pt>
                <c:pt idx="745">
                  <c:v>51.08</c:v>
                </c:pt>
                <c:pt idx="746">
                  <c:v>51.7</c:v>
                </c:pt>
                <c:pt idx="747">
                  <c:v>51.72</c:v>
                </c:pt>
                <c:pt idx="748">
                  <c:v>50.95</c:v>
                </c:pt>
                <c:pt idx="749">
                  <c:v>49.85</c:v>
                </c:pt>
                <c:pt idx="750">
                  <c:v>50.84</c:v>
                </c:pt>
                <c:pt idx="751">
                  <c:v>51.51</c:v>
                </c:pt>
                <c:pt idx="752">
                  <c:v>52.74</c:v>
                </c:pt>
                <c:pt idx="753">
                  <c:v>52.99</c:v>
                </c:pt>
                <c:pt idx="754">
                  <c:v>51.01</c:v>
                </c:pt>
                <c:pt idx="755">
                  <c:v>50.9</c:v>
                </c:pt>
                <c:pt idx="756">
                  <c:v>51.93</c:v>
                </c:pt>
                <c:pt idx="757">
                  <c:v>52.13</c:v>
                </c:pt>
                <c:pt idx="758">
                  <c:v>52.22</c:v>
                </c:pt>
                <c:pt idx="759">
                  <c:v>51.44</c:v>
                </c:pt>
                <c:pt idx="760">
                  <c:v>51.98</c:v>
                </c:pt>
                <c:pt idx="761">
                  <c:v>52.01</c:v>
                </c:pt>
                <c:pt idx="762">
                  <c:v>52.82</c:v>
                </c:pt>
                <c:pt idx="763">
                  <c:v>54.01</c:v>
                </c:pt>
                <c:pt idx="764">
                  <c:v>53.8</c:v>
                </c:pt>
                <c:pt idx="765">
                  <c:v>53.75</c:v>
                </c:pt>
                <c:pt idx="766">
                  <c:v>52.36</c:v>
                </c:pt>
                <c:pt idx="767">
                  <c:v>53.26</c:v>
                </c:pt>
                <c:pt idx="768">
                  <c:v>53.77</c:v>
                </c:pt>
                <c:pt idx="769">
                  <c:v>53.98</c:v>
                </c:pt>
                <c:pt idx="770">
                  <c:v>51.95</c:v>
                </c:pt>
                <c:pt idx="771">
                  <c:v>50.82</c:v>
                </c:pt>
                <c:pt idx="772">
                  <c:v>52.19</c:v>
                </c:pt>
                <c:pt idx="773">
                  <c:v>53.01</c:v>
                </c:pt>
                <c:pt idx="774">
                  <c:v>52.36</c:v>
                </c:pt>
                <c:pt idx="775">
                  <c:v>52.45</c:v>
                </c:pt>
                <c:pt idx="776">
                  <c:v>51.12</c:v>
                </c:pt>
                <c:pt idx="777">
                  <c:v>51.39</c:v>
                </c:pt>
                <c:pt idx="778">
                  <c:v>52.33</c:v>
                </c:pt>
                <c:pt idx="779">
                  <c:v>52.77</c:v>
                </c:pt>
                <c:pt idx="780">
                  <c:v>52.38</c:v>
                </c:pt>
                <c:pt idx="781">
                  <c:v>52.14</c:v>
                </c:pt>
                <c:pt idx="782">
                  <c:v>53.24</c:v>
                </c:pt>
                <c:pt idx="783">
                  <c:v>53.18</c:v>
                </c:pt>
                <c:pt idx="784">
                  <c:v>52.63</c:v>
                </c:pt>
                <c:pt idx="785">
                  <c:v>52.75</c:v>
                </c:pt>
                <c:pt idx="786">
                  <c:v>53.9</c:v>
                </c:pt>
                <c:pt idx="787">
                  <c:v>53.55</c:v>
                </c:pt>
                <c:pt idx="788">
                  <c:v>53.81</c:v>
                </c:pt>
                <c:pt idx="789">
                  <c:v>53.01</c:v>
                </c:pt>
                <c:pt idx="790">
                  <c:v>52.19</c:v>
                </c:pt>
                <c:pt idx="791">
                  <c:v>52.37</c:v>
                </c:pt>
                <c:pt idx="792">
                  <c:v>52.99</c:v>
                </c:pt>
                <c:pt idx="793">
                  <c:v>53.84</c:v>
                </c:pt>
                <c:pt idx="794">
                  <c:v>52.96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9955296"/>
        <c:axId val="-1419953664"/>
      </c:lineChart>
      <c:dateAx>
        <c:axId val="-141995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953664"/>
        <c:crosses val="autoZero"/>
        <c:auto val="0"/>
        <c:lblOffset val="100"/>
        <c:baseTimeUnit val="days"/>
        <c:majorUnit val="1"/>
        <c:majorTimeUnit val="months"/>
      </c:dateAx>
      <c:valAx>
        <c:axId val="-1419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9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Oil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'Oil Price Data'!$A$2:$A$512</c:f>
              <c:numCache>
                <c:formatCode>yyyy\-mm\-dd</c:formatCode>
                <c:ptCount val="51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42005</c:v>
                </c:pt>
                <c:pt idx="253">
                  <c:v>42006</c:v>
                </c:pt>
                <c:pt idx="254">
                  <c:v>42009</c:v>
                </c:pt>
                <c:pt idx="255">
                  <c:v>42010</c:v>
                </c:pt>
                <c:pt idx="256">
                  <c:v>42011</c:v>
                </c:pt>
                <c:pt idx="257">
                  <c:v>42012</c:v>
                </c:pt>
                <c:pt idx="258">
                  <c:v>42013</c:v>
                </c:pt>
                <c:pt idx="259">
                  <c:v>42016</c:v>
                </c:pt>
                <c:pt idx="260">
                  <c:v>42017</c:v>
                </c:pt>
                <c:pt idx="261">
                  <c:v>42018</c:v>
                </c:pt>
                <c:pt idx="262">
                  <c:v>42019</c:v>
                </c:pt>
                <c:pt idx="263">
                  <c:v>42020</c:v>
                </c:pt>
                <c:pt idx="264">
                  <c:v>42024</c:v>
                </c:pt>
                <c:pt idx="265">
                  <c:v>42025</c:v>
                </c:pt>
                <c:pt idx="266">
                  <c:v>42026</c:v>
                </c:pt>
                <c:pt idx="267">
                  <c:v>42027</c:v>
                </c:pt>
                <c:pt idx="268">
                  <c:v>42030</c:v>
                </c:pt>
                <c:pt idx="269">
                  <c:v>42031</c:v>
                </c:pt>
                <c:pt idx="270">
                  <c:v>42032</c:v>
                </c:pt>
                <c:pt idx="271">
                  <c:v>42033</c:v>
                </c:pt>
                <c:pt idx="272">
                  <c:v>42034</c:v>
                </c:pt>
                <c:pt idx="273">
                  <c:v>42037</c:v>
                </c:pt>
                <c:pt idx="274">
                  <c:v>42038</c:v>
                </c:pt>
                <c:pt idx="275">
                  <c:v>42039</c:v>
                </c:pt>
                <c:pt idx="276">
                  <c:v>42040</c:v>
                </c:pt>
                <c:pt idx="277">
                  <c:v>42041</c:v>
                </c:pt>
                <c:pt idx="278">
                  <c:v>42044</c:v>
                </c:pt>
                <c:pt idx="279">
                  <c:v>42045</c:v>
                </c:pt>
                <c:pt idx="280">
                  <c:v>42046</c:v>
                </c:pt>
                <c:pt idx="281">
                  <c:v>42047</c:v>
                </c:pt>
                <c:pt idx="282">
                  <c:v>42048</c:v>
                </c:pt>
                <c:pt idx="283">
                  <c:v>42052</c:v>
                </c:pt>
                <c:pt idx="284">
                  <c:v>42053</c:v>
                </c:pt>
                <c:pt idx="285">
                  <c:v>42054</c:v>
                </c:pt>
                <c:pt idx="286">
                  <c:v>42055</c:v>
                </c:pt>
                <c:pt idx="287">
                  <c:v>42058</c:v>
                </c:pt>
                <c:pt idx="288">
                  <c:v>42059</c:v>
                </c:pt>
                <c:pt idx="289">
                  <c:v>42060</c:v>
                </c:pt>
                <c:pt idx="290">
                  <c:v>42061</c:v>
                </c:pt>
                <c:pt idx="291">
                  <c:v>42062</c:v>
                </c:pt>
                <c:pt idx="292">
                  <c:v>42065</c:v>
                </c:pt>
                <c:pt idx="293">
                  <c:v>42066</c:v>
                </c:pt>
                <c:pt idx="294">
                  <c:v>42067</c:v>
                </c:pt>
                <c:pt idx="295">
                  <c:v>42068</c:v>
                </c:pt>
                <c:pt idx="296">
                  <c:v>42069</c:v>
                </c:pt>
                <c:pt idx="297">
                  <c:v>42072</c:v>
                </c:pt>
                <c:pt idx="298">
                  <c:v>42073</c:v>
                </c:pt>
                <c:pt idx="299">
                  <c:v>42074</c:v>
                </c:pt>
                <c:pt idx="300">
                  <c:v>42075</c:v>
                </c:pt>
                <c:pt idx="301">
                  <c:v>42076</c:v>
                </c:pt>
                <c:pt idx="302">
                  <c:v>42079</c:v>
                </c:pt>
                <c:pt idx="303">
                  <c:v>42080</c:v>
                </c:pt>
                <c:pt idx="304">
                  <c:v>42081</c:v>
                </c:pt>
                <c:pt idx="305">
                  <c:v>42082</c:v>
                </c:pt>
                <c:pt idx="306">
                  <c:v>42083</c:v>
                </c:pt>
                <c:pt idx="307">
                  <c:v>42086</c:v>
                </c:pt>
                <c:pt idx="308">
                  <c:v>42087</c:v>
                </c:pt>
                <c:pt idx="309">
                  <c:v>42088</c:v>
                </c:pt>
                <c:pt idx="310">
                  <c:v>42089</c:v>
                </c:pt>
                <c:pt idx="311">
                  <c:v>42090</c:v>
                </c:pt>
                <c:pt idx="312">
                  <c:v>42093</c:v>
                </c:pt>
                <c:pt idx="313">
                  <c:v>42094</c:v>
                </c:pt>
                <c:pt idx="314">
                  <c:v>42095</c:v>
                </c:pt>
                <c:pt idx="315">
                  <c:v>42096</c:v>
                </c:pt>
                <c:pt idx="316">
                  <c:v>42097</c:v>
                </c:pt>
                <c:pt idx="317">
                  <c:v>42100</c:v>
                </c:pt>
                <c:pt idx="318">
                  <c:v>42101</c:v>
                </c:pt>
                <c:pt idx="319">
                  <c:v>42102</c:v>
                </c:pt>
                <c:pt idx="320">
                  <c:v>42103</c:v>
                </c:pt>
                <c:pt idx="321">
                  <c:v>42104</c:v>
                </c:pt>
                <c:pt idx="322">
                  <c:v>42107</c:v>
                </c:pt>
                <c:pt idx="323">
                  <c:v>42108</c:v>
                </c:pt>
                <c:pt idx="324">
                  <c:v>42109</c:v>
                </c:pt>
                <c:pt idx="325">
                  <c:v>42110</c:v>
                </c:pt>
                <c:pt idx="326">
                  <c:v>42111</c:v>
                </c:pt>
                <c:pt idx="327">
                  <c:v>42114</c:v>
                </c:pt>
                <c:pt idx="328">
                  <c:v>42115</c:v>
                </c:pt>
                <c:pt idx="329">
                  <c:v>42116</c:v>
                </c:pt>
                <c:pt idx="330">
                  <c:v>42117</c:v>
                </c:pt>
                <c:pt idx="331">
                  <c:v>42118</c:v>
                </c:pt>
                <c:pt idx="332">
                  <c:v>42121</c:v>
                </c:pt>
                <c:pt idx="333">
                  <c:v>42122</c:v>
                </c:pt>
                <c:pt idx="334">
                  <c:v>42123</c:v>
                </c:pt>
                <c:pt idx="335">
                  <c:v>42124</c:v>
                </c:pt>
                <c:pt idx="336">
                  <c:v>42125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42135</c:v>
                </c:pt>
                <c:pt idx="343">
                  <c:v>42136</c:v>
                </c:pt>
                <c:pt idx="344">
                  <c:v>42137</c:v>
                </c:pt>
                <c:pt idx="345">
                  <c:v>42138</c:v>
                </c:pt>
                <c:pt idx="346">
                  <c:v>42139</c:v>
                </c:pt>
                <c:pt idx="347">
                  <c:v>42142</c:v>
                </c:pt>
                <c:pt idx="348">
                  <c:v>42143</c:v>
                </c:pt>
                <c:pt idx="349">
                  <c:v>42144</c:v>
                </c:pt>
                <c:pt idx="350">
                  <c:v>42145</c:v>
                </c:pt>
                <c:pt idx="351">
                  <c:v>42146</c:v>
                </c:pt>
                <c:pt idx="352">
                  <c:v>42149</c:v>
                </c:pt>
                <c:pt idx="353">
                  <c:v>42150</c:v>
                </c:pt>
                <c:pt idx="354">
                  <c:v>42151</c:v>
                </c:pt>
                <c:pt idx="355">
                  <c:v>42152</c:v>
                </c:pt>
                <c:pt idx="356">
                  <c:v>42153</c:v>
                </c:pt>
                <c:pt idx="357">
                  <c:v>42156</c:v>
                </c:pt>
                <c:pt idx="358">
                  <c:v>42157</c:v>
                </c:pt>
                <c:pt idx="359">
                  <c:v>42158</c:v>
                </c:pt>
                <c:pt idx="360">
                  <c:v>42159</c:v>
                </c:pt>
                <c:pt idx="361">
                  <c:v>42160</c:v>
                </c:pt>
                <c:pt idx="362">
                  <c:v>42163</c:v>
                </c:pt>
                <c:pt idx="363">
                  <c:v>42164</c:v>
                </c:pt>
                <c:pt idx="364">
                  <c:v>42165</c:v>
                </c:pt>
                <c:pt idx="365">
                  <c:v>42166</c:v>
                </c:pt>
                <c:pt idx="366">
                  <c:v>42167</c:v>
                </c:pt>
                <c:pt idx="367">
                  <c:v>42170</c:v>
                </c:pt>
                <c:pt idx="368">
                  <c:v>42171</c:v>
                </c:pt>
                <c:pt idx="369">
                  <c:v>42172</c:v>
                </c:pt>
                <c:pt idx="370">
                  <c:v>42173</c:v>
                </c:pt>
                <c:pt idx="371">
                  <c:v>42174</c:v>
                </c:pt>
                <c:pt idx="372">
                  <c:v>42177</c:v>
                </c:pt>
                <c:pt idx="373">
                  <c:v>42178</c:v>
                </c:pt>
                <c:pt idx="374">
                  <c:v>42179</c:v>
                </c:pt>
                <c:pt idx="375">
                  <c:v>42180</c:v>
                </c:pt>
                <c:pt idx="376">
                  <c:v>42181</c:v>
                </c:pt>
                <c:pt idx="377">
                  <c:v>42184</c:v>
                </c:pt>
                <c:pt idx="378">
                  <c:v>42185</c:v>
                </c:pt>
                <c:pt idx="379">
                  <c:v>42186</c:v>
                </c:pt>
                <c:pt idx="380">
                  <c:v>42187</c:v>
                </c:pt>
                <c:pt idx="381">
                  <c:v>42188</c:v>
                </c:pt>
                <c:pt idx="382">
                  <c:v>42191</c:v>
                </c:pt>
                <c:pt idx="383">
                  <c:v>42192</c:v>
                </c:pt>
                <c:pt idx="384">
                  <c:v>42193</c:v>
                </c:pt>
                <c:pt idx="385">
                  <c:v>42194</c:v>
                </c:pt>
                <c:pt idx="386">
                  <c:v>42195</c:v>
                </c:pt>
                <c:pt idx="387">
                  <c:v>42198</c:v>
                </c:pt>
                <c:pt idx="388">
                  <c:v>42199</c:v>
                </c:pt>
                <c:pt idx="389">
                  <c:v>42200</c:v>
                </c:pt>
                <c:pt idx="390">
                  <c:v>42201</c:v>
                </c:pt>
                <c:pt idx="391">
                  <c:v>42202</c:v>
                </c:pt>
                <c:pt idx="392">
                  <c:v>42205</c:v>
                </c:pt>
                <c:pt idx="393">
                  <c:v>42206</c:v>
                </c:pt>
                <c:pt idx="394">
                  <c:v>42207</c:v>
                </c:pt>
                <c:pt idx="395">
                  <c:v>42208</c:v>
                </c:pt>
                <c:pt idx="396">
                  <c:v>42209</c:v>
                </c:pt>
                <c:pt idx="397">
                  <c:v>42212</c:v>
                </c:pt>
                <c:pt idx="398">
                  <c:v>42213</c:v>
                </c:pt>
                <c:pt idx="399">
                  <c:v>42214</c:v>
                </c:pt>
                <c:pt idx="400">
                  <c:v>42215</c:v>
                </c:pt>
                <c:pt idx="401">
                  <c:v>42216</c:v>
                </c:pt>
                <c:pt idx="402">
                  <c:v>42219</c:v>
                </c:pt>
                <c:pt idx="403">
                  <c:v>42220</c:v>
                </c:pt>
                <c:pt idx="404">
                  <c:v>42221</c:v>
                </c:pt>
                <c:pt idx="405">
                  <c:v>42222</c:v>
                </c:pt>
                <c:pt idx="406">
                  <c:v>42223</c:v>
                </c:pt>
                <c:pt idx="407">
                  <c:v>42226</c:v>
                </c:pt>
                <c:pt idx="408">
                  <c:v>42227</c:v>
                </c:pt>
                <c:pt idx="409">
                  <c:v>42228</c:v>
                </c:pt>
                <c:pt idx="410">
                  <c:v>42229</c:v>
                </c:pt>
                <c:pt idx="411">
                  <c:v>42230</c:v>
                </c:pt>
                <c:pt idx="412">
                  <c:v>42233</c:v>
                </c:pt>
                <c:pt idx="413">
                  <c:v>42234</c:v>
                </c:pt>
                <c:pt idx="414">
                  <c:v>42235</c:v>
                </c:pt>
                <c:pt idx="415">
                  <c:v>42236</c:v>
                </c:pt>
                <c:pt idx="416">
                  <c:v>42237</c:v>
                </c:pt>
                <c:pt idx="417">
                  <c:v>42240</c:v>
                </c:pt>
                <c:pt idx="418">
                  <c:v>42241</c:v>
                </c:pt>
                <c:pt idx="419">
                  <c:v>42242</c:v>
                </c:pt>
                <c:pt idx="420">
                  <c:v>42243</c:v>
                </c:pt>
                <c:pt idx="421">
                  <c:v>42244</c:v>
                </c:pt>
                <c:pt idx="422">
                  <c:v>42247</c:v>
                </c:pt>
                <c:pt idx="423">
                  <c:v>42248</c:v>
                </c:pt>
                <c:pt idx="424">
                  <c:v>42249</c:v>
                </c:pt>
                <c:pt idx="425">
                  <c:v>42250</c:v>
                </c:pt>
                <c:pt idx="426">
                  <c:v>42251</c:v>
                </c:pt>
                <c:pt idx="427">
                  <c:v>42254</c:v>
                </c:pt>
                <c:pt idx="428">
                  <c:v>42255</c:v>
                </c:pt>
                <c:pt idx="429">
                  <c:v>42256</c:v>
                </c:pt>
                <c:pt idx="430">
                  <c:v>42257</c:v>
                </c:pt>
                <c:pt idx="431">
                  <c:v>42258</c:v>
                </c:pt>
                <c:pt idx="432">
                  <c:v>42261</c:v>
                </c:pt>
                <c:pt idx="433">
                  <c:v>42262</c:v>
                </c:pt>
                <c:pt idx="434">
                  <c:v>42263</c:v>
                </c:pt>
                <c:pt idx="435">
                  <c:v>42264</c:v>
                </c:pt>
                <c:pt idx="436">
                  <c:v>42265</c:v>
                </c:pt>
                <c:pt idx="437">
                  <c:v>42268</c:v>
                </c:pt>
                <c:pt idx="438">
                  <c:v>42269</c:v>
                </c:pt>
                <c:pt idx="439">
                  <c:v>42270</c:v>
                </c:pt>
                <c:pt idx="440">
                  <c:v>42271</c:v>
                </c:pt>
                <c:pt idx="441">
                  <c:v>42272</c:v>
                </c:pt>
                <c:pt idx="442">
                  <c:v>42275</c:v>
                </c:pt>
                <c:pt idx="443">
                  <c:v>42276</c:v>
                </c:pt>
                <c:pt idx="444">
                  <c:v>42277</c:v>
                </c:pt>
                <c:pt idx="445">
                  <c:v>42278</c:v>
                </c:pt>
                <c:pt idx="446">
                  <c:v>42279</c:v>
                </c:pt>
                <c:pt idx="447">
                  <c:v>42282</c:v>
                </c:pt>
                <c:pt idx="448">
                  <c:v>42283</c:v>
                </c:pt>
                <c:pt idx="449">
                  <c:v>42284</c:v>
                </c:pt>
                <c:pt idx="450">
                  <c:v>42285</c:v>
                </c:pt>
                <c:pt idx="451">
                  <c:v>42286</c:v>
                </c:pt>
                <c:pt idx="452">
                  <c:v>42289</c:v>
                </c:pt>
                <c:pt idx="453">
                  <c:v>42290</c:v>
                </c:pt>
                <c:pt idx="454">
                  <c:v>42291</c:v>
                </c:pt>
                <c:pt idx="455">
                  <c:v>42292</c:v>
                </c:pt>
                <c:pt idx="456">
                  <c:v>42293</c:v>
                </c:pt>
                <c:pt idx="457">
                  <c:v>42296</c:v>
                </c:pt>
                <c:pt idx="458">
                  <c:v>42297</c:v>
                </c:pt>
                <c:pt idx="459">
                  <c:v>42298</c:v>
                </c:pt>
                <c:pt idx="460">
                  <c:v>42299</c:v>
                </c:pt>
                <c:pt idx="461">
                  <c:v>42300</c:v>
                </c:pt>
                <c:pt idx="462">
                  <c:v>42303</c:v>
                </c:pt>
                <c:pt idx="463">
                  <c:v>42304</c:v>
                </c:pt>
                <c:pt idx="464">
                  <c:v>42305</c:v>
                </c:pt>
                <c:pt idx="465">
                  <c:v>42306</c:v>
                </c:pt>
                <c:pt idx="466">
                  <c:v>42307</c:v>
                </c:pt>
                <c:pt idx="467">
                  <c:v>42310</c:v>
                </c:pt>
                <c:pt idx="468">
                  <c:v>42311</c:v>
                </c:pt>
                <c:pt idx="469">
                  <c:v>42312</c:v>
                </c:pt>
                <c:pt idx="470">
                  <c:v>42313</c:v>
                </c:pt>
                <c:pt idx="471">
                  <c:v>42314</c:v>
                </c:pt>
                <c:pt idx="472">
                  <c:v>42317</c:v>
                </c:pt>
                <c:pt idx="473">
                  <c:v>42318</c:v>
                </c:pt>
                <c:pt idx="474">
                  <c:v>42319</c:v>
                </c:pt>
                <c:pt idx="475">
                  <c:v>42320</c:v>
                </c:pt>
                <c:pt idx="476">
                  <c:v>42321</c:v>
                </c:pt>
                <c:pt idx="477">
                  <c:v>42324</c:v>
                </c:pt>
                <c:pt idx="478">
                  <c:v>42325</c:v>
                </c:pt>
                <c:pt idx="479">
                  <c:v>42326</c:v>
                </c:pt>
                <c:pt idx="480">
                  <c:v>42327</c:v>
                </c:pt>
                <c:pt idx="481">
                  <c:v>42328</c:v>
                </c:pt>
                <c:pt idx="482">
                  <c:v>42331</c:v>
                </c:pt>
                <c:pt idx="483">
                  <c:v>42332</c:v>
                </c:pt>
                <c:pt idx="484">
                  <c:v>42333</c:v>
                </c:pt>
                <c:pt idx="485">
                  <c:v>42334</c:v>
                </c:pt>
                <c:pt idx="486">
                  <c:v>42335</c:v>
                </c:pt>
                <c:pt idx="487">
                  <c:v>42338</c:v>
                </c:pt>
                <c:pt idx="488">
                  <c:v>42339</c:v>
                </c:pt>
                <c:pt idx="489">
                  <c:v>42340</c:v>
                </c:pt>
                <c:pt idx="490">
                  <c:v>42341</c:v>
                </c:pt>
                <c:pt idx="491">
                  <c:v>42342</c:v>
                </c:pt>
                <c:pt idx="492">
                  <c:v>42345</c:v>
                </c:pt>
                <c:pt idx="493">
                  <c:v>42346</c:v>
                </c:pt>
                <c:pt idx="494">
                  <c:v>42347</c:v>
                </c:pt>
                <c:pt idx="495">
                  <c:v>42348</c:v>
                </c:pt>
                <c:pt idx="496">
                  <c:v>42349</c:v>
                </c:pt>
                <c:pt idx="497">
                  <c:v>42352</c:v>
                </c:pt>
                <c:pt idx="498">
                  <c:v>42353</c:v>
                </c:pt>
                <c:pt idx="499">
                  <c:v>42354</c:v>
                </c:pt>
                <c:pt idx="500">
                  <c:v>42355</c:v>
                </c:pt>
                <c:pt idx="501">
                  <c:v>42356</c:v>
                </c:pt>
                <c:pt idx="502">
                  <c:v>42359</c:v>
                </c:pt>
                <c:pt idx="503">
                  <c:v>42360</c:v>
                </c:pt>
                <c:pt idx="504">
                  <c:v>42361</c:v>
                </c:pt>
                <c:pt idx="505">
                  <c:v>42362</c:v>
                </c:pt>
                <c:pt idx="506">
                  <c:v>42363</c:v>
                </c:pt>
                <c:pt idx="507">
                  <c:v>42366</c:v>
                </c:pt>
                <c:pt idx="508">
                  <c:v>42367</c:v>
                </c:pt>
                <c:pt idx="509">
                  <c:v>42368</c:v>
                </c:pt>
                <c:pt idx="510">
                  <c:v>42369</c:v>
                </c:pt>
              </c:numCache>
            </c:numRef>
          </c:cat>
          <c:val>
            <c:numRef>
              <c:f>'Oil Price Data'!$B$2:$B$512</c:f>
              <c:numCache>
                <c:formatCode>General</c:formatCode>
                <c:ptCount val="511"/>
                <c:pt idx="0">
                  <c:v>95.14</c:v>
                </c:pt>
                <c:pt idx="1">
                  <c:v>93.66</c:v>
                </c:pt>
                <c:pt idx="2">
                  <c:v>93.12</c:v>
                </c:pt>
                <c:pt idx="3">
                  <c:v>93.31</c:v>
                </c:pt>
                <c:pt idx="4">
                  <c:v>91.9</c:v>
                </c:pt>
                <c:pt idx="5">
                  <c:v>91.36</c:v>
                </c:pt>
                <c:pt idx="6">
                  <c:v>92.39</c:v>
                </c:pt>
                <c:pt idx="7">
                  <c:v>91.45</c:v>
                </c:pt>
                <c:pt idx="8">
                  <c:v>92.15</c:v>
                </c:pt>
                <c:pt idx="9">
                  <c:v>93.78</c:v>
                </c:pt>
                <c:pt idx="10">
                  <c:v>93.54</c:v>
                </c:pt>
                <c:pt idx="11">
                  <c:v>93.96</c:v>
                </c:pt>
                <c:pt idx="12">
                  <c:v>94.51</c:v>
                </c:pt>
                <c:pt idx="13">
                  <c:v>96.35</c:v>
                </c:pt>
                <c:pt idx="14">
                  <c:v>97.23</c:v>
                </c:pt>
                <c:pt idx="15">
                  <c:v>96.66</c:v>
                </c:pt>
                <c:pt idx="16">
                  <c:v>95.82</c:v>
                </c:pt>
                <c:pt idx="17">
                  <c:v>97.49</c:v>
                </c:pt>
                <c:pt idx="18">
                  <c:v>97.34</c:v>
                </c:pt>
                <c:pt idx="19">
                  <c:v>98.25</c:v>
                </c:pt>
                <c:pt idx="20">
                  <c:v>97.55</c:v>
                </c:pt>
                <c:pt idx="21">
                  <c:v>96.44</c:v>
                </c:pt>
                <c:pt idx="22">
                  <c:v>97.24</c:v>
                </c:pt>
                <c:pt idx="23">
                  <c:v>97.4</c:v>
                </c:pt>
                <c:pt idx="24">
                  <c:v>97.84</c:v>
                </c:pt>
                <c:pt idx="25">
                  <c:v>99.98</c:v>
                </c:pt>
                <c:pt idx="26">
                  <c:v>100.12</c:v>
                </c:pt>
                <c:pt idx="27">
                  <c:v>99.96</c:v>
                </c:pt>
                <c:pt idx="28">
                  <c:v>100.38</c:v>
                </c:pt>
                <c:pt idx="29">
                  <c:v>100.27</c:v>
                </c:pt>
                <c:pt idx="30">
                  <c:v>100.31</c:v>
                </c:pt>
                <c:pt idx="31">
                  <c:v>102.54</c:v>
                </c:pt>
                <c:pt idx="32">
                  <c:v>103.46</c:v>
                </c:pt>
                <c:pt idx="33">
                  <c:v>103.2</c:v>
                </c:pt>
                <c:pt idx="34">
                  <c:v>102.53</c:v>
                </c:pt>
                <c:pt idx="35">
                  <c:v>103.17</c:v>
                </c:pt>
                <c:pt idx="36">
                  <c:v>102.2</c:v>
                </c:pt>
                <c:pt idx="37">
                  <c:v>102.93</c:v>
                </c:pt>
                <c:pt idx="38">
                  <c:v>102.68</c:v>
                </c:pt>
                <c:pt idx="39">
                  <c:v>102.88</c:v>
                </c:pt>
                <c:pt idx="40">
                  <c:v>105.34</c:v>
                </c:pt>
                <c:pt idx="41">
                  <c:v>103.64</c:v>
                </c:pt>
                <c:pt idx="42">
                  <c:v>101.75</c:v>
                </c:pt>
                <c:pt idx="43">
                  <c:v>101.82</c:v>
                </c:pt>
                <c:pt idx="44">
                  <c:v>102.82</c:v>
                </c:pt>
                <c:pt idx="45">
                  <c:v>101.39</c:v>
                </c:pt>
                <c:pt idx="46">
                  <c:v>100.29</c:v>
                </c:pt>
                <c:pt idx="47">
                  <c:v>98.29</c:v>
                </c:pt>
                <c:pt idx="48">
                  <c:v>98.57</c:v>
                </c:pt>
                <c:pt idx="49">
                  <c:v>99.23</c:v>
                </c:pt>
                <c:pt idx="50">
                  <c:v>98.43</c:v>
                </c:pt>
                <c:pt idx="51">
                  <c:v>100.08</c:v>
                </c:pt>
                <c:pt idx="52">
                  <c:v>100.71</c:v>
                </c:pt>
                <c:pt idx="53">
                  <c:v>99.68</c:v>
                </c:pt>
                <c:pt idx="54">
                  <c:v>99.97</c:v>
                </c:pt>
                <c:pt idx="55">
                  <c:v>100.05</c:v>
                </c:pt>
                <c:pt idx="56">
                  <c:v>99.66</c:v>
                </c:pt>
                <c:pt idx="57">
                  <c:v>100.61</c:v>
                </c:pt>
                <c:pt idx="58">
                  <c:v>101.25</c:v>
                </c:pt>
                <c:pt idx="59">
                  <c:v>101.73</c:v>
                </c:pt>
                <c:pt idx="60">
                  <c:v>101.57</c:v>
                </c:pt>
                <c:pt idx="61">
                  <c:v>99.69</c:v>
                </c:pt>
                <c:pt idx="62">
                  <c:v>99.6</c:v>
                </c:pt>
                <c:pt idx="63">
                  <c:v>100.29</c:v>
                </c:pt>
                <c:pt idx="64">
                  <c:v>101.16</c:v>
                </c:pt>
                <c:pt idx="65">
                  <c:v>100.43</c:v>
                </c:pt>
                <c:pt idx="66">
                  <c:v>102.57</c:v>
                </c:pt>
                <c:pt idx="67">
                  <c:v>103.55</c:v>
                </c:pt>
                <c:pt idx="68">
                  <c:v>103.37</c:v>
                </c:pt>
                <c:pt idx="69">
                  <c:v>103.68</c:v>
                </c:pt>
                <c:pt idx="70">
                  <c:v>104.05</c:v>
                </c:pt>
                <c:pt idx="71">
                  <c:v>103.7</c:v>
                </c:pt>
                <c:pt idx="72">
                  <c:v>103.71</c:v>
                </c:pt>
                <c:pt idx="73">
                  <c:v>104.33</c:v>
                </c:pt>
                <c:pt idx="74">
                  <c:v>104.35</c:v>
                </c:pt>
                <c:pt idx="75">
                  <c:v>101.69</c:v>
                </c:pt>
                <c:pt idx="76">
                  <c:v>101.47</c:v>
                </c:pt>
                <c:pt idx="77">
                  <c:v>102.2</c:v>
                </c:pt>
                <c:pt idx="78">
                  <c:v>100.85</c:v>
                </c:pt>
                <c:pt idx="79">
                  <c:v>101.13</c:v>
                </c:pt>
                <c:pt idx="80">
                  <c:v>101.56</c:v>
                </c:pt>
                <c:pt idx="81">
                  <c:v>100.07</c:v>
                </c:pt>
                <c:pt idx="82">
                  <c:v>99.69</c:v>
                </c:pt>
                <c:pt idx="83">
                  <c:v>100.09</c:v>
                </c:pt>
                <c:pt idx="84">
                  <c:v>99.74</c:v>
                </c:pt>
                <c:pt idx="85">
                  <c:v>99.81</c:v>
                </c:pt>
                <c:pt idx="86">
                  <c:v>101.06</c:v>
                </c:pt>
                <c:pt idx="87">
                  <c:v>100.52</c:v>
                </c:pt>
                <c:pt idx="88">
                  <c:v>100.32</c:v>
                </c:pt>
                <c:pt idx="89">
                  <c:v>100.89</c:v>
                </c:pt>
                <c:pt idx="90">
                  <c:v>102.01</c:v>
                </c:pt>
                <c:pt idx="91">
                  <c:v>102.63</c:v>
                </c:pt>
                <c:pt idx="92">
                  <c:v>101.74</c:v>
                </c:pt>
                <c:pt idx="93">
                  <c:v>102.31</c:v>
                </c:pt>
                <c:pt idx="94">
                  <c:v>102.95</c:v>
                </c:pt>
                <c:pt idx="95">
                  <c:v>102.8</c:v>
                </c:pt>
                <c:pt idx="96">
                  <c:v>104.31</c:v>
                </c:pt>
                <c:pt idx="97">
                  <c:v>104.03</c:v>
                </c:pt>
                <c:pt idx="98">
                  <c:v>105.01</c:v>
                </c:pt>
                <c:pt idx="99">
                  <c:v>104.78</c:v>
                </c:pt>
                <c:pt idx="100">
                  <c:v>103.37</c:v>
                </c:pt>
                <c:pt idx="101">
                  <c:v>104.26</c:v>
                </c:pt>
                <c:pt idx="102">
                  <c:v>103.4</c:v>
                </c:pt>
                <c:pt idx="103">
                  <c:v>103.07</c:v>
                </c:pt>
                <c:pt idx="104">
                  <c:v>103.34</c:v>
                </c:pt>
                <c:pt idx="105">
                  <c:v>103.27</c:v>
                </c:pt>
                <c:pt idx="106">
                  <c:v>103.17</c:v>
                </c:pt>
                <c:pt idx="107">
                  <c:v>103.32</c:v>
                </c:pt>
                <c:pt idx="108">
                  <c:v>105.09</c:v>
                </c:pt>
                <c:pt idx="109">
                  <c:v>105.02</c:v>
                </c:pt>
                <c:pt idx="110">
                  <c:v>105.04</c:v>
                </c:pt>
                <c:pt idx="111">
                  <c:v>107.2</c:v>
                </c:pt>
                <c:pt idx="112">
                  <c:v>107.49</c:v>
                </c:pt>
                <c:pt idx="113">
                  <c:v>107.52</c:v>
                </c:pt>
                <c:pt idx="114">
                  <c:v>106.95</c:v>
                </c:pt>
                <c:pt idx="115">
                  <c:v>106.64</c:v>
                </c:pt>
                <c:pt idx="116">
                  <c:v>107.08</c:v>
                </c:pt>
                <c:pt idx="117">
                  <c:v>107.95</c:v>
                </c:pt>
                <c:pt idx="118">
                  <c:v>106.83</c:v>
                </c:pt>
                <c:pt idx="119">
                  <c:v>106.64</c:v>
                </c:pt>
                <c:pt idx="120">
                  <c:v>107.04</c:v>
                </c:pt>
                <c:pt idx="121">
                  <c:v>106.49</c:v>
                </c:pt>
                <c:pt idx="122">
                  <c:v>106.46</c:v>
                </c:pt>
                <c:pt idx="123">
                  <c:v>106.07</c:v>
                </c:pt>
                <c:pt idx="124">
                  <c:v>106.06</c:v>
                </c:pt>
                <c:pt idx="125">
                  <c:v>105.18</c:v>
                </c:pt>
                <c:pt idx="126">
                  <c:v>104.76</c:v>
                </c:pt>
                <c:pt idx="127">
                  <c:v>104.19</c:v>
                </c:pt>
                <c:pt idx="128">
                  <c:v>104.06</c:v>
                </c:pt>
                <c:pt idx="129">
                  <c:v>102.93</c:v>
                </c:pt>
                <c:pt idx="130">
                  <c:v>103.61</c:v>
                </c:pt>
                <c:pt idx="131">
                  <c:v>101.48</c:v>
                </c:pt>
                <c:pt idx="132">
                  <c:v>101.73</c:v>
                </c:pt>
                <c:pt idx="133">
                  <c:v>100.56</c:v>
                </c:pt>
                <c:pt idx="134">
                  <c:v>101.88</c:v>
                </c:pt>
                <c:pt idx="135">
                  <c:v>103.84</c:v>
                </c:pt>
                <c:pt idx="136">
                  <c:v>103.83</c:v>
                </c:pt>
                <c:pt idx="137">
                  <c:v>105.34</c:v>
                </c:pt>
                <c:pt idx="138">
                  <c:v>104.59</c:v>
                </c:pt>
                <c:pt idx="139">
                  <c:v>103.81</c:v>
                </c:pt>
                <c:pt idx="140">
                  <c:v>102.76</c:v>
                </c:pt>
                <c:pt idx="141">
                  <c:v>105.23</c:v>
                </c:pt>
                <c:pt idx="142">
                  <c:v>105.68</c:v>
                </c:pt>
                <c:pt idx="143">
                  <c:v>104.91</c:v>
                </c:pt>
                <c:pt idx="144">
                  <c:v>104.29</c:v>
                </c:pt>
                <c:pt idx="145">
                  <c:v>98.23</c:v>
                </c:pt>
                <c:pt idx="146">
                  <c:v>97.86</c:v>
                </c:pt>
                <c:pt idx="147">
                  <c:v>98.26</c:v>
                </c:pt>
                <c:pt idx="148">
                  <c:v>97.34</c:v>
                </c:pt>
                <c:pt idx="149">
                  <c:v>96.93</c:v>
                </c:pt>
                <c:pt idx="150">
                  <c:v>97.34</c:v>
                </c:pt>
                <c:pt idx="151">
                  <c:v>97.61</c:v>
                </c:pt>
                <c:pt idx="152">
                  <c:v>98.09</c:v>
                </c:pt>
                <c:pt idx="153">
                  <c:v>97.36</c:v>
                </c:pt>
                <c:pt idx="154">
                  <c:v>97.57</c:v>
                </c:pt>
                <c:pt idx="155">
                  <c:v>95.54</c:v>
                </c:pt>
                <c:pt idx="156">
                  <c:v>97.3</c:v>
                </c:pt>
                <c:pt idx="157">
                  <c:v>96.44</c:v>
                </c:pt>
                <c:pt idx="158">
                  <c:v>94.35</c:v>
                </c:pt>
                <c:pt idx="159">
                  <c:v>96.4</c:v>
                </c:pt>
                <c:pt idx="160">
                  <c:v>93.97</c:v>
                </c:pt>
                <c:pt idx="161">
                  <c:v>93.61</c:v>
                </c:pt>
                <c:pt idx="162">
                  <c:v>95.39</c:v>
                </c:pt>
                <c:pt idx="163">
                  <c:v>95.78</c:v>
                </c:pt>
                <c:pt idx="164">
                  <c:v>95.82</c:v>
                </c:pt>
                <c:pt idx="165">
                  <c:v>96.44</c:v>
                </c:pt>
                <c:pt idx="166">
                  <c:v>97.86</c:v>
                </c:pt>
                <c:pt idx="167">
                  <c:v>92.92</c:v>
                </c:pt>
                <c:pt idx="168">
                  <c:v>95.5</c:v>
                </c:pt>
                <c:pt idx="169">
                  <c:v>94.51</c:v>
                </c:pt>
                <c:pt idx="170">
                  <c:v>93.32</c:v>
                </c:pt>
                <c:pt idx="171">
                  <c:v>92.64</c:v>
                </c:pt>
                <c:pt idx="172">
                  <c:v>92.73</c:v>
                </c:pt>
                <c:pt idx="173">
                  <c:v>91.71</c:v>
                </c:pt>
                <c:pt idx="174">
                  <c:v>92.89</c:v>
                </c:pt>
                <c:pt idx="175">
                  <c:v>92.18</c:v>
                </c:pt>
                <c:pt idx="176">
                  <c:v>92.86</c:v>
                </c:pt>
                <c:pt idx="177">
                  <c:v>94.91</c:v>
                </c:pt>
                <c:pt idx="178">
                  <c:v>94.33</c:v>
                </c:pt>
                <c:pt idx="179">
                  <c:v>93.07</c:v>
                </c:pt>
                <c:pt idx="180">
                  <c:v>92.43</c:v>
                </c:pt>
                <c:pt idx="181">
                  <c:v>91.46</c:v>
                </c:pt>
                <c:pt idx="182">
                  <c:v>91.55</c:v>
                </c:pt>
                <c:pt idx="183">
                  <c:v>93.6</c:v>
                </c:pt>
                <c:pt idx="184">
                  <c:v>93.59</c:v>
                </c:pt>
                <c:pt idx="185">
                  <c:v>95.55</c:v>
                </c:pt>
                <c:pt idx="186">
                  <c:v>94.53</c:v>
                </c:pt>
                <c:pt idx="187">
                  <c:v>91.17</c:v>
                </c:pt>
                <c:pt idx="188">
                  <c:v>90.74</c:v>
                </c:pt>
                <c:pt idx="189">
                  <c:v>91.02</c:v>
                </c:pt>
                <c:pt idx="190">
                  <c:v>89.76</c:v>
                </c:pt>
                <c:pt idx="191">
                  <c:v>90.33</c:v>
                </c:pt>
                <c:pt idx="192">
                  <c:v>88.89</c:v>
                </c:pt>
                <c:pt idx="193">
                  <c:v>87.29</c:v>
                </c:pt>
                <c:pt idx="194">
                  <c:v>85.76</c:v>
                </c:pt>
                <c:pt idx="195">
                  <c:v>85.87</c:v>
                </c:pt>
                <c:pt idx="196">
                  <c:v>85.73</c:v>
                </c:pt>
                <c:pt idx="197">
                  <c:v>81.72</c:v>
                </c:pt>
                <c:pt idx="198">
                  <c:v>81.819999999999993</c:v>
                </c:pt>
                <c:pt idx="199">
                  <c:v>82.33</c:v>
                </c:pt>
                <c:pt idx="200">
                  <c:v>82.8</c:v>
                </c:pt>
                <c:pt idx="201">
                  <c:v>82.76</c:v>
                </c:pt>
                <c:pt idx="202">
                  <c:v>83.25</c:v>
                </c:pt>
                <c:pt idx="203">
                  <c:v>80.52</c:v>
                </c:pt>
                <c:pt idx="204">
                  <c:v>82.81</c:v>
                </c:pt>
                <c:pt idx="205">
                  <c:v>81.27</c:v>
                </c:pt>
                <c:pt idx="206">
                  <c:v>81.260000000000005</c:v>
                </c:pt>
                <c:pt idx="207">
                  <c:v>81.36</c:v>
                </c:pt>
                <c:pt idx="208">
                  <c:v>82.25</c:v>
                </c:pt>
                <c:pt idx="209">
                  <c:v>81.06</c:v>
                </c:pt>
                <c:pt idx="210">
                  <c:v>80.53</c:v>
                </c:pt>
                <c:pt idx="211">
                  <c:v>78.77</c:v>
                </c:pt>
                <c:pt idx="212">
                  <c:v>77.150000000000006</c:v>
                </c:pt>
                <c:pt idx="213">
                  <c:v>78.709999999999994</c:v>
                </c:pt>
                <c:pt idx="214">
                  <c:v>77.87</c:v>
                </c:pt>
                <c:pt idx="215">
                  <c:v>78.709999999999994</c:v>
                </c:pt>
                <c:pt idx="216">
                  <c:v>77.430000000000007</c:v>
                </c:pt>
                <c:pt idx="217">
                  <c:v>77.849999999999994</c:v>
                </c:pt>
                <c:pt idx="218">
                  <c:v>77.16</c:v>
                </c:pt>
                <c:pt idx="219">
                  <c:v>74.13</c:v>
                </c:pt>
                <c:pt idx="220">
                  <c:v>75.91</c:v>
                </c:pt>
                <c:pt idx="221">
                  <c:v>75.64</c:v>
                </c:pt>
                <c:pt idx="222">
                  <c:v>74.55</c:v>
                </c:pt>
                <c:pt idx="223">
                  <c:v>74.55</c:v>
                </c:pt>
                <c:pt idx="224">
                  <c:v>75.63</c:v>
                </c:pt>
                <c:pt idx="225">
                  <c:v>76.52</c:v>
                </c:pt>
                <c:pt idx="226">
                  <c:v>75.739999999999995</c:v>
                </c:pt>
                <c:pt idx="227">
                  <c:v>74.040000000000006</c:v>
                </c:pt>
                <c:pt idx="228">
                  <c:v>73.7</c:v>
                </c:pt>
                <c:pt idx="229">
                  <c:v>65.94</c:v>
                </c:pt>
                <c:pt idx="230">
                  <c:v>68.98</c:v>
                </c:pt>
                <c:pt idx="231">
                  <c:v>66.989999999999995</c:v>
                </c:pt>
                <c:pt idx="232">
                  <c:v>67.3</c:v>
                </c:pt>
                <c:pt idx="233">
                  <c:v>66.73</c:v>
                </c:pt>
                <c:pt idx="234">
                  <c:v>65.89</c:v>
                </c:pt>
                <c:pt idx="235">
                  <c:v>63.13</c:v>
                </c:pt>
                <c:pt idx="236">
                  <c:v>63.74</c:v>
                </c:pt>
                <c:pt idx="237">
                  <c:v>60.99</c:v>
                </c:pt>
                <c:pt idx="238">
                  <c:v>60.01</c:v>
                </c:pt>
                <c:pt idx="239">
                  <c:v>57.81</c:v>
                </c:pt>
                <c:pt idx="240">
                  <c:v>55.96</c:v>
                </c:pt>
                <c:pt idx="241">
                  <c:v>55.97</c:v>
                </c:pt>
                <c:pt idx="242">
                  <c:v>56.43</c:v>
                </c:pt>
                <c:pt idx="243">
                  <c:v>54.18</c:v>
                </c:pt>
                <c:pt idx="244">
                  <c:v>56.91</c:v>
                </c:pt>
                <c:pt idx="245">
                  <c:v>55.25</c:v>
                </c:pt>
                <c:pt idx="246">
                  <c:v>56.78</c:v>
                </c:pt>
                <c:pt idx="247">
                  <c:v>55.7</c:v>
                </c:pt>
                <c:pt idx="248">
                  <c:v>54.59</c:v>
                </c:pt>
                <c:pt idx="249">
                  <c:v>53.46</c:v>
                </c:pt>
                <c:pt idx="250">
                  <c:v>54.14</c:v>
                </c:pt>
                <c:pt idx="251">
                  <c:v>53.45</c:v>
                </c:pt>
                <c:pt idx="252">
                  <c:v>53.45</c:v>
                </c:pt>
                <c:pt idx="253">
                  <c:v>52.72</c:v>
                </c:pt>
                <c:pt idx="254">
                  <c:v>50.05</c:v>
                </c:pt>
                <c:pt idx="255">
                  <c:v>47.98</c:v>
                </c:pt>
                <c:pt idx="256">
                  <c:v>48.69</c:v>
                </c:pt>
                <c:pt idx="257">
                  <c:v>48.8</c:v>
                </c:pt>
                <c:pt idx="258">
                  <c:v>48.35</c:v>
                </c:pt>
                <c:pt idx="259">
                  <c:v>46.06</c:v>
                </c:pt>
                <c:pt idx="260">
                  <c:v>45.92</c:v>
                </c:pt>
                <c:pt idx="261">
                  <c:v>48.49</c:v>
                </c:pt>
                <c:pt idx="262">
                  <c:v>46.37</c:v>
                </c:pt>
                <c:pt idx="263">
                  <c:v>48.49</c:v>
                </c:pt>
                <c:pt idx="264">
                  <c:v>46.79</c:v>
                </c:pt>
                <c:pt idx="265">
                  <c:v>47.85</c:v>
                </c:pt>
                <c:pt idx="266">
                  <c:v>45.93</c:v>
                </c:pt>
                <c:pt idx="267">
                  <c:v>45.26</c:v>
                </c:pt>
                <c:pt idx="268">
                  <c:v>44.8</c:v>
                </c:pt>
                <c:pt idx="269">
                  <c:v>45.84</c:v>
                </c:pt>
                <c:pt idx="270">
                  <c:v>44.08</c:v>
                </c:pt>
                <c:pt idx="271">
                  <c:v>44.12</c:v>
                </c:pt>
                <c:pt idx="272">
                  <c:v>47.79</c:v>
                </c:pt>
                <c:pt idx="273">
                  <c:v>49.25</c:v>
                </c:pt>
                <c:pt idx="274">
                  <c:v>53.04</c:v>
                </c:pt>
                <c:pt idx="275">
                  <c:v>48.45</c:v>
                </c:pt>
                <c:pt idx="276">
                  <c:v>50.48</c:v>
                </c:pt>
                <c:pt idx="277">
                  <c:v>51.66</c:v>
                </c:pt>
                <c:pt idx="278">
                  <c:v>52.99</c:v>
                </c:pt>
                <c:pt idx="279">
                  <c:v>50.06</c:v>
                </c:pt>
                <c:pt idx="280">
                  <c:v>48.8</c:v>
                </c:pt>
                <c:pt idx="281">
                  <c:v>51.17</c:v>
                </c:pt>
                <c:pt idx="282">
                  <c:v>52.66</c:v>
                </c:pt>
                <c:pt idx="283">
                  <c:v>53.56</c:v>
                </c:pt>
                <c:pt idx="284">
                  <c:v>52.13</c:v>
                </c:pt>
                <c:pt idx="285">
                  <c:v>51.12</c:v>
                </c:pt>
                <c:pt idx="286">
                  <c:v>49.95</c:v>
                </c:pt>
                <c:pt idx="287">
                  <c:v>49.56</c:v>
                </c:pt>
                <c:pt idx="288">
                  <c:v>48.48</c:v>
                </c:pt>
                <c:pt idx="289">
                  <c:v>50.25</c:v>
                </c:pt>
                <c:pt idx="290">
                  <c:v>47.65</c:v>
                </c:pt>
                <c:pt idx="291">
                  <c:v>49.84</c:v>
                </c:pt>
                <c:pt idx="292">
                  <c:v>49.59</c:v>
                </c:pt>
                <c:pt idx="293">
                  <c:v>50.43</c:v>
                </c:pt>
                <c:pt idx="294">
                  <c:v>51.53</c:v>
                </c:pt>
                <c:pt idx="295">
                  <c:v>50.76</c:v>
                </c:pt>
                <c:pt idx="296">
                  <c:v>49.61</c:v>
                </c:pt>
                <c:pt idx="297">
                  <c:v>49.95</c:v>
                </c:pt>
                <c:pt idx="298">
                  <c:v>48.42</c:v>
                </c:pt>
                <c:pt idx="299">
                  <c:v>48.06</c:v>
                </c:pt>
                <c:pt idx="300">
                  <c:v>47.12</c:v>
                </c:pt>
                <c:pt idx="301">
                  <c:v>44.88</c:v>
                </c:pt>
                <c:pt idx="302">
                  <c:v>43.93</c:v>
                </c:pt>
                <c:pt idx="303">
                  <c:v>43.39</c:v>
                </c:pt>
                <c:pt idx="304">
                  <c:v>44.63</c:v>
                </c:pt>
                <c:pt idx="305">
                  <c:v>44.02</c:v>
                </c:pt>
                <c:pt idx="306">
                  <c:v>46</c:v>
                </c:pt>
                <c:pt idx="307">
                  <c:v>47.4</c:v>
                </c:pt>
                <c:pt idx="308">
                  <c:v>47.03</c:v>
                </c:pt>
                <c:pt idx="309">
                  <c:v>48.75</c:v>
                </c:pt>
                <c:pt idx="310">
                  <c:v>51.41</c:v>
                </c:pt>
                <c:pt idx="311">
                  <c:v>48.83</c:v>
                </c:pt>
                <c:pt idx="312">
                  <c:v>48.66</c:v>
                </c:pt>
                <c:pt idx="313">
                  <c:v>47.72</c:v>
                </c:pt>
                <c:pt idx="314">
                  <c:v>50.12</c:v>
                </c:pt>
                <c:pt idx="315">
                  <c:v>49.13</c:v>
                </c:pt>
                <c:pt idx="316">
                  <c:v>49.13</c:v>
                </c:pt>
                <c:pt idx="317">
                  <c:v>52.08</c:v>
                </c:pt>
                <c:pt idx="318">
                  <c:v>53.95</c:v>
                </c:pt>
                <c:pt idx="319">
                  <c:v>50.44</c:v>
                </c:pt>
                <c:pt idx="320">
                  <c:v>50.79</c:v>
                </c:pt>
                <c:pt idx="321">
                  <c:v>51.63</c:v>
                </c:pt>
                <c:pt idx="322">
                  <c:v>51.95</c:v>
                </c:pt>
                <c:pt idx="323">
                  <c:v>53.3</c:v>
                </c:pt>
                <c:pt idx="324">
                  <c:v>56.25</c:v>
                </c:pt>
                <c:pt idx="325">
                  <c:v>56.69</c:v>
                </c:pt>
                <c:pt idx="326">
                  <c:v>55.71</c:v>
                </c:pt>
                <c:pt idx="327">
                  <c:v>56.37</c:v>
                </c:pt>
                <c:pt idx="328">
                  <c:v>55.58</c:v>
                </c:pt>
                <c:pt idx="329">
                  <c:v>56.17</c:v>
                </c:pt>
                <c:pt idx="330">
                  <c:v>56.59</c:v>
                </c:pt>
                <c:pt idx="331">
                  <c:v>55.98</c:v>
                </c:pt>
                <c:pt idx="332">
                  <c:v>55.56</c:v>
                </c:pt>
                <c:pt idx="333">
                  <c:v>57.05</c:v>
                </c:pt>
                <c:pt idx="334">
                  <c:v>58.55</c:v>
                </c:pt>
                <c:pt idx="335">
                  <c:v>59.62</c:v>
                </c:pt>
                <c:pt idx="336">
                  <c:v>59.1</c:v>
                </c:pt>
                <c:pt idx="337">
                  <c:v>58.92</c:v>
                </c:pt>
                <c:pt idx="338">
                  <c:v>60.38</c:v>
                </c:pt>
                <c:pt idx="339">
                  <c:v>60.93</c:v>
                </c:pt>
                <c:pt idx="340">
                  <c:v>58.99</c:v>
                </c:pt>
                <c:pt idx="341">
                  <c:v>59.41</c:v>
                </c:pt>
                <c:pt idx="342">
                  <c:v>59.23</c:v>
                </c:pt>
                <c:pt idx="343">
                  <c:v>60.72</c:v>
                </c:pt>
                <c:pt idx="344">
                  <c:v>60.5</c:v>
                </c:pt>
                <c:pt idx="345">
                  <c:v>59.89</c:v>
                </c:pt>
                <c:pt idx="346">
                  <c:v>59.73</c:v>
                </c:pt>
                <c:pt idx="347">
                  <c:v>59.44</c:v>
                </c:pt>
                <c:pt idx="348">
                  <c:v>57.3</c:v>
                </c:pt>
                <c:pt idx="349">
                  <c:v>58.96</c:v>
                </c:pt>
                <c:pt idx="350">
                  <c:v>60.18</c:v>
                </c:pt>
                <c:pt idx="351">
                  <c:v>58.88</c:v>
                </c:pt>
                <c:pt idx="352">
                  <c:v>58.88</c:v>
                </c:pt>
                <c:pt idx="353">
                  <c:v>57.29</c:v>
                </c:pt>
                <c:pt idx="354">
                  <c:v>57.51</c:v>
                </c:pt>
                <c:pt idx="355">
                  <c:v>57.69</c:v>
                </c:pt>
                <c:pt idx="356">
                  <c:v>60.25</c:v>
                </c:pt>
                <c:pt idx="357">
                  <c:v>60.24</c:v>
                </c:pt>
                <c:pt idx="358">
                  <c:v>61.3</c:v>
                </c:pt>
                <c:pt idx="359">
                  <c:v>59.67</c:v>
                </c:pt>
                <c:pt idx="360">
                  <c:v>58</c:v>
                </c:pt>
                <c:pt idx="361">
                  <c:v>59.11</c:v>
                </c:pt>
                <c:pt idx="362">
                  <c:v>58.15</c:v>
                </c:pt>
                <c:pt idx="363">
                  <c:v>60.15</c:v>
                </c:pt>
                <c:pt idx="364">
                  <c:v>61.36</c:v>
                </c:pt>
                <c:pt idx="365">
                  <c:v>60.74</c:v>
                </c:pt>
                <c:pt idx="366">
                  <c:v>59.96</c:v>
                </c:pt>
                <c:pt idx="367">
                  <c:v>59.53</c:v>
                </c:pt>
                <c:pt idx="368">
                  <c:v>60.01</c:v>
                </c:pt>
                <c:pt idx="369">
                  <c:v>59.89</c:v>
                </c:pt>
                <c:pt idx="370">
                  <c:v>60.41</c:v>
                </c:pt>
                <c:pt idx="371">
                  <c:v>59.62</c:v>
                </c:pt>
                <c:pt idx="372">
                  <c:v>60.01</c:v>
                </c:pt>
                <c:pt idx="373">
                  <c:v>61.05</c:v>
                </c:pt>
                <c:pt idx="374">
                  <c:v>60.01</c:v>
                </c:pt>
                <c:pt idx="375">
                  <c:v>59.59</c:v>
                </c:pt>
                <c:pt idx="376">
                  <c:v>59.41</c:v>
                </c:pt>
                <c:pt idx="377">
                  <c:v>58.34</c:v>
                </c:pt>
                <c:pt idx="378">
                  <c:v>59.48</c:v>
                </c:pt>
                <c:pt idx="379">
                  <c:v>56.94</c:v>
                </c:pt>
                <c:pt idx="380">
                  <c:v>56.93</c:v>
                </c:pt>
                <c:pt idx="381">
                  <c:v>56.93</c:v>
                </c:pt>
                <c:pt idx="382">
                  <c:v>52.48</c:v>
                </c:pt>
                <c:pt idx="383">
                  <c:v>52.33</c:v>
                </c:pt>
                <c:pt idx="384">
                  <c:v>51.61</c:v>
                </c:pt>
                <c:pt idx="385">
                  <c:v>52.76</c:v>
                </c:pt>
                <c:pt idx="386">
                  <c:v>52.74</c:v>
                </c:pt>
                <c:pt idx="387">
                  <c:v>52.19</c:v>
                </c:pt>
                <c:pt idx="388">
                  <c:v>53.05</c:v>
                </c:pt>
                <c:pt idx="389">
                  <c:v>51.4</c:v>
                </c:pt>
                <c:pt idx="390">
                  <c:v>50.9</c:v>
                </c:pt>
                <c:pt idx="391">
                  <c:v>50.88</c:v>
                </c:pt>
                <c:pt idx="392">
                  <c:v>50.11</c:v>
                </c:pt>
                <c:pt idx="393">
                  <c:v>50.59</c:v>
                </c:pt>
                <c:pt idx="394">
                  <c:v>49.27</c:v>
                </c:pt>
                <c:pt idx="395">
                  <c:v>48.11</c:v>
                </c:pt>
                <c:pt idx="396">
                  <c:v>47.98</c:v>
                </c:pt>
                <c:pt idx="397">
                  <c:v>47.17</c:v>
                </c:pt>
                <c:pt idx="398">
                  <c:v>47.97</c:v>
                </c:pt>
                <c:pt idx="399">
                  <c:v>48.77</c:v>
                </c:pt>
                <c:pt idx="400">
                  <c:v>48.53</c:v>
                </c:pt>
                <c:pt idx="401">
                  <c:v>47.11</c:v>
                </c:pt>
                <c:pt idx="402">
                  <c:v>45.25</c:v>
                </c:pt>
                <c:pt idx="403">
                  <c:v>45.75</c:v>
                </c:pt>
                <c:pt idx="404">
                  <c:v>45.13</c:v>
                </c:pt>
                <c:pt idx="405">
                  <c:v>44.69</c:v>
                </c:pt>
                <c:pt idx="406">
                  <c:v>43.87</c:v>
                </c:pt>
                <c:pt idx="407">
                  <c:v>44.94</c:v>
                </c:pt>
                <c:pt idx="408">
                  <c:v>43.11</c:v>
                </c:pt>
                <c:pt idx="409">
                  <c:v>43.22</c:v>
                </c:pt>
                <c:pt idx="410">
                  <c:v>42.27</c:v>
                </c:pt>
                <c:pt idx="411">
                  <c:v>42.45</c:v>
                </c:pt>
                <c:pt idx="412">
                  <c:v>41.93</c:v>
                </c:pt>
                <c:pt idx="413">
                  <c:v>42.58</c:v>
                </c:pt>
                <c:pt idx="414">
                  <c:v>40.75</c:v>
                </c:pt>
                <c:pt idx="415">
                  <c:v>41</c:v>
                </c:pt>
                <c:pt idx="416">
                  <c:v>40.450000000000003</c:v>
                </c:pt>
                <c:pt idx="417">
                  <c:v>38.22</c:v>
                </c:pt>
                <c:pt idx="418">
                  <c:v>39.15</c:v>
                </c:pt>
                <c:pt idx="419">
                  <c:v>38.5</c:v>
                </c:pt>
                <c:pt idx="420">
                  <c:v>42.47</c:v>
                </c:pt>
                <c:pt idx="421">
                  <c:v>45.29</c:v>
                </c:pt>
                <c:pt idx="422">
                  <c:v>49.2</c:v>
                </c:pt>
                <c:pt idx="423">
                  <c:v>45.38</c:v>
                </c:pt>
                <c:pt idx="424">
                  <c:v>46.3</c:v>
                </c:pt>
                <c:pt idx="425">
                  <c:v>46.75</c:v>
                </c:pt>
                <c:pt idx="426">
                  <c:v>46.02</c:v>
                </c:pt>
                <c:pt idx="427">
                  <c:v>46.02</c:v>
                </c:pt>
                <c:pt idx="428">
                  <c:v>45.92</c:v>
                </c:pt>
                <c:pt idx="429">
                  <c:v>44.13</c:v>
                </c:pt>
                <c:pt idx="430">
                  <c:v>45.85</c:v>
                </c:pt>
                <c:pt idx="431">
                  <c:v>44.75</c:v>
                </c:pt>
                <c:pt idx="432">
                  <c:v>44.07</c:v>
                </c:pt>
                <c:pt idx="433">
                  <c:v>44.58</c:v>
                </c:pt>
                <c:pt idx="434">
                  <c:v>47.12</c:v>
                </c:pt>
                <c:pt idx="435">
                  <c:v>46.93</c:v>
                </c:pt>
                <c:pt idx="436">
                  <c:v>44.71</c:v>
                </c:pt>
                <c:pt idx="437">
                  <c:v>46.67</c:v>
                </c:pt>
                <c:pt idx="438">
                  <c:v>46.17</c:v>
                </c:pt>
                <c:pt idx="439">
                  <c:v>44.53</c:v>
                </c:pt>
                <c:pt idx="440">
                  <c:v>44.94</c:v>
                </c:pt>
                <c:pt idx="441">
                  <c:v>45.55</c:v>
                </c:pt>
                <c:pt idx="442">
                  <c:v>44.4</c:v>
                </c:pt>
                <c:pt idx="443">
                  <c:v>45.24</c:v>
                </c:pt>
                <c:pt idx="444">
                  <c:v>45.06</c:v>
                </c:pt>
                <c:pt idx="445">
                  <c:v>44.75</c:v>
                </c:pt>
                <c:pt idx="446">
                  <c:v>45.54</c:v>
                </c:pt>
                <c:pt idx="447">
                  <c:v>46.28</c:v>
                </c:pt>
                <c:pt idx="448">
                  <c:v>48.53</c:v>
                </c:pt>
                <c:pt idx="449">
                  <c:v>47.86</c:v>
                </c:pt>
                <c:pt idx="450">
                  <c:v>49.46</c:v>
                </c:pt>
                <c:pt idx="451">
                  <c:v>49.67</c:v>
                </c:pt>
                <c:pt idx="452">
                  <c:v>47.09</c:v>
                </c:pt>
                <c:pt idx="453">
                  <c:v>46.7</c:v>
                </c:pt>
                <c:pt idx="454">
                  <c:v>46.63</c:v>
                </c:pt>
                <c:pt idx="455">
                  <c:v>46.38</c:v>
                </c:pt>
                <c:pt idx="456">
                  <c:v>47.3</c:v>
                </c:pt>
                <c:pt idx="457">
                  <c:v>45.91</c:v>
                </c:pt>
                <c:pt idx="458">
                  <c:v>45.84</c:v>
                </c:pt>
                <c:pt idx="459">
                  <c:v>45.22</c:v>
                </c:pt>
                <c:pt idx="460">
                  <c:v>44.9</c:v>
                </c:pt>
                <c:pt idx="461">
                  <c:v>43.91</c:v>
                </c:pt>
                <c:pt idx="462">
                  <c:v>43.19</c:v>
                </c:pt>
                <c:pt idx="463">
                  <c:v>43.21</c:v>
                </c:pt>
                <c:pt idx="464">
                  <c:v>45.93</c:v>
                </c:pt>
                <c:pt idx="465">
                  <c:v>46.02</c:v>
                </c:pt>
                <c:pt idx="466">
                  <c:v>46.6</c:v>
                </c:pt>
                <c:pt idx="467">
                  <c:v>46.12</c:v>
                </c:pt>
                <c:pt idx="468">
                  <c:v>47.88</c:v>
                </c:pt>
                <c:pt idx="469">
                  <c:v>46.32</c:v>
                </c:pt>
                <c:pt idx="470">
                  <c:v>45.27</c:v>
                </c:pt>
                <c:pt idx="471">
                  <c:v>44.32</c:v>
                </c:pt>
                <c:pt idx="472">
                  <c:v>43.87</c:v>
                </c:pt>
                <c:pt idx="473">
                  <c:v>44.23</c:v>
                </c:pt>
                <c:pt idx="474">
                  <c:v>42.95</c:v>
                </c:pt>
                <c:pt idx="475">
                  <c:v>41.74</c:v>
                </c:pt>
                <c:pt idx="476">
                  <c:v>40.69</c:v>
                </c:pt>
                <c:pt idx="477">
                  <c:v>41.68</c:v>
                </c:pt>
                <c:pt idx="478">
                  <c:v>40.729999999999997</c:v>
                </c:pt>
                <c:pt idx="479">
                  <c:v>40.75</c:v>
                </c:pt>
                <c:pt idx="480">
                  <c:v>40.549999999999997</c:v>
                </c:pt>
                <c:pt idx="481">
                  <c:v>39.39</c:v>
                </c:pt>
                <c:pt idx="482">
                  <c:v>39.270000000000003</c:v>
                </c:pt>
                <c:pt idx="483">
                  <c:v>40.89</c:v>
                </c:pt>
                <c:pt idx="484">
                  <c:v>41.22</c:v>
                </c:pt>
                <c:pt idx="485">
                  <c:v>41.22</c:v>
                </c:pt>
                <c:pt idx="486">
                  <c:v>40.57</c:v>
                </c:pt>
                <c:pt idx="487">
                  <c:v>40.43</c:v>
                </c:pt>
                <c:pt idx="488">
                  <c:v>40.58</c:v>
                </c:pt>
                <c:pt idx="489">
                  <c:v>39.93</c:v>
                </c:pt>
                <c:pt idx="490">
                  <c:v>41.08</c:v>
                </c:pt>
                <c:pt idx="491">
                  <c:v>40</c:v>
                </c:pt>
                <c:pt idx="492">
                  <c:v>37.64</c:v>
                </c:pt>
                <c:pt idx="493">
                  <c:v>37.46</c:v>
                </c:pt>
                <c:pt idx="494">
                  <c:v>37.159999999999997</c:v>
                </c:pt>
                <c:pt idx="495">
                  <c:v>36.76</c:v>
                </c:pt>
                <c:pt idx="496">
                  <c:v>35.65</c:v>
                </c:pt>
                <c:pt idx="497">
                  <c:v>36.31</c:v>
                </c:pt>
                <c:pt idx="498">
                  <c:v>37.32</c:v>
                </c:pt>
                <c:pt idx="499">
                  <c:v>35.549999999999997</c:v>
                </c:pt>
                <c:pt idx="500">
                  <c:v>34.979999999999997</c:v>
                </c:pt>
                <c:pt idx="501">
                  <c:v>34.72</c:v>
                </c:pt>
                <c:pt idx="502">
                  <c:v>34.549999999999997</c:v>
                </c:pt>
                <c:pt idx="503">
                  <c:v>36.119999999999997</c:v>
                </c:pt>
                <c:pt idx="504">
                  <c:v>36.76</c:v>
                </c:pt>
                <c:pt idx="505">
                  <c:v>37.619999999999997</c:v>
                </c:pt>
                <c:pt idx="506">
                  <c:v>37.6</c:v>
                </c:pt>
                <c:pt idx="507">
                  <c:v>36.36</c:v>
                </c:pt>
                <c:pt idx="508">
                  <c:v>37.880000000000003</c:v>
                </c:pt>
                <c:pt idx="509">
                  <c:v>36.590000000000003</c:v>
                </c:pt>
                <c:pt idx="510">
                  <c:v>37.130000000000003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5512928"/>
        <c:axId val="-1485516192"/>
      </c:lineChart>
      <c:dateAx>
        <c:axId val="-148551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16192"/>
        <c:crosses val="autoZero"/>
        <c:auto val="1"/>
        <c:lblOffset val="100"/>
        <c:baseTimeUnit val="days"/>
      </c:dateAx>
      <c:valAx>
        <c:axId val="-14855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SMA - 30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'Oil Price Data'!$A$30:$A$512</c:f>
              <c:numCache>
                <c:formatCode>yyyy\-mm\-dd</c:formatCode>
                <c:ptCount val="483"/>
                <c:pt idx="0">
                  <c:v>41682</c:v>
                </c:pt>
                <c:pt idx="1">
                  <c:v>41683</c:v>
                </c:pt>
                <c:pt idx="2">
                  <c:v>41684</c:v>
                </c:pt>
                <c:pt idx="3">
                  <c:v>41688</c:v>
                </c:pt>
                <c:pt idx="4">
                  <c:v>41689</c:v>
                </c:pt>
                <c:pt idx="5">
                  <c:v>41690</c:v>
                </c:pt>
                <c:pt idx="6">
                  <c:v>41691</c:v>
                </c:pt>
                <c:pt idx="7">
                  <c:v>41694</c:v>
                </c:pt>
                <c:pt idx="8">
                  <c:v>41695</c:v>
                </c:pt>
                <c:pt idx="9">
                  <c:v>41696</c:v>
                </c:pt>
                <c:pt idx="10">
                  <c:v>41697</c:v>
                </c:pt>
                <c:pt idx="11">
                  <c:v>41698</c:v>
                </c:pt>
                <c:pt idx="12">
                  <c:v>41701</c:v>
                </c:pt>
                <c:pt idx="13">
                  <c:v>41702</c:v>
                </c:pt>
                <c:pt idx="14">
                  <c:v>41703</c:v>
                </c:pt>
                <c:pt idx="15">
                  <c:v>41704</c:v>
                </c:pt>
                <c:pt idx="16">
                  <c:v>41705</c:v>
                </c:pt>
                <c:pt idx="17">
                  <c:v>41708</c:v>
                </c:pt>
                <c:pt idx="18">
                  <c:v>41709</c:v>
                </c:pt>
                <c:pt idx="19">
                  <c:v>41710</c:v>
                </c:pt>
                <c:pt idx="20">
                  <c:v>41711</c:v>
                </c:pt>
                <c:pt idx="21">
                  <c:v>41712</c:v>
                </c:pt>
                <c:pt idx="22">
                  <c:v>41715</c:v>
                </c:pt>
                <c:pt idx="23">
                  <c:v>41716</c:v>
                </c:pt>
                <c:pt idx="24">
                  <c:v>41717</c:v>
                </c:pt>
                <c:pt idx="25">
                  <c:v>41718</c:v>
                </c:pt>
                <c:pt idx="26">
                  <c:v>41719</c:v>
                </c:pt>
                <c:pt idx="27">
                  <c:v>41722</c:v>
                </c:pt>
                <c:pt idx="28">
                  <c:v>41723</c:v>
                </c:pt>
                <c:pt idx="29">
                  <c:v>41724</c:v>
                </c:pt>
                <c:pt idx="30">
                  <c:v>41725</c:v>
                </c:pt>
                <c:pt idx="31">
                  <c:v>41726</c:v>
                </c:pt>
                <c:pt idx="32">
                  <c:v>41729</c:v>
                </c:pt>
                <c:pt idx="33">
                  <c:v>41730</c:v>
                </c:pt>
                <c:pt idx="34">
                  <c:v>41731</c:v>
                </c:pt>
                <c:pt idx="35">
                  <c:v>41732</c:v>
                </c:pt>
                <c:pt idx="36">
                  <c:v>41733</c:v>
                </c:pt>
                <c:pt idx="37">
                  <c:v>41736</c:v>
                </c:pt>
                <c:pt idx="38">
                  <c:v>41737</c:v>
                </c:pt>
                <c:pt idx="39">
                  <c:v>41738</c:v>
                </c:pt>
                <c:pt idx="40">
                  <c:v>41739</c:v>
                </c:pt>
                <c:pt idx="41">
                  <c:v>41740</c:v>
                </c:pt>
                <c:pt idx="42">
                  <c:v>41743</c:v>
                </c:pt>
                <c:pt idx="43">
                  <c:v>41744</c:v>
                </c:pt>
                <c:pt idx="44">
                  <c:v>41745</c:v>
                </c:pt>
                <c:pt idx="45">
                  <c:v>41746</c:v>
                </c:pt>
                <c:pt idx="46">
                  <c:v>41750</c:v>
                </c:pt>
                <c:pt idx="47">
                  <c:v>41751</c:v>
                </c:pt>
                <c:pt idx="48">
                  <c:v>41752</c:v>
                </c:pt>
                <c:pt idx="49">
                  <c:v>41753</c:v>
                </c:pt>
                <c:pt idx="50">
                  <c:v>41754</c:v>
                </c:pt>
                <c:pt idx="51">
                  <c:v>41757</c:v>
                </c:pt>
                <c:pt idx="52">
                  <c:v>41758</c:v>
                </c:pt>
                <c:pt idx="53">
                  <c:v>41759</c:v>
                </c:pt>
                <c:pt idx="54">
                  <c:v>41760</c:v>
                </c:pt>
                <c:pt idx="55">
                  <c:v>41761</c:v>
                </c:pt>
                <c:pt idx="56">
                  <c:v>41764</c:v>
                </c:pt>
                <c:pt idx="57">
                  <c:v>41765</c:v>
                </c:pt>
                <c:pt idx="58">
                  <c:v>41766</c:v>
                </c:pt>
                <c:pt idx="59">
                  <c:v>41767</c:v>
                </c:pt>
                <c:pt idx="60">
                  <c:v>41768</c:v>
                </c:pt>
                <c:pt idx="61">
                  <c:v>41771</c:v>
                </c:pt>
                <c:pt idx="62">
                  <c:v>41772</c:v>
                </c:pt>
                <c:pt idx="63">
                  <c:v>41773</c:v>
                </c:pt>
                <c:pt idx="64">
                  <c:v>41774</c:v>
                </c:pt>
                <c:pt idx="65">
                  <c:v>41775</c:v>
                </c:pt>
                <c:pt idx="66">
                  <c:v>41778</c:v>
                </c:pt>
                <c:pt idx="67">
                  <c:v>41779</c:v>
                </c:pt>
                <c:pt idx="68">
                  <c:v>41780</c:v>
                </c:pt>
                <c:pt idx="69">
                  <c:v>41781</c:v>
                </c:pt>
                <c:pt idx="70">
                  <c:v>41782</c:v>
                </c:pt>
                <c:pt idx="71">
                  <c:v>41786</c:v>
                </c:pt>
                <c:pt idx="72">
                  <c:v>41787</c:v>
                </c:pt>
                <c:pt idx="73">
                  <c:v>41788</c:v>
                </c:pt>
                <c:pt idx="74">
                  <c:v>41789</c:v>
                </c:pt>
                <c:pt idx="75">
                  <c:v>41792</c:v>
                </c:pt>
                <c:pt idx="76">
                  <c:v>41793</c:v>
                </c:pt>
                <c:pt idx="77">
                  <c:v>41794</c:v>
                </c:pt>
                <c:pt idx="78">
                  <c:v>41795</c:v>
                </c:pt>
                <c:pt idx="79">
                  <c:v>41796</c:v>
                </c:pt>
                <c:pt idx="80">
                  <c:v>41799</c:v>
                </c:pt>
                <c:pt idx="81">
                  <c:v>41800</c:v>
                </c:pt>
                <c:pt idx="82">
                  <c:v>41801</c:v>
                </c:pt>
                <c:pt idx="83">
                  <c:v>41802</c:v>
                </c:pt>
                <c:pt idx="84">
                  <c:v>41803</c:v>
                </c:pt>
                <c:pt idx="85">
                  <c:v>41806</c:v>
                </c:pt>
                <c:pt idx="86">
                  <c:v>41807</c:v>
                </c:pt>
                <c:pt idx="87">
                  <c:v>41808</c:v>
                </c:pt>
                <c:pt idx="88">
                  <c:v>41809</c:v>
                </c:pt>
                <c:pt idx="89">
                  <c:v>41810</c:v>
                </c:pt>
                <c:pt idx="90">
                  <c:v>41813</c:v>
                </c:pt>
                <c:pt idx="91">
                  <c:v>41814</c:v>
                </c:pt>
                <c:pt idx="92">
                  <c:v>41815</c:v>
                </c:pt>
                <c:pt idx="93">
                  <c:v>41816</c:v>
                </c:pt>
                <c:pt idx="94">
                  <c:v>41817</c:v>
                </c:pt>
                <c:pt idx="95">
                  <c:v>41820</c:v>
                </c:pt>
                <c:pt idx="96">
                  <c:v>41821</c:v>
                </c:pt>
                <c:pt idx="97">
                  <c:v>41822</c:v>
                </c:pt>
                <c:pt idx="98">
                  <c:v>41823</c:v>
                </c:pt>
                <c:pt idx="99">
                  <c:v>41827</c:v>
                </c:pt>
                <c:pt idx="100">
                  <c:v>41828</c:v>
                </c:pt>
                <c:pt idx="101">
                  <c:v>41829</c:v>
                </c:pt>
                <c:pt idx="102">
                  <c:v>41830</c:v>
                </c:pt>
                <c:pt idx="103">
                  <c:v>41831</c:v>
                </c:pt>
                <c:pt idx="104">
                  <c:v>41834</c:v>
                </c:pt>
                <c:pt idx="105">
                  <c:v>41835</c:v>
                </c:pt>
                <c:pt idx="106">
                  <c:v>41836</c:v>
                </c:pt>
                <c:pt idx="107">
                  <c:v>41837</c:v>
                </c:pt>
                <c:pt idx="108">
                  <c:v>41838</c:v>
                </c:pt>
                <c:pt idx="109">
                  <c:v>41841</c:v>
                </c:pt>
                <c:pt idx="110">
                  <c:v>41842</c:v>
                </c:pt>
                <c:pt idx="111">
                  <c:v>41843</c:v>
                </c:pt>
                <c:pt idx="112">
                  <c:v>41844</c:v>
                </c:pt>
                <c:pt idx="113">
                  <c:v>41845</c:v>
                </c:pt>
                <c:pt idx="114">
                  <c:v>41848</c:v>
                </c:pt>
                <c:pt idx="115">
                  <c:v>41849</c:v>
                </c:pt>
                <c:pt idx="116">
                  <c:v>41850</c:v>
                </c:pt>
                <c:pt idx="117">
                  <c:v>41851</c:v>
                </c:pt>
                <c:pt idx="118">
                  <c:v>41852</c:v>
                </c:pt>
                <c:pt idx="119">
                  <c:v>41855</c:v>
                </c:pt>
                <c:pt idx="120">
                  <c:v>41856</c:v>
                </c:pt>
                <c:pt idx="121">
                  <c:v>41857</c:v>
                </c:pt>
                <c:pt idx="122">
                  <c:v>41858</c:v>
                </c:pt>
                <c:pt idx="123">
                  <c:v>41859</c:v>
                </c:pt>
                <c:pt idx="124">
                  <c:v>41862</c:v>
                </c:pt>
                <c:pt idx="125">
                  <c:v>41863</c:v>
                </c:pt>
                <c:pt idx="126">
                  <c:v>41864</c:v>
                </c:pt>
                <c:pt idx="127">
                  <c:v>41865</c:v>
                </c:pt>
                <c:pt idx="128">
                  <c:v>41866</c:v>
                </c:pt>
                <c:pt idx="129">
                  <c:v>41869</c:v>
                </c:pt>
                <c:pt idx="130">
                  <c:v>41870</c:v>
                </c:pt>
                <c:pt idx="131">
                  <c:v>41871</c:v>
                </c:pt>
                <c:pt idx="132">
                  <c:v>41872</c:v>
                </c:pt>
                <c:pt idx="133">
                  <c:v>41873</c:v>
                </c:pt>
                <c:pt idx="134">
                  <c:v>41876</c:v>
                </c:pt>
                <c:pt idx="135">
                  <c:v>41877</c:v>
                </c:pt>
                <c:pt idx="136">
                  <c:v>41878</c:v>
                </c:pt>
                <c:pt idx="137">
                  <c:v>41879</c:v>
                </c:pt>
                <c:pt idx="138">
                  <c:v>41880</c:v>
                </c:pt>
                <c:pt idx="139">
                  <c:v>41884</c:v>
                </c:pt>
                <c:pt idx="140">
                  <c:v>41885</c:v>
                </c:pt>
                <c:pt idx="141">
                  <c:v>41886</c:v>
                </c:pt>
                <c:pt idx="142">
                  <c:v>41887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41897</c:v>
                </c:pt>
                <c:pt idx="149">
                  <c:v>41898</c:v>
                </c:pt>
                <c:pt idx="150">
                  <c:v>41899</c:v>
                </c:pt>
                <c:pt idx="151">
                  <c:v>41900</c:v>
                </c:pt>
                <c:pt idx="152">
                  <c:v>41901</c:v>
                </c:pt>
                <c:pt idx="153">
                  <c:v>41904</c:v>
                </c:pt>
                <c:pt idx="154">
                  <c:v>41905</c:v>
                </c:pt>
                <c:pt idx="155">
                  <c:v>41906</c:v>
                </c:pt>
                <c:pt idx="156">
                  <c:v>41907</c:v>
                </c:pt>
                <c:pt idx="157">
                  <c:v>41908</c:v>
                </c:pt>
                <c:pt idx="158">
                  <c:v>41911</c:v>
                </c:pt>
                <c:pt idx="159">
                  <c:v>41912</c:v>
                </c:pt>
                <c:pt idx="160">
                  <c:v>41913</c:v>
                </c:pt>
                <c:pt idx="161">
                  <c:v>41914</c:v>
                </c:pt>
                <c:pt idx="162">
                  <c:v>41915</c:v>
                </c:pt>
                <c:pt idx="163">
                  <c:v>41918</c:v>
                </c:pt>
                <c:pt idx="164">
                  <c:v>41919</c:v>
                </c:pt>
                <c:pt idx="165">
                  <c:v>41920</c:v>
                </c:pt>
                <c:pt idx="166">
                  <c:v>41921</c:v>
                </c:pt>
                <c:pt idx="167">
                  <c:v>41922</c:v>
                </c:pt>
                <c:pt idx="168">
                  <c:v>41925</c:v>
                </c:pt>
                <c:pt idx="169">
                  <c:v>41926</c:v>
                </c:pt>
                <c:pt idx="170">
                  <c:v>41927</c:v>
                </c:pt>
                <c:pt idx="171">
                  <c:v>41928</c:v>
                </c:pt>
                <c:pt idx="172">
                  <c:v>41929</c:v>
                </c:pt>
                <c:pt idx="173">
                  <c:v>41932</c:v>
                </c:pt>
                <c:pt idx="174">
                  <c:v>41933</c:v>
                </c:pt>
                <c:pt idx="175">
                  <c:v>41934</c:v>
                </c:pt>
                <c:pt idx="176">
                  <c:v>41935</c:v>
                </c:pt>
                <c:pt idx="177">
                  <c:v>41936</c:v>
                </c:pt>
                <c:pt idx="178">
                  <c:v>41939</c:v>
                </c:pt>
                <c:pt idx="179">
                  <c:v>41940</c:v>
                </c:pt>
                <c:pt idx="180">
                  <c:v>41941</c:v>
                </c:pt>
                <c:pt idx="181">
                  <c:v>41942</c:v>
                </c:pt>
                <c:pt idx="182">
                  <c:v>41943</c:v>
                </c:pt>
                <c:pt idx="183">
                  <c:v>41946</c:v>
                </c:pt>
                <c:pt idx="184">
                  <c:v>41947</c:v>
                </c:pt>
                <c:pt idx="185">
                  <c:v>41948</c:v>
                </c:pt>
                <c:pt idx="186">
                  <c:v>41949</c:v>
                </c:pt>
                <c:pt idx="187">
                  <c:v>41950</c:v>
                </c:pt>
                <c:pt idx="188">
                  <c:v>41953</c:v>
                </c:pt>
                <c:pt idx="189">
                  <c:v>41954</c:v>
                </c:pt>
                <c:pt idx="190">
                  <c:v>41955</c:v>
                </c:pt>
                <c:pt idx="191">
                  <c:v>41956</c:v>
                </c:pt>
                <c:pt idx="192">
                  <c:v>41957</c:v>
                </c:pt>
                <c:pt idx="193">
                  <c:v>41960</c:v>
                </c:pt>
                <c:pt idx="194">
                  <c:v>41961</c:v>
                </c:pt>
                <c:pt idx="195">
                  <c:v>41962</c:v>
                </c:pt>
                <c:pt idx="196">
                  <c:v>41963</c:v>
                </c:pt>
                <c:pt idx="197">
                  <c:v>41964</c:v>
                </c:pt>
                <c:pt idx="198">
                  <c:v>41967</c:v>
                </c:pt>
                <c:pt idx="199">
                  <c:v>41968</c:v>
                </c:pt>
                <c:pt idx="200">
                  <c:v>41969</c:v>
                </c:pt>
                <c:pt idx="201">
                  <c:v>41971</c:v>
                </c:pt>
                <c:pt idx="202">
                  <c:v>41974</c:v>
                </c:pt>
                <c:pt idx="203">
                  <c:v>41975</c:v>
                </c:pt>
                <c:pt idx="204">
                  <c:v>41976</c:v>
                </c:pt>
                <c:pt idx="205">
                  <c:v>41977</c:v>
                </c:pt>
                <c:pt idx="206">
                  <c:v>41978</c:v>
                </c:pt>
                <c:pt idx="207">
                  <c:v>41981</c:v>
                </c:pt>
                <c:pt idx="208">
                  <c:v>41982</c:v>
                </c:pt>
                <c:pt idx="209">
                  <c:v>41983</c:v>
                </c:pt>
                <c:pt idx="210">
                  <c:v>41984</c:v>
                </c:pt>
                <c:pt idx="211">
                  <c:v>41985</c:v>
                </c:pt>
                <c:pt idx="212">
                  <c:v>41988</c:v>
                </c:pt>
                <c:pt idx="213">
                  <c:v>41989</c:v>
                </c:pt>
                <c:pt idx="214">
                  <c:v>41990</c:v>
                </c:pt>
                <c:pt idx="215">
                  <c:v>41991</c:v>
                </c:pt>
                <c:pt idx="216">
                  <c:v>41992</c:v>
                </c:pt>
                <c:pt idx="217">
                  <c:v>41995</c:v>
                </c:pt>
                <c:pt idx="218">
                  <c:v>41996</c:v>
                </c:pt>
                <c:pt idx="219">
                  <c:v>41997</c:v>
                </c:pt>
                <c:pt idx="220">
                  <c:v>41999</c:v>
                </c:pt>
                <c:pt idx="221">
                  <c:v>42002</c:v>
                </c:pt>
                <c:pt idx="222">
                  <c:v>42003</c:v>
                </c:pt>
                <c:pt idx="223">
                  <c:v>42004</c:v>
                </c:pt>
                <c:pt idx="224">
                  <c:v>42005</c:v>
                </c:pt>
                <c:pt idx="225">
                  <c:v>42006</c:v>
                </c:pt>
                <c:pt idx="226">
                  <c:v>42009</c:v>
                </c:pt>
                <c:pt idx="227">
                  <c:v>42010</c:v>
                </c:pt>
                <c:pt idx="228">
                  <c:v>42011</c:v>
                </c:pt>
                <c:pt idx="229">
                  <c:v>42012</c:v>
                </c:pt>
                <c:pt idx="230">
                  <c:v>42013</c:v>
                </c:pt>
                <c:pt idx="231">
                  <c:v>42016</c:v>
                </c:pt>
                <c:pt idx="232">
                  <c:v>42017</c:v>
                </c:pt>
                <c:pt idx="233">
                  <c:v>42018</c:v>
                </c:pt>
                <c:pt idx="234">
                  <c:v>42019</c:v>
                </c:pt>
                <c:pt idx="235">
                  <c:v>42020</c:v>
                </c:pt>
                <c:pt idx="236">
                  <c:v>42024</c:v>
                </c:pt>
                <c:pt idx="237">
                  <c:v>42025</c:v>
                </c:pt>
                <c:pt idx="238">
                  <c:v>42026</c:v>
                </c:pt>
                <c:pt idx="239">
                  <c:v>42027</c:v>
                </c:pt>
                <c:pt idx="240">
                  <c:v>42030</c:v>
                </c:pt>
                <c:pt idx="241">
                  <c:v>42031</c:v>
                </c:pt>
                <c:pt idx="242">
                  <c:v>42032</c:v>
                </c:pt>
                <c:pt idx="243">
                  <c:v>42033</c:v>
                </c:pt>
                <c:pt idx="244">
                  <c:v>42034</c:v>
                </c:pt>
                <c:pt idx="245">
                  <c:v>42037</c:v>
                </c:pt>
                <c:pt idx="246">
                  <c:v>42038</c:v>
                </c:pt>
                <c:pt idx="247">
                  <c:v>42039</c:v>
                </c:pt>
                <c:pt idx="248">
                  <c:v>42040</c:v>
                </c:pt>
                <c:pt idx="249">
                  <c:v>42041</c:v>
                </c:pt>
                <c:pt idx="250">
                  <c:v>42044</c:v>
                </c:pt>
                <c:pt idx="251">
                  <c:v>42045</c:v>
                </c:pt>
                <c:pt idx="252">
                  <c:v>42046</c:v>
                </c:pt>
                <c:pt idx="253">
                  <c:v>42047</c:v>
                </c:pt>
                <c:pt idx="254">
                  <c:v>42048</c:v>
                </c:pt>
                <c:pt idx="255">
                  <c:v>42052</c:v>
                </c:pt>
                <c:pt idx="256">
                  <c:v>42053</c:v>
                </c:pt>
                <c:pt idx="257">
                  <c:v>42054</c:v>
                </c:pt>
                <c:pt idx="258">
                  <c:v>42055</c:v>
                </c:pt>
                <c:pt idx="259">
                  <c:v>42058</c:v>
                </c:pt>
                <c:pt idx="260">
                  <c:v>42059</c:v>
                </c:pt>
                <c:pt idx="261">
                  <c:v>42060</c:v>
                </c:pt>
                <c:pt idx="262">
                  <c:v>42061</c:v>
                </c:pt>
                <c:pt idx="263">
                  <c:v>42062</c:v>
                </c:pt>
                <c:pt idx="264">
                  <c:v>42065</c:v>
                </c:pt>
                <c:pt idx="265">
                  <c:v>42066</c:v>
                </c:pt>
                <c:pt idx="266">
                  <c:v>42067</c:v>
                </c:pt>
                <c:pt idx="267">
                  <c:v>42068</c:v>
                </c:pt>
                <c:pt idx="268">
                  <c:v>42069</c:v>
                </c:pt>
                <c:pt idx="269">
                  <c:v>42072</c:v>
                </c:pt>
                <c:pt idx="270">
                  <c:v>42073</c:v>
                </c:pt>
                <c:pt idx="271">
                  <c:v>42074</c:v>
                </c:pt>
                <c:pt idx="272">
                  <c:v>42075</c:v>
                </c:pt>
                <c:pt idx="273">
                  <c:v>42076</c:v>
                </c:pt>
                <c:pt idx="274">
                  <c:v>42079</c:v>
                </c:pt>
                <c:pt idx="275">
                  <c:v>42080</c:v>
                </c:pt>
                <c:pt idx="276">
                  <c:v>42081</c:v>
                </c:pt>
                <c:pt idx="277">
                  <c:v>42082</c:v>
                </c:pt>
                <c:pt idx="278">
                  <c:v>42083</c:v>
                </c:pt>
                <c:pt idx="279">
                  <c:v>42086</c:v>
                </c:pt>
                <c:pt idx="280">
                  <c:v>42087</c:v>
                </c:pt>
                <c:pt idx="281">
                  <c:v>42088</c:v>
                </c:pt>
                <c:pt idx="282">
                  <c:v>42089</c:v>
                </c:pt>
                <c:pt idx="283">
                  <c:v>42090</c:v>
                </c:pt>
                <c:pt idx="284">
                  <c:v>42093</c:v>
                </c:pt>
                <c:pt idx="285">
                  <c:v>42094</c:v>
                </c:pt>
                <c:pt idx="286">
                  <c:v>42095</c:v>
                </c:pt>
                <c:pt idx="287">
                  <c:v>42096</c:v>
                </c:pt>
                <c:pt idx="288">
                  <c:v>42097</c:v>
                </c:pt>
                <c:pt idx="289">
                  <c:v>42100</c:v>
                </c:pt>
                <c:pt idx="290">
                  <c:v>42101</c:v>
                </c:pt>
                <c:pt idx="291">
                  <c:v>42102</c:v>
                </c:pt>
                <c:pt idx="292">
                  <c:v>42103</c:v>
                </c:pt>
                <c:pt idx="293">
                  <c:v>42104</c:v>
                </c:pt>
                <c:pt idx="294">
                  <c:v>42107</c:v>
                </c:pt>
                <c:pt idx="295">
                  <c:v>42108</c:v>
                </c:pt>
                <c:pt idx="296">
                  <c:v>42109</c:v>
                </c:pt>
                <c:pt idx="297">
                  <c:v>42110</c:v>
                </c:pt>
                <c:pt idx="298">
                  <c:v>42111</c:v>
                </c:pt>
                <c:pt idx="299">
                  <c:v>42114</c:v>
                </c:pt>
                <c:pt idx="300">
                  <c:v>42115</c:v>
                </c:pt>
                <c:pt idx="301">
                  <c:v>42116</c:v>
                </c:pt>
                <c:pt idx="302">
                  <c:v>42117</c:v>
                </c:pt>
                <c:pt idx="303">
                  <c:v>42118</c:v>
                </c:pt>
                <c:pt idx="304">
                  <c:v>42121</c:v>
                </c:pt>
                <c:pt idx="305">
                  <c:v>42122</c:v>
                </c:pt>
                <c:pt idx="306">
                  <c:v>42123</c:v>
                </c:pt>
                <c:pt idx="307">
                  <c:v>42124</c:v>
                </c:pt>
                <c:pt idx="308">
                  <c:v>42125</c:v>
                </c:pt>
                <c:pt idx="309">
                  <c:v>42128</c:v>
                </c:pt>
                <c:pt idx="310">
                  <c:v>42129</c:v>
                </c:pt>
                <c:pt idx="311">
                  <c:v>42130</c:v>
                </c:pt>
                <c:pt idx="312">
                  <c:v>42131</c:v>
                </c:pt>
                <c:pt idx="313">
                  <c:v>42132</c:v>
                </c:pt>
                <c:pt idx="314">
                  <c:v>42135</c:v>
                </c:pt>
                <c:pt idx="315">
                  <c:v>42136</c:v>
                </c:pt>
                <c:pt idx="316">
                  <c:v>42137</c:v>
                </c:pt>
                <c:pt idx="317">
                  <c:v>42138</c:v>
                </c:pt>
                <c:pt idx="318">
                  <c:v>42139</c:v>
                </c:pt>
                <c:pt idx="319">
                  <c:v>42142</c:v>
                </c:pt>
                <c:pt idx="320">
                  <c:v>42143</c:v>
                </c:pt>
                <c:pt idx="321">
                  <c:v>42144</c:v>
                </c:pt>
                <c:pt idx="322">
                  <c:v>42145</c:v>
                </c:pt>
                <c:pt idx="323">
                  <c:v>42146</c:v>
                </c:pt>
                <c:pt idx="324">
                  <c:v>42149</c:v>
                </c:pt>
                <c:pt idx="325">
                  <c:v>42150</c:v>
                </c:pt>
                <c:pt idx="326">
                  <c:v>42151</c:v>
                </c:pt>
                <c:pt idx="327">
                  <c:v>42152</c:v>
                </c:pt>
                <c:pt idx="328">
                  <c:v>42153</c:v>
                </c:pt>
                <c:pt idx="329">
                  <c:v>42156</c:v>
                </c:pt>
                <c:pt idx="330">
                  <c:v>42157</c:v>
                </c:pt>
                <c:pt idx="331">
                  <c:v>42158</c:v>
                </c:pt>
                <c:pt idx="332">
                  <c:v>42159</c:v>
                </c:pt>
                <c:pt idx="333">
                  <c:v>42160</c:v>
                </c:pt>
                <c:pt idx="334">
                  <c:v>42163</c:v>
                </c:pt>
                <c:pt idx="335">
                  <c:v>42164</c:v>
                </c:pt>
                <c:pt idx="336">
                  <c:v>42165</c:v>
                </c:pt>
                <c:pt idx="337">
                  <c:v>42166</c:v>
                </c:pt>
                <c:pt idx="338">
                  <c:v>42167</c:v>
                </c:pt>
                <c:pt idx="339">
                  <c:v>42170</c:v>
                </c:pt>
                <c:pt idx="340">
                  <c:v>42171</c:v>
                </c:pt>
                <c:pt idx="341">
                  <c:v>42172</c:v>
                </c:pt>
                <c:pt idx="342">
                  <c:v>42173</c:v>
                </c:pt>
                <c:pt idx="343">
                  <c:v>42174</c:v>
                </c:pt>
                <c:pt idx="344">
                  <c:v>42177</c:v>
                </c:pt>
                <c:pt idx="345">
                  <c:v>42178</c:v>
                </c:pt>
                <c:pt idx="346">
                  <c:v>42179</c:v>
                </c:pt>
                <c:pt idx="347">
                  <c:v>42180</c:v>
                </c:pt>
                <c:pt idx="348">
                  <c:v>42181</c:v>
                </c:pt>
                <c:pt idx="349">
                  <c:v>42184</c:v>
                </c:pt>
                <c:pt idx="350">
                  <c:v>42185</c:v>
                </c:pt>
                <c:pt idx="351">
                  <c:v>42186</c:v>
                </c:pt>
                <c:pt idx="352">
                  <c:v>42187</c:v>
                </c:pt>
                <c:pt idx="353">
                  <c:v>42188</c:v>
                </c:pt>
                <c:pt idx="354">
                  <c:v>42191</c:v>
                </c:pt>
                <c:pt idx="355">
                  <c:v>42192</c:v>
                </c:pt>
                <c:pt idx="356">
                  <c:v>42193</c:v>
                </c:pt>
                <c:pt idx="357">
                  <c:v>42194</c:v>
                </c:pt>
                <c:pt idx="358">
                  <c:v>42195</c:v>
                </c:pt>
                <c:pt idx="359">
                  <c:v>42198</c:v>
                </c:pt>
                <c:pt idx="360">
                  <c:v>42199</c:v>
                </c:pt>
                <c:pt idx="361">
                  <c:v>42200</c:v>
                </c:pt>
                <c:pt idx="362">
                  <c:v>42201</c:v>
                </c:pt>
                <c:pt idx="363">
                  <c:v>42202</c:v>
                </c:pt>
                <c:pt idx="364">
                  <c:v>42205</c:v>
                </c:pt>
                <c:pt idx="365">
                  <c:v>42206</c:v>
                </c:pt>
                <c:pt idx="366">
                  <c:v>42207</c:v>
                </c:pt>
                <c:pt idx="367">
                  <c:v>42208</c:v>
                </c:pt>
                <c:pt idx="368">
                  <c:v>42209</c:v>
                </c:pt>
                <c:pt idx="369">
                  <c:v>42212</c:v>
                </c:pt>
                <c:pt idx="370">
                  <c:v>42213</c:v>
                </c:pt>
                <c:pt idx="371">
                  <c:v>42214</c:v>
                </c:pt>
                <c:pt idx="372">
                  <c:v>42215</c:v>
                </c:pt>
                <c:pt idx="373">
                  <c:v>42216</c:v>
                </c:pt>
                <c:pt idx="374">
                  <c:v>42219</c:v>
                </c:pt>
                <c:pt idx="375">
                  <c:v>42220</c:v>
                </c:pt>
                <c:pt idx="376">
                  <c:v>42221</c:v>
                </c:pt>
                <c:pt idx="377">
                  <c:v>42222</c:v>
                </c:pt>
                <c:pt idx="378">
                  <c:v>42223</c:v>
                </c:pt>
                <c:pt idx="379">
                  <c:v>42226</c:v>
                </c:pt>
                <c:pt idx="380">
                  <c:v>42227</c:v>
                </c:pt>
                <c:pt idx="381">
                  <c:v>42228</c:v>
                </c:pt>
                <c:pt idx="382">
                  <c:v>42229</c:v>
                </c:pt>
                <c:pt idx="383">
                  <c:v>42230</c:v>
                </c:pt>
                <c:pt idx="384">
                  <c:v>42233</c:v>
                </c:pt>
                <c:pt idx="385">
                  <c:v>42234</c:v>
                </c:pt>
                <c:pt idx="386">
                  <c:v>42235</c:v>
                </c:pt>
                <c:pt idx="387">
                  <c:v>42236</c:v>
                </c:pt>
                <c:pt idx="388">
                  <c:v>42237</c:v>
                </c:pt>
                <c:pt idx="389">
                  <c:v>42240</c:v>
                </c:pt>
                <c:pt idx="390">
                  <c:v>42241</c:v>
                </c:pt>
                <c:pt idx="391">
                  <c:v>42242</c:v>
                </c:pt>
                <c:pt idx="392">
                  <c:v>42243</c:v>
                </c:pt>
                <c:pt idx="393">
                  <c:v>42244</c:v>
                </c:pt>
                <c:pt idx="394">
                  <c:v>42247</c:v>
                </c:pt>
                <c:pt idx="395">
                  <c:v>42248</c:v>
                </c:pt>
                <c:pt idx="396">
                  <c:v>42249</c:v>
                </c:pt>
                <c:pt idx="397">
                  <c:v>42250</c:v>
                </c:pt>
                <c:pt idx="398">
                  <c:v>42251</c:v>
                </c:pt>
                <c:pt idx="399">
                  <c:v>42254</c:v>
                </c:pt>
                <c:pt idx="400">
                  <c:v>42255</c:v>
                </c:pt>
                <c:pt idx="401">
                  <c:v>42256</c:v>
                </c:pt>
                <c:pt idx="402">
                  <c:v>42257</c:v>
                </c:pt>
                <c:pt idx="403">
                  <c:v>42258</c:v>
                </c:pt>
                <c:pt idx="404">
                  <c:v>42261</c:v>
                </c:pt>
                <c:pt idx="405">
                  <c:v>42262</c:v>
                </c:pt>
                <c:pt idx="406">
                  <c:v>42263</c:v>
                </c:pt>
                <c:pt idx="407">
                  <c:v>42264</c:v>
                </c:pt>
                <c:pt idx="408">
                  <c:v>42265</c:v>
                </c:pt>
                <c:pt idx="409">
                  <c:v>42268</c:v>
                </c:pt>
                <c:pt idx="410">
                  <c:v>42269</c:v>
                </c:pt>
                <c:pt idx="411">
                  <c:v>42270</c:v>
                </c:pt>
                <c:pt idx="412">
                  <c:v>42271</c:v>
                </c:pt>
                <c:pt idx="413">
                  <c:v>42272</c:v>
                </c:pt>
                <c:pt idx="414">
                  <c:v>42275</c:v>
                </c:pt>
                <c:pt idx="415">
                  <c:v>42276</c:v>
                </c:pt>
                <c:pt idx="416">
                  <c:v>42277</c:v>
                </c:pt>
                <c:pt idx="417">
                  <c:v>42278</c:v>
                </c:pt>
                <c:pt idx="418">
                  <c:v>42279</c:v>
                </c:pt>
                <c:pt idx="419">
                  <c:v>42282</c:v>
                </c:pt>
                <c:pt idx="420">
                  <c:v>42283</c:v>
                </c:pt>
                <c:pt idx="421">
                  <c:v>42284</c:v>
                </c:pt>
                <c:pt idx="422">
                  <c:v>42285</c:v>
                </c:pt>
                <c:pt idx="423">
                  <c:v>42286</c:v>
                </c:pt>
                <c:pt idx="424">
                  <c:v>42289</c:v>
                </c:pt>
                <c:pt idx="425">
                  <c:v>42290</c:v>
                </c:pt>
                <c:pt idx="426">
                  <c:v>42291</c:v>
                </c:pt>
                <c:pt idx="427">
                  <c:v>42292</c:v>
                </c:pt>
                <c:pt idx="428">
                  <c:v>42293</c:v>
                </c:pt>
                <c:pt idx="429">
                  <c:v>42296</c:v>
                </c:pt>
                <c:pt idx="430">
                  <c:v>42297</c:v>
                </c:pt>
                <c:pt idx="431">
                  <c:v>42298</c:v>
                </c:pt>
                <c:pt idx="432">
                  <c:v>42299</c:v>
                </c:pt>
                <c:pt idx="433">
                  <c:v>42300</c:v>
                </c:pt>
                <c:pt idx="434">
                  <c:v>42303</c:v>
                </c:pt>
                <c:pt idx="435">
                  <c:v>42304</c:v>
                </c:pt>
                <c:pt idx="436">
                  <c:v>42305</c:v>
                </c:pt>
                <c:pt idx="437">
                  <c:v>42306</c:v>
                </c:pt>
                <c:pt idx="438">
                  <c:v>42307</c:v>
                </c:pt>
                <c:pt idx="439">
                  <c:v>42310</c:v>
                </c:pt>
                <c:pt idx="440">
                  <c:v>42311</c:v>
                </c:pt>
                <c:pt idx="441">
                  <c:v>42312</c:v>
                </c:pt>
                <c:pt idx="442">
                  <c:v>42313</c:v>
                </c:pt>
                <c:pt idx="443">
                  <c:v>42314</c:v>
                </c:pt>
                <c:pt idx="444">
                  <c:v>42317</c:v>
                </c:pt>
                <c:pt idx="445">
                  <c:v>42318</c:v>
                </c:pt>
                <c:pt idx="446">
                  <c:v>42319</c:v>
                </c:pt>
                <c:pt idx="447">
                  <c:v>42320</c:v>
                </c:pt>
                <c:pt idx="448">
                  <c:v>42321</c:v>
                </c:pt>
                <c:pt idx="449">
                  <c:v>42324</c:v>
                </c:pt>
                <c:pt idx="450">
                  <c:v>42325</c:v>
                </c:pt>
                <c:pt idx="451">
                  <c:v>42326</c:v>
                </c:pt>
                <c:pt idx="452">
                  <c:v>42327</c:v>
                </c:pt>
                <c:pt idx="453">
                  <c:v>42328</c:v>
                </c:pt>
                <c:pt idx="454">
                  <c:v>42331</c:v>
                </c:pt>
                <c:pt idx="455">
                  <c:v>42332</c:v>
                </c:pt>
                <c:pt idx="456">
                  <c:v>42333</c:v>
                </c:pt>
                <c:pt idx="457">
                  <c:v>42334</c:v>
                </c:pt>
                <c:pt idx="458">
                  <c:v>42335</c:v>
                </c:pt>
                <c:pt idx="459">
                  <c:v>42338</c:v>
                </c:pt>
                <c:pt idx="460">
                  <c:v>42339</c:v>
                </c:pt>
                <c:pt idx="461">
                  <c:v>42340</c:v>
                </c:pt>
                <c:pt idx="462">
                  <c:v>42341</c:v>
                </c:pt>
                <c:pt idx="463">
                  <c:v>42342</c:v>
                </c:pt>
                <c:pt idx="464">
                  <c:v>42345</c:v>
                </c:pt>
                <c:pt idx="465">
                  <c:v>42346</c:v>
                </c:pt>
                <c:pt idx="466">
                  <c:v>42347</c:v>
                </c:pt>
                <c:pt idx="467">
                  <c:v>42348</c:v>
                </c:pt>
                <c:pt idx="468">
                  <c:v>42349</c:v>
                </c:pt>
                <c:pt idx="469">
                  <c:v>42352</c:v>
                </c:pt>
                <c:pt idx="470">
                  <c:v>42353</c:v>
                </c:pt>
                <c:pt idx="471">
                  <c:v>42354</c:v>
                </c:pt>
                <c:pt idx="472">
                  <c:v>42355</c:v>
                </c:pt>
                <c:pt idx="473">
                  <c:v>42356</c:v>
                </c:pt>
                <c:pt idx="474">
                  <c:v>42359</c:v>
                </c:pt>
                <c:pt idx="475">
                  <c:v>42360</c:v>
                </c:pt>
                <c:pt idx="476">
                  <c:v>42361</c:v>
                </c:pt>
                <c:pt idx="477">
                  <c:v>42362</c:v>
                </c:pt>
                <c:pt idx="478">
                  <c:v>42363</c:v>
                </c:pt>
                <c:pt idx="479">
                  <c:v>42366</c:v>
                </c:pt>
                <c:pt idx="480">
                  <c:v>42367</c:v>
                </c:pt>
                <c:pt idx="481">
                  <c:v>42368</c:v>
                </c:pt>
                <c:pt idx="482">
                  <c:v>42369</c:v>
                </c:pt>
              </c:numCache>
            </c:numRef>
          </c:cat>
          <c:val>
            <c:numRef>
              <c:f>'Oil Price Data'!$D$30:$D$512</c:f>
              <c:numCache>
                <c:formatCode>General</c:formatCode>
                <c:ptCount val="483"/>
                <c:pt idx="0">
                  <c:v>92.543999999999997</c:v>
                </c:pt>
                <c:pt idx="1">
                  <c:v>92.715000000000003</c:v>
                </c:pt>
                <c:pt idx="2">
                  <c:v>92.936666666666667</c:v>
                </c:pt>
                <c:pt idx="3">
                  <c:v>93.25066666666666</c:v>
                </c:pt>
                <c:pt idx="4">
                  <c:v>93.588999999999984</c:v>
                </c:pt>
                <c:pt idx="5">
                  <c:v>93.965666666666664</c:v>
                </c:pt>
                <c:pt idx="6">
                  <c:v>94.337999999999994</c:v>
                </c:pt>
                <c:pt idx="7">
                  <c:v>94.697333333333333</c:v>
                </c:pt>
                <c:pt idx="8">
                  <c:v>95.055666666666667</c:v>
                </c:pt>
                <c:pt idx="9">
                  <c:v>95.414999999999992</c:v>
                </c:pt>
                <c:pt idx="10">
                  <c:v>95.711666666666659</c:v>
                </c:pt>
                <c:pt idx="11">
                  <c:v>96.022999999999982</c:v>
                </c:pt>
                <c:pt idx="12">
                  <c:v>96.402333333333317</c:v>
                </c:pt>
                <c:pt idx="13">
                  <c:v>96.706666666666663</c:v>
                </c:pt>
                <c:pt idx="14">
                  <c:v>96.88666666666667</c:v>
                </c:pt>
                <c:pt idx="15">
                  <c:v>97.039666666666662</c:v>
                </c:pt>
                <c:pt idx="16">
                  <c:v>97.24499999999999</c:v>
                </c:pt>
                <c:pt idx="17">
                  <c:v>97.430666666666667</c:v>
                </c:pt>
                <c:pt idx="18">
                  <c:v>97.524000000000015</c:v>
                </c:pt>
                <c:pt idx="19">
                  <c:v>97.555666666666681</c:v>
                </c:pt>
                <c:pt idx="20">
                  <c:v>97.566333333333361</c:v>
                </c:pt>
                <c:pt idx="21">
                  <c:v>97.622333333333344</c:v>
                </c:pt>
                <c:pt idx="22">
                  <c:v>97.688666666666677</c:v>
                </c:pt>
                <c:pt idx="23">
                  <c:v>97.783333333333346</c:v>
                </c:pt>
                <c:pt idx="24">
                  <c:v>97.893666666666661</c:v>
                </c:pt>
                <c:pt idx="25">
                  <c:v>97.954999999999984</c:v>
                </c:pt>
                <c:pt idx="26">
                  <c:v>97.954666666666668</c:v>
                </c:pt>
                <c:pt idx="27">
                  <c:v>97.952333333333343</c:v>
                </c:pt>
                <c:pt idx="28">
                  <c:v>97.942333333333323</c:v>
                </c:pt>
                <c:pt idx="29">
                  <c:v>97.949999999999989</c:v>
                </c:pt>
                <c:pt idx="30">
                  <c:v>97.982666666666645</c:v>
                </c:pt>
                <c:pt idx="31">
                  <c:v>98.03</c:v>
                </c:pt>
                <c:pt idx="32">
                  <c:v>97.99766666666666</c:v>
                </c:pt>
                <c:pt idx="33">
                  <c:v>97.872000000000014</c:v>
                </c:pt>
                <c:pt idx="34">
                  <c:v>97.75200000000001</c:v>
                </c:pt>
                <c:pt idx="35">
                  <c:v>97.677333333333337</c:v>
                </c:pt>
                <c:pt idx="36">
                  <c:v>97.61033333333333</c:v>
                </c:pt>
                <c:pt idx="37">
                  <c:v>97.551333333333332</c:v>
                </c:pt>
                <c:pt idx="38">
                  <c:v>97.539333333333332</c:v>
                </c:pt>
                <c:pt idx="39">
                  <c:v>97.568333333333342</c:v>
                </c:pt>
                <c:pt idx="40">
                  <c:v>97.584666666666664</c:v>
                </c:pt>
                <c:pt idx="41">
                  <c:v>97.529333333333327</c:v>
                </c:pt>
                <c:pt idx="42">
                  <c:v>97.542999999999992</c:v>
                </c:pt>
                <c:pt idx="43">
                  <c:v>97.60799999999999</c:v>
                </c:pt>
                <c:pt idx="44">
                  <c:v>97.670999999999992</c:v>
                </c:pt>
                <c:pt idx="45">
                  <c:v>97.721333333333334</c:v>
                </c:pt>
                <c:pt idx="46">
                  <c:v>97.82</c:v>
                </c:pt>
                <c:pt idx="47">
                  <c:v>97.866666666666646</c:v>
                </c:pt>
                <c:pt idx="48">
                  <c:v>97.97266666666664</c:v>
                </c:pt>
                <c:pt idx="49">
                  <c:v>98.093666666666635</c:v>
                </c:pt>
                <c:pt idx="50">
                  <c:v>98.147666666666652</c:v>
                </c:pt>
                <c:pt idx="51">
                  <c:v>98.237666666666655</c:v>
                </c:pt>
                <c:pt idx="52">
                  <c:v>98.286999999999978</c:v>
                </c:pt>
                <c:pt idx="53">
                  <c:v>98.265666666666675</c:v>
                </c:pt>
                <c:pt idx="54">
                  <c:v>98.266000000000005</c:v>
                </c:pt>
                <c:pt idx="55">
                  <c:v>98.269999999999982</c:v>
                </c:pt>
                <c:pt idx="56">
                  <c:v>98.259666666666661</c:v>
                </c:pt>
                <c:pt idx="57">
                  <c:v>98.264666666666656</c:v>
                </c:pt>
                <c:pt idx="58">
                  <c:v>98.279666666666671</c:v>
                </c:pt>
                <c:pt idx="59">
                  <c:v>98.255333333333326</c:v>
                </c:pt>
                <c:pt idx="60">
                  <c:v>98.208333333333329</c:v>
                </c:pt>
                <c:pt idx="61">
                  <c:v>98.185666666666663</c:v>
                </c:pt>
                <c:pt idx="62">
                  <c:v>98.262999999999977</c:v>
                </c:pt>
                <c:pt idx="63">
                  <c:v>98.36399999999999</c:v>
                </c:pt>
                <c:pt idx="64">
                  <c:v>98.412333333333308</c:v>
                </c:pt>
                <c:pt idx="65">
                  <c:v>98.450666666666663</c:v>
                </c:pt>
                <c:pt idx="66">
                  <c:v>98.534666666666666</c:v>
                </c:pt>
                <c:pt idx="67">
                  <c:v>98.542333333333332</c:v>
                </c:pt>
                <c:pt idx="68">
                  <c:v>98.567666666666653</c:v>
                </c:pt>
                <c:pt idx="69">
                  <c:v>98.589666666666659</c:v>
                </c:pt>
                <c:pt idx="70">
                  <c:v>98.634</c:v>
                </c:pt>
                <c:pt idx="71">
                  <c:v>98.658333333333331</c:v>
                </c:pt>
                <c:pt idx="72">
                  <c:v>98.647333333333336</c:v>
                </c:pt>
                <c:pt idx="73">
                  <c:v>98.665666666666695</c:v>
                </c:pt>
                <c:pt idx="74">
                  <c:v>98.634666666666689</c:v>
                </c:pt>
                <c:pt idx="75">
                  <c:v>98.592000000000041</c:v>
                </c:pt>
                <c:pt idx="76">
                  <c:v>98.647000000000034</c:v>
                </c:pt>
                <c:pt idx="77">
                  <c:v>98.707000000000036</c:v>
                </c:pt>
                <c:pt idx="78">
                  <c:v>98.739333333333363</c:v>
                </c:pt>
                <c:pt idx="79">
                  <c:v>98.821666666666687</c:v>
                </c:pt>
                <c:pt idx="80">
                  <c:v>98.953666666666692</c:v>
                </c:pt>
                <c:pt idx="81">
                  <c:v>99.069000000000017</c:v>
                </c:pt>
                <c:pt idx="82">
                  <c:v>99.234666666666683</c:v>
                </c:pt>
                <c:pt idx="83">
                  <c:v>99.484999999999999</c:v>
                </c:pt>
                <c:pt idx="84">
                  <c:v>99.731666666666655</c:v>
                </c:pt>
                <c:pt idx="85">
                  <c:v>99.991</c:v>
                </c:pt>
                <c:pt idx="86">
                  <c:v>100.229</c:v>
                </c:pt>
                <c:pt idx="87">
                  <c:v>100.41499999999996</c:v>
                </c:pt>
                <c:pt idx="88">
                  <c:v>100.63366666666664</c:v>
                </c:pt>
                <c:pt idx="89">
                  <c:v>100.88799999999996</c:v>
                </c:pt>
                <c:pt idx="90">
                  <c:v>101.08599999999997</c:v>
                </c:pt>
                <c:pt idx="91">
                  <c:v>101.24033333333328</c:v>
                </c:pt>
                <c:pt idx="92">
                  <c:v>101.38733333333329</c:v>
                </c:pt>
                <c:pt idx="93">
                  <c:v>101.54566666666662</c:v>
                </c:pt>
                <c:pt idx="94">
                  <c:v>101.68399999999997</c:v>
                </c:pt>
                <c:pt idx="95">
                  <c:v>101.78799999999997</c:v>
                </c:pt>
                <c:pt idx="96">
                  <c:v>101.89666666666666</c:v>
                </c:pt>
                <c:pt idx="97">
                  <c:v>101.92566666666666</c:v>
                </c:pt>
                <c:pt idx="98">
                  <c:v>101.94999999999999</c:v>
                </c:pt>
                <c:pt idx="99">
                  <c:v>101.92266666666666</c:v>
                </c:pt>
                <c:pt idx="100">
                  <c:v>101.89866666666667</c:v>
                </c:pt>
                <c:pt idx="101">
                  <c:v>101.884</c:v>
                </c:pt>
                <c:pt idx="102">
                  <c:v>101.86233333333332</c:v>
                </c:pt>
                <c:pt idx="103">
                  <c:v>101.79833333333335</c:v>
                </c:pt>
                <c:pt idx="104">
                  <c:v>101.75366666666667</c:v>
                </c:pt>
                <c:pt idx="105">
                  <c:v>101.661</c:v>
                </c:pt>
                <c:pt idx="106">
                  <c:v>101.61466666666666</c:v>
                </c:pt>
                <c:pt idx="107">
                  <c:v>101.63700000000001</c:v>
                </c:pt>
                <c:pt idx="108">
                  <c:v>101.654</c:v>
                </c:pt>
                <c:pt idx="109">
                  <c:v>101.66233333333335</c:v>
                </c:pt>
                <c:pt idx="110">
                  <c:v>101.64800000000001</c:v>
                </c:pt>
                <c:pt idx="111">
                  <c:v>101.60700000000001</c:v>
                </c:pt>
                <c:pt idx="112">
                  <c:v>101.45900000000002</c:v>
                </c:pt>
                <c:pt idx="113">
                  <c:v>101.38366666666667</c:v>
                </c:pt>
                <c:pt idx="114">
                  <c:v>101.32233333333335</c:v>
                </c:pt>
                <c:pt idx="115">
                  <c:v>101.25433333333334</c:v>
                </c:pt>
                <c:pt idx="116">
                  <c:v>101.176</c:v>
                </c:pt>
                <c:pt idx="117">
                  <c:v>100.88100000000001</c:v>
                </c:pt>
                <c:pt idx="118">
                  <c:v>100.54466666666666</c:v>
                </c:pt>
                <c:pt idx="119">
                  <c:v>100.259</c:v>
                </c:pt>
                <c:pt idx="120">
                  <c:v>99.949000000000012</c:v>
                </c:pt>
                <c:pt idx="121">
                  <c:v>99.611999999999995</c:v>
                </c:pt>
                <c:pt idx="122">
                  <c:v>99.306999999999988</c:v>
                </c:pt>
                <c:pt idx="123">
                  <c:v>99.011999999999986</c:v>
                </c:pt>
                <c:pt idx="124">
                  <c:v>98.746000000000024</c:v>
                </c:pt>
                <c:pt idx="125">
                  <c:v>98.456000000000031</c:v>
                </c:pt>
                <c:pt idx="126">
                  <c:v>98.202333333333357</c:v>
                </c:pt>
                <c:pt idx="127">
                  <c:v>97.895000000000024</c:v>
                </c:pt>
                <c:pt idx="128">
                  <c:v>97.665333333333365</c:v>
                </c:pt>
                <c:pt idx="129">
                  <c:v>97.411333333333374</c:v>
                </c:pt>
                <c:pt idx="130">
                  <c:v>97.125333333333359</c:v>
                </c:pt>
                <c:pt idx="131">
                  <c:v>96.885000000000019</c:v>
                </c:pt>
                <c:pt idx="132">
                  <c:v>96.634666666666661</c:v>
                </c:pt>
                <c:pt idx="133">
                  <c:v>96.364000000000004</c:v>
                </c:pt>
                <c:pt idx="134">
                  <c:v>96.191666666666649</c:v>
                </c:pt>
                <c:pt idx="135">
                  <c:v>95.98833333333333</c:v>
                </c:pt>
                <c:pt idx="136">
                  <c:v>95.720999999999989</c:v>
                </c:pt>
                <c:pt idx="137">
                  <c:v>95.474666666666664</c:v>
                </c:pt>
                <c:pt idx="138">
                  <c:v>95.225333333333339</c:v>
                </c:pt>
                <c:pt idx="139">
                  <c:v>94.836333333333329</c:v>
                </c:pt>
                <c:pt idx="140">
                  <c:v>94.559333333333342</c:v>
                </c:pt>
                <c:pt idx="141">
                  <c:v>94.28433333333335</c:v>
                </c:pt>
                <c:pt idx="142">
                  <c:v>93.887333333333359</c:v>
                </c:pt>
                <c:pt idx="143">
                  <c:v>93.452666666666673</c:v>
                </c:pt>
                <c:pt idx="144">
                  <c:v>93.046666666666681</c:v>
                </c:pt>
                <c:pt idx="145">
                  <c:v>92.627333333333354</c:v>
                </c:pt>
                <c:pt idx="146">
                  <c:v>92.449333333333328</c:v>
                </c:pt>
                <c:pt idx="147">
                  <c:v>92.259999999999991</c:v>
                </c:pt>
                <c:pt idx="148">
                  <c:v>92.08</c:v>
                </c:pt>
                <c:pt idx="149">
                  <c:v>91.998999999999995</c:v>
                </c:pt>
                <c:pt idx="150">
                  <c:v>91.912333333333308</c:v>
                </c:pt>
                <c:pt idx="151">
                  <c:v>91.77</c:v>
                </c:pt>
                <c:pt idx="152">
                  <c:v>91.597333333333324</c:v>
                </c:pt>
                <c:pt idx="153">
                  <c:v>91.376333333333335</c:v>
                </c:pt>
                <c:pt idx="154">
                  <c:v>91.182666666666677</c:v>
                </c:pt>
                <c:pt idx="155">
                  <c:v>91.050333333333342</c:v>
                </c:pt>
                <c:pt idx="156">
                  <c:v>90.985333333333344</c:v>
                </c:pt>
                <c:pt idx="157">
                  <c:v>90.927000000000035</c:v>
                </c:pt>
                <c:pt idx="158">
                  <c:v>90.863333333333358</c:v>
                </c:pt>
                <c:pt idx="159">
                  <c:v>90.757333333333364</c:v>
                </c:pt>
                <c:pt idx="160">
                  <c:v>90.568666666666687</c:v>
                </c:pt>
                <c:pt idx="161">
                  <c:v>90.470333333333357</c:v>
                </c:pt>
                <c:pt idx="162">
                  <c:v>90.342000000000027</c:v>
                </c:pt>
                <c:pt idx="163">
                  <c:v>90.173333333333346</c:v>
                </c:pt>
                <c:pt idx="164">
                  <c:v>89.943666666666658</c:v>
                </c:pt>
                <c:pt idx="165">
                  <c:v>89.659333333333322</c:v>
                </c:pt>
                <c:pt idx="166">
                  <c:v>89.303333333333313</c:v>
                </c:pt>
                <c:pt idx="167">
                  <c:v>88.903666666666652</c:v>
                </c:pt>
                <c:pt idx="168">
                  <c:v>88.663999999999987</c:v>
                </c:pt>
                <c:pt idx="169">
                  <c:v>88.204666666666668</c:v>
                </c:pt>
                <c:pt idx="170">
                  <c:v>87.781666666666666</c:v>
                </c:pt>
                <c:pt idx="171">
                  <c:v>87.415333333333336</c:v>
                </c:pt>
                <c:pt idx="172">
                  <c:v>87.087333333333333</c:v>
                </c:pt>
                <c:pt idx="173">
                  <c:v>86.755000000000024</c:v>
                </c:pt>
                <c:pt idx="174">
                  <c:v>86.473000000000013</c:v>
                </c:pt>
                <c:pt idx="175">
                  <c:v>86.060666666666677</c:v>
                </c:pt>
                <c:pt idx="176">
                  <c:v>85.748333333333349</c:v>
                </c:pt>
                <c:pt idx="177">
                  <c:v>85.362000000000009</c:v>
                </c:pt>
                <c:pt idx="178">
                  <c:v>84.907000000000011</c:v>
                </c:pt>
                <c:pt idx="179">
                  <c:v>84.474666666666678</c:v>
                </c:pt>
                <c:pt idx="180">
                  <c:v>84.114000000000004</c:v>
                </c:pt>
                <c:pt idx="181">
                  <c:v>83.734999999999999</c:v>
                </c:pt>
                <c:pt idx="182">
                  <c:v>83.370666666666679</c:v>
                </c:pt>
                <c:pt idx="183">
                  <c:v>82.944666666666677</c:v>
                </c:pt>
                <c:pt idx="184">
                  <c:v>82.396333333333331</c:v>
                </c:pt>
                <c:pt idx="185">
                  <c:v>81.900333333333322</c:v>
                </c:pt>
                <c:pt idx="186">
                  <c:v>81.310999999999979</c:v>
                </c:pt>
                <c:pt idx="187">
                  <c:v>80.783666666666662</c:v>
                </c:pt>
                <c:pt idx="188">
                  <c:v>80.325666666666649</c:v>
                </c:pt>
                <c:pt idx="189">
                  <c:v>79.895999999999987</c:v>
                </c:pt>
                <c:pt idx="190">
                  <c:v>79.433999999999983</c:v>
                </c:pt>
                <c:pt idx="191">
                  <c:v>78.912999999999997</c:v>
                </c:pt>
                <c:pt idx="192">
                  <c:v>78.432333333333332</c:v>
                </c:pt>
                <c:pt idx="193">
                  <c:v>77.990666666666655</c:v>
                </c:pt>
                <c:pt idx="194">
                  <c:v>77.566000000000003</c:v>
                </c:pt>
                <c:pt idx="195">
                  <c:v>77.192333333333337</c:v>
                </c:pt>
                <c:pt idx="196">
                  <c:v>76.851000000000042</c:v>
                </c:pt>
                <c:pt idx="197">
                  <c:v>76.54400000000004</c:v>
                </c:pt>
                <c:pt idx="198">
                  <c:v>76.344666666666669</c:v>
                </c:pt>
                <c:pt idx="199">
                  <c:v>76.085333333333352</c:v>
                </c:pt>
                <c:pt idx="200">
                  <c:v>75.797666666666657</c:v>
                </c:pt>
                <c:pt idx="201">
                  <c:v>75.235666666666674</c:v>
                </c:pt>
                <c:pt idx="202">
                  <c:v>74.776333333333341</c:v>
                </c:pt>
                <c:pt idx="203">
                  <c:v>74.234333333333339</c:v>
                </c:pt>
                <c:pt idx="204">
                  <c:v>73.793666666666681</c:v>
                </c:pt>
                <c:pt idx="205">
                  <c:v>73.25766666666668</c:v>
                </c:pt>
                <c:pt idx="206">
                  <c:v>72.745000000000019</c:v>
                </c:pt>
                <c:pt idx="207">
                  <c:v>72.140666666666675</c:v>
                </c:pt>
                <c:pt idx="208">
                  <c:v>71.553333333333327</c:v>
                </c:pt>
                <c:pt idx="209">
                  <c:v>70.844666666666669</c:v>
                </c:pt>
                <c:pt idx="210">
                  <c:v>70.143000000000015</c:v>
                </c:pt>
                <c:pt idx="211">
                  <c:v>69.385666666666665</c:v>
                </c:pt>
                <c:pt idx="212">
                  <c:v>68.625333333333344</c:v>
                </c:pt>
                <c:pt idx="213">
                  <c:v>67.919333333333327</c:v>
                </c:pt>
                <c:pt idx="214">
                  <c:v>67.176666666666677</c:v>
                </c:pt>
                <c:pt idx="215">
                  <c:v>66.387</c:v>
                </c:pt>
                <c:pt idx="216">
                  <c:v>65.660333333333341</c:v>
                </c:pt>
                <c:pt idx="217">
                  <c:v>64.921000000000006</c:v>
                </c:pt>
                <c:pt idx="218">
                  <c:v>64.218666666666678</c:v>
                </c:pt>
                <c:pt idx="219">
                  <c:v>63.503333333333352</c:v>
                </c:pt>
                <c:pt idx="220">
                  <c:v>62.852000000000011</c:v>
                </c:pt>
                <c:pt idx="221">
                  <c:v>62.103666666666669</c:v>
                </c:pt>
                <c:pt idx="222">
                  <c:v>61.387000000000015</c:v>
                </c:pt>
                <c:pt idx="223">
                  <c:v>60.683666666666674</c:v>
                </c:pt>
                <c:pt idx="224">
                  <c:v>59.980333333333341</c:v>
                </c:pt>
                <c:pt idx="225">
                  <c:v>59.216666666666683</c:v>
                </c:pt>
                <c:pt idx="226">
                  <c:v>58.334333333333348</c:v>
                </c:pt>
                <c:pt idx="227">
                  <c:v>57.409000000000006</c:v>
                </c:pt>
                <c:pt idx="228">
                  <c:v>56.564000000000007</c:v>
                </c:pt>
                <c:pt idx="229">
                  <c:v>55.734000000000009</c:v>
                </c:pt>
                <c:pt idx="230">
                  <c:v>55.147666666666666</c:v>
                </c:pt>
                <c:pt idx="231">
                  <c:v>54.383666666666663</c:v>
                </c:pt>
                <c:pt idx="232">
                  <c:v>53.681333333333335</c:v>
                </c:pt>
                <c:pt idx="233">
                  <c:v>53.054333333333339</c:v>
                </c:pt>
                <c:pt idx="234">
                  <c:v>52.37566666666666</c:v>
                </c:pt>
                <c:pt idx="235">
                  <c:v>51.795666666666662</c:v>
                </c:pt>
                <c:pt idx="236">
                  <c:v>51.250999999999998</c:v>
                </c:pt>
                <c:pt idx="237">
                  <c:v>50.721333333333327</c:v>
                </c:pt>
                <c:pt idx="238">
                  <c:v>50.219333333333331</c:v>
                </c:pt>
                <c:pt idx="239">
                  <c:v>49.727666666666657</c:v>
                </c:pt>
                <c:pt idx="240">
                  <c:v>49.293999999999997</c:v>
                </c:pt>
                <c:pt idx="241">
                  <c:v>48.956666666666663</c:v>
                </c:pt>
                <c:pt idx="242">
                  <c:v>48.560333333333318</c:v>
                </c:pt>
                <c:pt idx="243">
                  <c:v>48.149999999999984</c:v>
                </c:pt>
                <c:pt idx="244">
                  <c:v>47.936999999999983</c:v>
                </c:pt>
                <c:pt idx="245">
                  <c:v>47.681666666666651</c:v>
                </c:pt>
                <c:pt idx="246">
                  <c:v>47.607999999999983</c:v>
                </c:pt>
                <c:pt idx="247">
                  <c:v>47.330333333333321</c:v>
                </c:pt>
                <c:pt idx="248">
                  <c:v>47.156333333333322</c:v>
                </c:pt>
                <c:pt idx="249">
                  <c:v>47.058666666666667</c:v>
                </c:pt>
                <c:pt idx="250">
                  <c:v>47.042999999999999</c:v>
                </c:pt>
                <c:pt idx="251">
                  <c:v>46.907000000000004</c:v>
                </c:pt>
                <c:pt idx="252">
                  <c:v>46.751999999999995</c:v>
                </c:pt>
                <c:pt idx="253">
                  <c:v>46.676000000000009</c:v>
                </c:pt>
                <c:pt idx="254">
                  <c:v>46.673999999999999</c:v>
                </c:pt>
                <c:pt idx="255">
                  <c:v>46.791000000000004</c:v>
                </c:pt>
                <c:pt idx="256">
                  <c:v>46.929333333333339</c:v>
                </c:pt>
                <c:pt idx="257">
                  <c:v>47.010333333333328</c:v>
                </c:pt>
                <c:pt idx="258">
                  <c:v>47.048666666666676</c:v>
                </c:pt>
                <c:pt idx="259">
                  <c:v>47.089000000000006</c:v>
                </c:pt>
                <c:pt idx="260">
                  <c:v>47.169666666666664</c:v>
                </c:pt>
                <c:pt idx="261">
                  <c:v>47.313999999999993</c:v>
                </c:pt>
                <c:pt idx="262">
                  <c:v>47.285999999999994</c:v>
                </c:pt>
                <c:pt idx="263">
                  <c:v>47.401666666666664</c:v>
                </c:pt>
                <c:pt idx="264">
                  <c:v>47.438333333333325</c:v>
                </c:pt>
                <c:pt idx="265">
                  <c:v>47.559666666666665</c:v>
                </c:pt>
                <c:pt idx="266">
                  <c:v>47.682333333333325</c:v>
                </c:pt>
                <c:pt idx="267">
                  <c:v>47.843333333333334</c:v>
                </c:pt>
                <c:pt idx="268">
                  <c:v>47.988333333333323</c:v>
                </c:pt>
                <c:pt idx="269">
                  <c:v>48.159999999999989</c:v>
                </c:pt>
                <c:pt idx="270">
                  <c:v>48.245999999999995</c:v>
                </c:pt>
                <c:pt idx="271">
                  <c:v>48.37866666666666</c:v>
                </c:pt>
                <c:pt idx="272">
                  <c:v>48.478666666666662</c:v>
                </c:pt>
                <c:pt idx="273">
                  <c:v>48.381666666666668</c:v>
                </c:pt>
                <c:pt idx="274">
                  <c:v>48.204333333333338</c:v>
                </c:pt>
                <c:pt idx="275">
                  <c:v>47.882666666666665</c:v>
                </c:pt>
                <c:pt idx="276">
                  <c:v>47.755333333333347</c:v>
                </c:pt>
                <c:pt idx="277">
                  <c:v>47.540000000000006</c:v>
                </c:pt>
                <c:pt idx="278">
                  <c:v>47.351333333333336</c:v>
                </c:pt>
                <c:pt idx="279">
                  <c:v>47.165000000000006</c:v>
                </c:pt>
                <c:pt idx="280">
                  <c:v>47.064000000000007</c:v>
                </c:pt>
                <c:pt idx="281">
                  <c:v>47.062333333333342</c:v>
                </c:pt>
                <c:pt idx="282">
                  <c:v>47.070333333333345</c:v>
                </c:pt>
                <c:pt idx="283">
                  <c:v>46.942666666666668</c:v>
                </c:pt>
                <c:pt idx="284">
                  <c:v>46.779333333333348</c:v>
                </c:pt>
                <c:pt idx="285">
                  <c:v>46.632333333333342</c:v>
                </c:pt>
                <c:pt idx="286">
                  <c:v>46.599000000000004</c:v>
                </c:pt>
                <c:pt idx="287">
                  <c:v>46.571666666666673</c:v>
                </c:pt>
                <c:pt idx="288">
                  <c:v>46.557333333333332</c:v>
                </c:pt>
                <c:pt idx="289">
                  <c:v>46.67733333333333</c:v>
                </c:pt>
                <c:pt idx="290">
                  <c:v>46.800666666666665</c:v>
                </c:pt>
                <c:pt idx="291">
                  <c:v>46.893666666666675</c:v>
                </c:pt>
                <c:pt idx="292">
                  <c:v>46.925333333333334</c:v>
                </c:pt>
                <c:pt idx="293">
                  <c:v>46.993333333333339</c:v>
                </c:pt>
                <c:pt idx="294">
                  <c:v>47.044000000000004</c:v>
                </c:pt>
                <c:pt idx="295">
                  <c:v>47.103000000000002</c:v>
                </c:pt>
                <c:pt idx="296">
                  <c:v>47.286000000000008</c:v>
                </c:pt>
                <c:pt idx="297">
                  <c:v>47.522000000000006</c:v>
                </c:pt>
                <c:pt idx="298">
                  <c:v>47.714000000000013</c:v>
                </c:pt>
                <c:pt idx="299">
                  <c:v>47.979000000000006</c:v>
                </c:pt>
                <c:pt idx="300">
                  <c:v>48.229666666666667</c:v>
                </c:pt>
                <c:pt idx="301">
                  <c:v>48.531333333333329</c:v>
                </c:pt>
                <c:pt idx="302">
                  <c:v>48.921666666666667</c:v>
                </c:pt>
                <c:pt idx="303">
                  <c:v>49.323333333333338</c:v>
                </c:pt>
                <c:pt idx="304">
                  <c:v>49.729000000000006</c:v>
                </c:pt>
                <c:pt idx="305">
                  <c:v>50.142999999999994</c:v>
                </c:pt>
                <c:pt idx="306">
                  <c:v>50.627333333333326</c:v>
                </c:pt>
                <c:pt idx="307">
                  <c:v>51.081333333333319</c:v>
                </c:pt>
                <c:pt idx="308">
                  <c:v>51.471333333333313</c:v>
                </c:pt>
                <c:pt idx="309">
                  <c:v>51.867666666666658</c:v>
                </c:pt>
                <c:pt idx="310">
                  <c:v>52.255333333333326</c:v>
                </c:pt>
                <c:pt idx="311">
                  <c:v>52.57266666666667</c:v>
                </c:pt>
                <c:pt idx="312">
                  <c:v>52.911333333333332</c:v>
                </c:pt>
                <c:pt idx="313">
                  <c:v>53.269666666666673</c:v>
                </c:pt>
                <c:pt idx="314">
                  <c:v>53.653333333333336</c:v>
                </c:pt>
                <c:pt idx="315">
                  <c:v>54.006666666666675</c:v>
                </c:pt>
                <c:pt idx="316">
                  <c:v>54.385666666666673</c:v>
                </c:pt>
                <c:pt idx="317">
                  <c:v>54.744333333333337</c:v>
                </c:pt>
                <c:pt idx="318">
                  <c:v>54.999333333333347</c:v>
                </c:pt>
                <c:pt idx="319">
                  <c:v>55.182333333333347</c:v>
                </c:pt>
                <c:pt idx="320">
                  <c:v>55.411000000000008</c:v>
                </c:pt>
                <c:pt idx="321">
                  <c:v>55.683333333333344</c:v>
                </c:pt>
                <c:pt idx="322">
                  <c:v>55.968333333333348</c:v>
                </c:pt>
                <c:pt idx="323">
                  <c:v>56.199333333333342</c:v>
                </c:pt>
                <c:pt idx="324">
                  <c:v>56.38533333333335</c:v>
                </c:pt>
                <c:pt idx="325">
                  <c:v>56.420000000000009</c:v>
                </c:pt>
                <c:pt idx="326">
                  <c:v>56.44733333333334</c:v>
                </c:pt>
                <c:pt idx="327">
                  <c:v>56.51333333333335</c:v>
                </c:pt>
                <c:pt idx="328">
                  <c:v>56.642666666666678</c:v>
                </c:pt>
                <c:pt idx="329">
                  <c:v>56.798000000000009</c:v>
                </c:pt>
                <c:pt idx="330">
                  <c:v>56.969000000000015</c:v>
                </c:pt>
                <c:pt idx="331">
                  <c:v>57.07166666666668</c:v>
                </c:pt>
                <c:pt idx="332">
                  <c:v>57.13900000000001</c:v>
                </c:pt>
                <c:pt idx="333">
                  <c:v>57.257333333333342</c:v>
                </c:pt>
                <c:pt idx="334">
                  <c:v>57.294000000000004</c:v>
                </c:pt>
                <c:pt idx="335">
                  <c:v>57.347333333333346</c:v>
                </c:pt>
                <c:pt idx="336">
                  <c:v>57.405333333333338</c:v>
                </c:pt>
                <c:pt idx="337">
                  <c:v>57.460000000000008</c:v>
                </c:pt>
                <c:pt idx="338">
                  <c:v>57.494666666666667</c:v>
                </c:pt>
                <c:pt idx="339">
                  <c:v>57.466333333333324</c:v>
                </c:pt>
                <c:pt idx="340">
                  <c:v>57.435666666666663</c:v>
                </c:pt>
                <c:pt idx="341">
                  <c:v>57.465666666666671</c:v>
                </c:pt>
                <c:pt idx="342">
                  <c:v>57.499000000000002</c:v>
                </c:pt>
                <c:pt idx="343">
                  <c:v>57.511999999999993</c:v>
                </c:pt>
                <c:pt idx="344">
                  <c:v>57.488333333333337</c:v>
                </c:pt>
                <c:pt idx="345">
                  <c:v>57.506666666666668</c:v>
                </c:pt>
                <c:pt idx="346">
                  <c:v>57.510666666666658</c:v>
                </c:pt>
                <c:pt idx="347">
                  <c:v>57.505999999999993</c:v>
                </c:pt>
                <c:pt idx="348">
                  <c:v>57.504999999999995</c:v>
                </c:pt>
                <c:pt idx="349">
                  <c:v>57.539666666666662</c:v>
                </c:pt>
                <c:pt idx="350">
                  <c:v>57.557000000000002</c:v>
                </c:pt>
                <c:pt idx="351">
                  <c:v>57.448999999999998</c:v>
                </c:pt>
                <c:pt idx="352">
                  <c:v>57.384</c:v>
                </c:pt>
                <c:pt idx="353">
                  <c:v>57.318999999999996</c:v>
                </c:pt>
                <c:pt idx="354">
                  <c:v>57.158666666666669</c:v>
                </c:pt>
                <c:pt idx="355">
                  <c:v>56.986000000000004</c:v>
                </c:pt>
                <c:pt idx="356">
                  <c:v>56.783333333333331</c:v>
                </c:pt>
                <c:pt idx="357">
                  <c:v>56.533666666666662</c:v>
                </c:pt>
                <c:pt idx="358">
                  <c:v>56.283666666666662</c:v>
                </c:pt>
                <c:pt idx="359">
                  <c:v>55.98</c:v>
                </c:pt>
                <c:pt idx="360">
                  <c:v>55.759333333333331</c:v>
                </c:pt>
                <c:pt idx="361">
                  <c:v>55.539333333333339</c:v>
                </c:pt>
                <c:pt idx="362">
                  <c:v>55.265666666666668</c:v>
                </c:pt>
                <c:pt idx="363">
                  <c:v>55.023333333333341</c:v>
                </c:pt>
                <c:pt idx="364">
                  <c:v>54.688666666666663</c:v>
                </c:pt>
                <c:pt idx="365">
                  <c:v>54.329666666666661</c:v>
                </c:pt>
                <c:pt idx="366">
                  <c:v>53.947333333333326</c:v>
                </c:pt>
                <c:pt idx="367">
                  <c:v>53.55233333333333</c:v>
                </c:pt>
                <c:pt idx="368">
                  <c:v>53.167333333333332</c:v>
                </c:pt>
                <c:pt idx="369">
                  <c:v>52.739333333333335</c:v>
                </c:pt>
                <c:pt idx="370">
                  <c:v>52.341999999999999</c:v>
                </c:pt>
                <c:pt idx="371">
                  <c:v>51.954000000000001</c:v>
                </c:pt>
                <c:pt idx="372">
                  <c:v>51.584333333333326</c:v>
                </c:pt>
                <c:pt idx="373">
                  <c:v>51.154333333333319</c:v>
                </c:pt>
                <c:pt idx="374">
                  <c:v>50.627666666666656</c:v>
                </c:pt>
                <c:pt idx="375">
                  <c:v>50.152333333333324</c:v>
                </c:pt>
                <c:pt idx="376">
                  <c:v>49.670333333333339</c:v>
                </c:pt>
                <c:pt idx="377">
                  <c:v>49.17966666666667</c:v>
                </c:pt>
                <c:pt idx="378">
                  <c:v>48.697333333333326</c:v>
                </c:pt>
                <c:pt idx="379">
                  <c:v>48.212666666666664</c:v>
                </c:pt>
                <c:pt idx="380">
                  <c:v>47.751666666666665</c:v>
                </c:pt>
                <c:pt idx="381">
                  <c:v>47.294666666666664</c:v>
                </c:pt>
                <c:pt idx="382">
                  <c:v>46.806000000000004</c:v>
                </c:pt>
                <c:pt idx="383">
                  <c:v>46.471666666666664</c:v>
                </c:pt>
                <c:pt idx="384">
                  <c:v>46.125</c:v>
                </c:pt>
                <c:pt idx="385">
                  <c:v>45.823999999999991</c:v>
                </c:pt>
                <c:pt idx="386">
                  <c:v>45.423666666666662</c:v>
                </c:pt>
                <c:pt idx="387">
                  <c:v>45.032333333333327</c:v>
                </c:pt>
                <c:pt idx="388">
                  <c:v>44.640999999999991</c:v>
                </c:pt>
                <c:pt idx="389">
                  <c:v>44.146666666666675</c:v>
                </c:pt>
                <c:pt idx="390">
                  <c:v>43.738333333333337</c:v>
                </c:pt>
                <c:pt idx="391">
                  <c:v>43.325000000000003</c:v>
                </c:pt>
                <c:pt idx="392">
                  <c:v>43.044666666666664</c:v>
                </c:pt>
                <c:pt idx="393">
                  <c:v>42.884000000000007</c:v>
                </c:pt>
                <c:pt idx="394">
                  <c:v>42.837666666666671</c:v>
                </c:pt>
                <c:pt idx="395">
                  <c:v>42.708000000000006</c:v>
                </c:pt>
                <c:pt idx="396">
                  <c:v>42.647666666666673</c:v>
                </c:pt>
                <c:pt idx="397">
                  <c:v>42.606666666666669</c:v>
                </c:pt>
                <c:pt idx="398">
                  <c:v>42.568333333333342</c:v>
                </c:pt>
                <c:pt idx="399">
                  <c:v>42.503333333333337</c:v>
                </c:pt>
                <c:pt idx="400">
                  <c:v>42.408333333333339</c:v>
                </c:pt>
                <c:pt idx="401">
                  <c:v>42.261666666666677</c:v>
                </c:pt>
                <c:pt idx="402">
                  <c:v>42.219666666666669</c:v>
                </c:pt>
                <c:pt idx="403">
                  <c:v>42.203000000000003</c:v>
                </c:pt>
                <c:pt idx="404">
                  <c:v>42.147000000000006</c:v>
                </c:pt>
                <c:pt idx="405">
                  <c:v>42.12866666666666</c:v>
                </c:pt>
                <c:pt idx="406">
                  <c:v>42.209666666666649</c:v>
                </c:pt>
                <c:pt idx="407">
                  <c:v>42.311666666666653</c:v>
                </c:pt>
                <c:pt idx="408">
                  <c:v>42.303999999999995</c:v>
                </c:pt>
                <c:pt idx="409">
                  <c:v>42.422666666666665</c:v>
                </c:pt>
                <c:pt idx="410">
                  <c:v>42.521000000000001</c:v>
                </c:pt>
                <c:pt idx="411">
                  <c:v>42.596333333333334</c:v>
                </c:pt>
                <c:pt idx="412">
                  <c:v>42.679333333333339</c:v>
                </c:pt>
                <c:pt idx="413">
                  <c:v>42.8</c:v>
                </c:pt>
                <c:pt idx="414">
                  <c:v>42.860666666666674</c:v>
                </c:pt>
                <c:pt idx="415">
                  <c:v>43.010333333333342</c:v>
                </c:pt>
                <c:pt idx="416">
                  <c:v>43.145666666666671</c:v>
                </c:pt>
                <c:pt idx="417">
                  <c:v>43.289000000000001</c:v>
                </c:pt>
                <c:pt idx="418">
                  <c:v>43.533000000000001</c:v>
                </c:pt>
                <c:pt idx="419">
                  <c:v>43.770666666666664</c:v>
                </c:pt>
                <c:pt idx="420">
                  <c:v>44.104999999999997</c:v>
                </c:pt>
                <c:pt idx="421">
                  <c:v>44.284666666666652</c:v>
                </c:pt>
                <c:pt idx="422">
                  <c:v>44.423666666666662</c:v>
                </c:pt>
                <c:pt idx="423">
                  <c:v>44.43933333333333</c:v>
                </c:pt>
                <c:pt idx="424">
                  <c:v>44.496333333333318</c:v>
                </c:pt>
                <c:pt idx="425">
                  <c:v>44.509666666666661</c:v>
                </c:pt>
                <c:pt idx="426">
                  <c:v>44.505666666666663</c:v>
                </c:pt>
                <c:pt idx="427">
                  <c:v>44.517666666666663</c:v>
                </c:pt>
                <c:pt idx="428">
                  <c:v>44.56033333333334</c:v>
                </c:pt>
                <c:pt idx="429">
                  <c:v>44.560000000000009</c:v>
                </c:pt>
                <c:pt idx="430">
                  <c:v>44.616999999999997</c:v>
                </c:pt>
                <c:pt idx="431">
                  <c:v>44.596000000000004</c:v>
                </c:pt>
                <c:pt idx="432">
                  <c:v>44.601000000000006</c:v>
                </c:pt>
                <c:pt idx="433">
                  <c:v>44.595666666666681</c:v>
                </c:pt>
                <c:pt idx="434">
                  <c:v>44.549333333333344</c:v>
                </c:pt>
                <c:pt idx="435">
                  <c:v>44.419000000000004</c:v>
                </c:pt>
                <c:pt idx="436">
                  <c:v>44.38566666666668</c:v>
                </c:pt>
                <c:pt idx="437">
                  <c:v>44.429333333333346</c:v>
                </c:pt>
                <c:pt idx="438">
                  <c:v>44.427000000000007</c:v>
                </c:pt>
                <c:pt idx="439">
                  <c:v>44.425333333333334</c:v>
                </c:pt>
                <c:pt idx="440">
                  <c:v>44.536999999999999</c:v>
                </c:pt>
                <c:pt idx="441">
                  <c:v>44.582999999999998</c:v>
                </c:pt>
                <c:pt idx="442">
                  <c:v>44.573666666666661</c:v>
                </c:pt>
                <c:pt idx="443">
                  <c:v>44.570999999999998</c:v>
                </c:pt>
                <c:pt idx="444">
                  <c:v>44.525333333333329</c:v>
                </c:pt>
                <c:pt idx="445">
                  <c:v>44.497666666666653</c:v>
                </c:pt>
                <c:pt idx="446">
                  <c:v>44.437666666666658</c:v>
                </c:pt>
                <c:pt idx="447">
                  <c:v>44.310999999999993</c:v>
                </c:pt>
                <c:pt idx="448">
                  <c:v>44.12466666666667</c:v>
                </c:pt>
                <c:pt idx="449">
                  <c:v>43.896333333333338</c:v>
                </c:pt>
                <c:pt idx="450">
                  <c:v>43.658666666666676</c:v>
                </c:pt>
                <c:pt idx="451">
                  <c:v>43.368333333333339</c:v>
                </c:pt>
                <c:pt idx="452">
                  <c:v>43.064333333333337</c:v>
                </c:pt>
                <c:pt idx="453">
                  <c:v>42.807666666666677</c:v>
                </c:pt>
                <c:pt idx="454">
                  <c:v>42.560000000000009</c:v>
                </c:pt>
                <c:pt idx="455">
                  <c:v>42.368666666666677</c:v>
                </c:pt>
                <c:pt idx="456">
                  <c:v>42.196666666666673</c:v>
                </c:pt>
                <c:pt idx="457">
                  <c:v>41.994000000000014</c:v>
                </c:pt>
                <c:pt idx="458">
                  <c:v>41.816000000000003</c:v>
                </c:pt>
                <c:pt idx="459">
                  <c:v>41.635666666666673</c:v>
                </c:pt>
                <c:pt idx="460">
                  <c:v>41.481000000000002</c:v>
                </c:pt>
                <c:pt idx="461">
                  <c:v>41.315333333333328</c:v>
                </c:pt>
                <c:pt idx="462">
                  <c:v>41.220999999999989</c:v>
                </c:pt>
                <c:pt idx="463">
                  <c:v>41.114666666666672</c:v>
                </c:pt>
                <c:pt idx="464">
                  <c:v>40.929000000000002</c:v>
                </c:pt>
                <c:pt idx="465">
                  <c:v>40.646666666666668</c:v>
                </c:pt>
                <c:pt idx="466">
                  <c:v>40.351333333333336</c:v>
                </c:pt>
                <c:pt idx="467">
                  <c:v>40.023333333333333</c:v>
                </c:pt>
                <c:pt idx="468">
                  <c:v>39.674333333333344</c:v>
                </c:pt>
                <c:pt idx="469">
                  <c:v>39.288666666666671</c:v>
                </c:pt>
                <c:pt idx="470">
                  <c:v>38.988666666666667</c:v>
                </c:pt>
                <c:pt idx="471">
                  <c:v>38.664666666666669</c:v>
                </c:pt>
                <c:pt idx="472">
                  <c:v>38.353333333333332</c:v>
                </c:pt>
                <c:pt idx="473">
                  <c:v>38.048333333333325</c:v>
                </c:pt>
                <c:pt idx="474">
                  <c:v>37.725666666666669</c:v>
                </c:pt>
                <c:pt idx="475">
                  <c:v>37.497999999999998</c:v>
                </c:pt>
                <c:pt idx="476">
                  <c:v>37.332000000000001</c:v>
                </c:pt>
                <c:pt idx="477">
                  <c:v>37.22966666666666</c:v>
                </c:pt>
                <c:pt idx="478">
                  <c:v>37.093666666666657</c:v>
                </c:pt>
                <c:pt idx="479">
                  <c:v>36.947999999999986</c:v>
                </c:pt>
                <c:pt idx="480">
                  <c:v>36.852333333333334</c:v>
                </c:pt>
                <c:pt idx="481">
                  <c:v>36.720333333333329</c:v>
                </c:pt>
                <c:pt idx="482">
                  <c:v>36.644999999999996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2716448"/>
        <c:axId val="-1152727872"/>
      </c:lineChart>
      <c:dateAx>
        <c:axId val="-115271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27872"/>
        <c:crosses val="autoZero"/>
        <c:auto val="1"/>
        <c:lblOffset val="100"/>
        <c:baseTimeUnit val="days"/>
      </c:dateAx>
      <c:valAx>
        <c:axId val="-11527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23</xdr:row>
      <xdr:rowOff>123825</xdr:rowOff>
    </xdr:from>
    <xdr:to>
      <xdr:col>17</xdr:col>
      <xdr:colOff>95250</xdr:colOff>
      <xdr:row>39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585786</xdr:colOff>
      <xdr:row>2</xdr:row>
      <xdr:rowOff>180976</xdr:rowOff>
    </xdr:from>
    <xdr:to>
      <xdr:col>17</xdr:col>
      <xdr:colOff>95249</xdr:colOff>
      <xdr:row>22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17</xdr:col>
      <xdr:colOff>114300</xdr:colOff>
      <xdr:row>55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2" sqref="A22:C23"/>
    </sheetView>
  </sheetViews>
  <sheetFormatPr defaultRowHeight="12" customHeight="1" x14ac:dyDescent="0.25"/>
  <cols>
    <col min="1" max="1" width="39" customWidth="1"/>
    <col min="2" max="2" width="12.85546875" customWidth="1"/>
    <col min="3" max="3" width="18.28515625" customWidth="1"/>
    <col min="4" max="7" width="9.140625" hidden="1" customWidth="1"/>
  </cols>
  <sheetData>
    <row r="1" spans="1:7" ht="24" customHeight="1" x14ac:dyDescent="0.25">
      <c r="A1" s="17" t="s">
        <v>0</v>
      </c>
      <c r="B1" s="18"/>
      <c r="C1" s="18"/>
      <c r="D1" s="18"/>
      <c r="E1" s="18"/>
      <c r="F1" s="18"/>
      <c r="G1" s="19"/>
    </row>
    <row r="2" spans="1:7" ht="12" customHeight="1" thickBot="1" x14ac:dyDescent="0.3"/>
    <row r="3" spans="1:7" ht="12" customHeight="1" x14ac:dyDescent="0.25">
      <c r="A3" s="1" t="s">
        <v>1</v>
      </c>
      <c r="B3" s="2"/>
      <c r="C3" s="3"/>
      <c r="D3" s="2"/>
      <c r="E3" s="2"/>
      <c r="F3" s="2"/>
      <c r="G3" s="3"/>
    </row>
    <row r="4" spans="1:7" ht="12" customHeight="1" x14ac:dyDescent="0.25">
      <c r="A4" s="6" t="s">
        <v>2</v>
      </c>
      <c r="C4" s="4">
        <v>2.72</v>
      </c>
    </row>
    <row r="5" spans="1:7" ht="12" customHeight="1" x14ac:dyDescent="0.25">
      <c r="A5" s="6" t="s">
        <v>3</v>
      </c>
      <c r="C5" s="4">
        <v>2.82</v>
      </c>
    </row>
    <row r="6" spans="1:7" ht="12" customHeight="1" x14ac:dyDescent="0.25">
      <c r="A6" s="6" t="s">
        <v>5</v>
      </c>
      <c r="C6" s="4">
        <v>0.5</v>
      </c>
    </row>
    <row r="7" spans="1:7" ht="12" customHeight="1" x14ac:dyDescent="0.25">
      <c r="A7" s="6" t="s">
        <v>4</v>
      </c>
      <c r="B7" s="10"/>
      <c r="C7" s="8">
        <v>0.15</v>
      </c>
    </row>
    <row r="8" spans="1:7" ht="12" customHeight="1" thickBot="1" x14ac:dyDescent="0.3">
      <c r="A8" s="7" t="s">
        <v>6</v>
      </c>
      <c r="B8" s="5"/>
      <c r="C8" s="9">
        <v>0.01</v>
      </c>
    </row>
    <row r="10" spans="1:7" ht="12" customHeight="1" thickBot="1" x14ac:dyDescent="0.3"/>
    <row r="11" spans="1:7" ht="12" customHeight="1" x14ac:dyDescent="0.25">
      <c r="A11" s="1" t="s">
        <v>7</v>
      </c>
      <c r="B11" s="2"/>
      <c r="C11" s="3"/>
    </row>
    <row r="12" spans="1:7" ht="12" customHeight="1" x14ac:dyDescent="0.25">
      <c r="A12" s="6" t="s">
        <v>8</v>
      </c>
      <c r="C12" s="32">
        <f>K</f>
        <v>2.82</v>
      </c>
    </row>
    <row r="13" spans="1:7" ht="12" customHeight="1" x14ac:dyDescent="0.25">
      <c r="A13" s="6" t="s">
        <v>9</v>
      </c>
      <c r="C13" s="32">
        <f>(C7*SQRT(C6))</f>
        <v>0.10606601717798213</v>
      </c>
    </row>
    <row r="14" spans="1:7" ht="12" customHeight="1" x14ac:dyDescent="0.25">
      <c r="A14" s="6" t="s">
        <v>10</v>
      </c>
      <c r="C14" s="32">
        <f>(LN(C4/C5)+(C8+(C7*C7)/2)*C6)/C13</f>
        <v>-0.24022778756140001</v>
      </c>
    </row>
    <row r="15" spans="1:7" ht="12" customHeight="1" x14ac:dyDescent="0.25">
      <c r="A15" s="6" t="s">
        <v>11</v>
      </c>
      <c r="C15" s="32">
        <f>+C14-den</f>
        <v>-0.34629380473938215</v>
      </c>
    </row>
    <row r="16" spans="1:7" ht="12" customHeight="1" x14ac:dyDescent="0.25">
      <c r="A16" s="6" t="s">
        <v>12</v>
      </c>
      <c r="B16" s="10"/>
      <c r="C16" s="32">
        <f>NORMDIST(C14,0,1,TRUE)</f>
        <v>0.40507683647288589</v>
      </c>
    </row>
    <row r="17" spans="1:3" ht="12" customHeight="1" x14ac:dyDescent="0.25">
      <c r="A17" s="6" t="s">
        <v>15</v>
      </c>
      <c r="B17" s="10"/>
      <c r="C17" s="32">
        <f>_xlfn.NORM.S.DIST(C15, TRUE)</f>
        <v>0.36456096201806665</v>
      </c>
    </row>
    <row r="18" spans="1:3" ht="12" customHeight="1" x14ac:dyDescent="0.25">
      <c r="A18" s="6" t="s">
        <v>16</v>
      </c>
      <c r="B18" s="10"/>
      <c r="C18" s="32">
        <f>_xlfn.NORM.S.DIST(-C14, TRUE)</f>
        <v>0.59492316352711416</v>
      </c>
    </row>
    <row r="19" spans="1:3" ht="12" customHeight="1" thickBot="1" x14ac:dyDescent="0.3">
      <c r="A19" s="7" t="s">
        <v>17</v>
      </c>
      <c r="B19" s="5"/>
      <c r="C19" s="33">
        <f>_xlfn.NORM.S.DIST(-C15, TRUE)</f>
        <v>0.63543903798193335</v>
      </c>
    </row>
    <row r="21" spans="1:3" ht="12" customHeight="1" thickBot="1" x14ac:dyDescent="0.3"/>
    <row r="22" spans="1:3" ht="12" customHeight="1" x14ac:dyDescent="0.25">
      <c r="A22" s="11" t="s">
        <v>13</v>
      </c>
      <c r="B22" s="12"/>
      <c r="C22" s="13">
        <f>C4*C16-C5*EXP(-C6*C8)*C17</f>
        <v>7.8874562497056155E-2</v>
      </c>
    </row>
    <row r="23" spans="1:3" ht="12" customHeight="1" thickBot="1" x14ac:dyDescent="0.3">
      <c r="A23" s="14" t="s">
        <v>14</v>
      </c>
      <c r="B23" s="15"/>
      <c r="C23" s="16">
        <f>C5*EXP(-C8*C6)*C19-C4*C18</f>
        <v>0.16480975382041985</v>
      </c>
    </row>
  </sheetData>
  <mergeCells count="1">
    <mergeCell ref="A1:G1"/>
  </mergeCells>
  <dataValidations count="1">
    <dataValidation allowBlank="1" showErrorMessage="1" promptTitle="Test" prompt="test" sqref="A4 A12"/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workbookViewId="0"/>
  </sheetViews>
  <sheetFormatPr defaultRowHeight="15" x14ac:dyDescent="0.25"/>
  <cols>
    <col min="1" max="1" width="10.42578125" bestFit="1" customWidth="1"/>
    <col min="7" max="7" width="12.7109375" bestFit="1" customWidth="1"/>
    <col min="8" max="9" width="12" bestFit="1" customWidth="1"/>
    <col min="10" max="10" width="10.42578125" bestFit="1" customWidth="1"/>
    <col min="11" max="11" width="22.7109375" bestFit="1" customWidth="1"/>
    <col min="12" max="12" width="15.85546875" bestFit="1" customWidth="1"/>
    <col min="13" max="13" width="15.5703125" bestFit="1" customWidth="1"/>
    <col min="14" max="14" width="26.28515625" bestFit="1" customWidth="1"/>
    <col min="15" max="15" width="13.5703125" bestFit="1" customWidth="1"/>
  </cols>
  <sheetData>
    <row r="1" spans="1:20" x14ac:dyDescent="0.25">
      <c r="A1" s="25" t="s">
        <v>18</v>
      </c>
      <c r="B1" s="26" t="s">
        <v>19</v>
      </c>
      <c r="C1" s="26" t="s">
        <v>20</v>
      </c>
      <c r="D1" s="26" t="s">
        <v>21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26</v>
      </c>
      <c r="J1" s="26" t="s">
        <v>27</v>
      </c>
      <c r="K1" s="26" t="s">
        <v>31</v>
      </c>
      <c r="L1" s="26" t="s">
        <v>2</v>
      </c>
      <c r="M1" s="26" t="s">
        <v>29</v>
      </c>
      <c r="N1" s="26" t="s">
        <v>30</v>
      </c>
      <c r="O1" s="26" t="s">
        <v>28</v>
      </c>
      <c r="P1" s="26" t="s">
        <v>10</v>
      </c>
      <c r="Q1" s="26" t="s">
        <v>11</v>
      </c>
      <c r="R1" s="26" t="s">
        <v>12</v>
      </c>
      <c r="S1" s="26" t="s">
        <v>15</v>
      </c>
      <c r="T1" s="29" t="s">
        <v>32</v>
      </c>
    </row>
    <row r="2" spans="1:20" x14ac:dyDescent="0.25">
      <c r="A2" s="20">
        <v>42783</v>
      </c>
      <c r="B2" s="10">
        <v>64.470000999999996</v>
      </c>
      <c r="C2" s="10">
        <v>64.690002000000007</v>
      </c>
      <c r="D2" s="10">
        <v>64.300003000000004</v>
      </c>
      <c r="E2" s="10">
        <v>64.620002999999997</v>
      </c>
      <c r="F2" s="10">
        <v>64.620002999999997</v>
      </c>
      <c r="G2" s="10"/>
      <c r="H2" s="10"/>
      <c r="I2" s="10"/>
      <c r="J2" s="10"/>
      <c r="K2" s="10"/>
      <c r="L2" s="10">
        <v>64.620002999999997</v>
      </c>
      <c r="M2" s="10">
        <v>64.620002999999997</v>
      </c>
      <c r="N2" s="10">
        <v>1</v>
      </c>
      <c r="O2" s="21">
        <v>1E-3</v>
      </c>
      <c r="P2" s="10"/>
      <c r="Q2" s="10"/>
      <c r="R2" s="10"/>
      <c r="S2" s="10"/>
      <c r="T2" s="27"/>
    </row>
    <row r="3" spans="1:20" x14ac:dyDescent="0.25">
      <c r="A3" s="20">
        <v>42782</v>
      </c>
      <c r="B3" s="10">
        <v>64.739998</v>
      </c>
      <c r="C3" s="10">
        <v>65.239998</v>
      </c>
      <c r="D3" s="10">
        <v>64.440002000000007</v>
      </c>
      <c r="E3" s="10">
        <v>64.519997000000004</v>
      </c>
      <c r="F3" s="10">
        <v>64.519997000000004</v>
      </c>
      <c r="G3" s="10">
        <f>LN(E3/E2)</f>
        <v>-1.5488000618094555E-3</v>
      </c>
      <c r="H3" s="10"/>
      <c r="I3" s="10"/>
      <c r="J3" s="21"/>
      <c r="K3" s="21"/>
      <c r="L3" s="10">
        <v>64.519997000000004</v>
      </c>
      <c r="M3" s="10">
        <v>64.519997000000004</v>
      </c>
      <c r="N3" s="10">
        <v>1</v>
      </c>
      <c r="O3" s="21">
        <v>1E-3</v>
      </c>
      <c r="P3" s="10"/>
      <c r="Q3" s="10"/>
      <c r="R3" s="10"/>
      <c r="S3" s="10"/>
      <c r="T3" s="27"/>
    </row>
    <row r="4" spans="1:20" x14ac:dyDescent="0.25">
      <c r="A4" s="20">
        <v>42781</v>
      </c>
      <c r="B4" s="10">
        <v>64.5</v>
      </c>
      <c r="C4" s="10">
        <v>64.569999999999993</v>
      </c>
      <c r="D4" s="10">
        <v>64.160004000000001</v>
      </c>
      <c r="E4" s="10">
        <v>64.529999000000004</v>
      </c>
      <c r="F4" s="10">
        <v>64.529999000000004</v>
      </c>
      <c r="G4" s="10">
        <f t="shared" ref="G4:G67" si="0">LN(E4/E3)</f>
        <v>1.5500969128310661E-4</v>
      </c>
      <c r="H4" s="10"/>
      <c r="I4" s="10"/>
      <c r="J4" s="21"/>
      <c r="K4" s="21"/>
      <c r="L4" s="10">
        <v>64.529999000000004</v>
      </c>
      <c r="M4" s="10">
        <v>64.529999000000004</v>
      </c>
      <c r="N4" s="10">
        <v>1</v>
      </c>
      <c r="O4" s="21">
        <v>1E-3</v>
      </c>
      <c r="P4" s="10"/>
      <c r="Q4" s="10"/>
      <c r="R4" s="10"/>
      <c r="S4" s="10"/>
      <c r="T4" s="27"/>
    </row>
    <row r="5" spans="1:20" x14ac:dyDescent="0.25">
      <c r="A5" s="20">
        <v>42780</v>
      </c>
      <c r="B5" s="10">
        <v>64.410004000000001</v>
      </c>
      <c r="C5" s="10">
        <v>64.720000999999996</v>
      </c>
      <c r="D5" s="10">
        <v>64.019997000000004</v>
      </c>
      <c r="E5" s="10">
        <v>64.569999999999993</v>
      </c>
      <c r="F5" s="10">
        <v>64.569999999999993</v>
      </c>
      <c r="G5" s="10">
        <f t="shared" si="0"/>
        <v>6.1969018729540499E-4</v>
      </c>
      <c r="H5" s="10"/>
      <c r="I5" s="10"/>
      <c r="J5" s="21"/>
      <c r="K5" s="21"/>
      <c r="L5" s="10">
        <v>64.569999999999993</v>
      </c>
      <c r="M5" s="10">
        <v>64.569999999999993</v>
      </c>
      <c r="N5" s="10">
        <v>1</v>
      </c>
      <c r="O5" s="21">
        <v>1E-3</v>
      </c>
      <c r="P5" s="10"/>
      <c r="Q5" s="10"/>
      <c r="R5" s="10"/>
      <c r="S5" s="10"/>
      <c r="T5" s="27"/>
    </row>
    <row r="6" spans="1:20" x14ac:dyDescent="0.25">
      <c r="A6" s="20">
        <v>42779</v>
      </c>
      <c r="B6" s="10">
        <v>64.239998</v>
      </c>
      <c r="C6" s="10">
        <v>64.860000999999997</v>
      </c>
      <c r="D6" s="10">
        <v>64.129997000000003</v>
      </c>
      <c r="E6" s="10">
        <v>64.720000999999996</v>
      </c>
      <c r="F6" s="10">
        <v>64.33</v>
      </c>
      <c r="G6" s="10">
        <f t="shared" si="0"/>
        <v>2.3203815630348638E-3</v>
      </c>
      <c r="H6" s="10"/>
      <c r="I6" s="10"/>
      <c r="J6" s="21"/>
      <c r="K6" s="21"/>
      <c r="L6" s="10">
        <v>64.720000999999996</v>
      </c>
      <c r="M6" s="10">
        <v>64.720000999999996</v>
      </c>
      <c r="N6" s="10">
        <v>1</v>
      </c>
      <c r="O6" s="21">
        <v>1E-3</v>
      </c>
      <c r="P6" s="10"/>
      <c r="Q6" s="10"/>
      <c r="R6" s="10"/>
      <c r="S6" s="10"/>
      <c r="T6" s="27"/>
    </row>
    <row r="7" spans="1:20" x14ac:dyDescent="0.25">
      <c r="A7" s="20">
        <v>42776</v>
      </c>
      <c r="B7" s="10">
        <v>64.25</v>
      </c>
      <c r="C7" s="10">
        <v>64.300003000000004</v>
      </c>
      <c r="D7" s="10">
        <v>63.98</v>
      </c>
      <c r="E7" s="10">
        <v>64</v>
      </c>
      <c r="F7" s="10">
        <v>63.614337999999996</v>
      </c>
      <c r="G7" s="10">
        <f t="shared" si="0"/>
        <v>-1.1187204841738485E-2</v>
      </c>
      <c r="H7" s="10"/>
      <c r="I7" s="10"/>
      <c r="J7" s="21"/>
      <c r="K7" s="21"/>
      <c r="L7" s="10">
        <v>64</v>
      </c>
      <c r="M7" s="10">
        <v>64</v>
      </c>
      <c r="N7" s="10">
        <v>1</v>
      </c>
      <c r="O7" s="21">
        <v>1E-3</v>
      </c>
      <c r="P7" s="10"/>
      <c r="Q7" s="10"/>
      <c r="R7" s="10"/>
      <c r="S7" s="10"/>
      <c r="T7" s="27"/>
    </row>
    <row r="8" spans="1:20" x14ac:dyDescent="0.25">
      <c r="A8" s="20">
        <v>42775</v>
      </c>
      <c r="B8" s="10">
        <v>63.52</v>
      </c>
      <c r="C8" s="10">
        <v>64.440002000000007</v>
      </c>
      <c r="D8" s="10">
        <v>63.32</v>
      </c>
      <c r="E8" s="10">
        <v>64.059997999999993</v>
      </c>
      <c r="F8" s="10">
        <v>63.673974000000001</v>
      </c>
      <c r="G8" s="10">
        <f t="shared" si="0"/>
        <v>9.370296006090688E-4</v>
      </c>
      <c r="H8" s="10"/>
      <c r="I8" s="10"/>
      <c r="J8" s="21"/>
      <c r="K8" s="21"/>
      <c r="L8" s="10">
        <v>64.059997999999993</v>
      </c>
      <c r="M8" s="10">
        <v>64.059997999999993</v>
      </c>
      <c r="N8" s="10">
        <v>1</v>
      </c>
      <c r="O8" s="21">
        <v>1E-3</v>
      </c>
      <c r="P8" s="10"/>
      <c r="Q8" s="10"/>
      <c r="R8" s="10"/>
      <c r="S8" s="10"/>
      <c r="T8" s="27"/>
    </row>
    <row r="9" spans="1:20" x14ac:dyDescent="0.25">
      <c r="A9" s="20">
        <v>42774</v>
      </c>
      <c r="B9" s="10">
        <v>63.57</v>
      </c>
      <c r="C9" s="10">
        <v>63.810001</v>
      </c>
      <c r="D9" s="10">
        <v>63.220001000000003</v>
      </c>
      <c r="E9" s="10">
        <v>63.34</v>
      </c>
      <c r="F9" s="10">
        <v>62.958314999999999</v>
      </c>
      <c r="G9" s="10">
        <f t="shared" si="0"/>
        <v>-1.1303071849787081E-2</v>
      </c>
      <c r="H9" s="10"/>
      <c r="I9" s="10"/>
      <c r="J9" s="21"/>
      <c r="K9" s="21"/>
      <c r="L9" s="10">
        <v>63.34</v>
      </c>
      <c r="M9" s="10">
        <v>63.34</v>
      </c>
      <c r="N9" s="10">
        <v>1</v>
      </c>
      <c r="O9" s="21">
        <v>1E-3</v>
      </c>
      <c r="P9" s="10"/>
      <c r="Q9" s="10"/>
      <c r="R9" s="10"/>
      <c r="S9" s="10"/>
      <c r="T9" s="27"/>
    </row>
    <row r="10" spans="1:20" x14ac:dyDescent="0.25">
      <c r="A10" s="20">
        <v>42773</v>
      </c>
      <c r="B10" s="10">
        <v>63.740001999999997</v>
      </c>
      <c r="C10" s="10">
        <v>63.779998999999997</v>
      </c>
      <c r="D10" s="10">
        <v>63.23</v>
      </c>
      <c r="E10" s="10">
        <v>63.43</v>
      </c>
      <c r="F10" s="10">
        <v>63.047772999999999</v>
      </c>
      <c r="G10" s="10">
        <f t="shared" si="0"/>
        <v>1.4198945353119186E-3</v>
      </c>
      <c r="H10" s="10"/>
      <c r="I10" s="10"/>
      <c r="J10" s="21"/>
      <c r="K10" s="21"/>
      <c r="L10" s="10">
        <v>63.43</v>
      </c>
      <c r="M10" s="10">
        <v>63.43</v>
      </c>
      <c r="N10" s="10">
        <v>1</v>
      </c>
      <c r="O10" s="21">
        <v>1E-3</v>
      </c>
      <c r="P10" s="10"/>
      <c r="Q10" s="10"/>
      <c r="R10" s="10"/>
      <c r="S10" s="10"/>
      <c r="T10" s="27"/>
    </row>
    <row r="11" spans="1:20" x14ac:dyDescent="0.25">
      <c r="A11" s="20">
        <v>42772</v>
      </c>
      <c r="B11" s="10">
        <v>63.5</v>
      </c>
      <c r="C11" s="10">
        <v>63.650002000000001</v>
      </c>
      <c r="D11" s="10">
        <v>63.139999000000003</v>
      </c>
      <c r="E11" s="10">
        <v>63.639999000000003</v>
      </c>
      <c r="F11" s="10">
        <v>63.256506999999999</v>
      </c>
      <c r="G11" s="10">
        <f t="shared" si="0"/>
        <v>3.3052521103925474E-3</v>
      </c>
      <c r="H11" s="10"/>
      <c r="I11" s="10"/>
      <c r="J11" s="21"/>
      <c r="K11" s="21"/>
      <c r="L11" s="10">
        <v>63.639999000000003</v>
      </c>
      <c r="M11" s="10">
        <v>63.639999000000003</v>
      </c>
      <c r="N11" s="10">
        <v>1</v>
      </c>
      <c r="O11" s="21">
        <v>1E-3</v>
      </c>
      <c r="P11" s="10"/>
      <c r="Q11" s="10"/>
      <c r="R11" s="10"/>
      <c r="S11" s="10"/>
      <c r="T11" s="27"/>
    </row>
    <row r="12" spans="1:20" x14ac:dyDescent="0.25">
      <c r="A12" s="20">
        <v>42769</v>
      </c>
      <c r="B12" s="10">
        <v>63.5</v>
      </c>
      <c r="C12" s="10">
        <v>63.700001</v>
      </c>
      <c r="D12" s="10">
        <v>63.07</v>
      </c>
      <c r="E12" s="10">
        <v>63.68</v>
      </c>
      <c r="F12" s="10">
        <v>63.296267</v>
      </c>
      <c r="G12" s="10">
        <f t="shared" si="0"/>
        <v>6.2835377992932534E-4</v>
      </c>
      <c r="H12" s="10"/>
      <c r="I12" s="10"/>
      <c r="J12" s="21"/>
      <c r="K12" s="21"/>
      <c r="L12" s="10">
        <v>63.68</v>
      </c>
      <c r="M12" s="10">
        <v>63.68</v>
      </c>
      <c r="N12" s="10">
        <v>1</v>
      </c>
      <c r="O12" s="21">
        <v>1E-3</v>
      </c>
      <c r="P12" s="10"/>
      <c r="Q12" s="10"/>
      <c r="R12" s="10"/>
      <c r="S12" s="10"/>
      <c r="T12" s="27"/>
    </row>
    <row r="13" spans="1:20" x14ac:dyDescent="0.25">
      <c r="A13" s="20">
        <v>42768</v>
      </c>
      <c r="B13" s="10">
        <v>63.25</v>
      </c>
      <c r="C13" s="10">
        <v>63.41</v>
      </c>
      <c r="D13" s="10">
        <v>62.75</v>
      </c>
      <c r="E13" s="10">
        <v>63.169998</v>
      </c>
      <c r="F13" s="10">
        <v>62.789338000000001</v>
      </c>
      <c r="G13" s="10">
        <f t="shared" si="0"/>
        <v>-8.0410682861174268E-3</v>
      </c>
      <c r="H13" s="10"/>
      <c r="I13" s="10"/>
      <c r="J13" s="21"/>
      <c r="K13" s="21"/>
      <c r="L13" s="10">
        <v>63.169998</v>
      </c>
      <c r="M13" s="10">
        <v>63.169998</v>
      </c>
      <c r="N13" s="10">
        <v>1</v>
      </c>
      <c r="O13" s="21">
        <v>1E-3</v>
      </c>
      <c r="P13" s="10"/>
      <c r="Q13" s="10"/>
      <c r="R13" s="10"/>
      <c r="S13" s="10"/>
      <c r="T13" s="27"/>
    </row>
    <row r="14" spans="1:20" x14ac:dyDescent="0.25">
      <c r="A14" s="20">
        <v>42767</v>
      </c>
      <c r="B14" s="10">
        <v>64.360000999999997</v>
      </c>
      <c r="C14" s="10">
        <v>64.620002999999997</v>
      </c>
      <c r="D14" s="10">
        <v>63.470001000000003</v>
      </c>
      <c r="E14" s="10">
        <v>63.580002</v>
      </c>
      <c r="F14" s="10">
        <v>63.196871000000002</v>
      </c>
      <c r="G14" s="10">
        <f t="shared" si="0"/>
        <v>6.4695136890787911E-3</v>
      </c>
      <c r="H14" s="10"/>
      <c r="I14" s="10"/>
      <c r="J14" s="21"/>
      <c r="K14" s="21"/>
      <c r="L14" s="10">
        <v>63.580002</v>
      </c>
      <c r="M14" s="10">
        <v>63.580002</v>
      </c>
      <c r="N14" s="10">
        <v>1</v>
      </c>
      <c r="O14" s="21">
        <v>1E-3</v>
      </c>
      <c r="P14" s="10"/>
      <c r="Q14" s="10"/>
      <c r="R14" s="10"/>
      <c r="S14" s="10"/>
      <c r="T14" s="27"/>
    </row>
    <row r="15" spans="1:20" x14ac:dyDescent="0.25">
      <c r="A15" s="20">
        <v>42766</v>
      </c>
      <c r="B15" s="10">
        <v>64.860000999999997</v>
      </c>
      <c r="C15" s="10">
        <v>65.150002000000001</v>
      </c>
      <c r="D15" s="10">
        <v>64.260002</v>
      </c>
      <c r="E15" s="10">
        <v>64.650002000000001</v>
      </c>
      <c r="F15" s="10">
        <v>64.260423000000003</v>
      </c>
      <c r="G15" s="10">
        <f t="shared" si="0"/>
        <v>1.6689149214585322E-2</v>
      </c>
      <c r="H15" s="10"/>
      <c r="I15" s="10"/>
      <c r="J15" s="21"/>
      <c r="K15" s="21"/>
      <c r="L15" s="10">
        <v>64.650002000000001</v>
      </c>
      <c r="M15" s="10">
        <v>64.650002000000001</v>
      </c>
      <c r="N15" s="10">
        <v>1</v>
      </c>
      <c r="O15" s="21">
        <v>1E-3</v>
      </c>
      <c r="P15" s="10"/>
      <c r="Q15" s="10"/>
      <c r="R15" s="10"/>
      <c r="S15" s="10"/>
      <c r="T15" s="27"/>
    </row>
    <row r="16" spans="1:20" x14ac:dyDescent="0.25">
      <c r="A16" s="20">
        <v>42765</v>
      </c>
      <c r="B16" s="10">
        <v>65.690002000000007</v>
      </c>
      <c r="C16" s="10">
        <v>65.790001000000004</v>
      </c>
      <c r="D16" s="10">
        <v>64.800003000000004</v>
      </c>
      <c r="E16" s="10">
        <v>65.129997000000003</v>
      </c>
      <c r="F16" s="10">
        <v>64.737526000000003</v>
      </c>
      <c r="G16" s="10">
        <f t="shared" si="0"/>
        <v>7.3970903429122414E-3</v>
      </c>
      <c r="H16" s="10"/>
      <c r="I16" s="10"/>
      <c r="J16" s="21"/>
      <c r="K16" s="21"/>
      <c r="L16" s="10">
        <v>65.129997000000003</v>
      </c>
      <c r="M16" s="10">
        <v>65.129997000000003</v>
      </c>
      <c r="N16" s="10">
        <v>1</v>
      </c>
      <c r="O16" s="21">
        <v>1E-3</v>
      </c>
      <c r="P16" s="10"/>
      <c r="Q16" s="10"/>
      <c r="R16" s="10"/>
      <c r="S16" s="10"/>
      <c r="T16" s="27"/>
    </row>
    <row r="17" spans="1:20" x14ac:dyDescent="0.25">
      <c r="A17" s="20">
        <v>42762</v>
      </c>
      <c r="B17" s="10">
        <v>65.389999000000003</v>
      </c>
      <c r="C17" s="10">
        <v>65.910004000000001</v>
      </c>
      <c r="D17" s="10">
        <v>64.889999000000003</v>
      </c>
      <c r="E17" s="10">
        <v>65.779999000000004</v>
      </c>
      <c r="F17" s="10">
        <v>65.383610000000004</v>
      </c>
      <c r="G17" s="10">
        <f t="shared" si="0"/>
        <v>9.9305990621352674E-3</v>
      </c>
      <c r="H17" s="10"/>
      <c r="I17" s="10"/>
      <c r="J17" s="21"/>
      <c r="K17" s="21"/>
      <c r="L17" s="10">
        <v>65.779999000000004</v>
      </c>
      <c r="M17" s="10">
        <v>65.779999000000004</v>
      </c>
      <c r="N17" s="10">
        <v>1</v>
      </c>
      <c r="O17" s="21">
        <v>1E-3</v>
      </c>
      <c r="P17" s="10"/>
      <c r="Q17" s="10"/>
      <c r="R17" s="10"/>
      <c r="S17" s="10"/>
      <c r="T17" s="27"/>
    </row>
    <row r="18" spans="1:20" x14ac:dyDescent="0.25">
      <c r="A18" s="20">
        <v>42761</v>
      </c>
      <c r="B18" s="10">
        <v>64.120002999999997</v>
      </c>
      <c r="C18" s="10">
        <v>64.540001000000004</v>
      </c>
      <c r="D18" s="10">
        <v>63.549999</v>
      </c>
      <c r="E18" s="10">
        <v>64.269997000000004</v>
      </c>
      <c r="F18" s="10">
        <v>63.882708000000001</v>
      </c>
      <c r="G18" s="10">
        <f t="shared" si="0"/>
        <v>-2.322291285360481E-2</v>
      </c>
      <c r="H18" s="10"/>
      <c r="I18" s="10"/>
      <c r="J18" s="21"/>
      <c r="K18" s="21"/>
      <c r="L18" s="10">
        <v>64.269997000000004</v>
      </c>
      <c r="M18" s="10">
        <v>64.269997000000004</v>
      </c>
      <c r="N18" s="10">
        <v>1</v>
      </c>
      <c r="O18" s="21">
        <v>1E-3</v>
      </c>
      <c r="P18" s="10"/>
      <c r="Q18" s="10"/>
      <c r="R18" s="10"/>
      <c r="S18" s="10"/>
      <c r="T18" s="27"/>
    </row>
    <row r="19" spans="1:20" x14ac:dyDescent="0.25">
      <c r="A19" s="20">
        <v>42760</v>
      </c>
      <c r="B19" s="10">
        <v>63.950001</v>
      </c>
      <c r="C19" s="10">
        <v>64.099997999999999</v>
      </c>
      <c r="D19" s="10">
        <v>63.450001</v>
      </c>
      <c r="E19" s="10">
        <v>63.68</v>
      </c>
      <c r="F19" s="10">
        <v>63.296267</v>
      </c>
      <c r="G19" s="10">
        <f t="shared" si="0"/>
        <v>-9.2223711689893555E-3</v>
      </c>
      <c r="H19" s="10"/>
      <c r="I19" s="10"/>
      <c r="J19" s="21"/>
      <c r="K19" s="21"/>
      <c r="L19" s="10">
        <v>63.68</v>
      </c>
      <c r="M19" s="10">
        <v>63.68</v>
      </c>
      <c r="N19" s="10">
        <v>1</v>
      </c>
      <c r="O19" s="21">
        <v>1E-3</v>
      </c>
      <c r="P19" s="10"/>
      <c r="Q19" s="10"/>
      <c r="R19" s="10"/>
      <c r="S19" s="10"/>
      <c r="T19" s="27"/>
    </row>
    <row r="20" spans="1:20" x14ac:dyDescent="0.25">
      <c r="A20" s="20">
        <v>42759</v>
      </c>
      <c r="B20" s="10">
        <v>63.200001</v>
      </c>
      <c r="C20" s="10">
        <v>63.740001999999997</v>
      </c>
      <c r="D20" s="10">
        <v>62.939999</v>
      </c>
      <c r="E20" s="10">
        <v>63.52</v>
      </c>
      <c r="F20" s="10">
        <v>63.137231</v>
      </c>
      <c r="G20" s="10">
        <f t="shared" si="0"/>
        <v>-2.5157245972472469E-3</v>
      </c>
      <c r="H20" s="10"/>
      <c r="I20" s="10"/>
      <c r="J20" s="21"/>
      <c r="K20" s="21"/>
      <c r="L20" s="10">
        <v>63.52</v>
      </c>
      <c r="M20" s="10">
        <v>63.52</v>
      </c>
      <c r="N20" s="10">
        <v>1</v>
      </c>
      <c r="O20" s="21">
        <v>1E-3</v>
      </c>
      <c r="P20" s="10"/>
      <c r="Q20" s="10"/>
      <c r="R20" s="10"/>
      <c r="S20" s="10"/>
      <c r="T20" s="27"/>
    </row>
    <row r="21" spans="1:20" x14ac:dyDescent="0.25">
      <c r="A21" s="20">
        <v>42758</v>
      </c>
      <c r="B21" s="10">
        <v>62.700001</v>
      </c>
      <c r="C21" s="10">
        <v>63.119999</v>
      </c>
      <c r="D21" s="10">
        <v>62.57</v>
      </c>
      <c r="E21" s="10">
        <v>62.959999000000003</v>
      </c>
      <c r="F21" s="10">
        <v>62.580604000000001</v>
      </c>
      <c r="G21" s="10">
        <f t="shared" si="0"/>
        <v>-8.8552287128329642E-3</v>
      </c>
      <c r="H21" s="10"/>
      <c r="I21" s="10"/>
      <c r="J21" s="21"/>
      <c r="K21" s="21"/>
      <c r="L21" s="10">
        <v>62.959999000000003</v>
      </c>
      <c r="M21" s="10">
        <v>62.959999000000003</v>
      </c>
      <c r="N21" s="10">
        <v>1</v>
      </c>
      <c r="O21" s="21">
        <v>1E-3</v>
      </c>
      <c r="P21" s="10"/>
      <c r="Q21" s="10"/>
      <c r="R21" s="10"/>
      <c r="S21" s="10"/>
      <c r="T21" s="27"/>
    </row>
    <row r="22" spans="1:20" x14ac:dyDescent="0.25">
      <c r="A22" s="20">
        <v>42755</v>
      </c>
      <c r="B22" s="10">
        <v>62.669998</v>
      </c>
      <c r="C22" s="10">
        <v>62.82</v>
      </c>
      <c r="D22" s="10">
        <v>62.369999</v>
      </c>
      <c r="E22" s="10">
        <v>62.740001999999997</v>
      </c>
      <c r="F22" s="10">
        <v>62.361932000000003</v>
      </c>
      <c r="G22" s="10">
        <f t="shared" si="0"/>
        <v>-3.5003535859257726E-3</v>
      </c>
      <c r="H22" s="10"/>
      <c r="I22" s="10"/>
      <c r="J22" s="21"/>
      <c r="K22" s="21"/>
      <c r="L22" s="10">
        <v>62.740001999999997</v>
      </c>
      <c r="M22" s="10">
        <v>62.740001999999997</v>
      </c>
      <c r="N22" s="10">
        <v>1</v>
      </c>
      <c r="O22" s="21">
        <v>1E-3</v>
      </c>
      <c r="P22" s="10"/>
      <c r="Q22" s="10"/>
      <c r="R22" s="10"/>
      <c r="S22" s="10"/>
      <c r="T22" s="27"/>
    </row>
    <row r="23" spans="1:20" x14ac:dyDescent="0.25">
      <c r="A23" s="20">
        <v>42754</v>
      </c>
      <c r="B23" s="10">
        <v>62.240001999999997</v>
      </c>
      <c r="C23" s="10">
        <v>62.98</v>
      </c>
      <c r="D23" s="10">
        <v>62.200001</v>
      </c>
      <c r="E23" s="10">
        <v>62.299999</v>
      </c>
      <c r="F23" s="10">
        <v>61.924581000000003</v>
      </c>
      <c r="G23" s="10">
        <f t="shared" si="0"/>
        <v>-7.0378248980786252E-3</v>
      </c>
      <c r="H23" s="10">
        <f>_xlfn.STDEV.S(G3:G23)</f>
        <v>8.720428336443516E-3</v>
      </c>
      <c r="I23" s="10">
        <f>H23*SQRT(252)</f>
        <v>0.13843250822514144</v>
      </c>
      <c r="J23" s="21">
        <v>8.720428336443516E-3</v>
      </c>
      <c r="K23" s="21">
        <v>0.13843250822514144</v>
      </c>
      <c r="L23" s="10">
        <v>62.299999</v>
      </c>
      <c r="M23" s="10">
        <v>62.299999</v>
      </c>
      <c r="N23" s="10">
        <v>1</v>
      </c>
      <c r="O23" s="21">
        <v>1E-3</v>
      </c>
      <c r="P23" s="10">
        <f>(LN(L23/M23)+(O23+(K23*K23)/2)*N23)/(K23*SQRT(N23))</f>
        <v>7.6439990883803946E-2</v>
      </c>
      <c r="Q23" s="10">
        <f>P23-K23*SQRT(N23)</f>
        <v>-6.1992517341337497E-2</v>
      </c>
      <c r="R23" s="10">
        <f>_xlfn.NORM.S.DIST(P23, TRUE)</f>
        <v>0.53046547273270561</v>
      </c>
      <c r="S23" s="10">
        <f>_xlfn.NORM.S.DIST(Q23, TRUE)</f>
        <v>0.4752843954191438</v>
      </c>
      <c r="T23" s="27">
        <f>L23*R23-M23*EXP(-N23*O23)*S23</f>
        <v>3.4673764786382719</v>
      </c>
    </row>
    <row r="24" spans="1:20" x14ac:dyDescent="0.25">
      <c r="A24" s="20">
        <v>42753</v>
      </c>
      <c r="B24" s="10">
        <v>62.669998</v>
      </c>
      <c r="C24" s="10">
        <v>62.700001</v>
      </c>
      <c r="D24" s="10">
        <v>62.119999</v>
      </c>
      <c r="E24" s="10">
        <v>62.5</v>
      </c>
      <c r="F24" s="10">
        <v>62.123376999999998</v>
      </c>
      <c r="G24" s="10">
        <f t="shared" si="0"/>
        <v>3.2051470003128489E-3</v>
      </c>
      <c r="H24" s="10">
        <f t="shared" ref="H24:H87" si="1">_xlfn.STDEV.S(G4:G24)</f>
        <v>8.7871194619244791E-3</v>
      </c>
      <c r="I24" s="10">
        <f t="shared" ref="I24:I87" si="2">H24*SQRT(252)</f>
        <v>0.13949119702120724</v>
      </c>
      <c r="J24" s="21">
        <v>8.7871194619244791E-3</v>
      </c>
      <c r="K24" s="21">
        <v>0.13949119702120724</v>
      </c>
      <c r="L24" s="10">
        <v>62.5</v>
      </c>
      <c r="M24" s="10">
        <v>62.5</v>
      </c>
      <c r="N24" s="10">
        <v>1</v>
      </c>
      <c r="O24" s="21">
        <v>1E-3</v>
      </c>
      <c r="P24" s="10">
        <f t="shared" ref="P24:P87" si="3">(LN(L24/M24)+(O24+(K24*K24)/2)*N24)/(K24*SQRT(N24))</f>
        <v>7.6914509677434933E-2</v>
      </c>
      <c r="Q24" s="10">
        <f t="shared" ref="Q24:Q87" si="4">P24-K24*SQRT(N24)</f>
        <v>-6.2576687343772308E-2</v>
      </c>
      <c r="R24" s="10">
        <f t="shared" ref="R24:R87" si="5">_xlfn.NORM.S.DIST(P24, TRUE)</f>
        <v>0.53065422265597517</v>
      </c>
      <c r="S24" s="10">
        <f t="shared" ref="S24:S87" si="6">_xlfn.NORM.S.DIST(Q24, TRUE)</f>
        <v>0.47505179691540156</v>
      </c>
      <c r="T24" s="27">
        <f t="shared" ref="T24:T87" si="7">L24*R24-M24*EXP(-N24*O24)*S24</f>
        <v>3.5048275056716314</v>
      </c>
    </row>
    <row r="25" spans="1:20" x14ac:dyDescent="0.25">
      <c r="A25" s="20">
        <v>42752</v>
      </c>
      <c r="B25" s="10">
        <v>62.68</v>
      </c>
      <c r="C25" s="10">
        <v>62.700001</v>
      </c>
      <c r="D25" s="10">
        <v>62.029998999999997</v>
      </c>
      <c r="E25" s="10">
        <v>62.529998999999997</v>
      </c>
      <c r="F25" s="10">
        <v>62.153194999999997</v>
      </c>
      <c r="G25" s="10">
        <f t="shared" si="0"/>
        <v>4.7986884452696588E-4</v>
      </c>
      <c r="H25" s="10">
        <f t="shared" si="1"/>
        <v>8.7904912156128012E-3</v>
      </c>
      <c r="I25" s="10">
        <f t="shared" si="2"/>
        <v>0.13954472195165601</v>
      </c>
      <c r="J25" s="21">
        <v>8.7904912156128012E-3</v>
      </c>
      <c r="K25" s="21">
        <v>0.13954472195165601</v>
      </c>
      <c r="L25" s="10">
        <v>62.529998999999997</v>
      </c>
      <c r="M25" s="10">
        <v>62.529998999999997</v>
      </c>
      <c r="N25" s="10">
        <v>1</v>
      </c>
      <c r="O25" s="21">
        <v>1E-3</v>
      </c>
      <c r="P25" s="10">
        <f t="shared" si="3"/>
        <v>7.693852237565825E-2</v>
      </c>
      <c r="Q25" s="10">
        <f t="shared" si="4"/>
        <v>-6.2606199575997765E-2</v>
      </c>
      <c r="R25" s="10">
        <f t="shared" si="5"/>
        <v>0.5306637740336706</v>
      </c>
      <c r="S25" s="10">
        <f t="shared" si="6"/>
        <v>0.4750400462784064</v>
      </c>
      <c r="T25" s="27">
        <f t="shared" si="7"/>
        <v>3.5078410473543542</v>
      </c>
    </row>
    <row r="26" spans="1:20" x14ac:dyDescent="0.25">
      <c r="A26" s="20">
        <v>42748</v>
      </c>
      <c r="B26" s="10">
        <v>62.619999</v>
      </c>
      <c r="C26" s="10">
        <v>62.869999</v>
      </c>
      <c r="D26" s="10">
        <v>62.349997999999999</v>
      </c>
      <c r="E26" s="10">
        <v>62.700001</v>
      </c>
      <c r="F26" s="10">
        <v>62.322172000000002</v>
      </c>
      <c r="G26" s="10">
        <f t="shared" si="0"/>
        <v>2.7150380009554804E-3</v>
      </c>
      <c r="H26" s="10">
        <f t="shared" si="1"/>
        <v>8.8275587504584221E-3</v>
      </c>
      <c r="I26" s="10">
        <f t="shared" si="2"/>
        <v>0.14013315082515043</v>
      </c>
      <c r="J26" s="21">
        <v>8.8275587504584221E-3</v>
      </c>
      <c r="K26" s="21">
        <v>0.14013315082515043</v>
      </c>
      <c r="L26" s="10">
        <v>62.700001</v>
      </c>
      <c r="M26" s="10">
        <v>62.700001</v>
      </c>
      <c r="N26" s="10">
        <v>1</v>
      </c>
      <c r="O26" s="21">
        <v>1E-3</v>
      </c>
      <c r="P26" s="10">
        <f t="shared" si="3"/>
        <v>7.7202645600904451E-2</v>
      </c>
      <c r="Q26" s="10">
        <f t="shared" si="4"/>
        <v>-6.2930505224245981E-2</v>
      </c>
      <c r="R26" s="10">
        <f t="shared" si="5"/>
        <v>0.53076883147732556</v>
      </c>
      <c r="S26" s="10">
        <f t="shared" si="6"/>
        <v>0.47491092166166704</v>
      </c>
      <c r="T26" s="27">
        <f t="shared" si="7"/>
        <v>3.5320530330667452</v>
      </c>
    </row>
    <row r="27" spans="1:20" x14ac:dyDescent="0.25">
      <c r="A27" s="20">
        <v>42747</v>
      </c>
      <c r="B27" s="10">
        <v>63.060001</v>
      </c>
      <c r="C27" s="10">
        <v>63.400002000000001</v>
      </c>
      <c r="D27" s="10">
        <v>61.950001</v>
      </c>
      <c r="E27" s="10">
        <v>62.610000999999997</v>
      </c>
      <c r="F27" s="10">
        <v>62.232714999999999</v>
      </c>
      <c r="G27" s="10">
        <f t="shared" si="0"/>
        <v>-1.4364378587298735E-3</v>
      </c>
      <c r="H27" s="10">
        <f t="shared" si="1"/>
        <v>8.7863758541485478E-3</v>
      </c>
      <c r="I27" s="10">
        <f t="shared" si="2"/>
        <v>0.13947939261371869</v>
      </c>
      <c r="J27" s="21">
        <v>8.7863758541485478E-3</v>
      </c>
      <c r="K27" s="21">
        <v>0.13947939261371869</v>
      </c>
      <c r="L27" s="10">
        <v>62.610000999999997</v>
      </c>
      <c r="M27" s="10">
        <v>62.610000999999997</v>
      </c>
      <c r="N27" s="10">
        <v>1</v>
      </c>
      <c r="O27" s="21">
        <v>1E-3</v>
      </c>
      <c r="P27" s="10">
        <f t="shared" si="3"/>
        <v>7.6909214192339745E-2</v>
      </c>
      <c r="Q27" s="10">
        <f t="shared" si="4"/>
        <v>-6.257017842137895E-2</v>
      </c>
      <c r="R27" s="10">
        <f t="shared" si="5"/>
        <v>0.53065211630229636</v>
      </c>
      <c r="S27" s="10">
        <f t="shared" si="6"/>
        <v>0.47505438852114323</v>
      </c>
      <c r="T27" s="27">
        <f t="shared" si="7"/>
        <v>3.5107020810941734</v>
      </c>
    </row>
    <row r="28" spans="1:20" x14ac:dyDescent="0.25">
      <c r="A28" s="20">
        <v>42746</v>
      </c>
      <c r="B28" s="10">
        <v>62.610000999999997</v>
      </c>
      <c r="C28" s="10">
        <v>63.23</v>
      </c>
      <c r="D28" s="10">
        <v>62.43</v>
      </c>
      <c r="E28" s="10">
        <v>63.189999</v>
      </c>
      <c r="F28" s="10">
        <v>62.809218000000001</v>
      </c>
      <c r="G28" s="10">
        <f t="shared" si="0"/>
        <v>9.2210192309666039E-3</v>
      </c>
      <c r="H28" s="10">
        <f t="shared" si="1"/>
        <v>8.7990652998650859E-3</v>
      </c>
      <c r="I28" s="10">
        <f t="shared" si="2"/>
        <v>0.13968083131956599</v>
      </c>
      <c r="J28" s="21">
        <v>8.7990652998650859E-3</v>
      </c>
      <c r="K28" s="21">
        <v>0.13968083131956599</v>
      </c>
      <c r="L28" s="10">
        <v>63.189999</v>
      </c>
      <c r="M28" s="10">
        <v>63.189999</v>
      </c>
      <c r="N28" s="10">
        <v>1</v>
      </c>
      <c r="O28" s="21">
        <v>1E-3</v>
      </c>
      <c r="P28" s="10">
        <f t="shared" si="3"/>
        <v>7.6999594127959287E-2</v>
      </c>
      <c r="Q28" s="10">
        <f t="shared" si="4"/>
        <v>-6.2681237191606703E-2</v>
      </c>
      <c r="R28" s="10">
        <f t="shared" si="5"/>
        <v>0.53068806607522911</v>
      </c>
      <c r="S28" s="10">
        <f t="shared" si="6"/>
        <v>0.47501016928066281</v>
      </c>
      <c r="T28" s="27">
        <f t="shared" si="7"/>
        <v>3.5482871319479159</v>
      </c>
    </row>
    <row r="29" spans="1:20" x14ac:dyDescent="0.25">
      <c r="A29" s="20">
        <v>42745</v>
      </c>
      <c r="B29" s="10">
        <v>62.73</v>
      </c>
      <c r="C29" s="10">
        <v>63.07</v>
      </c>
      <c r="D29" s="10">
        <v>62.279998999999997</v>
      </c>
      <c r="E29" s="10">
        <v>62.619999</v>
      </c>
      <c r="F29" s="10">
        <v>62.242652999999997</v>
      </c>
      <c r="G29" s="10">
        <f t="shared" si="0"/>
        <v>-9.0613450311543466E-3</v>
      </c>
      <c r="H29" s="10">
        <f t="shared" si="1"/>
        <v>8.9800112870267075E-3</v>
      </c>
      <c r="I29" s="10">
        <f t="shared" si="2"/>
        <v>0.14255325981615441</v>
      </c>
      <c r="J29" s="21">
        <v>8.9800112870267075E-3</v>
      </c>
      <c r="K29" s="21">
        <v>0.14255325981615441</v>
      </c>
      <c r="L29" s="10">
        <v>62.619999</v>
      </c>
      <c r="M29" s="10">
        <v>62.619999</v>
      </c>
      <c r="N29" s="10">
        <v>1</v>
      </c>
      <c r="O29" s="21">
        <v>1E-3</v>
      </c>
      <c r="P29" s="10">
        <f t="shared" si="3"/>
        <v>7.8291551918907853E-2</v>
      </c>
      <c r="Q29" s="10">
        <f t="shared" si="4"/>
        <v>-6.4261707897246556E-2</v>
      </c>
      <c r="R29" s="10">
        <f t="shared" si="5"/>
        <v>0.53120193128559645</v>
      </c>
      <c r="S29" s="10">
        <f t="shared" si="6"/>
        <v>0.47438092153851968</v>
      </c>
      <c r="T29" s="27">
        <f t="shared" si="7"/>
        <v>3.5878224584565999</v>
      </c>
    </row>
    <row r="30" spans="1:20" x14ac:dyDescent="0.25">
      <c r="A30" s="20">
        <v>42744</v>
      </c>
      <c r="B30" s="10">
        <v>62.759998000000003</v>
      </c>
      <c r="C30" s="10">
        <v>63.080002</v>
      </c>
      <c r="D30" s="10">
        <v>62.540000999999997</v>
      </c>
      <c r="E30" s="10">
        <v>62.639999000000003</v>
      </c>
      <c r="F30" s="10">
        <v>62.262532999999998</v>
      </c>
      <c r="G30" s="10">
        <f t="shared" si="0"/>
        <v>3.193357893867526E-4</v>
      </c>
      <c r="H30" s="10">
        <f t="shared" si="1"/>
        <v>8.6714702770221159E-3</v>
      </c>
      <c r="I30" s="10">
        <f t="shared" si="2"/>
        <v>0.13765532312573336</v>
      </c>
      <c r="J30" s="21">
        <v>8.6714702770221159E-3</v>
      </c>
      <c r="K30" s="21">
        <v>0.13765532312573336</v>
      </c>
      <c r="L30" s="10">
        <v>62.639999000000003</v>
      </c>
      <c r="M30" s="10">
        <v>62.639999000000003</v>
      </c>
      <c r="N30" s="10">
        <v>1</v>
      </c>
      <c r="O30" s="21">
        <v>1E-3</v>
      </c>
      <c r="P30" s="10">
        <f t="shared" si="3"/>
        <v>7.6092182667412772E-2</v>
      </c>
      <c r="Q30" s="10">
        <f t="shared" si="4"/>
        <v>-6.1563140458320592E-2</v>
      </c>
      <c r="R30" s="10">
        <f t="shared" si="5"/>
        <v>0.53032712028069406</v>
      </c>
      <c r="S30" s="10">
        <f t="shared" si="6"/>
        <v>0.47545536544564526</v>
      </c>
      <c r="T30" s="27">
        <f t="shared" si="7"/>
        <v>3.466934305312467</v>
      </c>
    </row>
    <row r="31" spans="1:20" x14ac:dyDescent="0.25">
      <c r="A31" s="20">
        <v>42741</v>
      </c>
      <c r="B31" s="10">
        <v>62.299999</v>
      </c>
      <c r="C31" s="10">
        <v>63.150002000000001</v>
      </c>
      <c r="D31" s="10">
        <v>62.040000999999997</v>
      </c>
      <c r="E31" s="10">
        <v>62.84</v>
      </c>
      <c r="F31" s="10">
        <v>62.461328000000002</v>
      </c>
      <c r="G31" s="10">
        <f t="shared" si="0"/>
        <v>3.1877776691130017E-3</v>
      </c>
      <c r="H31" s="10">
        <f t="shared" si="1"/>
        <v>8.6998736397147346E-3</v>
      </c>
      <c r="I31" s="10">
        <f t="shared" si="2"/>
        <v>0.1381062125302292</v>
      </c>
      <c r="J31" s="21">
        <v>8.6998736397147346E-3</v>
      </c>
      <c r="K31" s="21">
        <v>0.1381062125302292</v>
      </c>
      <c r="L31" s="10">
        <v>62.84</v>
      </c>
      <c r="M31" s="10">
        <v>62.84</v>
      </c>
      <c r="N31" s="10">
        <v>1</v>
      </c>
      <c r="O31" s="21">
        <v>1E-3</v>
      </c>
      <c r="P31" s="10">
        <f t="shared" si="3"/>
        <v>7.6293910148438213E-2</v>
      </c>
      <c r="Q31" s="10">
        <f t="shared" si="4"/>
        <v>-6.1812302381790987E-2</v>
      </c>
      <c r="R31" s="10">
        <f t="shared" si="5"/>
        <v>0.53040736463896798</v>
      </c>
      <c r="S31" s="10">
        <f t="shared" si="6"/>
        <v>0.4753561531696181</v>
      </c>
      <c r="T31" s="27">
        <f t="shared" si="7"/>
        <v>3.4892745786861106</v>
      </c>
    </row>
    <row r="32" spans="1:20" x14ac:dyDescent="0.25">
      <c r="A32" s="20">
        <v>42740</v>
      </c>
      <c r="B32" s="10">
        <v>62.189999</v>
      </c>
      <c r="C32" s="10">
        <v>62.66</v>
      </c>
      <c r="D32" s="10">
        <v>62.029998999999997</v>
      </c>
      <c r="E32" s="10">
        <v>62.299999</v>
      </c>
      <c r="F32" s="10">
        <v>61.924581000000003</v>
      </c>
      <c r="G32" s="10">
        <f t="shared" si="0"/>
        <v>-8.6304036453774824E-3</v>
      </c>
      <c r="H32" s="10">
        <f t="shared" si="1"/>
        <v>8.8315019282739198E-3</v>
      </c>
      <c r="I32" s="10">
        <f t="shared" si="2"/>
        <v>0.1401957468324011</v>
      </c>
      <c r="J32" s="21">
        <v>8.8315019282739198E-3</v>
      </c>
      <c r="K32" s="21">
        <v>0.1401957468324011</v>
      </c>
      <c r="L32" s="10">
        <v>62.299999</v>
      </c>
      <c r="M32" s="10">
        <v>62.299999</v>
      </c>
      <c r="N32" s="10">
        <v>1</v>
      </c>
      <c r="O32" s="21">
        <v>1E-3</v>
      </c>
      <c r="P32" s="10">
        <f t="shared" si="3"/>
        <v>7.7230757420131579E-2</v>
      </c>
      <c r="Q32" s="10">
        <f t="shared" si="4"/>
        <v>-6.2964989412269523E-2</v>
      </c>
      <c r="R32" s="10">
        <f t="shared" si="5"/>
        <v>0.53078001308613731</v>
      </c>
      <c r="S32" s="10">
        <f t="shared" si="6"/>
        <v>0.47489719168997363</v>
      </c>
      <c r="T32" s="27">
        <f t="shared" si="7"/>
        <v>3.5110710235480589</v>
      </c>
    </row>
    <row r="33" spans="1:20" x14ac:dyDescent="0.25">
      <c r="A33" s="20">
        <v>42739</v>
      </c>
      <c r="B33" s="10">
        <v>62.48</v>
      </c>
      <c r="C33" s="10">
        <v>62.75</v>
      </c>
      <c r="D33" s="10">
        <v>62.119999</v>
      </c>
      <c r="E33" s="10">
        <v>62.299999</v>
      </c>
      <c r="F33" s="10">
        <v>61.924581000000003</v>
      </c>
      <c r="G33" s="10">
        <f t="shared" si="0"/>
        <v>0</v>
      </c>
      <c r="H33" s="10">
        <f t="shared" si="1"/>
        <v>8.8267247213618134E-3</v>
      </c>
      <c r="I33" s="10">
        <f t="shared" si="2"/>
        <v>0.1401199110236955</v>
      </c>
      <c r="J33" s="21">
        <v>8.8267247213618134E-3</v>
      </c>
      <c r="K33" s="21">
        <v>0.1401199110236955</v>
      </c>
      <c r="L33" s="10">
        <v>62.299999</v>
      </c>
      <c r="M33" s="10">
        <v>62.299999</v>
      </c>
      <c r="N33" s="10">
        <v>1</v>
      </c>
      <c r="O33" s="21">
        <v>1E-3</v>
      </c>
      <c r="P33" s="10">
        <f t="shared" si="3"/>
        <v>7.7196699980882494E-2</v>
      </c>
      <c r="Q33" s="10">
        <f t="shared" si="4"/>
        <v>-6.292321104281301E-2</v>
      </c>
      <c r="R33" s="10">
        <f t="shared" si="5"/>
        <v>0.53076646657578364</v>
      </c>
      <c r="S33" s="10">
        <f t="shared" si="6"/>
        <v>0.47491382586333203</v>
      </c>
      <c r="T33" s="27">
        <f t="shared" si="7"/>
        <v>3.5091918027739801</v>
      </c>
    </row>
    <row r="34" spans="1:20" x14ac:dyDescent="0.25">
      <c r="A34" s="20">
        <v>42738</v>
      </c>
      <c r="B34" s="10">
        <v>62.790000999999997</v>
      </c>
      <c r="C34" s="10">
        <v>62.84</v>
      </c>
      <c r="D34" s="10">
        <v>62.130001</v>
      </c>
      <c r="E34" s="10">
        <v>62.580002</v>
      </c>
      <c r="F34" s="10">
        <v>62.202897</v>
      </c>
      <c r="G34" s="10">
        <f t="shared" si="0"/>
        <v>4.4843604577848801E-3</v>
      </c>
      <c r="H34" s="10">
        <f t="shared" si="1"/>
        <v>8.7531042360289094E-3</v>
      </c>
      <c r="I34" s="10">
        <f t="shared" si="2"/>
        <v>0.13895122205015106</v>
      </c>
      <c r="J34" s="21">
        <v>8.7531042360289094E-3</v>
      </c>
      <c r="K34" s="21">
        <v>0.13895122205015106</v>
      </c>
      <c r="L34" s="10">
        <v>62.580002</v>
      </c>
      <c r="M34" s="10">
        <v>62.580002</v>
      </c>
      <c r="N34" s="10">
        <v>1</v>
      </c>
      <c r="O34" s="21">
        <v>1E-3</v>
      </c>
      <c r="P34" s="10">
        <f t="shared" si="3"/>
        <v>7.6672381123571484E-2</v>
      </c>
      <c r="Q34" s="10">
        <f t="shared" si="4"/>
        <v>-6.2278840926579579E-2</v>
      </c>
      <c r="R34" s="10">
        <f t="shared" si="5"/>
        <v>0.53055791174183575</v>
      </c>
      <c r="S34" s="10">
        <f t="shared" si="6"/>
        <v>0.47517038912823728</v>
      </c>
      <c r="T34" s="27">
        <f t="shared" si="7"/>
        <v>3.4958725767088623</v>
      </c>
    </row>
    <row r="35" spans="1:20" x14ac:dyDescent="0.25">
      <c r="A35" s="20">
        <v>42734</v>
      </c>
      <c r="B35" s="10">
        <v>62.959999000000003</v>
      </c>
      <c r="C35" s="10">
        <v>62.990001999999997</v>
      </c>
      <c r="D35" s="10">
        <v>62.029998999999997</v>
      </c>
      <c r="E35" s="10">
        <v>62.139999000000003</v>
      </c>
      <c r="F35" s="10">
        <v>61.765546000000001</v>
      </c>
      <c r="G35" s="10">
        <f t="shared" si="0"/>
        <v>-7.0558823276205803E-3</v>
      </c>
      <c r="H35" s="10">
        <f t="shared" si="1"/>
        <v>8.7162745255420383E-3</v>
      </c>
      <c r="I35" s="10">
        <f t="shared" si="2"/>
        <v>0.13836656852131043</v>
      </c>
      <c r="J35" s="21">
        <v>8.7162745255420383E-3</v>
      </c>
      <c r="K35" s="21">
        <v>0.13836656852131043</v>
      </c>
      <c r="L35" s="10">
        <v>62.139999000000003</v>
      </c>
      <c r="M35" s="10">
        <v>62.139999000000003</v>
      </c>
      <c r="N35" s="10">
        <v>1</v>
      </c>
      <c r="O35" s="21">
        <v>1E-3</v>
      </c>
      <c r="P35" s="10">
        <f t="shared" si="3"/>
        <v>7.6410463561889283E-2</v>
      </c>
      <c r="Q35" s="10">
        <f t="shared" si="4"/>
        <v>-6.1956104959421152E-2</v>
      </c>
      <c r="R35" s="10">
        <f t="shared" si="5"/>
        <v>0.53045372738690089</v>
      </c>
      <c r="S35" s="10">
        <f t="shared" si="6"/>
        <v>0.47529889398790537</v>
      </c>
      <c r="T35" s="27">
        <f t="shared" si="7"/>
        <v>3.4568416024407398</v>
      </c>
    </row>
    <row r="36" spans="1:20" x14ac:dyDescent="0.25">
      <c r="A36" s="20">
        <v>42733</v>
      </c>
      <c r="B36" s="10">
        <v>62.860000999999997</v>
      </c>
      <c r="C36" s="10">
        <v>63.200001</v>
      </c>
      <c r="D36" s="10">
        <v>62.73</v>
      </c>
      <c r="E36" s="10">
        <v>62.900002000000001</v>
      </c>
      <c r="F36" s="10">
        <v>62.520968000000003</v>
      </c>
      <c r="G36" s="10">
        <f t="shared" si="0"/>
        <v>1.2156307630689407E-2</v>
      </c>
      <c r="H36" s="10">
        <f t="shared" si="1"/>
        <v>8.3001466675399673E-3</v>
      </c>
      <c r="I36" s="10">
        <f t="shared" si="2"/>
        <v>0.13176074356603357</v>
      </c>
      <c r="J36" s="21">
        <v>8.3001466675399673E-3</v>
      </c>
      <c r="K36" s="21">
        <v>0.13176074356603357</v>
      </c>
      <c r="L36" s="10">
        <v>62.900002000000001</v>
      </c>
      <c r="M36" s="10">
        <v>62.900002000000001</v>
      </c>
      <c r="N36" s="10">
        <v>1</v>
      </c>
      <c r="O36" s="21">
        <v>1E-3</v>
      </c>
      <c r="P36" s="10">
        <f t="shared" si="3"/>
        <v>7.3469885722719466E-2</v>
      </c>
      <c r="Q36" s="10">
        <f t="shared" si="4"/>
        <v>-5.8290857843314101E-2</v>
      </c>
      <c r="R36" s="10">
        <f t="shared" si="5"/>
        <v>0.52928389649723817</v>
      </c>
      <c r="S36" s="10">
        <f t="shared" si="6"/>
        <v>0.47675847475925426</v>
      </c>
      <c r="T36" s="27">
        <f t="shared" si="7"/>
        <v>3.3338222523281686</v>
      </c>
    </row>
    <row r="37" spans="1:20" x14ac:dyDescent="0.25">
      <c r="A37" s="20">
        <v>42732</v>
      </c>
      <c r="B37" s="10">
        <v>63.400002000000001</v>
      </c>
      <c r="C37" s="10">
        <v>63.400002000000001</v>
      </c>
      <c r="D37" s="10">
        <v>62.830002</v>
      </c>
      <c r="E37" s="10">
        <v>62.990001999999997</v>
      </c>
      <c r="F37" s="10">
        <v>62.610425999999997</v>
      </c>
      <c r="G37" s="10">
        <f t="shared" si="0"/>
        <v>1.429819882011858E-3</v>
      </c>
      <c r="H37" s="10">
        <f t="shared" si="1"/>
        <v>8.0866709144665327E-3</v>
      </c>
      <c r="I37" s="10">
        <f t="shared" si="2"/>
        <v>0.12837192104458633</v>
      </c>
      <c r="J37" s="21">
        <v>8.0866709144665327E-3</v>
      </c>
      <c r="K37" s="21">
        <v>0.12837192104458633</v>
      </c>
      <c r="L37" s="10">
        <v>62.990001999999997</v>
      </c>
      <c r="M37" s="10">
        <v>62.990001999999997</v>
      </c>
      <c r="N37" s="10">
        <v>1</v>
      </c>
      <c r="O37" s="21">
        <v>1E-3</v>
      </c>
      <c r="P37" s="10">
        <f t="shared" si="3"/>
        <v>7.1975826030753365E-2</v>
      </c>
      <c r="Q37" s="10">
        <f t="shared" si="4"/>
        <v>-5.639609501383297E-2</v>
      </c>
      <c r="R37" s="10">
        <f t="shared" si="5"/>
        <v>0.52868942701177102</v>
      </c>
      <c r="S37" s="10">
        <f t="shared" si="6"/>
        <v>0.47751313386694311</v>
      </c>
      <c r="T37" s="27">
        <f t="shared" si="7"/>
        <v>3.2536583265378098</v>
      </c>
    </row>
    <row r="38" spans="1:20" x14ac:dyDescent="0.25">
      <c r="A38" s="20">
        <v>42731</v>
      </c>
      <c r="B38" s="10">
        <v>63.209999000000003</v>
      </c>
      <c r="C38" s="10">
        <v>64.069999999999993</v>
      </c>
      <c r="D38" s="10">
        <v>63.209999000000003</v>
      </c>
      <c r="E38" s="10">
        <v>63.279998999999997</v>
      </c>
      <c r="F38" s="10">
        <v>62.898674999999997</v>
      </c>
      <c r="G38" s="10">
        <f t="shared" si="0"/>
        <v>4.5932922717081687E-3</v>
      </c>
      <c r="H38" s="10">
        <f t="shared" si="1"/>
        <v>7.7846886529882942E-3</v>
      </c>
      <c r="I38" s="10">
        <f t="shared" si="2"/>
        <v>0.12357810125924053</v>
      </c>
      <c r="J38" s="21">
        <v>7.7846886529882942E-3</v>
      </c>
      <c r="K38" s="21">
        <v>0.12357810125924053</v>
      </c>
      <c r="L38" s="10">
        <v>63.279998999999997</v>
      </c>
      <c r="M38" s="10">
        <v>63.279998999999997</v>
      </c>
      <c r="N38" s="10">
        <v>1</v>
      </c>
      <c r="O38" s="21">
        <v>1E-3</v>
      </c>
      <c r="P38" s="10">
        <f t="shared" si="3"/>
        <v>6.9881099219217979E-2</v>
      </c>
      <c r="Q38" s="10">
        <f t="shared" si="4"/>
        <v>-5.3697002040022548E-2</v>
      </c>
      <c r="R38" s="10">
        <f t="shared" si="5"/>
        <v>0.5278558515074856</v>
      </c>
      <c r="S38" s="10">
        <f t="shared" si="6"/>
        <v>0.47858828569161727</v>
      </c>
      <c r="T38" s="27">
        <f t="shared" si="7"/>
        <v>3.1479214443136883</v>
      </c>
    </row>
    <row r="39" spans="1:20" x14ac:dyDescent="0.25">
      <c r="A39" s="20">
        <v>42727</v>
      </c>
      <c r="B39" s="10">
        <v>63.450001</v>
      </c>
      <c r="C39" s="10">
        <v>63.540000999999997</v>
      </c>
      <c r="D39" s="10">
        <v>62.799999</v>
      </c>
      <c r="E39" s="10">
        <v>63.240001999999997</v>
      </c>
      <c r="F39" s="10">
        <v>62.858919</v>
      </c>
      <c r="G39" s="10">
        <f t="shared" si="0"/>
        <v>-6.3226368979281227E-4</v>
      </c>
      <c r="H39" s="10">
        <f t="shared" si="1"/>
        <v>6.0505561862069504E-3</v>
      </c>
      <c r="I39" s="10">
        <f t="shared" si="2"/>
        <v>9.6049601773962059E-2</v>
      </c>
      <c r="J39" s="21">
        <v>6.0505561862069504E-3</v>
      </c>
      <c r="K39" s="21">
        <v>9.6049601773962059E-2</v>
      </c>
      <c r="L39" s="10">
        <v>63.240001999999997</v>
      </c>
      <c r="M39" s="10">
        <v>63.240001999999997</v>
      </c>
      <c r="N39" s="10">
        <v>1</v>
      </c>
      <c r="O39" s="21">
        <v>1E-3</v>
      </c>
      <c r="P39" s="10">
        <f t="shared" si="3"/>
        <v>5.8436088196150163E-2</v>
      </c>
      <c r="Q39" s="10">
        <f t="shared" si="4"/>
        <v>-3.7613513577811897E-2</v>
      </c>
      <c r="R39" s="10">
        <f t="shared" si="5"/>
        <v>0.523299365174964</v>
      </c>
      <c r="S39" s="10">
        <f t="shared" si="6"/>
        <v>0.48499791663499625</v>
      </c>
      <c r="T39" s="27">
        <f t="shared" si="7"/>
        <v>2.4528396209644399</v>
      </c>
    </row>
    <row r="40" spans="1:20" x14ac:dyDescent="0.25">
      <c r="A40" s="20">
        <v>42726</v>
      </c>
      <c r="B40" s="10">
        <v>63.84</v>
      </c>
      <c r="C40" s="10">
        <v>64.099997999999999</v>
      </c>
      <c r="D40" s="10">
        <v>63.41</v>
      </c>
      <c r="E40" s="10">
        <v>63.549999</v>
      </c>
      <c r="F40" s="10">
        <v>63.167048999999999</v>
      </c>
      <c r="G40" s="10">
        <f t="shared" si="0"/>
        <v>4.8899379329974376E-3</v>
      </c>
      <c r="H40" s="10">
        <f t="shared" si="1"/>
        <v>5.8449732677173577E-3</v>
      </c>
      <c r="I40" s="10">
        <f t="shared" si="2"/>
        <v>9.2786074117204104E-2</v>
      </c>
      <c r="J40" s="21">
        <v>5.8449732677173577E-3</v>
      </c>
      <c r="K40" s="21">
        <v>9.2786074117204104E-2</v>
      </c>
      <c r="L40" s="10">
        <v>63.549999</v>
      </c>
      <c r="M40" s="10">
        <v>63.549999</v>
      </c>
      <c r="N40" s="10">
        <v>1</v>
      </c>
      <c r="O40" s="21">
        <v>1E-3</v>
      </c>
      <c r="P40" s="10">
        <f t="shared" si="3"/>
        <v>5.7170516432681777E-2</v>
      </c>
      <c r="Q40" s="10">
        <f t="shared" si="4"/>
        <v>-3.5615557684522327E-2</v>
      </c>
      <c r="R40" s="10">
        <f t="shared" si="5"/>
        <v>0.52279531789386247</v>
      </c>
      <c r="S40" s="10">
        <f t="shared" si="6"/>
        <v>0.48579445147687184</v>
      </c>
      <c r="T40" s="27">
        <f t="shared" si="7"/>
        <v>2.3822618297300835</v>
      </c>
    </row>
    <row r="41" spans="1:20" x14ac:dyDescent="0.25">
      <c r="A41" s="20">
        <v>42725</v>
      </c>
      <c r="B41" s="10">
        <v>63.43</v>
      </c>
      <c r="C41" s="10">
        <v>63.700001</v>
      </c>
      <c r="D41" s="10">
        <v>63.119999</v>
      </c>
      <c r="E41" s="10">
        <v>63.540000999999997</v>
      </c>
      <c r="F41" s="10">
        <v>63.157111</v>
      </c>
      <c r="G41" s="10">
        <f t="shared" si="0"/>
        <v>-1.5733732033404752E-4</v>
      </c>
      <c r="H41" s="10">
        <f t="shared" si="1"/>
        <v>5.8187811377366132E-3</v>
      </c>
      <c r="I41" s="10">
        <f t="shared" si="2"/>
        <v>9.2370286943787336E-2</v>
      </c>
      <c r="J41" s="21">
        <v>5.8187811377366132E-3</v>
      </c>
      <c r="K41" s="21">
        <v>9.2370286943787336E-2</v>
      </c>
      <c r="L41" s="10">
        <v>63.540000999999997</v>
      </c>
      <c r="M41" s="10">
        <v>63.540000999999997</v>
      </c>
      <c r="N41" s="10">
        <v>1</v>
      </c>
      <c r="O41" s="21">
        <v>1E-3</v>
      </c>
      <c r="P41" s="10">
        <f t="shared" si="3"/>
        <v>5.7011135607314418E-2</v>
      </c>
      <c r="Q41" s="10">
        <f t="shared" si="4"/>
        <v>-3.5359151336472917E-2</v>
      </c>
      <c r="R41" s="10">
        <f t="shared" si="5"/>
        <v>0.52273183768085851</v>
      </c>
      <c r="S41" s="10">
        <f t="shared" si="6"/>
        <v>0.48589667841965256</v>
      </c>
      <c r="T41" s="27">
        <f t="shared" si="7"/>
        <v>2.3713644999315093</v>
      </c>
    </row>
    <row r="42" spans="1:20" x14ac:dyDescent="0.25">
      <c r="A42" s="20">
        <v>42724</v>
      </c>
      <c r="B42" s="10">
        <v>63.689999</v>
      </c>
      <c r="C42" s="10">
        <v>63.799999</v>
      </c>
      <c r="D42" s="10">
        <v>63.029998999999997</v>
      </c>
      <c r="E42" s="10">
        <v>63.540000999999997</v>
      </c>
      <c r="F42" s="10">
        <v>63.157111</v>
      </c>
      <c r="G42" s="10">
        <f t="shared" si="0"/>
        <v>0</v>
      </c>
      <c r="H42" s="10">
        <f t="shared" si="1"/>
        <v>5.4532084147904036E-3</v>
      </c>
      <c r="I42" s="10">
        <f t="shared" si="2"/>
        <v>8.6566999877641007E-2</v>
      </c>
      <c r="J42" s="21">
        <v>5.4532084147904036E-3</v>
      </c>
      <c r="K42" s="21">
        <v>8.6566999877641007E-2</v>
      </c>
      <c r="L42" s="10">
        <v>63.540000999999997</v>
      </c>
      <c r="M42" s="10">
        <v>63.540000999999997</v>
      </c>
      <c r="N42" s="10">
        <v>1</v>
      </c>
      <c r="O42" s="21">
        <v>1E-3</v>
      </c>
      <c r="P42" s="10">
        <f t="shared" si="3"/>
        <v>5.4835246001563358E-2</v>
      </c>
      <c r="Q42" s="10">
        <f t="shared" si="4"/>
        <v>-3.1731753876077649E-2</v>
      </c>
      <c r="R42" s="10">
        <f t="shared" si="5"/>
        <v>0.52186513980738747</v>
      </c>
      <c r="S42" s="10">
        <f t="shared" si="6"/>
        <v>0.48734298584996977</v>
      </c>
      <c r="T42" s="27">
        <f t="shared" si="7"/>
        <v>2.2244879930574939</v>
      </c>
    </row>
    <row r="43" spans="1:20" x14ac:dyDescent="0.25">
      <c r="A43" s="20">
        <v>42723</v>
      </c>
      <c r="B43" s="10">
        <v>62.560001</v>
      </c>
      <c r="C43" s="10">
        <v>63.77</v>
      </c>
      <c r="D43" s="10">
        <v>62.419998</v>
      </c>
      <c r="E43" s="10">
        <v>63.619999</v>
      </c>
      <c r="F43" s="10">
        <v>63.236626999999999</v>
      </c>
      <c r="G43" s="10">
        <f t="shared" si="0"/>
        <v>1.2582260231826651E-3</v>
      </c>
      <c r="H43" s="10">
        <f t="shared" si="1"/>
        <v>5.3798055566704082E-3</v>
      </c>
      <c r="I43" s="10">
        <f t="shared" si="2"/>
        <v>8.5401765628999815E-2</v>
      </c>
      <c r="J43" s="21">
        <v>5.3798055566704082E-3</v>
      </c>
      <c r="K43" s="21">
        <v>8.5401765628999815E-2</v>
      </c>
      <c r="L43" s="10">
        <v>63.619999</v>
      </c>
      <c r="M43" s="10">
        <v>63.619999</v>
      </c>
      <c r="N43" s="10">
        <v>1</v>
      </c>
      <c r="O43" s="21">
        <v>1E-3</v>
      </c>
      <c r="P43" s="10">
        <f t="shared" si="3"/>
        <v>5.4410242599216473E-2</v>
      </c>
      <c r="Q43" s="10">
        <f t="shared" si="4"/>
        <v>-3.0991523029783342E-2</v>
      </c>
      <c r="R43" s="10">
        <f t="shared" si="5"/>
        <v>0.52169584073473074</v>
      </c>
      <c r="S43" s="10">
        <f t="shared" si="6"/>
        <v>0.48763815003466454</v>
      </c>
      <c r="T43" s="27">
        <f t="shared" si="7"/>
        <v>2.1977582802980713</v>
      </c>
    </row>
    <row r="44" spans="1:20" x14ac:dyDescent="0.25">
      <c r="A44" s="20">
        <v>42720</v>
      </c>
      <c r="B44" s="10">
        <v>62.950001</v>
      </c>
      <c r="C44" s="10">
        <v>62.950001</v>
      </c>
      <c r="D44" s="10">
        <v>62.119999</v>
      </c>
      <c r="E44" s="10">
        <v>62.299999</v>
      </c>
      <c r="F44" s="10">
        <v>61.924581000000003</v>
      </c>
      <c r="G44" s="10">
        <f t="shared" si="0"/>
        <v>-2.0966460860627451E-2</v>
      </c>
      <c r="H44" s="10">
        <f t="shared" si="1"/>
        <v>6.9933757301991056E-3</v>
      </c>
      <c r="I44" s="10">
        <f t="shared" si="2"/>
        <v>0.11101639804164944</v>
      </c>
      <c r="J44" s="21">
        <v>6.9933757301991056E-3</v>
      </c>
      <c r="K44" s="21">
        <v>0.11101639804164944</v>
      </c>
      <c r="L44" s="10">
        <v>62.299999</v>
      </c>
      <c r="M44" s="10">
        <v>62.299999</v>
      </c>
      <c r="N44" s="10">
        <v>1</v>
      </c>
      <c r="O44" s="21">
        <v>1E-3</v>
      </c>
      <c r="P44" s="10">
        <f t="shared" si="3"/>
        <v>6.4515877324572563E-2</v>
      </c>
      <c r="Q44" s="10">
        <f t="shared" si="4"/>
        <v>-4.6500520717076874E-2</v>
      </c>
      <c r="R44" s="10">
        <f t="shared" si="5"/>
        <v>0.52572026741411171</v>
      </c>
      <c r="S44" s="10">
        <f t="shared" si="6"/>
        <v>0.48145565953235564</v>
      </c>
      <c r="T44" s="27">
        <f t="shared" si="7"/>
        <v>2.7876647215305148</v>
      </c>
    </row>
    <row r="45" spans="1:20" x14ac:dyDescent="0.25">
      <c r="A45" s="20">
        <v>42719</v>
      </c>
      <c r="B45" s="10">
        <v>62.700001</v>
      </c>
      <c r="C45" s="10">
        <v>63.150002000000001</v>
      </c>
      <c r="D45" s="10">
        <v>62.299999</v>
      </c>
      <c r="E45" s="10">
        <v>62.580002</v>
      </c>
      <c r="F45" s="10">
        <v>62.202897</v>
      </c>
      <c r="G45" s="10">
        <f t="shared" si="0"/>
        <v>4.4843604577848801E-3</v>
      </c>
      <c r="H45" s="10">
        <f t="shared" si="1"/>
        <v>7.0281743017041372E-3</v>
      </c>
      <c r="I45" s="10">
        <f t="shared" si="2"/>
        <v>0.11156880823874511</v>
      </c>
      <c r="J45" s="21">
        <v>7.0281743017041372E-3</v>
      </c>
      <c r="K45" s="21">
        <v>0.11156880823874511</v>
      </c>
      <c r="L45" s="10">
        <v>62.580002</v>
      </c>
      <c r="M45" s="10">
        <v>62.580002</v>
      </c>
      <c r="N45" s="10">
        <v>1</v>
      </c>
      <c r="O45" s="21">
        <v>1E-3</v>
      </c>
      <c r="P45" s="10">
        <f t="shared" si="3"/>
        <v>6.4747482741312382E-2</v>
      </c>
      <c r="Q45" s="10">
        <f t="shared" si="4"/>
        <v>-4.6821325497432731E-2</v>
      </c>
      <c r="R45" s="10">
        <f t="shared" si="5"/>
        <v>0.52581247182513358</v>
      </c>
      <c r="S45" s="10">
        <f t="shared" si="6"/>
        <v>0.48132781619097503</v>
      </c>
      <c r="T45" s="27">
        <f t="shared" si="7"/>
        <v>2.813956278525982</v>
      </c>
    </row>
    <row r="46" spans="1:20" x14ac:dyDescent="0.25">
      <c r="A46" s="20">
        <v>42718</v>
      </c>
      <c r="B46" s="10">
        <v>63</v>
      </c>
      <c r="C46" s="10">
        <v>63.450001</v>
      </c>
      <c r="D46" s="10">
        <v>62.529998999999997</v>
      </c>
      <c r="E46" s="10">
        <v>62.68</v>
      </c>
      <c r="F46" s="10">
        <v>62.302292999999999</v>
      </c>
      <c r="G46" s="10">
        <f t="shared" si="0"/>
        <v>1.5966472879921686E-3</v>
      </c>
      <c r="H46" s="10">
        <f t="shared" si="1"/>
        <v>7.0357239912053208E-3</v>
      </c>
      <c r="I46" s="10">
        <f t="shared" si="2"/>
        <v>0.11168865584412044</v>
      </c>
      <c r="J46" s="21">
        <v>7.0357239912053208E-3</v>
      </c>
      <c r="K46" s="21">
        <v>0.11168865584412044</v>
      </c>
      <c r="L46" s="10">
        <v>62.68</v>
      </c>
      <c r="M46" s="10">
        <v>62.68</v>
      </c>
      <c r="N46" s="10">
        <v>1</v>
      </c>
      <c r="O46" s="21">
        <v>1E-3</v>
      </c>
      <c r="P46" s="10">
        <f t="shared" si="3"/>
        <v>6.4797788705003662E-2</v>
      </c>
      <c r="Q46" s="10">
        <f t="shared" si="4"/>
        <v>-4.6890867139116776E-2</v>
      </c>
      <c r="R46" s="10">
        <f t="shared" si="5"/>
        <v>0.52583249894507422</v>
      </c>
      <c r="S46" s="10">
        <f t="shared" si="6"/>
        <v>0.4813001035280573</v>
      </c>
      <c r="T46" s="27">
        <f t="shared" si="7"/>
        <v>2.8214433563092385</v>
      </c>
    </row>
    <row r="47" spans="1:20" x14ac:dyDescent="0.25">
      <c r="A47" s="20">
        <v>42717</v>
      </c>
      <c r="B47" s="10">
        <v>62.5</v>
      </c>
      <c r="C47" s="10">
        <v>63.419998</v>
      </c>
      <c r="D47" s="10">
        <v>62.240001999999997</v>
      </c>
      <c r="E47" s="10">
        <v>62.98</v>
      </c>
      <c r="F47" s="10">
        <v>62.600484000000002</v>
      </c>
      <c r="G47" s="10">
        <f t="shared" si="0"/>
        <v>4.7747981850584723E-3</v>
      </c>
      <c r="H47" s="10">
        <f t="shared" si="1"/>
        <v>7.087959730267073E-3</v>
      </c>
      <c r="I47" s="10">
        <f t="shared" si="2"/>
        <v>0.11251787249476279</v>
      </c>
      <c r="J47" s="21">
        <v>7.087959730267073E-3</v>
      </c>
      <c r="K47" s="21">
        <v>0.11251787249476279</v>
      </c>
      <c r="L47" s="10">
        <v>62.98</v>
      </c>
      <c r="M47" s="10">
        <v>62.98</v>
      </c>
      <c r="N47" s="10">
        <v>1</v>
      </c>
      <c r="O47" s="21">
        <v>1E-3</v>
      </c>
      <c r="P47" s="10">
        <f t="shared" si="3"/>
        <v>6.5146413212843451E-2</v>
      </c>
      <c r="Q47" s="10">
        <f t="shared" si="4"/>
        <v>-4.737145928191934E-2</v>
      </c>
      <c r="R47" s="10">
        <f t="shared" si="5"/>
        <v>0.52597128675355043</v>
      </c>
      <c r="S47" s="10">
        <f t="shared" si="6"/>
        <v>0.48110858783403848</v>
      </c>
      <c r="T47" s="27">
        <f t="shared" si="7"/>
        <v>2.8557378517519929</v>
      </c>
    </row>
    <row r="48" spans="1:20" x14ac:dyDescent="0.25">
      <c r="A48" s="20">
        <v>42716</v>
      </c>
      <c r="B48" s="10">
        <v>61.82</v>
      </c>
      <c r="C48" s="10">
        <v>62.299999</v>
      </c>
      <c r="D48" s="10">
        <v>61.720001000000003</v>
      </c>
      <c r="E48" s="10">
        <v>62.169998</v>
      </c>
      <c r="F48" s="10">
        <v>61.795363999999999</v>
      </c>
      <c r="G48" s="10">
        <f t="shared" si="0"/>
        <v>-1.2944679561489725E-2</v>
      </c>
      <c r="H48" s="10">
        <f t="shared" si="1"/>
        <v>7.6448080287537246E-3</v>
      </c>
      <c r="I48" s="10">
        <f t="shared" si="2"/>
        <v>0.12135756518947366</v>
      </c>
      <c r="J48" s="21">
        <v>7.6448080287537246E-3</v>
      </c>
      <c r="K48" s="21">
        <v>0.12135756518947366</v>
      </c>
      <c r="L48" s="10">
        <v>62.169998</v>
      </c>
      <c r="M48" s="10">
        <v>62.169998</v>
      </c>
      <c r="N48" s="10">
        <v>1</v>
      </c>
      <c r="O48" s="21">
        <v>1E-3</v>
      </c>
      <c r="P48" s="10">
        <f t="shared" si="3"/>
        <v>6.8918895178066222E-2</v>
      </c>
      <c r="Q48" s="10">
        <f t="shared" si="4"/>
        <v>-5.2438670011407437E-2</v>
      </c>
      <c r="R48" s="10">
        <f t="shared" si="5"/>
        <v>0.52747291094884519</v>
      </c>
      <c r="S48" s="10">
        <f t="shared" si="6"/>
        <v>0.47908958113746719</v>
      </c>
      <c r="T48" s="27">
        <f t="shared" si="7"/>
        <v>3.0377616283716229</v>
      </c>
    </row>
    <row r="49" spans="1:20" x14ac:dyDescent="0.25">
      <c r="A49" s="20">
        <v>42713</v>
      </c>
      <c r="B49" s="10">
        <v>61.18</v>
      </c>
      <c r="C49" s="10">
        <v>61.990001999999997</v>
      </c>
      <c r="D49" s="10">
        <v>61.130001</v>
      </c>
      <c r="E49" s="10">
        <v>61.970001000000003</v>
      </c>
      <c r="F49" s="10">
        <v>61.596572000000002</v>
      </c>
      <c r="G49" s="10">
        <f t="shared" si="0"/>
        <v>-3.2221230005323532E-3</v>
      </c>
      <c r="H49" s="10">
        <f t="shared" si="1"/>
        <v>7.3433170400944532E-3</v>
      </c>
      <c r="I49" s="10">
        <f t="shared" si="2"/>
        <v>0.1165715441183571</v>
      </c>
      <c r="J49" s="21">
        <v>7.3433170400944532E-3</v>
      </c>
      <c r="K49" s="21">
        <v>0.1165715441183571</v>
      </c>
      <c r="L49" s="10">
        <v>61.970001000000003</v>
      </c>
      <c r="M49" s="10">
        <v>61.970001000000003</v>
      </c>
      <c r="N49" s="10">
        <v>1</v>
      </c>
      <c r="O49" s="21">
        <v>1E-3</v>
      </c>
      <c r="P49" s="10">
        <f t="shared" si="3"/>
        <v>6.6864194928697052E-2</v>
      </c>
      <c r="Q49" s="10">
        <f t="shared" si="4"/>
        <v>-4.9707349189660049E-2</v>
      </c>
      <c r="R49" s="10">
        <f t="shared" si="5"/>
        <v>0.52665509123548959</v>
      </c>
      <c r="S49" s="10">
        <f t="shared" si="6"/>
        <v>0.48017779994741533</v>
      </c>
      <c r="T49" s="27">
        <f t="shared" si="7"/>
        <v>2.9099395329909932</v>
      </c>
    </row>
    <row r="50" spans="1:20" x14ac:dyDescent="0.25">
      <c r="A50" s="20">
        <v>42712</v>
      </c>
      <c r="B50" s="10">
        <v>61.299999</v>
      </c>
      <c r="C50" s="10">
        <v>61.580002</v>
      </c>
      <c r="D50" s="10">
        <v>60.84</v>
      </c>
      <c r="E50" s="10">
        <v>61.009998000000003</v>
      </c>
      <c r="F50" s="10">
        <v>60.642353999999997</v>
      </c>
      <c r="G50" s="10">
        <f t="shared" si="0"/>
        <v>-1.5612660728607121E-2</v>
      </c>
      <c r="H50" s="10">
        <f t="shared" si="1"/>
        <v>7.8291937757066759E-3</v>
      </c>
      <c r="I50" s="10">
        <f t="shared" si="2"/>
        <v>0.12428459817992803</v>
      </c>
      <c r="J50" s="21">
        <v>7.8291937757066759E-3</v>
      </c>
      <c r="K50" s="21">
        <v>0.12428459817992803</v>
      </c>
      <c r="L50" s="10">
        <v>61.009998000000003</v>
      </c>
      <c r="M50" s="10">
        <v>61.009998000000003</v>
      </c>
      <c r="N50" s="10">
        <v>1</v>
      </c>
      <c r="O50" s="21">
        <v>1E-3</v>
      </c>
      <c r="P50" s="10">
        <f t="shared" si="3"/>
        <v>7.0188348356280114E-2</v>
      </c>
      <c r="Q50" s="10">
        <f t="shared" si="4"/>
        <v>-5.4096249823647913E-2</v>
      </c>
      <c r="R50" s="10">
        <f t="shared" si="5"/>
        <v>0.52797812594074778</v>
      </c>
      <c r="S50" s="10">
        <f t="shared" si="6"/>
        <v>0.47842924004084864</v>
      </c>
      <c r="T50" s="27">
        <f t="shared" si="7"/>
        <v>3.0521518070132281</v>
      </c>
    </row>
    <row r="51" spans="1:20" x14ac:dyDescent="0.25">
      <c r="A51" s="20">
        <v>42711</v>
      </c>
      <c r="B51" s="10">
        <v>60.009998000000003</v>
      </c>
      <c r="C51" s="10">
        <v>61.380001</v>
      </c>
      <c r="D51" s="10">
        <v>59.799999</v>
      </c>
      <c r="E51" s="10">
        <v>61.369999</v>
      </c>
      <c r="F51" s="10">
        <v>61.000185000000002</v>
      </c>
      <c r="G51" s="10">
        <f t="shared" si="0"/>
        <v>5.8833477241495569E-3</v>
      </c>
      <c r="H51" s="10">
        <f t="shared" si="1"/>
        <v>7.9773602727356355E-3</v>
      </c>
      <c r="I51" s="10">
        <f t="shared" si="2"/>
        <v>0.12663666840254933</v>
      </c>
      <c r="J51" s="21">
        <v>7.9773602727356355E-3</v>
      </c>
      <c r="K51" s="21">
        <v>0.12663666840254933</v>
      </c>
      <c r="L51" s="10">
        <v>61.369999</v>
      </c>
      <c r="M51" s="10">
        <v>61.369999</v>
      </c>
      <c r="N51" s="10">
        <v>1</v>
      </c>
      <c r="O51" s="21">
        <v>1E-3</v>
      </c>
      <c r="P51" s="10">
        <f t="shared" si="3"/>
        <v>7.1214941184184422E-2</v>
      </c>
      <c r="Q51" s="10">
        <f t="shared" si="4"/>
        <v>-5.5421727218364913E-2</v>
      </c>
      <c r="R51" s="10">
        <f t="shared" si="5"/>
        <v>0.52838665486821113</v>
      </c>
      <c r="S51" s="10">
        <f t="shared" si="6"/>
        <v>0.47790124331015055</v>
      </c>
      <c r="T51" s="27">
        <f t="shared" si="7"/>
        <v>3.1276037961443066</v>
      </c>
    </row>
    <row r="52" spans="1:20" x14ac:dyDescent="0.25">
      <c r="A52" s="20">
        <v>42710</v>
      </c>
      <c r="B52" s="10">
        <v>60.43</v>
      </c>
      <c r="C52" s="10">
        <v>60.459999000000003</v>
      </c>
      <c r="D52" s="10">
        <v>59.799999</v>
      </c>
      <c r="E52" s="10">
        <v>59.950001</v>
      </c>
      <c r="F52" s="10">
        <v>59.588743999999998</v>
      </c>
      <c r="G52" s="10">
        <f t="shared" si="0"/>
        <v>-2.3410201952308703E-2</v>
      </c>
      <c r="H52" s="10">
        <f t="shared" si="1"/>
        <v>9.287267601076999E-3</v>
      </c>
      <c r="I52" s="10">
        <f t="shared" si="2"/>
        <v>0.147430802590543</v>
      </c>
      <c r="J52" s="21">
        <v>9.287267601076999E-3</v>
      </c>
      <c r="K52" s="21">
        <v>0.147430802590543</v>
      </c>
      <c r="L52" s="10">
        <v>59.950001</v>
      </c>
      <c r="M52" s="10">
        <v>59.950001</v>
      </c>
      <c r="N52" s="10">
        <v>1</v>
      </c>
      <c r="O52" s="21">
        <v>1E-3</v>
      </c>
      <c r="P52" s="10">
        <f t="shared" si="3"/>
        <v>8.0498244381171827E-2</v>
      </c>
      <c r="Q52" s="10">
        <f t="shared" si="4"/>
        <v>-6.6932558209371176E-2</v>
      </c>
      <c r="R52" s="10">
        <f t="shared" si="5"/>
        <v>0.53207950375688706</v>
      </c>
      <c r="S52" s="10">
        <f t="shared" si="6"/>
        <v>0.47331769672189755</v>
      </c>
      <c r="T52" s="27">
        <f t="shared" si="7"/>
        <v>3.5511316039310792</v>
      </c>
    </row>
    <row r="53" spans="1:20" x14ac:dyDescent="0.25">
      <c r="A53" s="20">
        <v>42709</v>
      </c>
      <c r="B53" s="10">
        <v>59.700001</v>
      </c>
      <c r="C53" s="10">
        <v>60.59</v>
      </c>
      <c r="D53" s="10">
        <v>59.560001</v>
      </c>
      <c r="E53" s="10">
        <v>60.220001000000003</v>
      </c>
      <c r="F53" s="10">
        <v>59.857117000000002</v>
      </c>
      <c r="G53" s="10">
        <f t="shared" si="0"/>
        <v>4.4936415052761955E-3</v>
      </c>
      <c r="H53" s="10">
        <f t="shared" si="1"/>
        <v>9.2774475689442575E-3</v>
      </c>
      <c r="I53" s="10">
        <f t="shared" si="2"/>
        <v>0.14727491441320362</v>
      </c>
      <c r="J53" s="21">
        <v>9.2774475689442575E-3</v>
      </c>
      <c r="K53" s="21">
        <v>0.14727491441320362</v>
      </c>
      <c r="L53" s="10">
        <v>60.220001000000003</v>
      </c>
      <c r="M53" s="10">
        <v>60.220001000000003</v>
      </c>
      <c r="N53" s="10">
        <v>1</v>
      </c>
      <c r="O53" s="21">
        <v>1E-3</v>
      </c>
      <c r="P53" s="10">
        <f t="shared" si="3"/>
        <v>8.0427479825079376E-2</v>
      </c>
      <c r="Q53" s="10">
        <f t="shared" si="4"/>
        <v>-6.6847434588124241E-2</v>
      </c>
      <c r="R53" s="10">
        <f t="shared" si="5"/>
        <v>0.53205136402325903</v>
      </c>
      <c r="S53" s="10">
        <f t="shared" si="6"/>
        <v>0.47335158024656426</v>
      </c>
      <c r="T53" s="27">
        <f t="shared" si="7"/>
        <v>3.5633920225015103</v>
      </c>
    </row>
    <row r="54" spans="1:20" x14ac:dyDescent="0.25">
      <c r="A54" s="20">
        <v>42706</v>
      </c>
      <c r="B54" s="10">
        <v>59.080002</v>
      </c>
      <c r="C54" s="10">
        <v>59.470001000000003</v>
      </c>
      <c r="D54" s="10">
        <v>58.799999</v>
      </c>
      <c r="E54" s="10">
        <v>59.25</v>
      </c>
      <c r="F54" s="10">
        <v>58.892961</v>
      </c>
      <c r="G54" s="10">
        <f t="shared" si="0"/>
        <v>-1.6238759644125918E-2</v>
      </c>
      <c r="H54" s="10">
        <f t="shared" si="1"/>
        <v>9.7980738411044838E-3</v>
      </c>
      <c r="I54" s="10">
        <f t="shared" si="2"/>
        <v>0.15553960026605915</v>
      </c>
      <c r="J54" s="21">
        <v>9.7980738411044838E-3</v>
      </c>
      <c r="K54" s="21">
        <v>0.15553960026605915</v>
      </c>
      <c r="L54" s="10">
        <v>59.25</v>
      </c>
      <c r="M54" s="10">
        <v>59.25</v>
      </c>
      <c r="N54" s="10">
        <v>1</v>
      </c>
      <c r="O54" s="21">
        <v>1E-3</v>
      </c>
      <c r="P54" s="10">
        <f t="shared" si="3"/>
        <v>8.4199031005999833E-2</v>
      </c>
      <c r="Q54" s="10">
        <f t="shared" si="4"/>
        <v>-7.1340569260059314E-2</v>
      </c>
      <c r="R54" s="10">
        <f t="shared" si="5"/>
        <v>0.53355090570028929</v>
      </c>
      <c r="S54" s="10">
        <f t="shared" si="6"/>
        <v>0.47156335393278381</v>
      </c>
      <c r="T54" s="27">
        <f t="shared" si="7"/>
        <v>3.7006886055363815</v>
      </c>
    </row>
    <row r="55" spans="1:20" x14ac:dyDescent="0.25">
      <c r="A55" s="20">
        <v>42705</v>
      </c>
      <c r="B55" s="10">
        <v>60.110000999999997</v>
      </c>
      <c r="C55" s="10">
        <v>60.150002000000001</v>
      </c>
      <c r="D55" s="10">
        <v>58.939999</v>
      </c>
      <c r="E55" s="10">
        <v>59.200001</v>
      </c>
      <c r="F55" s="10">
        <v>58.843263</v>
      </c>
      <c r="G55" s="10">
        <f t="shared" si="0"/>
        <v>-8.4422123338885212E-4</v>
      </c>
      <c r="H55" s="10">
        <f t="shared" si="1"/>
        <v>9.6794180566634243E-3</v>
      </c>
      <c r="I55" s="10">
        <f t="shared" si="2"/>
        <v>0.15365599808255717</v>
      </c>
      <c r="J55" s="21">
        <v>9.6794180566634243E-3</v>
      </c>
      <c r="K55" s="21">
        <v>0.15365599808255717</v>
      </c>
      <c r="L55" s="10">
        <v>59.200001</v>
      </c>
      <c r="M55" s="10">
        <v>59.200001</v>
      </c>
      <c r="N55" s="10">
        <v>1</v>
      </c>
      <c r="O55" s="21">
        <v>1E-3</v>
      </c>
      <c r="P55" s="10">
        <f t="shared" si="3"/>
        <v>8.3336043064803883E-2</v>
      </c>
      <c r="Q55" s="10">
        <f t="shared" si="4"/>
        <v>-7.0319955017753288E-2</v>
      </c>
      <c r="R55" s="10">
        <f t="shared" si="5"/>
        <v>0.53320782913189779</v>
      </c>
      <c r="S55" s="10">
        <f t="shared" si="6"/>
        <v>0.47196950000714594</v>
      </c>
      <c r="T55" s="27">
        <f t="shared" si="7"/>
        <v>3.653235774654199</v>
      </c>
    </row>
    <row r="56" spans="1:20" x14ac:dyDescent="0.25">
      <c r="A56" s="20">
        <v>42704</v>
      </c>
      <c r="B56" s="10">
        <v>60.860000999999997</v>
      </c>
      <c r="C56" s="10">
        <v>61.18</v>
      </c>
      <c r="D56" s="10">
        <v>60.220001000000003</v>
      </c>
      <c r="E56" s="10">
        <v>60.259998000000003</v>
      </c>
      <c r="F56" s="10">
        <v>59.896872999999999</v>
      </c>
      <c r="G56" s="10">
        <f t="shared" si="0"/>
        <v>1.7746941730790822E-2</v>
      </c>
      <c r="H56" s="10">
        <f t="shared" si="1"/>
        <v>1.0585024060271564E-2</v>
      </c>
      <c r="I56" s="10">
        <f t="shared" si="2"/>
        <v>0.16803204771068236</v>
      </c>
      <c r="J56" s="21">
        <v>1.0585024060271564E-2</v>
      </c>
      <c r="K56" s="21">
        <v>0.16803204771068236</v>
      </c>
      <c r="L56" s="10">
        <v>60.259998000000003</v>
      </c>
      <c r="M56" s="10">
        <v>60.259998000000003</v>
      </c>
      <c r="N56" s="10">
        <v>1</v>
      </c>
      <c r="O56" s="21">
        <v>1E-3</v>
      </c>
      <c r="P56" s="10">
        <f t="shared" si="3"/>
        <v>8.9967269547007109E-2</v>
      </c>
      <c r="Q56" s="10">
        <f t="shared" si="4"/>
        <v>-7.8064778163675255E-2</v>
      </c>
      <c r="R56" s="10">
        <f t="shared" si="5"/>
        <v>0.53584338778064489</v>
      </c>
      <c r="S56" s="10">
        <f t="shared" si="6"/>
        <v>0.46888826230793618</v>
      </c>
      <c r="T56" s="27">
        <f t="shared" si="7"/>
        <v>4.0629568099292257</v>
      </c>
    </row>
    <row r="57" spans="1:20" x14ac:dyDescent="0.25">
      <c r="A57" s="20">
        <v>42703</v>
      </c>
      <c r="B57" s="10">
        <v>60.650002000000001</v>
      </c>
      <c r="C57" s="10">
        <v>61.41</v>
      </c>
      <c r="D57" s="10">
        <v>60.52</v>
      </c>
      <c r="E57" s="10">
        <v>61.09</v>
      </c>
      <c r="F57" s="10">
        <v>60.721874</v>
      </c>
      <c r="G57" s="10">
        <f t="shared" si="0"/>
        <v>1.3679686149033058E-2</v>
      </c>
      <c r="H57" s="10">
        <f t="shared" si="1"/>
        <v>1.0687748471871001E-2</v>
      </c>
      <c r="I57" s="10">
        <f t="shared" si="2"/>
        <v>0.16966274719068766</v>
      </c>
      <c r="J57" s="21">
        <v>1.0687748471871001E-2</v>
      </c>
      <c r="K57" s="21">
        <v>0.16966274719068766</v>
      </c>
      <c r="L57" s="10">
        <v>61.09</v>
      </c>
      <c r="M57" s="10">
        <v>61.09</v>
      </c>
      <c r="N57" s="10">
        <v>1</v>
      </c>
      <c r="O57" s="21">
        <v>1E-3</v>
      </c>
      <c r="P57" s="10">
        <f t="shared" si="3"/>
        <v>9.0725419380633859E-2</v>
      </c>
      <c r="Q57" s="10">
        <f t="shared" si="4"/>
        <v>-7.8937327810053803E-2</v>
      </c>
      <c r="R57" s="10">
        <f t="shared" si="5"/>
        <v>0.53614461391146173</v>
      </c>
      <c r="S57" s="10">
        <f t="shared" si="6"/>
        <v>0.46854123628147004</v>
      </c>
      <c r="T57" s="27">
        <f t="shared" si="7"/>
        <v>4.1584992167179031</v>
      </c>
    </row>
    <row r="58" spans="1:20" x14ac:dyDescent="0.25">
      <c r="A58" s="20">
        <v>42702</v>
      </c>
      <c r="B58" s="10">
        <v>60.34</v>
      </c>
      <c r="C58" s="10">
        <v>61.02</v>
      </c>
      <c r="D58" s="10">
        <v>60.209999000000003</v>
      </c>
      <c r="E58" s="10">
        <v>60.610000999999997</v>
      </c>
      <c r="F58" s="10">
        <v>60.244767000000003</v>
      </c>
      <c r="G58" s="10">
        <f t="shared" si="0"/>
        <v>-7.8882741995545975E-3</v>
      </c>
      <c r="H58" s="10">
        <f t="shared" si="1"/>
        <v>1.0758005881234598E-2</v>
      </c>
      <c r="I58" s="10">
        <f t="shared" si="2"/>
        <v>0.17077804898830209</v>
      </c>
      <c r="J58" s="21">
        <v>1.0758005881234598E-2</v>
      </c>
      <c r="K58" s="21">
        <v>0.17077804898830209</v>
      </c>
      <c r="L58" s="10">
        <v>60.610000999999997</v>
      </c>
      <c r="M58" s="10">
        <v>60.610000999999997</v>
      </c>
      <c r="N58" s="10">
        <v>1</v>
      </c>
      <c r="O58" s="21">
        <v>1E-3</v>
      </c>
      <c r="P58" s="10">
        <f t="shared" si="3"/>
        <v>9.124457797964905E-2</v>
      </c>
      <c r="Q58" s="10">
        <f t="shared" si="4"/>
        <v>-7.9533471008653045E-2</v>
      </c>
      <c r="R58" s="10">
        <f t="shared" si="5"/>
        <v>0.53635087272217685</v>
      </c>
      <c r="S58" s="10">
        <f t="shared" si="6"/>
        <v>0.46830415495495314</v>
      </c>
      <c r="T58" s="27">
        <f t="shared" si="7"/>
        <v>4.1526813599900869</v>
      </c>
    </row>
    <row r="59" spans="1:20" x14ac:dyDescent="0.25">
      <c r="A59" s="20">
        <v>42699</v>
      </c>
      <c r="B59" s="10">
        <v>60.299999</v>
      </c>
      <c r="C59" s="10">
        <v>60.529998999999997</v>
      </c>
      <c r="D59" s="10">
        <v>60.130001</v>
      </c>
      <c r="E59" s="10">
        <v>60.529998999999997</v>
      </c>
      <c r="F59" s="10">
        <v>60.165247000000001</v>
      </c>
      <c r="G59" s="10">
        <f t="shared" si="0"/>
        <v>-1.32081907925889E-3</v>
      </c>
      <c r="H59" s="10">
        <f t="shared" si="1"/>
        <v>1.0658283954960043E-2</v>
      </c>
      <c r="I59" s="10">
        <f t="shared" si="2"/>
        <v>0.16919501248520535</v>
      </c>
      <c r="J59" s="21">
        <v>1.0658283954960043E-2</v>
      </c>
      <c r="K59" s="21">
        <v>0.16919501248520535</v>
      </c>
      <c r="L59" s="10">
        <v>60.529998999999997</v>
      </c>
      <c r="M59" s="10">
        <v>60.529998999999997</v>
      </c>
      <c r="N59" s="10">
        <v>1</v>
      </c>
      <c r="O59" s="21">
        <v>1E-3</v>
      </c>
      <c r="P59" s="10">
        <f t="shared" si="3"/>
        <v>9.0507845946543083E-2</v>
      </c>
      <c r="Q59" s="10">
        <f t="shared" si="4"/>
        <v>-7.868716653866227E-2</v>
      </c>
      <c r="R59" s="10">
        <f t="shared" si="5"/>
        <v>0.53605817030963143</v>
      </c>
      <c r="S59" s="10">
        <f t="shared" si="6"/>
        <v>0.46864072672299772</v>
      </c>
      <c r="T59" s="27">
        <f t="shared" si="7"/>
        <v>4.1091304369166544</v>
      </c>
    </row>
    <row r="60" spans="1:20" x14ac:dyDescent="0.25">
      <c r="A60" s="20">
        <v>42697</v>
      </c>
      <c r="B60" s="10">
        <v>61.009998000000003</v>
      </c>
      <c r="C60" s="10">
        <v>61.099997999999999</v>
      </c>
      <c r="D60" s="10">
        <v>60.25</v>
      </c>
      <c r="E60" s="10">
        <v>60.400002000000001</v>
      </c>
      <c r="F60" s="10">
        <v>60.036033000000003</v>
      </c>
      <c r="G60" s="10">
        <f t="shared" si="0"/>
        <v>-2.149955329510659E-3</v>
      </c>
      <c r="H60" s="10">
        <f t="shared" si="1"/>
        <v>1.065286620576692E-2</v>
      </c>
      <c r="I60" s="10">
        <f t="shared" si="2"/>
        <v>0.16910900838302101</v>
      </c>
      <c r="J60" s="21">
        <v>1.065286620576692E-2</v>
      </c>
      <c r="K60" s="21">
        <v>0.16910900838302101</v>
      </c>
      <c r="L60" s="10">
        <v>60.400002000000001</v>
      </c>
      <c r="M60" s="10">
        <v>60.400002000000001</v>
      </c>
      <c r="N60" s="10">
        <v>1</v>
      </c>
      <c r="O60" s="21">
        <v>1E-3</v>
      </c>
      <c r="P60" s="10">
        <f t="shared" si="3"/>
        <v>9.0467849728580074E-2</v>
      </c>
      <c r="Q60" s="10">
        <f t="shared" si="4"/>
        <v>-7.8641158654440935E-2</v>
      </c>
      <c r="R60" s="10">
        <f t="shared" si="5"/>
        <v>0.53604227931870652</v>
      </c>
      <c r="S60" s="10">
        <f t="shared" si="6"/>
        <v>0.4686590245117509</v>
      </c>
      <c r="T60" s="27">
        <f t="shared" si="7"/>
        <v>4.0982415823381011</v>
      </c>
    </row>
    <row r="61" spans="1:20" x14ac:dyDescent="0.25">
      <c r="A61" s="20">
        <v>42696</v>
      </c>
      <c r="B61" s="10">
        <v>60.98</v>
      </c>
      <c r="C61" s="10">
        <v>61.259998000000003</v>
      </c>
      <c r="D61" s="10">
        <v>60.810001</v>
      </c>
      <c r="E61" s="10">
        <v>61.119999</v>
      </c>
      <c r="F61" s="10">
        <v>60.751691999999998</v>
      </c>
      <c r="G61" s="10">
        <f t="shared" si="0"/>
        <v>1.1849990443656777E-2</v>
      </c>
      <c r="H61" s="10">
        <f t="shared" si="1"/>
        <v>1.0987111308805232E-2</v>
      </c>
      <c r="I61" s="10">
        <f t="shared" si="2"/>
        <v>0.17441498490050419</v>
      </c>
      <c r="J61" s="21">
        <v>1.0987111308805232E-2</v>
      </c>
      <c r="K61" s="21">
        <v>0.17441498490050419</v>
      </c>
      <c r="L61" s="10">
        <v>61.119999</v>
      </c>
      <c r="M61" s="10">
        <v>61.119999</v>
      </c>
      <c r="N61" s="10">
        <v>1</v>
      </c>
      <c r="O61" s="21">
        <v>1E-3</v>
      </c>
      <c r="P61" s="10">
        <f t="shared" si="3"/>
        <v>9.2940944771280898E-2</v>
      </c>
      <c r="Q61" s="10">
        <f t="shared" si="4"/>
        <v>-8.1474040129223296E-2</v>
      </c>
      <c r="R61" s="10">
        <f t="shared" si="5"/>
        <v>0.53702476135979882</v>
      </c>
      <c r="S61" s="10">
        <f t="shared" si="6"/>
        <v>0.46753248460289409</v>
      </c>
      <c r="T61" s="27">
        <f t="shared" si="7"/>
        <v>4.2759291878500463</v>
      </c>
    </row>
    <row r="62" spans="1:20" x14ac:dyDescent="0.25">
      <c r="A62" s="20">
        <v>42695</v>
      </c>
      <c r="B62" s="10">
        <v>60.5</v>
      </c>
      <c r="C62" s="10">
        <v>60.970001000000003</v>
      </c>
      <c r="D62" s="10">
        <v>60.419998</v>
      </c>
      <c r="E62" s="10">
        <v>60.860000999999997</v>
      </c>
      <c r="F62" s="10">
        <v>60.493259999999999</v>
      </c>
      <c r="G62" s="10">
        <f t="shared" si="0"/>
        <v>-4.2629675970301062E-3</v>
      </c>
      <c r="H62" s="10">
        <f t="shared" si="1"/>
        <v>1.0991890249949765E-2</v>
      </c>
      <c r="I62" s="10">
        <f t="shared" si="2"/>
        <v>0.17449084823929609</v>
      </c>
      <c r="J62" s="21">
        <v>1.0991890249949765E-2</v>
      </c>
      <c r="K62" s="21">
        <v>0.17449084823929609</v>
      </c>
      <c r="L62" s="10">
        <v>60.860000999999997</v>
      </c>
      <c r="M62" s="10">
        <v>60.860000999999997</v>
      </c>
      <c r="N62" s="10">
        <v>1</v>
      </c>
      <c r="O62" s="21">
        <v>1E-3</v>
      </c>
      <c r="P62" s="10">
        <f t="shared" si="3"/>
        <v>9.2976383709165347E-2</v>
      </c>
      <c r="Q62" s="10">
        <f t="shared" si="4"/>
        <v>-8.151446453013074E-2</v>
      </c>
      <c r="R62" s="10">
        <f t="shared" si="5"/>
        <v>0.53703883849643308</v>
      </c>
      <c r="S62" s="10">
        <f t="shared" si="6"/>
        <v>0.46751641106363495</v>
      </c>
      <c r="T62" s="27">
        <f t="shared" si="7"/>
        <v>4.2595738305437365</v>
      </c>
    </row>
    <row r="63" spans="1:20" x14ac:dyDescent="0.25">
      <c r="A63" s="20">
        <v>42692</v>
      </c>
      <c r="B63" s="10">
        <v>60.779998999999997</v>
      </c>
      <c r="C63" s="10">
        <v>61.139999000000003</v>
      </c>
      <c r="D63" s="10">
        <v>60.299999</v>
      </c>
      <c r="E63" s="10">
        <v>60.349997999999999</v>
      </c>
      <c r="F63" s="10">
        <v>59.986331</v>
      </c>
      <c r="G63" s="10">
        <f t="shared" si="0"/>
        <v>-8.4152464964549045E-3</v>
      </c>
      <c r="H63" s="10">
        <f t="shared" si="1"/>
        <v>1.1066480537978183E-2</v>
      </c>
      <c r="I63" s="10">
        <f t="shared" si="2"/>
        <v>0.17567493235335932</v>
      </c>
      <c r="J63" s="21">
        <v>1.1066480537978183E-2</v>
      </c>
      <c r="K63" s="21">
        <v>0.17567493235335932</v>
      </c>
      <c r="L63" s="10">
        <v>60.349997999999999</v>
      </c>
      <c r="M63" s="10">
        <v>60.349997999999999</v>
      </c>
      <c r="N63" s="10">
        <v>1</v>
      </c>
      <c r="O63" s="21">
        <v>1E-3</v>
      </c>
      <c r="P63" s="10">
        <f t="shared" si="3"/>
        <v>9.3529797954491664E-2</v>
      </c>
      <c r="Q63" s="10">
        <f t="shared" si="4"/>
        <v>-8.2145134398867656E-2</v>
      </c>
      <c r="R63" s="10">
        <f t="shared" si="5"/>
        <v>0.53725866095041064</v>
      </c>
      <c r="S63" s="10">
        <f t="shared" si="6"/>
        <v>0.46726565115789637</v>
      </c>
      <c r="T63" s="27">
        <f t="shared" si="7"/>
        <v>4.2522633870632411</v>
      </c>
    </row>
    <row r="64" spans="1:20" x14ac:dyDescent="0.25">
      <c r="A64" s="20">
        <v>42691</v>
      </c>
      <c r="B64" s="10">
        <v>60.41</v>
      </c>
      <c r="C64" s="10">
        <v>60.950001</v>
      </c>
      <c r="D64" s="10">
        <v>59.970001000000003</v>
      </c>
      <c r="E64" s="10">
        <v>60.639999000000003</v>
      </c>
      <c r="F64" s="10">
        <v>60.274585000000002</v>
      </c>
      <c r="G64" s="10">
        <f t="shared" si="0"/>
        <v>4.7938104398276378E-3</v>
      </c>
      <c r="H64" s="10">
        <f t="shared" si="1"/>
        <v>1.1152323076508243E-2</v>
      </c>
      <c r="I64" s="10">
        <f t="shared" si="2"/>
        <v>0.17703764040652545</v>
      </c>
      <c r="J64" s="21">
        <v>1.1152323076508243E-2</v>
      </c>
      <c r="K64" s="21">
        <v>0.17703764040652545</v>
      </c>
      <c r="L64" s="10">
        <v>60.639999000000003</v>
      </c>
      <c r="M64" s="10">
        <v>60.639999000000003</v>
      </c>
      <c r="N64" s="10">
        <v>1</v>
      </c>
      <c r="O64" s="21">
        <v>1E-3</v>
      </c>
      <c r="P64" s="10">
        <f t="shared" si="3"/>
        <v>9.4167336517102726E-2</v>
      </c>
      <c r="Q64" s="10">
        <f t="shared" si="4"/>
        <v>-8.2870303889422722E-2</v>
      </c>
      <c r="R64" s="10">
        <f t="shared" si="5"/>
        <v>0.53751188443542652</v>
      </c>
      <c r="S64" s="10">
        <f t="shared" si="6"/>
        <v>0.46697733343089781</v>
      </c>
      <c r="T64" s="27">
        <f t="shared" si="7"/>
        <v>4.3055184533782338</v>
      </c>
    </row>
    <row r="65" spans="1:20" x14ac:dyDescent="0.25">
      <c r="A65" s="20">
        <v>42690</v>
      </c>
      <c r="B65" s="10">
        <v>58.939999</v>
      </c>
      <c r="C65" s="10">
        <v>59.66</v>
      </c>
      <c r="D65" s="10">
        <v>58.810001</v>
      </c>
      <c r="E65" s="10">
        <v>59.650002000000001</v>
      </c>
      <c r="F65" s="10">
        <v>59.290551999999998</v>
      </c>
      <c r="G65" s="10">
        <f t="shared" si="0"/>
        <v>-1.6460542770507666E-2</v>
      </c>
      <c r="H65" s="10">
        <f t="shared" si="1"/>
        <v>1.0813101595358842E-2</v>
      </c>
      <c r="I65" s="10">
        <f t="shared" si="2"/>
        <v>0.17165266633557164</v>
      </c>
      <c r="J65" s="21">
        <v>1.0813101595358842E-2</v>
      </c>
      <c r="K65" s="21">
        <v>0.17165266633557164</v>
      </c>
      <c r="L65" s="10">
        <v>59.650002000000001</v>
      </c>
      <c r="M65" s="10">
        <v>59.650002000000001</v>
      </c>
      <c r="N65" s="10">
        <v>1</v>
      </c>
      <c r="O65" s="21">
        <v>1E-3</v>
      </c>
      <c r="P65" s="10">
        <f t="shared" si="3"/>
        <v>9.1652051004554258E-2</v>
      </c>
      <c r="Q65" s="10">
        <f t="shared" si="4"/>
        <v>-8.0000615331017377E-2</v>
      </c>
      <c r="R65" s="10">
        <f t="shared" si="5"/>
        <v>0.53651275263747378</v>
      </c>
      <c r="S65" s="10">
        <f t="shared" si="6"/>
        <v>0.46811838328874483</v>
      </c>
      <c r="T65" s="27">
        <f t="shared" si="7"/>
        <v>4.1076335739612944</v>
      </c>
    </row>
    <row r="66" spans="1:20" x14ac:dyDescent="0.25">
      <c r="A66" s="20">
        <v>42689</v>
      </c>
      <c r="B66" s="10">
        <v>58.330002</v>
      </c>
      <c r="C66" s="10">
        <v>59.490001999999997</v>
      </c>
      <c r="D66" s="10">
        <v>58.32</v>
      </c>
      <c r="E66" s="10">
        <v>58.869999</v>
      </c>
      <c r="F66" s="10">
        <v>58.515250000000002</v>
      </c>
      <c r="G66" s="10">
        <f t="shared" si="0"/>
        <v>-1.3162576019254026E-2</v>
      </c>
      <c r="H66" s="10">
        <f t="shared" si="1"/>
        <v>1.0962947431548655E-2</v>
      </c>
      <c r="I66" s="10">
        <f t="shared" si="2"/>
        <v>0.17403139524091224</v>
      </c>
      <c r="J66" s="21">
        <v>1.0962947431548655E-2</v>
      </c>
      <c r="K66" s="21">
        <v>0.17403139524091224</v>
      </c>
      <c r="L66" s="10">
        <v>58.869999</v>
      </c>
      <c r="M66" s="10">
        <v>58.869999</v>
      </c>
      <c r="N66" s="10">
        <v>1</v>
      </c>
      <c r="O66" s="21">
        <v>1E-3</v>
      </c>
      <c r="P66" s="10">
        <f t="shared" si="3"/>
        <v>9.2761787276381111E-2</v>
      </c>
      <c r="Q66" s="10">
        <f t="shared" si="4"/>
        <v>-8.1269607964531129E-2</v>
      </c>
      <c r="R66" s="10">
        <f t="shared" si="5"/>
        <v>0.53695359529718156</v>
      </c>
      <c r="S66" s="10">
        <f t="shared" si="6"/>
        <v>0.46761377167470947</v>
      </c>
      <c r="T66" s="27">
        <f t="shared" si="7"/>
        <v>4.1095500099617723</v>
      </c>
    </row>
    <row r="67" spans="1:20" x14ac:dyDescent="0.25">
      <c r="A67" s="20">
        <v>42688</v>
      </c>
      <c r="B67" s="10">
        <v>59.02</v>
      </c>
      <c r="C67" s="10">
        <v>59.080002</v>
      </c>
      <c r="D67" s="10">
        <v>57.279998999999997</v>
      </c>
      <c r="E67" s="10">
        <v>58.119999</v>
      </c>
      <c r="F67" s="10">
        <v>57.38212</v>
      </c>
      <c r="G67" s="10">
        <f t="shared" si="0"/>
        <v>-1.2821784557288336E-2</v>
      </c>
      <c r="H67" s="10">
        <f t="shared" si="1"/>
        <v>1.1116997420795563E-2</v>
      </c>
      <c r="I67" s="10">
        <f t="shared" si="2"/>
        <v>0.17647686300702922</v>
      </c>
      <c r="J67" s="21">
        <v>1.1116997420795563E-2</v>
      </c>
      <c r="K67" s="21">
        <v>0.17647686300702922</v>
      </c>
      <c r="L67" s="10">
        <v>58.119999</v>
      </c>
      <c r="M67" s="10">
        <v>58.119999</v>
      </c>
      <c r="N67" s="10">
        <v>1</v>
      </c>
      <c r="O67" s="21">
        <v>1E-3</v>
      </c>
      <c r="P67" s="10">
        <f t="shared" si="3"/>
        <v>9.3904896687453027E-2</v>
      </c>
      <c r="Q67" s="10">
        <f t="shared" si="4"/>
        <v>-8.2571966319576195E-2</v>
      </c>
      <c r="R67" s="10">
        <f t="shared" si="5"/>
        <v>0.53740764798256002</v>
      </c>
      <c r="S67" s="10">
        <f t="shared" si="6"/>
        <v>0.46709594638433349</v>
      </c>
      <c r="T67" s="27">
        <f t="shared" si="7"/>
        <v>4.1136500732294863</v>
      </c>
    </row>
    <row r="68" spans="1:20" x14ac:dyDescent="0.25">
      <c r="A68" s="20">
        <v>42685</v>
      </c>
      <c r="B68" s="10">
        <v>58.23</v>
      </c>
      <c r="C68" s="10">
        <v>59.119999</v>
      </c>
      <c r="D68" s="10">
        <v>58.009998000000003</v>
      </c>
      <c r="E68" s="10">
        <v>59.02</v>
      </c>
      <c r="F68" s="10">
        <v>58.270695000000003</v>
      </c>
      <c r="G68" s="10">
        <f t="shared" ref="G68:G131" si="8">LN(E68/E67)</f>
        <v>1.5366548018492434E-2</v>
      </c>
      <c r="H68" s="10">
        <f t="shared" si="1"/>
        <v>1.173868644375228E-2</v>
      </c>
      <c r="I68" s="10">
        <f t="shared" si="2"/>
        <v>0.18634587029240238</v>
      </c>
      <c r="J68" s="21">
        <v>1.173868644375228E-2</v>
      </c>
      <c r="K68" s="21">
        <v>0.18634587029240238</v>
      </c>
      <c r="L68" s="10">
        <v>59.02</v>
      </c>
      <c r="M68" s="10">
        <v>59.02</v>
      </c>
      <c r="N68" s="10">
        <v>1</v>
      </c>
      <c r="O68" s="21">
        <v>1E-3</v>
      </c>
      <c r="P68" s="10">
        <f t="shared" si="3"/>
        <v>9.8539300381077957E-2</v>
      </c>
      <c r="Q68" s="10">
        <f t="shared" si="4"/>
        <v>-8.780656991132442E-2</v>
      </c>
      <c r="R68" s="10">
        <f t="shared" si="5"/>
        <v>0.53924796669859221</v>
      </c>
      <c r="S68" s="10">
        <f t="shared" si="6"/>
        <v>0.46501520795161477</v>
      </c>
      <c r="T68" s="27">
        <f t="shared" si="7"/>
        <v>4.40864890079418</v>
      </c>
    </row>
    <row r="69" spans="1:20" x14ac:dyDescent="0.25">
      <c r="A69" s="20">
        <v>42684</v>
      </c>
      <c r="B69" s="10">
        <v>60.48</v>
      </c>
      <c r="C69" s="10">
        <v>60.490001999999997</v>
      </c>
      <c r="D69" s="10">
        <v>57.630001</v>
      </c>
      <c r="E69" s="10">
        <v>58.700001</v>
      </c>
      <c r="F69" s="10">
        <v>57.954757999999998</v>
      </c>
      <c r="G69" s="10">
        <f t="shared" si="8"/>
        <v>-5.4366256449676614E-3</v>
      </c>
      <c r="H69" s="10">
        <f t="shared" si="1"/>
        <v>1.1536202064637844E-2</v>
      </c>
      <c r="I69" s="10">
        <f t="shared" si="2"/>
        <v>0.18313153042332969</v>
      </c>
      <c r="J69" s="21">
        <v>1.1536202064637844E-2</v>
      </c>
      <c r="K69" s="21">
        <v>0.18313153042332969</v>
      </c>
      <c r="L69" s="10">
        <v>58.700001</v>
      </c>
      <c r="M69" s="10">
        <v>58.700001</v>
      </c>
      <c r="N69" s="10">
        <v>1</v>
      </c>
      <c r="O69" s="21">
        <v>1E-3</v>
      </c>
      <c r="P69" s="10">
        <f t="shared" si="3"/>
        <v>9.7026321335934584E-2</v>
      </c>
      <c r="Q69" s="10">
        <f t="shared" si="4"/>
        <v>-8.6105209087395107E-2</v>
      </c>
      <c r="R69" s="10">
        <f t="shared" si="5"/>
        <v>0.53864725417071746</v>
      </c>
      <c r="S69" s="10">
        <f t="shared" si="6"/>
        <v>0.46569139137677396</v>
      </c>
      <c r="T69" s="27">
        <f t="shared" si="7"/>
        <v>4.3098316406121562</v>
      </c>
    </row>
    <row r="70" spans="1:20" x14ac:dyDescent="0.25">
      <c r="A70" s="20">
        <v>42683</v>
      </c>
      <c r="B70" s="10">
        <v>60</v>
      </c>
      <c r="C70" s="10">
        <v>60.59</v>
      </c>
      <c r="D70" s="10">
        <v>59.200001</v>
      </c>
      <c r="E70" s="10">
        <v>60.169998</v>
      </c>
      <c r="F70" s="10">
        <v>59.406092999999998</v>
      </c>
      <c r="G70" s="10">
        <f t="shared" si="8"/>
        <v>2.4734112123278369E-2</v>
      </c>
      <c r="H70" s="10">
        <f t="shared" si="1"/>
        <v>1.2997637087540787E-2</v>
      </c>
      <c r="I70" s="10">
        <f t="shared" si="2"/>
        <v>0.20633109219061671</v>
      </c>
      <c r="J70" s="21">
        <v>1.2997637087540787E-2</v>
      </c>
      <c r="K70" s="21">
        <v>0.20633109219061671</v>
      </c>
      <c r="L70" s="10">
        <v>60.169998</v>
      </c>
      <c r="M70" s="10">
        <v>60.169998</v>
      </c>
      <c r="N70" s="10">
        <v>1</v>
      </c>
      <c r="O70" s="21">
        <v>1E-3</v>
      </c>
      <c r="P70" s="10">
        <f t="shared" si="3"/>
        <v>0.10801212539357602</v>
      </c>
      <c r="Q70" s="10">
        <f t="shared" si="4"/>
        <v>-9.8318966797040691E-2</v>
      </c>
      <c r="R70" s="10">
        <f t="shared" si="5"/>
        <v>0.54300696309451491</v>
      </c>
      <c r="S70" s="10">
        <f t="shared" si="6"/>
        <v>0.46083950891096992</v>
      </c>
      <c r="T70" s="27">
        <f t="shared" si="7"/>
        <v>4.9717304064826173</v>
      </c>
    </row>
    <row r="71" spans="1:20" x14ac:dyDescent="0.25">
      <c r="A71" s="20">
        <v>42682</v>
      </c>
      <c r="B71" s="10">
        <v>60.549999</v>
      </c>
      <c r="C71" s="10">
        <v>60.779998999999997</v>
      </c>
      <c r="D71" s="10">
        <v>60.150002000000001</v>
      </c>
      <c r="E71" s="10">
        <v>60.470001000000003</v>
      </c>
      <c r="F71" s="10">
        <v>59.702286999999998</v>
      </c>
      <c r="G71" s="10">
        <f t="shared" si="8"/>
        <v>4.9735348291432774E-3</v>
      </c>
      <c r="H71" s="10">
        <f t="shared" si="1"/>
        <v>1.2643898074610223E-2</v>
      </c>
      <c r="I71" s="10">
        <f t="shared" si="2"/>
        <v>0.20071565944720232</v>
      </c>
      <c r="J71" s="21">
        <v>1.2643898074610223E-2</v>
      </c>
      <c r="K71" s="21">
        <v>0.20071565944720232</v>
      </c>
      <c r="L71" s="10">
        <v>60.470001000000003</v>
      </c>
      <c r="M71" s="10">
        <v>60.470001000000003</v>
      </c>
      <c r="N71" s="10">
        <v>1</v>
      </c>
      <c r="O71" s="21">
        <v>1E-3</v>
      </c>
      <c r="P71" s="10">
        <f t="shared" si="3"/>
        <v>0.1053400020302071</v>
      </c>
      <c r="Q71" s="10">
        <f t="shared" si="4"/>
        <v>-9.5375657416995219E-2</v>
      </c>
      <c r="R71" s="10">
        <f t="shared" si="5"/>
        <v>0.54194698874960023</v>
      </c>
      <c r="S71" s="10">
        <f t="shared" si="6"/>
        <v>0.46200822524494783</v>
      </c>
      <c r="T71" s="27">
        <f t="shared" si="7"/>
        <v>4.8618207827438518</v>
      </c>
    </row>
    <row r="72" spans="1:20" x14ac:dyDescent="0.25">
      <c r="A72" s="20">
        <v>42681</v>
      </c>
      <c r="B72" s="10">
        <v>59.779998999999997</v>
      </c>
      <c r="C72" s="10">
        <v>60.52</v>
      </c>
      <c r="D72" s="10">
        <v>59.779998999999997</v>
      </c>
      <c r="E72" s="10">
        <v>60.419998</v>
      </c>
      <c r="F72" s="10">
        <v>59.652918999999997</v>
      </c>
      <c r="G72" s="10">
        <f t="shared" si="8"/>
        <v>-8.272479653439463E-4</v>
      </c>
      <c r="H72" s="10">
        <f t="shared" si="1"/>
        <v>1.2561065788706895E-2</v>
      </c>
      <c r="I72" s="10">
        <f t="shared" si="2"/>
        <v>0.19940073767303906</v>
      </c>
      <c r="J72" s="21">
        <v>1.2561065788706895E-2</v>
      </c>
      <c r="K72" s="21">
        <v>0.19940073767303906</v>
      </c>
      <c r="L72" s="10">
        <v>60.419998</v>
      </c>
      <c r="M72" s="10">
        <v>60.419998</v>
      </c>
      <c r="N72" s="10">
        <v>1</v>
      </c>
      <c r="O72" s="21">
        <v>1E-3</v>
      </c>
      <c r="P72" s="10">
        <f t="shared" si="3"/>
        <v>0.10471539541901752</v>
      </c>
      <c r="Q72" s="10">
        <f t="shared" si="4"/>
        <v>-9.4685342254021546E-2</v>
      </c>
      <c r="R72" s="10">
        <f t="shared" si="5"/>
        <v>0.54169917732520068</v>
      </c>
      <c r="S72" s="10">
        <f t="shared" si="6"/>
        <v>0.46228238042603742</v>
      </c>
      <c r="T72" s="27">
        <f t="shared" si="7"/>
        <v>4.8262798494183912</v>
      </c>
    </row>
    <row r="73" spans="1:20" x14ac:dyDescent="0.25">
      <c r="A73" s="20">
        <v>42678</v>
      </c>
      <c r="B73" s="10">
        <v>58.650002000000001</v>
      </c>
      <c r="C73" s="10">
        <v>59.279998999999997</v>
      </c>
      <c r="D73" s="10">
        <v>58.52</v>
      </c>
      <c r="E73" s="10">
        <v>58.709999000000003</v>
      </c>
      <c r="F73" s="10">
        <v>57.964629000000002</v>
      </c>
      <c r="G73" s="10">
        <f t="shared" si="8"/>
        <v>-2.8710089813682352E-2</v>
      </c>
      <c r="H73" s="10">
        <f t="shared" si="1"/>
        <v>1.3081718182066512E-2</v>
      </c>
      <c r="I73" s="10">
        <f t="shared" si="2"/>
        <v>0.20766583818707982</v>
      </c>
      <c r="J73" s="21">
        <v>1.3081718182066512E-2</v>
      </c>
      <c r="K73" s="21">
        <v>0.20766583818707982</v>
      </c>
      <c r="L73" s="10">
        <v>58.709999000000003</v>
      </c>
      <c r="M73" s="10">
        <v>58.709999000000003</v>
      </c>
      <c r="N73" s="10">
        <v>1</v>
      </c>
      <c r="O73" s="21">
        <v>1E-3</v>
      </c>
      <c r="P73" s="10">
        <f t="shared" si="3"/>
        <v>0.10864834761433075</v>
      </c>
      <c r="Q73" s="10">
        <f t="shared" si="4"/>
        <v>-9.901749057274907E-2</v>
      </c>
      <c r="R73" s="10">
        <f t="shared" si="5"/>
        <v>0.54325929407391804</v>
      </c>
      <c r="S73" s="10">
        <f t="shared" si="6"/>
        <v>0.46056219144032007</v>
      </c>
      <c r="T73" s="27">
        <f t="shared" si="7"/>
        <v>4.8821729034229087</v>
      </c>
    </row>
    <row r="74" spans="1:20" x14ac:dyDescent="0.25">
      <c r="A74" s="20">
        <v>42677</v>
      </c>
      <c r="B74" s="10">
        <v>59.529998999999997</v>
      </c>
      <c r="C74" s="10">
        <v>59.639999000000003</v>
      </c>
      <c r="D74" s="10">
        <v>59.110000999999997</v>
      </c>
      <c r="E74" s="10">
        <v>59.209999000000003</v>
      </c>
      <c r="F74" s="10">
        <v>58.458280999999999</v>
      </c>
      <c r="G74" s="10">
        <f t="shared" si="8"/>
        <v>8.4803766114245546E-3</v>
      </c>
      <c r="H74" s="10">
        <f t="shared" si="1"/>
        <v>1.3193805265600572E-2</v>
      </c>
      <c r="I74" s="10">
        <f t="shared" si="2"/>
        <v>0.20944516547636169</v>
      </c>
      <c r="J74" s="21">
        <v>1.3193805265600572E-2</v>
      </c>
      <c r="K74" s="21">
        <v>0.20944516547636169</v>
      </c>
      <c r="L74" s="10">
        <v>59.209999000000003</v>
      </c>
      <c r="M74" s="10">
        <v>59.209999000000003</v>
      </c>
      <c r="N74" s="10">
        <v>1</v>
      </c>
      <c r="O74" s="21">
        <v>1E-3</v>
      </c>
      <c r="P74" s="10">
        <f t="shared" si="3"/>
        <v>0.10949710211047384</v>
      </c>
      <c r="Q74" s="10">
        <f t="shared" si="4"/>
        <v>-9.9948063365887851E-2</v>
      </c>
      <c r="R74" s="10">
        <f t="shared" si="5"/>
        <v>0.54359588993442132</v>
      </c>
      <c r="S74" s="10">
        <f t="shared" si="6"/>
        <v>0.46019277915571732</v>
      </c>
      <c r="T74" s="27">
        <f t="shared" si="7"/>
        <v>4.9655325003307773</v>
      </c>
    </row>
    <row r="75" spans="1:20" x14ac:dyDescent="0.25">
      <c r="A75" s="20">
        <v>42676</v>
      </c>
      <c r="B75" s="10">
        <v>59.82</v>
      </c>
      <c r="C75" s="10">
        <v>59.93</v>
      </c>
      <c r="D75" s="10">
        <v>59.299999</v>
      </c>
      <c r="E75" s="10">
        <v>59.43</v>
      </c>
      <c r="F75" s="10">
        <v>58.675490000000003</v>
      </c>
      <c r="G75" s="10">
        <f t="shared" si="8"/>
        <v>3.7087197239235588E-3</v>
      </c>
      <c r="H75" s="10">
        <f t="shared" si="1"/>
        <v>1.2737292240593071E-2</v>
      </c>
      <c r="I75" s="10">
        <f t="shared" si="2"/>
        <v>0.20219824586977173</v>
      </c>
      <c r="J75" s="21">
        <v>1.2737292240593071E-2</v>
      </c>
      <c r="K75" s="21">
        <v>0.20219824586977173</v>
      </c>
      <c r="L75" s="10">
        <v>59.43</v>
      </c>
      <c r="M75" s="10">
        <v>59.43</v>
      </c>
      <c r="N75" s="10">
        <v>1</v>
      </c>
      <c r="O75" s="21">
        <v>1E-3</v>
      </c>
      <c r="P75" s="10">
        <f t="shared" si="3"/>
        <v>0.10604476425683909</v>
      </c>
      <c r="Q75" s="10">
        <f t="shared" si="4"/>
        <v>-9.6153481612932634E-2</v>
      </c>
      <c r="R75" s="10">
        <f t="shared" si="5"/>
        <v>0.54222658217202624</v>
      </c>
      <c r="S75" s="10">
        <f t="shared" si="6"/>
        <v>0.4616993379266025</v>
      </c>
      <c r="T75" s="27">
        <f t="shared" si="7"/>
        <v>4.8131592023346705</v>
      </c>
    </row>
    <row r="76" spans="1:20" x14ac:dyDescent="0.25">
      <c r="A76" s="20">
        <v>42675</v>
      </c>
      <c r="B76" s="10">
        <v>59.970001000000003</v>
      </c>
      <c r="C76" s="10">
        <v>60.02</v>
      </c>
      <c r="D76" s="10">
        <v>59.25</v>
      </c>
      <c r="E76" s="10">
        <v>59.799999</v>
      </c>
      <c r="F76" s="10">
        <v>59.040790999999999</v>
      </c>
      <c r="G76" s="10">
        <f t="shared" si="8"/>
        <v>6.2064948556086784E-3</v>
      </c>
      <c r="H76" s="10">
        <f t="shared" si="1"/>
        <v>1.280268717315837E-2</v>
      </c>
      <c r="I76" s="10">
        <f t="shared" si="2"/>
        <v>0.20323635824120145</v>
      </c>
      <c r="J76" s="21">
        <v>1.280268717315837E-2</v>
      </c>
      <c r="K76" s="21">
        <v>0.20323635824120145</v>
      </c>
      <c r="L76" s="10">
        <v>59.799999</v>
      </c>
      <c r="M76" s="10">
        <v>59.799999</v>
      </c>
      <c r="N76" s="10">
        <v>1</v>
      </c>
      <c r="O76" s="21">
        <v>1E-3</v>
      </c>
      <c r="P76" s="10">
        <f t="shared" si="3"/>
        <v>0.10653855856773292</v>
      </c>
      <c r="Q76" s="10">
        <f t="shared" si="4"/>
        <v>-9.6697799673468532E-2</v>
      </c>
      <c r="R76" s="10">
        <f t="shared" si="5"/>
        <v>0.54242246791669191</v>
      </c>
      <c r="S76" s="10">
        <f t="shared" si="6"/>
        <v>0.46148319362478818</v>
      </c>
      <c r="T76" s="27">
        <f t="shared" si="7"/>
        <v>4.8677514224848899</v>
      </c>
    </row>
    <row r="77" spans="1:20" x14ac:dyDescent="0.25">
      <c r="A77" s="20">
        <v>42674</v>
      </c>
      <c r="B77" s="10">
        <v>60.16</v>
      </c>
      <c r="C77" s="10">
        <v>60.419998</v>
      </c>
      <c r="D77" s="10">
        <v>59.919998</v>
      </c>
      <c r="E77" s="10">
        <v>59.919998</v>
      </c>
      <c r="F77" s="10">
        <v>59.159266000000002</v>
      </c>
      <c r="G77" s="10">
        <f t="shared" si="8"/>
        <v>2.0046615969484343E-3</v>
      </c>
      <c r="H77" s="10">
        <f t="shared" si="1"/>
        <v>1.2187203320413257E-2</v>
      </c>
      <c r="I77" s="10">
        <f t="shared" si="2"/>
        <v>0.19346585497916466</v>
      </c>
      <c r="J77" s="21">
        <v>1.2187203320413257E-2</v>
      </c>
      <c r="K77" s="21">
        <v>0.19346585497916466</v>
      </c>
      <c r="L77" s="10">
        <v>59.919998</v>
      </c>
      <c r="M77" s="10">
        <v>59.919998</v>
      </c>
      <c r="N77" s="10">
        <v>1</v>
      </c>
      <c r="O77" s="21">
        <v>1E-3</v>
      </c>
      <c r="P77" s="10">
        <f t="shared" si="3"/>
        <v>0.10190179824513605</v>
      </c>
      <c r="Q77" s="10">
        <f t="shared" si="4"/>
        <v>-9.1564056734028607E-2</v>
      </c>
      <c r="R77" s="10">
        <f t="shared" si="5"/>
        <v>0.54058268869914172</v>
      </c>
      <c r="S77" s="10">
        <f t="shared" si="6"/>
        <v>0.46352220500639313</v>
      </c>
      <c r="T77" s="27">
        <f t="shared" si="7"/>
        <v>4.6452243958485546</v>
      </c>
    </row>
    <row r="78" spans="1:20" x14ac:dyDescent="0.25">
      <c r="A78" s="20">
        <v>42671</v>
      </c>
      <c r="B78" s="10">
        <v>60.009998000000003</v>
      </c>
      <c r="C78" s="10">
        <v>60.52</v>
      </c>
      <c r="D78" s="10">
        <v>59.580002</v>
      </c>
      <c r="E78" s="10">
        <v>59.869999</v>
      </c>
      <c r="F78" s="10">
        <v>59.109901999999998</v>
      </c>
      <c r="G78" s="10">
        <f t="shared" si="8"/>
        <v>-8.3477759672200219E-4</v>
      </c>
      <c r="H78" s="10">
        <f t="shared" si="1"/>
        <v>1.1760672080956124E-2</v>
      </c>
      <c r="I78" s="10">
        <f t="shared" si="2"/>
        <v>0.18669488146314236</v>
      </c>
      <c r="J78" s="21">
        <v>1.1760672080956124E-2</v>
      </c>
      <c r="K78" s="21">
        <v>0.18669488146314236</v>
      </c>
      <c r="L78" s="10">
        <v>59.869999</v>
      </c>
      <c r="M78" s="10">
        <v>59.869999</v>
      </c>
      <c r="N78" s="10">
        <v>1</v>
      </c>
      <c r="O78" s="21">
        <v>1E-3</v>
      </c>
      <c r="P78" s="10">
        <f t="shared" si="3"/>
        <v>9.8703773975219442E-2</v>
      </c>
      <c r="Q78" s="10">
        <f t="shared" si="4"/>
        <v>-8.7991107487922923E-2</v>
      </c>
      <c r="R78" s="10">
        <f t="shared" si="5"/>
        <v>0.53931326384902656</v>
      </c>
      <c r="S78" s="10">
        <f t="shared" si="6"/>
        <v>0.46494187196248687</v>
      </c>
      <c r="T78" s="27">
        <f t="shared" si="7"/>
        <v>4.4804373138886717</v>
      </c>
    </row>
    <row r="79" spans="1:20" x14ac:dyDescent="0.25">
      <c r="A79" s="20">
        <v>42670</v>
      </c>
      <c r="B79" s="10">
        <v>60.610000999999997</v>
      </c>
      <c r="C79" s="10">
        <v>60.830002</v>
      </c>
      <c r="D79" s="10">
        <v>60.09</v>
      </c>
      <c r="E79" s="10">
        <v>60.099997999999999</v>
      </c>
      <c r="F79" s="10">
        <v>59.336981999999999</v>
      </c>
      <c r="G79" s="10">
        <f t="shared" si="8"/>
        <v>3.8342800288866633E-3</v>
      </c>
      <c r="H79" s="10">
        <f t="shared" si="1"/>
        <v>1.1693422720306122E-2</v>
      </c>
      <c r="I79" s="10">
        <f t="shared" si="2"/>
        <v>0.18562733095849437</v>
      </c>
      <c r="J79" s="21">
        <v>1.1693422720306122E-2</v>
      </c>
      <c r="K79" s="21">
        <v>0.18562733095849437</v>
      </c>
      <c r="L79" s="10">
        <v>60.099997999999999</v>
      </c>
      <c r="M79" s="10">
        <v>60.099997999999999</v>
      </c>
      <c r="N79" s="10">
        <v>1</v>
      </c>
      <c r="O79" s="21">
        <v>1E-3</v>
      </c>
      <c r="P79" s="10">
        <f t="shared" si="3"/>
        <v>9.8200803218266866E-2</v>
      </c>
      <c r="Q79" s="10">
        <f t="shared" si="4"/>
        <v>-8.7426527740227508E-2</v>
      </c>
      <c r="R79" s="10">
        <f t="shared" si="5"/>
        <v>0.53911357766369328</v>
      </c>
      <c r="S79" s="10">
        <f t="shared" si="6"/>
        <v>0.46516624200857137</v>
      </c>
      <c r="T79" s="27">
        <f t="shared" si="7"/>
        <v>4.4721772416056851</v>
      </c>
    </row>
    <row r="80" spans="1:20" x14ac:dyDescent="0.25">
      <c r="A80" s="20">
        <v>42669</v>
      </c>
      <c r="B80" s="10">
        <v>60.810001</v>
      </c>
      <c r="C80" s="10">
        <v>61.200001</v>
      </c>
      <c r="D80" s="10">
        <v>60.470001000000003</v>
      </c>
      <c r="E80" s="10">
        <v>60.630001</v>
      </c>
      <c r="F80" s="10">
        <v>59.860255000000002</v>
      </c>
      <c r="G80" s="10">
        <f t="shared" si="8"/>
        <v>8.7800283138332047E-3</v>
      </c>
      <c r="H80" s="10">
        <f t="shared" si="1"/>
        <v>1.1860306648015635E-2</v>
      </c>
      <c r="I80" s="10">
        <f t="shared" si="2"/>
        <v>0.18827653118169269</v>
      </c>
      <c r="J80" s="21">
        <v>1.1860306648015635E-2</v>
      </c>
      <c r="K80" s="21">
        <v>0.18827653118169269</v>
      </c>
      <c r="L80" s="10">
        <v>60.630001</v>
      </c>
      <c r="M80" s="10">
        <v>60.630001</v>
      </c>
      <c r="N80" s="10">
        <v>1</v>
      </c>
      <c r="O80" s="21">
        <v>1E-3</v>
      </c>
      <c r="P80" s="10">
        <f t="shared" si="3"/>
        <v>9.9449602026267334E-2</v>
      </c>
      <c r="Q80" s="10">
        <f t="shared" si="4"/>
        <v>-8.8826929155425352E-2</v>
      </c>
      <c r="R80" s="10">
        <f t="shared" si="5"/>
        <v>0.53960934939755167</v>
      </c>
      <c r="S80" s="10">
        <f t="shared" si="6"/>
        <v>0.46460972795425676</v>
      </c>
      <c r="T80" s="27">
        <f t="shared" si="7"/>
        <v>4.575382331426642</v>
      </c>
    </row>
    <row r="81" spans="1:20" x14ac:dyDescent="0.25">
      <c r="A81" s="20">
        <v>42668</v>
      </c>
      <c r="B81" s="10">
        <v>60.849997999999999</v>
      </c>
      <c r="C81" s="10">
        <v>61.369999</v>
      </c>
      <c r="D81" s="10">
        <v>60.799999</v>
      </c>
      <c r="E81" s="10">
        <v>60.990001999999997</v>
      </c>
      <c r="F81" s="10">
        <v>60.215685000000001</v>
      </c>
      <c r="G81" s="10">
        <f t="shared" si="8"/>
        <v>5.920112523501159E-3</v>
      </c>
      <c r="H81" s="10">
        <f t="shared" si="1"/>
        <v>1.1915101630881025E-2</v>
      </c>
      <c r="I81" s="10">
        <f t="shared" si="2"/>
        <v>0.18914637456822789</v>
      </c>
      <c r="J81" s="21">
        <v>1.1915101630881025E-2</v>
      </c>
      <c r="K81" s="21">
        <v>0.18914637456822789</v>
      </c>
      <c r="L81" s="10">
        <v>60.990001999999997</v>
      </c>
      <c r="M81" s="10">
        <v>60.990001999999997</v>
      </c>
      <c r="N81" s="10">
        <v>1</v>
      </c>
      <c r="O81" s="21">
        <v>1E-3</v>
      </c>
      <c r="P81" s="10">
        <f t="shared" si="3"/>
        <v>9.9860098028677458E-2</v>
      </c>
      <c r="Q81" s="10">
        <f t="shared" si="4"/>
        <v>-8.928627653955043E-2</v>
      </c>
      <c r="R81" s="10">
        <f t="shared" si="5"/>
        <v>0.53977230244482588</v>
      </c>
      <c r="S81" s="10">
        <f t="shared" si="6"/>
        <v>0.46442720012129241</v>
      </c>
      <c r="T81" s="27">
        <f t="shared" si="7"/>
        <v>4.6236091992785546</v>
      </c>
    </row>
    <row r="82" spans="1:20" x14ac:dyDescent="0.25">
      <c r="A82" s="20">
        <v>42667</v>
      </c>
      <c r="B82" s="10">
        <v>59.939999</v>
      </c>
      <c r="C82" s="10">
        <v>61</v>
      </c>
      <c r="D82" s="10">
        <v>59.93</v>
      </c>
      <c r="E82" s="10">
        <v>61</v>
      </c>
      <c r="F82" s="10">
        <v>60.225557000000002</v>
      </c>
      <c r="G82" s="10">
        <f t="shared" si="8"/>
        <v>1.6391507268589722E-4</v>
      </c>
      <c r="H82" s="10">
        <f t="shared" si="1"/>
        <v>1.1626077019037742E-2</v>
      </c>
      <c r="I82" s="10">
        <f t="shared" si="2"/>
        <v>0.18455825109394208</v>
      </c>
      <c r="J82" s="21">
        <v>1.1626077019037742E-2</v>
      </c>
      <c r="K82" s="21">
        <v>0.18455825109394208</v>
      </c>
      <c r="L82" s="10">
        <v>61</v>
      </c>
      <c r="M82" s="10">
        <v>61</v>
      </c>
      <c r="N82" s="10">
        <v>1</v>
      </c>
      <c r="O82" s="21">
        <v>1E-3</v>
      </c>
      <c r="P82" s="10">
        <f t="shared" si="3"/>
        <v>9.7697469045961993E-2</v>
      </c>
      <c r="Q82" s="10">
        <f t="shared" si="4"/>
        <v>-8.686078204798009E-2</v>
      </c>
      <c r="R82" s="10">
        <f t="shared" si="5"/>
        <v>0.53891373732370529</v>
      </c>
      <c r="S82" s="10">
        <f t="shared" si="6"/>
        <v>0.46539108652281563</v>
      </c>
      <c r="T82" s="27">
        <f t="shared" si="7"/>
        <v>4.5132563654343123</v>
      </c>
    </row>
    <row r="83" spans="1:20" x14ac:dyDescent="0.25">
      <c r="A83" s="20">
        <v>42664</v>
      </c>
      <c r="B83" s="10">
        <v>60.279998999999997</v>
      </c>
      <c r="C83" s="10">
        <v>60.450001</v>
      </c>
      <c r="D83" s="10">
        <v>59.490001999999997</v>
      </c>
      <c r="E83" s="10">
        <v>59.66</v>
      </c>
      <c r="F83" s="10">
        <v>58.902569</v>
      </c>
      <c r="G83" s="10">
        <f t="shared" si="8"/>
        <v>-2.2212085086708827E-2</v>
      </c>
      <c r="H83" s="10">
        <f t="shared" si="1"/>
        <v>1.2569439525466141E-2</v>
      </c>
      <c r="I83" s="10">
        <f t="shared" si="2"/>
        <v>0.19953366662309477</v>
      </c>
      <c r="J83" s="21">
        <v>1.2569439525466141E-2</v>
      </c>
      <c r="K83" s="21">
        <v>0.19953366662309477</v>
      </c>
      <c r="L83" s="10">
        <v>59.66</v>
      </c>
      <c r="M83" s="10">
        <v>59.66</v>
      </c>
      <c r="N83" s="10">
        <v>1</v>
      </c>
      <c r="O83" s="21">
        <v>1E-3</v>
      </c>
      <c r="P83" s="10">
        <f t="shared" si="3"/>
        <v>0.10477851889285299</v>
      </c>
      <c r="Q83" s="10">
        <f t="shared" si="4"/>
        <v>-9.4755147730241782E-2</v>
      </c>
      <c r="R83" s="10">
        <f t="shared" si="5"/>
        <v>0.54172422217512506</v>
      </c>
      <c r="S83" s="10">
        <f t="shared" si="6"/>
        <v>0.46225465671706301</v>
      </c>
      <c r="T83" s="27">
        <f t="shared" si="7"/>
        <v>4.7687186035865174</v>
      </c>
    </row>
    <row r="84" spans="1:20" x14ac:dyDescent="0.25">
      <c r="A84" s="20">
        <v>42663</v>
      </c>
      <c r="B84" s="10">
        <v>57.5</v>
      </c>
      <c r="C84" s="10">
        <v>57.52</v>
      </c>
      <c r="D84" s="10">
        <v>56.66</v>
      </c>
      <c r="E84" s="10">
        <v>57.25</v>
      </c>
      <c r="F84" s="10">
        <v>56.523166000000003</v>
      </c>
      <c r="G84" s="10">
        <f t="shared" si="8"/>
        <v>-4.1234136652253423E-2</v>
      </c>
      <c r="H84" s="10">
        <f t="shared" si="1"/>
        <v>1.5290061782625656E-2</v>
      </c>
      <c r="I84" s="10">
        <f t="shared" si="2"/>
        <v>0.24272220604584252</v>
      </c>
      <c r="J84" s="21">
        <v>1.5290061782625656E-2</v>
      </c>
      <c r="K84" s="21">
        <v>0.24272220604584252</v>
      </c>
      <c r="L84" s="10">
        <v>57.25</v>
      </c>
      <c r="M84" s="10">
        <v>57.25</v>
      </c>
      <c r="N84" s="10">
        <v>1</v>
      </c>
      <c r="O84" s="21">
        <v>1E-3</v>
      </c>
      <c r="P84" s="10">
        <f t="shared" si="3"/>
        <v>0.12548103920960513</v>
      </c>
      <c r="Q84" s="10">
        <f t="shared" si="4"/>
        <v>-0.11724116683623739</v>
      </c>
      <c r="R84" s="10">
        <f t="shared" si="5"/>
        <v>0.5499286325461733</v>
      </c>
      <c r="S84" s="10">
        <f t="shared" si="6"/>
        <v>0.45333447271450056</v>
      </c>
      <c r="T84" s="27">
        <f t="shared" si="7"/>
        <v>5.5559560765513751</v>
      </c>
    </row>
    <row r="85" spans="1:20" x14ac:dyDescent="0.25">
      <c r="A85" s="20">
        <v>42662</v>
      </c>
      <c r="B85" s="10">
        <v>57.470001000000003</v>
      </c>
      <c r="C85" s="10">
        <v>57.84</v>
      </c>
      <c r="D85" s="10">
        <v>57.400002000000001</v>
      </c>
      <c r="E85" s="10">
        <v>57.529998999999997</v>
      </c>
      <c r="F85" s="10">
        <v>56.799610000000001</v>
      </c>
      <c r="G85" s="10">
        <f t="shared" si="8"/>
        <v>4.8788910586174093E-3</v>
      </c>
      <c r="H85" s="10">
        <f t="shared" si="1"/>
        <v>1.5292105306882421E-2</v>
      </c>
      <c r="I85" s="10">
        <f t="shared" si="2"/>
        <v>0.24275464598773169</v>
      </c>
      <c r="J85" s="21">
        <v>1.5292105306882421E-2</v>
      </c>
      <c r="K85" s="21">
        <v>0.24275464598773169</v>
      </c>
      <c r="L85" s="10">
        <v>57.529998999999997</v>
      </c>
      <c r="M85" s="10">
        <v>57.529998999999997</v>
      </c>
      <c r="N85" s="10">
        <v>1</v>
      </c>
      <c r="O85" s="21">
        <v>1E-3</v>
      </c>
      <c r="P85" s="10">
        <f t="shared" si="3"/>
        <v>0.12549670862263992</v>
      </c>
      <c r="Q85" s="10">
        <f t="shared" si="4"/>
        <v>-0.11725793736509177</v>
      </c>
      <c r="R85" s="10">
        <f t="shared" si="5"/>
        <v>0.54993483471062232</v>
      </c>
      <c r="S85" s="10">
        <f t="shared" si="6"/>
        <v>0.45332782807227789</v>
      </c>
      <c r="T85" s="27">
        <f t="shared" si="7"/>
        <v>5.5838679091634447</v>
      </c>
    </row>
    <row r="86" spans="1:20" x14ac:dyDescent="0.25">
      <c r="A86" s="20">
        <v>42661</v>
      </c>
      <c r="B86" s="10">
        <v>57.529998999999997</v>
      </c>
      <c r="C86" s="10">
        <v>57.950001</v>
      </c>
      <c r="D86" s="10">
        <v>57.41</v>
      </c>
      <c r="E86" s="10">
        <v>57.66</v>
      </c>
      <c r="F86" s="10">
        <v>56.927961000000003</v>
      </c>
      <c r="G86" s="10">
        <f t="shared" si="8"/>
        <v>2.2571587172896534E-3</v>
      </c>
      <c r="H86" s="10">
        <f t="shared" si="1"/>
        <v>1.4980460983106788E-2</v>
      </c>
      <c r="I86" s="10">
        <f t="shared" si="2"/>
        <v>0.2378074457184404</v>
      </c>
      <c r="J86" s="21">
        <v>1.4980460983106788E-2</v>
      </c>
      <c r="K86" s="21">
        <v>0.2378074457184404</v>
      </c>
      <c r="L86" s="10">
        <v>57.66</v>
      </c>
      <c r="M86" s="10">
        <v>57.66</v>
      </c>
      <c r="N86" s="10">
        <v>1</v>
      </c>
      <c r="O86" s="21">
        <v>1E-3</v>
      </c>
      <c r="P86" s="10">
        <f t="shared" si="3"/>
        <v>0.12310880566047101</v>
      </c>
      <c r="Q86" s="10">
        <f t="shared" si="4"/>
        <v>-0.11469864005796938</v>
      </c>
      <c r="R86" s="10">
        <f t="shared" si="5"/>
        <v>0.54898953079157908</v>
      </c>
      <c r="S86" s="10">
        <f t="shared" si="6"/>
        <v>0.45434199594582281</v>
      </c>
      <c r="T86" s="27">
        <f t="shared" si="7"/>
        <v>5.4835611243779354</v>
      </c>
    </row>
    <row r="87" spans="1:20" x14ac:dyDescent="0.25">
      <c r="A87" s="20">
        <v>42660</v>
      </c>
      <c r="B87" s="10">
        <v>57.360000999999997</v>
      </c>
      <c r="C87" s="10">
        <v>57.459999000000003</v>
      </c>
      <c r="D87" s="10">
        <v>56.869999</v>
      </c>
      <c r="E87" s="10">
        <v>57.220001000000003</v>
      </c>
      <c r="F87" s="10">
        <v>56.493547999999997</v>
      </c>
      <c r="G87" s="10">
        <f t="shared" si="8"/>
        <v>-7.660187111885073E-3</v>
      </c>
      <c r="H87" s="10">
        <f t="shared" si="1"/>
        <v>1.4815614044129264E-2</v>
      </c>
      <c r="I87" s="10">
        <f t="shared" si="2"/>
        <v>0.23519058168889179</v>
      </c>
      <c r="J87" s="21">
        <v>1.4815614044129264E-2</v>
      </c>
      <c r="K87" s="21">
        <v>0.23519058168889179</v>
      </c>
      <c r="L87" s="10">
        <v>57.220001000000003</v>
      </c>
      <c r="M87" s="10">
        <v>57.220001000000003</v>
      </c>
      <c r="N87" s="10">
        <v>1</v>
      </c>
      <c r="O87" s="21">
        <v>1E-3</v>
      </c>
      <c r="P87" s="10">
        <f t="shared" si="3"/>
        <v>0.1218471617859566</v>
      </c>
      <c r="Q87" s="10">
        <f t="shared" si="4"/>
        <v>-0.11334341990293519</v>
      </c>
      <c r="R87" s="10">
        <f t="shared" si="5"/>
        <v>0.54848996875629241</v>
      </c>
      <c r="S87" s="10">
        <f t="shared" si="6"/>
        <v>0.45487914745235281</v>
      </c>
      <c r="T87" s="27">
        <f t="shared" si="7"/>
        <v>5.382426464138657</v>
      </c>
    </row>
    <row r="88" spans="1:20" x14ac:dyDescent="0.25">
      <c r="A88" s="20">
        <v>42657</v>
      </c>
      <c r="B88" s="10">
        <v>57.119999</v>
      </c>
      <c r="C88" s="10">
        <v>57.740001999999997</v>
      </c>
      <c r="D88" s="10">
        <v>57.119999</v>
      </c>
      <c r="E88" s="10">
        <v>57.419998</v>
      </c>
      <c r="F88" s="10">
        <v>56.691006000000002</v>
      </c>
      <c r="G88" s="10">
        <f t="shared" si="8"/>
        <v>3.4891347634769202E-3</v>
      </c>
      <c r="H88" s="10">
        <f t="shared" ref="H88:H151" si="9">_xlfn.STDEV.S(G68:G88)</f>
        <v>1.4610469254428953E-2</v>
      </c>
      <c r="I88" s="10">
        <f t="shared" ref="I88:I151" si="10">H88*SQRT(252)</f>
        <v>0.23193400911104578</v>
      </c>
      <c r="J88" s="21">
        <v>1.4610469254428953E-2</v>
      </c>
      <c r="K88" s="21">
        <v>0.23193400911104578</v>
      </c>
      <c r="L88" s="10">
        <v>57.419998</v>
      </c>
      <c r="M88" s="10">
        <v>57.419998</v>
      </c>
      <c r="N88" s="10">
        <v>1</v>
      </c>
      <c r="O88" s="21">
        <v>1E-3</v>
      </c>
      <c r="P88" s="10">
        <f t="shared" ref="P88:P151" si="11">(LN(L88/M88)+(O88+(K88*K88)/2)*N88)/(K88*SQRT(N88))</f>
        <v>0.1202785757814625</v>
      </c>
      <c r="Q88" s="10">
        <f t="shared" ref="Q88:Q151" si="12">P88-K88*SQRT(N88)</f>
        <v>-0.11165543332958328</v>
      </c>
      <c r="R88" s="10">
        <f t="shared" ref="R88:R151" si="13">_xlfn.NORM.S.DIST(P88, TRUE)</f>
        <v>0.54786876252944394</v>
      </c>
      <c r="S88" s="10">
        <f t="shared" ref="S88:S151" si="14">_xlfn.NORM.S.DIST(Q88, TRUE)</f>
        <v>0.45554830866725965</v>
      </c>
      <c r="T88" s="27">
        <f t="shared" ref="T88:T151" si="15">L88*R88-M88*EXP(-N88*O88)*S88</f>
        <v>5.3271847846653095</v>
      </c>
    </row>
    <row r="89" spans="1:20" x14ac:dyDescent="0.25">
      <c r="A89" s="20">
        <v>42656</v>
      </c>
      <c r="B89" s="10">
        <v>56.700001</v>
      </c>
      <c r="C89" s="10">
        <v>57.299999</v>
      </c>
      <c r="D89" s="10">
        <v>56.32</v>
      </c>
      <c r="E89" s="10">
        <v>56.919998</v>
      </c>
      <c r="F89" s="10">
        <v>56.197353999999997</v>
      </c>
      <c r="G89" s="10">
        <f t="shared" si="8"/>
        <v>-8.7459017772314115E-3</v>
      </c>
      <c r="H89" s="10">
        <f t="shared" si="9"/>
        <v>1.4237562731620895E-2</v>
      </c>
      <c r="I89" s="10">
        <f t="shared" si="10"/>
        <v>0.22601430158130204</v>
      </c>
      <c r="J89" s="21">
        <v>1.4237562731620895E-2</v>
      </c>
      <c r="K89" s="21">
        <v>0.22601430158130204</v>
      </c>
      <c r="L89" s="10">
        <v>56.919998</v>
      </c>
      <c r="M89" s="10">
        <v>56.919998</v>
      </c>
      <c r="N89" s="10">
        <v>1</v>
      </c>
      <c r="O89" s="21">
        <v>1E-3</v>
      </c>
      <c r="P89" s="10">
        <f t="shared" si="11"/>
        <v>0.1174316495635319</v>
      </c>
      <c r="Q89" s="10">
        <f t="shared" si="12"/>
        <v>-0.10858265201777013</v>
      </c>
      <c r="R89" s="10">
        <f t="shared" si="13"/>
        <v>0.54674099757551231</v>
      </c>
      <c r="S89" s="10">
        <f t="shared" si="14"/>
        <v>0.45676676053564214</v>
      </c>
      <c r="T89" s="27">
        <f t="shared" si="15"/>
        <v>5.1473195602076522</v>
      </c>
    </row>
    <row r="90" spans="1:20" x14ac:dyDescent="0.25">
      <c r="A90" s="20">
        <v>42655</v>
      </c>
      <c r="B90" s="10">
        <v>57.110000999999997</v>
      </c>
      <c r="C90" s="10">
        <v>57.27</v>
      </c>
      <c r="D90" s="10">
        <v>56.400002000000001</v>
      </c>
      <c r="E90" s="10">
        <v>57.110000999999997</v>
      </c>
      <c r="F90" s="10">
        <v>56.384943999999997</v>
      </c>
      <c r="G90" s="10">
        <f t="shared" si="8"/>
        <v>3.3325121022229785E-3</v>
      </c>
      <c r="H90" s="10">
        <f t="shared" si="9"/>
        <v>1.4251856341442885E-2</v>
      </c>
      <c r="I90" s="10">
        <f t="shared" si="10"/>
        <v>0.22624120560286029</v>
      </c>
      <c r="J90" s="21">
        <v>1.4251856341442885E-2</v>
      </c>
      <c r="K90" s="21">
        <v>0.22624120560286029</v>
      </c>
      <c r="L90" s="10">
        <v>57.110000999999997</v>
      </c>
      <c r="M90" s="10">
        <v>57.110000999999997</v>
      </c>
      <c r="N90" s="10">
        <v>1</v>
      </c>
      <c r="O90" s="21">
        <v>1E-3</v>
      </c>
      <c r="P90" s="10">
        <f t="shared" si="11"/>
        <v>0.1175406641131409</v>
      </c>
      <c r="Q90" s="10">
        <f t="shared" si="12"/>
        <v>-0.10870054148971939</v>
      </c>
      <c r="R90" s="10">
        <f t="shared" si="13"/>
        <v>0.54678418897216052</v>
      </c>
      <c r="S90" s="10">
        <f t="shared" si="14"/>
        <v>0.45672000617743541</v>
      </c>
      <c r="T90" s="27">
        <f t="shared" si="15"/>
        <v>5.1696358121865664</v>
      </c>
    </row>
    <row r="91" spans="1:20" x14ac:dyDescent="0.25">
      <c r="A91" s="20">
        <v>42654</v>
      </c>
      <c r="B91" s="10">
        <v>57.889999000000003</v>
      </c>
      <c r="C91" s="10">
        <v>58.02</v>
      </c>
      <c r="D91" s="10">
        <v>56.889999000000003</v>
      </c>
      <c r="E91" s="10">
        <v>57.189999</v>
      </c>
      <c r="F91" s="10">
        <v>56.463926000000001</v>
      </c>
      <c r="G91" s="10">
        <f t="shared" si="8"/>
        <v>1.399790254810743E-3</v>
      </c>
      <c r="H91" s="10">
        <f t="shared" si="9"/>
        <v>1.2972157234745357E-2</v>
      </c>
      <c r="I91" s="10">
        <f t="shared" si="10"/>
        <v>0.20592661206698126</v>
      </c>
      <c r="J91" s="21">
        <v>1.2972157234745357E-2</v>
      </c>
      <c r="K91" s="21">
        <v>0.20592661206698126</v>
      </c>
      <c r="L91" s="10">
        <v>57.189999</v>
      </c>
      <c r="M91" s="10">
        <v>57.189999</v>
      </c>
      <c r="N91" s="10">
        <v>1</v>
      </c>
      <c r="O91" s="21">
        <v>1E-3</v>
      </c>
      <c r="P91" s="10">
        <f t="shared" si="11"/>
        <v>0.10781940496098007</v>
      </c>
      <c r="Q91" s="10">
        <f t="shared" si="12"/>
        <v>-9.8107207106001196E-2</v>
      </c>
      <c r="R91" s="10">
        <f t="shared" si="13"/>
        <v>0.54293052515510332</v>
      </c>
      <c r="S91" s="10">
        <f t="shared" si="14"/>
        <v>0.46092358234727349</v>
      </c>
      <c r="T91" s="27">
        <f t="shared" si="15"/>
        <v>4.7163240206690276</v>
      </c>
    </row>
    <row r="92" spans="1:20" x14ac:dyDescent="0.25">
      <c r="A92" s="20">
        <v>42653</v>
      </c>
      <c r="B92" s="10">
        <v>57.91</v>
      </c>
      <c r="C92" s="10">
        <v>58.389999000000003</v>
      </c>
      <c r="D92" s="10">
        <v>57.869999</v>
      </c>
      <c r="E92" s="10">
        <v>58.040000999999997</v>
      </c>
      <c r="F92" s="10">
        <v>57.303137</v>
      </c>
      <c r="G92" s="10">
        <f t="shared" si="8"/>
        <v>1.4753404803833602E-2</v>
      </c>
      <c r="H92" s="10">
        <f t="shared" si="9"/>
        <v>1.3418682349502204E-2</v>
      </c>
      <c r="I92" s="10">
        <f t="shared" si="10"/>
        <v>0.21301497851372844</v>
      </c>
      <c r="J92" s="21">
        <v>1.3418682349502204E-2</v>
      </c>
      <c r="K92" s="21">
        <v>0.21301497851372844</v>
      </c>
      <c r="L92" s="10">
        <v>58.040000999999997</v>
      </c>
      <c r="M92" s="10">
        <v>58.040000999999997</v>
      </c>
      <c r="N92" s="10">
        <v>1</v>
      </c>
      <c r="O92" s="21">
        <v>1E-3</v>
      </c>
      <c r="P92" s="10">
        <f t="shared" si="11"/>
        <v>0.11120199481218859</v>
      </c>
      <c r="Q92" s="10">
        <f t="shared" si="12"/>
        <v>-0.10181298370153985</v>
      </c>
      <c r="R92" s="10">
        <f t="shared" si="13"/>
        <v>0.54427191509282791</v>
      </c>
      <c r="S92" s="10">
        <f t="shared" si="14"/>
        <v>0.4594525598517249</v>
      </c>
      <c r="T92" s="27">
        <f t="shared" si="15"/>
        <v>4.9495687611760317</v>
      </c>
    </row>
    <row r="93" spans="1:20" x14ac:dyDescent="0.25">
      <c r="A93" s="20">
        <v>42650</v>
      </c>
      <c r="B93" s="10">
        <v>57.849997999999999</v>
      </c>
      <c r="C93" s="10">
        <v>57.98</v>
      </c>
      <c r="D93" s="10">
        <v>57.419998</v>
      </c>
      <c r="E93" s="10">
        <v>57.799999</v>
      </c>
      <c r="F93" s="10">
        <v>57.066183000000002</v>
      </c>
      <c r="G93" s="10">
        <f t="shared" si="8"/>
        <v>-4.1436868681902217E-3</v>
      </c>
      <c r="H93" s="10">
        <f t="shared" si="9"/>
        <v>1.342428423776371E-2</v>
      </c>
      <c r="I93" s="10">
        <f t="shared" si="10"/>
        <v>0.21310390573300234</v>
      </c>
      <c r="J93" s="21">
        <v>1.342428423776371E-2</v>
      </c>
      <c r="K93" s="21">
        <v>0.21310390573300234</v>
      </c>
      <c r="L93" s="10">
        <v>57.799999</v>
      </c>
      <c r="M93" s="10">
        <v>57.799999</v>
      </c>
      <c r="N93" s="10">
        <v>1</v>
      </c>
      <c r="O93" s="21">
        <v>1E-3</v>
      </c>
      <c r="P93" s="10">
        <f t="shared" si="11"/>
        <v>0.11124449942758062</v>
      </c>
      <c r="Q93" s="10">
        <f t="shared" si="12"/>
        <v>-0.10185940630542172</v>
      </c>
      <c r="R93" s="10">
        <f t="shared" si="13"/>
        <v>0.54428876742118804</v>
      </c>
      <c r="S93" s="10">
        <f t="shared" si="14"/>
        <v>0.45943413569526542</v>
      </c>
      <c r="T93" s="27">
        <f t="shared" si="15"/>
        <v>4.9311396482659298</v>
      </c>
    </row>
    <row r="94" spans="1:20" x14ac:dyDescent="0.25">
      <c r="A94" s="20">
        <v>42649</v>
      </c>
      <c r="B94" s="10">
        <v>57.740001999999997</v>
      </c>
      <c r="C94" s="10">
        <v>57.860000999999997</v>
      </c>
      <c r="D94" s="10">
        <v>57.279998999999997</v>
      </c>
      <c r="E94" s="10">
        <v>57.740001999999997</v>
      </c>
      <c r="F94" s="10">
        <v>57.006946999999997</v>
      </c>
      <c r="G94" s="10">
        <f t="shared" si="8"/>
        <v>-1.0385495044726188E-3</v>
      </c>
      <c r="H94" s="10">
        <f t="shared" si="9"/>
        <v>1.1961198000376157E-2</v>
      </c>
      <c r="I94" s="10">
        <f t="shared" si="10"/>
        <v>0.18987813174839027</v>
      </c>
      <c r="J94" s="21">
        <v>1.1961198000376157E-2</v>
      </c>
      <c r="K94" s="21">
        <v>0.18987813174839027</v>
      </c>
      <c r="L94" s="10">
        <v>57.740001999999997</v>
      </c>
      <c r="M94" s="10">
        <v>57.740001999999997</v>
      </c>
      <c r="N94" s="10">
        <v>1</v>
      </c>
      <c r="O94" s="21">
        <v>1E-3</v>
      </c>
      <c r="P94" s="10">
        <f t="shared" si="11"/>
        <v>0.10020560178747825</v>
      </c>
      <c r="Q94" s="10">
        <f t="shared" si="12"/>
        <v>-8.9672529960912017E-2</v>
      </c>
      <c r="R94" s="10">
        <f t="shared" si="13"/>
        <v>0.53990945059076423</v>
      </c>
      <c r="S94" s="10">
        <f t="shared" si="14"/>
        <v>0.46427372294537306</v>
      </c>
      <c r="T94" s="27">
        <f t="shared" si="15"/>
        <v>4.394000832091649</v>
      </c>
    </row>
    <row r="95" spans="1:20" x14ac:dyDescent="0.25">
      <c r="A95" s="20">
        <v>42648</v>
      </c>
      <c r="B95" s="10">
        <v>57.290000999999997</v>
      </c>
      <c r="C95" s="10">
        <v>57.959999000000003</v>
      </c>
      <c r="D95" s="10">
        <v>57.259998000000003</v>
      </c>
      <c r="E95" s="10">
        <v>57.639999000000003</v>
      </c>
      <c r="F95" s="10">
        <v>56.908214000000001</v>
      </c>
      <c r="G95" s="10">
        <f t="shared" si="8"/>
        <v>-1.733455090562899E-3</v>
      </c>
      <c r="H95" s="10">
        <f t="shared" si="9"/>
        <v>1.1771405406981987E-2</v>
      </c>
      <c r="I95" s="10">
        <f t="shared" si="10"/>
        <v>0.18686526773157242</v>
      </c>
      <c r="J95" s="21">
        <v>1.1771405406981987E-2</v>
      </c>
      <c r="K95" s="21">
        <v>0.18686526773157242</v>
      </c>
      <c r="L95" s="10">
        <v>57.639999000000003</v>
      </c>
      <c r="M95" s="10">
        <v>57.639999000000003</v>
      </c>
      <c r="N95" s="10">
        <v>1</v>
      </c>
      <c r="O95" s="21">
        <v>1E-3</v>
      </c>
      <c r="P95" s="10">
        <f t="shared" si="11"/>
        <v>9.8784083132626307E-2</v>
      </c>
      <c r="Q95" s="10">
        <f t="shared" si="12"/>
        <v>-8.8081184598946108E-2</v>
      </c>
      <c r="R95" s="10">
        <f t="shared" si="13"/>
        <v>0.53934514675295753</v>
      </c>
      <c r="S95" s="10">
        <f t="shared" si="14"/>
        <v>0.46490607538178952</v>
      </c>
      <c r="T95" s="27">
        <f t="shared" si="15"/>
        <v>4.3174517909873771</v>
      </c>
    </row>
    <row r="96" spans="1:20" x14ac:dyDescent="0.25">
      <c r="A96" s="20">
        <v>42647</v>
      </c>
      <c r="B96" s="10">
        <v>57.27</v>
      </c>
      <c r="C96" s="10">
        <v>57.599997999999999</v>
      </c>
      <c r="D96" s="10">
        <v>56.970001000000003</v>
      </c>
      <c r="E96" s="10">
        <v>57.240001999999997</v>
      </c>
      <c r="F96" s="10">
        <v>56.513294999999999</v>
      </c>
      <c r="G96" s="10">
        <f t="shared" si="8"/>
        <v>-6.963764153407671E-3</v>
      </c>
      <c r="H96" s="10">
        <f t="shared" si="9"/>
        <v>1.1775653024388329E-2</v>
      </c>
      <c r="I96" s="10">
        <f t="shared" si="10"/>
        <v>0.1869326965675028</v>
      </c>
      <c r="J96" s="21">
        <v>1.1775653024388329E-2</v>
      </c>
      <c r="K96" s="21">
        <v>0.1869326965675028</v>
      </c>
      <c r="L96" s="10">
        <v>57.240001999999997</v>
      </c>
      <c r="M96" s="10">
        <v>57.240001999999997</v>
      </c>
      <c r="N96" s="10">
        <v>1</v>
      </c>
      <c r="O96" s="21">
        <v>1E-3</v>
      </c>
      <c r="P96" s="10">
        <f t="shared" si="11"/>
        <v>9.8815867219508552E-2</v>
      </c>
      <c r="Q96" s="10">
        <f t="shared" si="12"/>
        <v>-8.8116829347994252E-2</v>
      </c>
      <c r="R96" s="10">
        <f t="shared" si="13"/>
        <v>0.53935776503226374</v>
      </c>
      <c r="S96" s="10">
        <f t="shared" si="14"/>
        <v>0.46489191026195059</v>
      </c>
      <c r="T96" s="27">
        <f t="shared" si="15"/>
        <v>4.2890227890846333</v>
      </c>
    </row>
    <row r="97" spans="1:20" x14ac:dyDescent="0.25">
      <c r="A97" s="20">
        <v>42646</v>
      </c>
      <c r="B97" s="10">
        <v>57.41</v>
      </c>
      <c r="C97" s="10">
        <v>57.549999</v>
      </c>
      <c r="D97" s="10">
        <v>57.060001</v>
      </c>
      <c r="E97" s="10">
        <v>57.419998</v>
      </c>
      <c r="F97" s="10">
        <v>56.691006000000002</v>
      </c>
      <c r="G97" s="10">
        <f t="shared" si="8"/>
        <v>3.1396502329975708E-3</v>
      </c>
      <c r="H97" s="10">
        <f t="shared" si="9"/>
        <v>1.1690257753093954E-2</v>
      </c>
      <c r="I97" s="10">
        <f t="shared" si="10"/>
        <v>0.18557708866158795</v>
      </c>
      <c r="J97" s="21">
        <v>1.1690257753093954E-2</v>
      </c>
      <c r="K97" s="21">
        <v>0.18557708866158795</v>
      </c>
      <c r="L97" s="10">
        <v>57.419998</v>
      </c>
      <c r="M97" s="10">
        <v>57.419998</v>
      </c>
      <c r="N97" s="10">
        <v>1</v>
      </c>
      <c r="O97" s="21">
        <v>1E-3</v>
      </c>
      <c r="P97" s="10">
        <f t="shared" si="11"/>
        <v>9.8177140558982273E-2</v>
      </c>
      <c r="Q97" s="10">
        <f t="shared" si="12"/>
        <v>-8.7399948102605679E-2</v>
      </c>
      <c r="R97" s="10">
        <f t="shared" si="13"/>
        <v>0.53910418302497254</v>
      </c>
      <c r="S97" s="10">
        <f t="shared" si="14"/>
        <v>0.46517680531511985</v>
      </c>
      <c r="T97" s="27">
        <f t="shared" si="15"/>
        <v>4.2716069807008417</v>
      </c>
    </row>
    <row r="98" spans="1:20" x14ac:dyDescent="0.25">
      <c r="A98" s="20">
        <v>42643</v>
      </c>
      <c r="B98" s="10">
        <v>57.57</v>
      </c>
      <c r="C98" s="10">
        <v>57.77</v>
      </c>
      <c r="D98" s="10">
        <v>57.34</v>
      </c>
      <c r="E98" s="10">
        <v>57.599997999999999</v>
      </c>
      <c r="F98" s="10">
        <v>56.868721000000001</v>
      </c>
      <c r="G98" s="10">
        <f t="shared" si="8"/>
        <v>3.1298931177747877E-3</v>
      </c>
      <c r="H98" s="10">
        <f t="shared" si="9"/>
        <v>1.1711772038523017E-2</v>
      </c>
      <c r="I98" s="10">
        <f t="shared" si="10"/>
        <v>0.18591861735487131</v>
      </c>
      <c r="J98" s="21">
        <v>1.1711772038523017E-2</v>
      </c>
      <c r="K98" s="21">
        <v>0.18591861735487131</v>
      </c>
      <c r="L98" s="10">
        <v>57.599997999999999</v>
      </c>
      <c r="M98" s="10">
        <v>57.599997999999999</v>
      </c>
      <c r="N98" s="10">
        <v>1</v>
      </c>
      <c r="O98" s="21">
        <v>1E-3</v>
      </c>
      <c r="P98" s="10">
        <f t="shared" si="11"/>
        <v>9.8338006164687589E-2</v>
      </c>
      <c r="Q98" s="10">
        <f t="shared" si="12"/>
        <v>-8.7580611190183719E-2</v>
      </c>
      <c r="R98" s="10">
        <f t="shared" si="13"/>
        <v>0.53916805006734969</v>
      </c>
      <c r="S98" s="10">
        <f t="shared" si="14"/>
        <v>0.46510500649140984</v>
      </c>
      <c r="T98" s="27">
        <f t="shared" si="15"/>
        <v>4.2928078187319123</v>
      </c>
    </row>
    <row r="99" spans="1:20" x14ac:dyDescent="0.25">
      <c r="A99" s="20">
        <v>42642</v>
      </c>
      <c r="B99" s="10">
        <v>57.810001</v>
      </c>
      <c r="C99" s="10">
        <v>58.169998</v>
      </c>
      <c r="D99" s="10">
        <v>57.209999000000003</v>
      </c>
      <c r="E99" s="10">
        <v>57.400002000000001</v>
      </c>
      <c r="F99" s="10">
        <v>56.671263000000003</v>
      </c>
      <c r="G99" s="10">
        <f t="shared" si="8"/>
        <v>-3.478194810896962E-3</v>
      </c>
      <c r="H99" s="10">
        <f t="shared" si="9"/>
        <v>1.1714177564228765E-2</v>
      </c>
      <c r="I99" s="10">
        <f t="shared" si="10"/>
        <v>0.18595680389161001</v>
      </c>
      <c r="J99" s="21">
        <v>1.1714177564228765E-2</v>
      </c>
      <c r="K99" s="21">
        <v>0.18595680389161001</v>
      </c>
      <c r="L99" s="10">
        <v>57.400002000000001</v>
      </c>
      <c r="M99" s="10">
        <v>57.400002000000001</v>
      </c>
      <c r="N99" s="10">
        <v>1</v>
      </c>
      <c r="O99" s="21">
        <v>1E-3</v>
      </c>
      <c r="P99" s="10">
        <f t="shared" si="11"/>
        <v>9.835599490864641E-2</v>
      </c>
      <c r="Q99" s="10">
        <f t="shared" si="12"/>
        <v>-8.7600808982963602E-2</v>
      </c>
      <c r="R99" s="10">
        <f t="shared" si="13"/>
        <v>0.53917519191578389</v>
      </c>
      <c r="S99" s="10">
        <f t="shared" si="14"/>
        <v>0.46509697958876478</v>
      </c>
      <c r="T99" s="27">
        <f t="shared" si="15"/>
        <v>4.2787727594504474</v>
      </c>
    </row>
    <row r="100" spans="1:20" x14ac:dyDescent="0.25">
      <c r="A100" s="20">
        <v>42641</v>
      </c>
      <c r="B100" s="10">
        <v>57.880001</v>
      </c>
      <c r="C100" s="10">
        <v>58.060001</v>
      </c>
      <c r="D100" s="10">
        <v>57.669998</v>
      </c>
      <c r="E100" s="10">
        <v>58.029998999999997</v>
      </c>
      <c r="F100" s="10">
        <v>57.293261999999999</v>
      </c>
      <c r="G100" s="10">
        <f t="shared" si="8"/>
        <v>1.0915762801324932E-2</v>
      </c>
      <c r="H100" s="10">
        <f t="shared" si="9"/>
        <v>1.198940726678769E-2</v>
      </c>
      <c r="I100" s="10">
        <f t="shared" si="10"/>
        <v>0.19032593996994518</v>
      </c>
      <c r="J100" s="21">
        <v>1.198940726678769E-2</v>
      </c>
      <c r="K100" s="21">
        <v>0.19032593996994518</v>
      </c>
      <c r="L100" s="10">
        <v>58.029998999999997</v>
      </c>
      <c r="M100" s="10">
        <v>58.029998999999997</v>
      </c>
      <c r="N100" s="10">
        <v>1</v>
      </c>
      <c r="O100" s="21">
        <v>1E-3</v>
      </c>
      <c r="P100" s="10">
        <f t="shared" si="11"/>
        <v>0.10041711453383395</v>
      </c>
      <c r="Q100" s="10">
        <f t="shared" si="12"/>
        <v>-8.9908825436111228E-2</v>
      </c>
      <c r="R100" s="10">
        <f t="shared" si="13"/>
        <v>0.53999340849589084</v>
      </c>
      <c r="S100" s="10">
        <f t="shared" si="14"/>
        <v>0.46417983393752388</v>
      </c>
      <c r="T100" s="27">
        <f t="shared" si="15"/>
        <v>4.4263845474182943</v>
      </c>
    </row>
    <row r="101" spans="1:20" x14ac:dyDescent="0.25">
      <c r="A101" s="20">
        <v>42640</v>
      </c>
      <c r="B101" s="10">
        <v>56.93</v>
      </c>
      <c r="C101" s="10">
        <v>58.060001</v>
      </c>
      <c r="D101" s="10">
        <v>56.68</v>
      </c>
      <c r="E101" s="10">
        <v>57.950001</v>
      </c>
      <c r="F101" s="10">
        <v>57.214280000000002</v>
      </c>
      <c r="G101" s="10">
        <f t="shared" si="8"/>
        <v>-1.3795139280347434E-3</v>
      </c>
      <c r="H101" s="10">
        <f t="shared" si="9"/>
        <v>1.1749262945956721E-2</v>
      </c>
      <c r="I101" s="10">
        <f t="shared" si="10"/>
        <v>0.18651376705984565</v>
      </c>
      <c r="J101" s="21">
        <v>1.1749262945956721E-2</v>
      </c>
      <c r="K101" s="21">
        <v>0.18651376705984565</v>
      </c>
      <c r="L101" s="10">
        <v>57.950001</v>
      </c>
      <c r="M101" s="10">
        <v>57.950001</v>
      </c>
      <c r="N101" s="10">
        <v>1</v>
      </c>
      <c r="O101" s="21">
        <v>1E-3</v>
      </c>
      <c r="P101" s="10">
        <f t="shared" si="11"/>
        <v>9.8618418046992201E-2</v>
      </c>
      <c r="Q101" s="10">
        <f t="shared" si="12"/>
        <v>-8.7895349012853452E-2</v>
      </c>
      <c r="R101" s="10">
        <f t="shared" si="13"/>
        <v>0.5392793770894464</v>
      </c>
      <c r="S101" s="10">
        <f t="shared" si="14"/>
        <v>0.46497992662439319</v>
      </c>
      <c r="T101" s="27">
        <f t="shared" si="15"/>
        <v>4.3325853476583518</v>
      </c>
    </row>
    <row r="102" spans="1:20" x14ac:dyDescent="0.25">
      <c r="A102" s="20">
        <v>42639</v>
      </c>
      <c r="B102" s="10">
        <v>57.080002</v>
      </c>
      <c r="C102" s="10">
        <v>57.139999000000003</v>
      </c>
      <c r="D102" s="10">
        <v>56.830002</v>
      </c>
      <c r="E102" s="10">
        <v>56.900002000000001</v>
      </c>
      <c r="F102" s="10">
        <v>56.177610999999999</v>
      </c>
      <c r="G102" s="10">
        <f t="shared" si="8"/>
        <v>-1.8285210760346456E-2</v>
      </c>
      <c r="H102" s="10">
        <f t="shared" si="9"/>
        <v>1.2099763283211242E-2</v>
      </c>
      <c r="I102" s="10">
        <f t="shared" si="10"/>
        <v>0.19207778742076403</v>
      </c>
      <c r="J102" s="21">
        <v>1.2099763283211242E-2</v>
      </c>
      <c r="K102" s="21">
        <v>0.19207778742076403</v>
      </c>
      <c r="L102" s="10">
        <v>56.900002000000001</v>
      </c>
      <c r="M102" s="10">
        <v>56.900002000000001</v>
      </c>
      <c r="N102" s="10">
        <v>1</v>
      </c>
      <c r="O102" s="21">
        <v>1E-3</v>
      </c>
      <c r="P102" s="10">
        <f t="shared" si="11"/>
        <v>0.10124511777943279</v>
      </c>
      <c r="Q102" s="10">
        <f t="shared" si="12"/>
        <v>-9.0832669641331243E-2</v>
      </c>
      <c r="R102" s="10">
        <f t="shared" si="13"/>
        <v>0.54032205905492492</v>
      </c>
      <c r="S102" s="10">
        <f t="shared" si="14"/>
        <v>0.4638127753611837</v>
      </c>
      <c r="T102" s="27">
        <f t="shared" si="15"/>
        <v>4.3797561519615833</v>
      </c>
    </row>
    <row r="103" spans="1:20" x14ac:dyDescent="0.25">
      <c r="A103" s="20">
        <v>42636</v>
      </c>
      <c r="B103" s="10">
        <v>57.869999</v>
      </c>
      <c r="C103" s="10">
        <v>57.91</v>
      </c>
      <c r="D103" s="10">
        <v>57.380001</v>
      </c>
      <c r="E103" s="10">
        <v>57.43</v>
      </c>
      <c r="F103" s="10">
        <v>56.700881000000003</v>
      </c>
      <c r="G103" s="10">
        <f t="shared" si="8"/>
        <v>9.2714385945357226E-3</v>
      </c>
      <c r="H103" s="10">
        <f t="shared" si="9"/>
        <v>1.2390071252869152E-2</v>
      </c>
      <c r="I103" s="10">
        <f t="shared" si="10"/>
        <v>0.19668628356877352</v>
      </c>
      <c r="J103" s="21">
        <v>1.2390071252869152E-2</v>
      </c>
      <c r="K103" s="21">
        <v>0.19668628356877352</v>
      </c>
      <c r="L103" s="10">
        <v>57.43</v>
      </c>
      <c r="M103" s="10">
        <v>57.43</v>
      </c>
      <c r="N103" s="10">
        <v>1</v>
      </c>
      <c r="O103" s="21">
        <v>1E-3</v>
      </c>
      <c r="P103" s="10">
        <f t="shared" si="11"/>
        <v>0.10342738040975251</v>
      </c>
      <c r="Q103" s="10">
        <f t="shared" si="12"/>
        <v>-9.3258903159021009E-2</v>
      </c>
      <c r="R103" s="10">
        <f t="shared" si="13"/>
        <v>0.54118810887672619</v>
      </c>
      <c r="S103" s="10">
        <f t="shared" si="14"/>
        <v>0.46284894013641836</v>
      </c>
      <c r="T103" s="27">
        <f t="shared" si="15"/>
        <v>4.5255865891097251</v>
      </c>
    </row>
    <row r="104" spans="1:20" x14ac:dyDescent="0.25">
      <c r="A104" s="20">
        <v>42635</v>
      </c>
      <c r="B104" s="10">
        <v>57.919998</v>
      </c>
      <c r="C104" s="10">
        <v>58</v>
      </c>
      <c r="D104" s="10">
        <v>57.630001</v>
      </c>
      <c r="E104" s="10">
        <v>57.82</v>
      </c>
      <c r="F104" s="10">
        <v>57.085929</v>
      </c>
      <c r="G104" s="10">
        <f t="shared" si="8"/>
        <v>6.767921711994882E-3</v>
      </c>
      <c r="H104" s="10">
        <f t="shared" si="9"/>
        <v>1.1724249293170386E-2</v>
      </c>
      <c r="I104" s="10">
        <f t="shared" si="10"/>
        <v>0.18611668763192191</v>
      </c>
      <c r="J104" s="21">
        <v>1.1724249293170386E-2</v>
      </c>
      <c r="K104" s="21">
        <v>0.18611668763192191</v>
      </c>
      <c r="L104" s="10">
        <v>57.82</v>
      </c>
      <c r="M104" s="10">
        <v>57.82</v>
      </c>
      <c r="N104" s="10">
        <v>1</v>
      </c>
      <c r="O104" s="21">
        <v>1E-3</v>
      </c>
      <c r="P104" s="10">
        <f t="shared" si="11"/>
        <v>9.8431317151794623E-2</v>
      </c>
      <c r="Q104" s="10">
        <f t="shared" si="12"/>
        <v>-8.7685370480127284E-2</v>
      </c>
      <c r="R104" s="10">
        <f t="shared" si="13"/>
        <v>0.5392050960367456</v>
      </c>
      <c r="S104" s="10">
        <f t="shared" si="14"/>
        <v>0.46506337374889017</v>
      </c>
      <c r="T104" s="27">
        <f t="shared" si="15"/>
        <v>4.3137509064523663</v>
      </c>
    </row>
    <row r="105" spans="1:20" x14ac:dyDescent="0.25">
      <c r="A105" s="20">
        <v>42634</v>
      </c>
      <c r="B105" s="10">
        <v>57.509998000000003</v>
      </c>
      <c r="C105" s="10">
        <v>57.849997999999999</v>
      </c>
      <c r="D105" s="10">
        <v>57.080002</v>
      </c>
      <c r="E105" s="10">
        <v>57.759998000000003</v>
      </c>
      <c r="F105" s="10">
        <v>57.026690000000002</v>
      </c>
      <c r="G105" s="10">
        <f t="shared" si="8"/>
        <v>-1.0382766296685184E-3</v>
      </c>
      <c r="H105" s="10">
        <f t="shared" si="9"/>
        <v>7.3924672960149485E-3</v>
      </c>
      <c r="I105" s="10">
        <f t="shared" si="10"/>
        <v>0.11735178024260196</v>
      </c>
      <c r="J105" s="21">
        <v>7.3924672960149485E-3</v>
      </c>
      <c r="K105" s="21">
        <v>0.11735178024260196</v>
      </c>
      <c r="L105" s="10">
        <v>57.759998000000003</v>
      </c>
      <c r="M105" s="10">
        <v>57.759998000000003</v>
      </c>
      <c r="N105" s="10">
        <v>1</v>
      </c>
      <c r="O105" s="21">
        <v>1E-3</v>
      </c>
      <c r="P105" s="10">
        <f t="shared" si="11"/>
        <v>6.7197277678717623E-2</v>
      </c>
      <c r="Q105" s="10">
        <f t="shared" si="12"/>
        <v>-5.0154502563884332E-2</v>
      </c>
      <c r="R105" s="10">
        <f t="shared" si="13"/>
        <v>0.52678767383716507</v>
      </c>
      <c r="S105" s="10">
        <f t="shared" si="14"/>
        <v>0.47999963379336186</v>
      </c>
      <c r="T105" s="27">
        <f t="shared" si="15"/>
        <v>2.730188019472596</v>
      </c>
    </row>
    <row r="106" spans="1:20" x14ac:dyDescent="0.25">
      <c r="A106" s="20">
        <v>42633</v>
      </c>
      <c r="B106" s="10">
        <v>57.349997999999999</v>
      </c>
      <c r="C106" s="10">
        <v>57.349997999999999</v>
      </c>
      <c r="D106" s="10">
        <v>56.75</v>
      </c>
      <c r="E106" s="10">
        <v>56.810001</v>
      </c>
      <c r="F106" s="10">
        <v>56.088754000000002</v>
      </c>
      <c r="G106" s="10">
        <f t="shared" si="8"/>
        <v>-1.6584075786961316E-2</v>
      </c>
      <c r="H106" s="10">
        <f t="shared" si="9"/>
        <v>8.186549900864263E-3</v>
      </c>
      <c r="I106" s="10">
        <f t="shared" si="10"/>
        <v>0.12995745079984392</v>
      </c>
      <c r="J106" s="21">
        <v>8.186549900864263E-3</v>
      </c>
      <c r="K106" s="21">
        <v>0.12995745079984392</v>
      </c>
      <c r="L106" s="10">
        <v>56.810001</v>
      </c>
      <c r="M106" s="10">
        <v>56.810001</v>
      </c>
      <c r="N106" s="10">
        <v>1</v>
      </c>
      <c r="O106" s="21">
        <v>1E-3</v>
      </c>
      <c r="P106" s="10">
        <f t="shared" si="11"/>
        <v>7.2673551620699134E-2</v>
      </c>
      <c r="Q106" s="10">
        <f t="shared" si="12"/>
        <v>-5.7283899179144782E-2</v>
      </c>
      <c r="R106" s="10">
        <f t="shared" si="13"/>
        <v>0.52896705218443874</v>
      </c>
      <c r="S106" s="10">
        <f t="shared" si="14"/>
        <v>0.4771595229423824</v>
      </c>
      <c r="T106" s="27">
        <f t="shared" si="15"/>
        <v>2.970279671824553</v>
      </c>
    </row>
    <row r="107" spans="1:20" x14ac:dyDescent="0.25">
      <c r="A107" s="20">
        <v>42632</v>
      </c>
      <c r="B107" s="10">
        <v>57.27</v>
      </c>
      <c r="C107" s="10">
        <v>57.75</v>
      </c>
      <c r="D107" s="10">
        <v>56.849997999999999</v>
      </c>
      <c r="E107" s="10">
        <v>56.93</v>
      </c>
      <c r="F107" s="10">
        <v>56.207228999999998</v>
      </c>
      <c r="G107" s="10">
        <f t="shared" si="8"/>
        <v>2.1100587914204033E-3</v>
      </c>
      <c r="H107" s="10">
        <f t="shared" si="9"/>
        <v>8.1840457594936702E-3</v>
      </c>
      <c r="I107" s="10">
        <f t="shared" si="10"/>
        <v>0.12991769878795789</v>
      </c>
      <c r="J107" s="21">
        <v>8.1840457594936702E-3</v>
      </c>
      <c r="K107" s="21">
        <v>0.12991769878795789</v>
      </c>
      <c r="L107" s="10">
        <v>56.93</v>
      </c>
      <c r="M107" s="10">
        <v>56.93</v>
      </c>
      <c r="N107" s="10">
        <v>1</v>
      </c>
      <c r="O107" s="21">
        <v>1E-3</v>
      </c>
      <c r="P107" s="10">
        <f t="shared" si="11"/>
        <v>7.2656030065506444E-2</v>
      </c>
      <c r="Q107" s="10">
        <f t="shared" si="12"/>
        <v>-5.7261668722451448E-2</v>
      </c>
      <c r="R107" s="10">
        <f t="shared" si="13"/>
        <v>0.52896008052535093</v>
      </c>
      <c r="S107" s="10">
        <f t="shared" si="14"/>
        <v>0.47716837707801213</v>
      </c>
      <c r="T107" s="27">
        <f t="shared" si="15"/>
        <v>2.9756532948925951</v>
      </c>
    </row>
    <row r="108" spans="1:20" x14ac:dyDescent="0.25">
      <c r="A108" s="20">
        <v>42629</v>
      </c>
      <c r="B108" s="10">
        <v>57.630001</v>
      </c>
      <c r="C108" s="10">
        <v>57.630001</v>
      </c>
      <c r="D108" s="10">
        <v>56.75</v>
      </c>
      <c r="E108" s="10">
        <v>57.25</v>
      </c>
      <c r="F108" s="10">
        <v>56.523166000000003</v>
      </c>
      <c r="G108" s="10">
        <f t="shared" si="8"/>
        <v>5.6051994713585034E-3</v>
      </c>
      <c r="H108" s="10">
        <f t="shared" si="9"/>
        <v>8.1241284506496907E-3</v>
      </c>
      <c r="I108" s="10">
        <f t="shared" si="10"/>
        <v>0.12896654099738136</v>
      </c>
      <c r="J108" s="21">
        <v>8.1241284506496907E-3</v>
      </c>
      <c r="K108" s="21">
        <v>0.12896654099738136</v>
      </c>
      <c r="L108" s="10">
        <v>57.25</v>
      </c>
      <c r="M108" s="10">
        <v>57.25</v>
      </c>
      <c r="N108" s="10">
        <v>1</v>
      </c>
      <c r="O108" s="21">
        <v>1E-3</v>
      </c>
      <c r="P108" s="10">
        <f t="shared" si="11"/>
        <v>7.2237219641362552E-2</v>
      </c>
      <c r="Q108" s="10">
        <f t="shared" si="12"/>
        <v>-5.6729321356018811E-2</v>
      </c>
      <c r="R108" s="10">
        <f t="shared" si="13"/>
        <v>0.52879343723000583</v>
      </c>
      <c r="S108" s="10">
        <f t="shared" si="14"/>
        <v>0.4773804082777644</v>
      </c>
      <c r="T108" s="27">
        <f t="shared" si="15"/>
        <v>2.9707122754294062</v>
      </c>
    </row>
    <row r="109" spans="1:20" x14ac:dyDescent="0.25">
      <c r="A109" s="20">
        <v>42628</v>
      </c>
      <c r="B109" s="10">
        <v>56.150002000000001</v>
      </c>
      <c r="C109" s="10">
        <v>57.349997999999999</v>
      </c>
      <c r="D109" s="10">
        <v>55.98</v>
      </c>
      <c r="E109" s="10">
        <v>57.189999</v>
      </c>
      <c r="F109" s="10">
        <v>56.463926000000001</v>
      </c>
      <c r="G109" s="10">
        <f t="shared" si="8"/>
        <v>-1.0486019926988068E-3</v>
      </c>
      <c r="H109" s="10">
        <f t="shared" si="9"/>
        <v>8.0876472289426148E-3</v>
      </c>
      <c r="I109" s="10">
        <f t="shared" si="10"/>
        <v>0.12838741955641697</v>
      </c>
      <c r="J109" s="21">
        <v>8.0876472289426148E-3</v>
      </c>
      <c r="K109" s="21">
        <v>0.12838741955641697</v>
      </c>
      <c r="L109" s="10">
        <v>57.189999</v>
      </c>
      <c r="M109" s="10">
        <v>57.189999</v>
      </c>
      <c r="N109" s="10">
        <v>1</v>
      </c>
      <c r="O109" s="21">
        <v>1E-3</v>
      </c>
      <c r="P109" s="10">
        <f t="shared" si="11"/>
        <v>7.1982634919433644E-2</v>
      </c>
      <c r="Q109" s="10">
        <f t="shared" si="12"/>
        <v>-5.6404784636983327E-2</v>
      </c>
      <c r="R109" s="10">
        <f t="shared" si="13"/>
        <v>0.52869213633772771</v>
      </c>
      <c r="S109" s="10">
        <f t="shared" si="14"/>
        <v>0.47750967271822153</v>
      </c>
      <c r="T109" s="27">
        <f t="shared" si="15"/>
        <v>2.9544201710838109</v>
      </c>
    </row>
    <row r="110" spans="1:20" x14ac:dyDescent="0.25">
      <c r="A110" s="20">
        <v>42627</v>
      </c>
      <c r="B110" s="10">
        <v>56.389999000000003</v>
      </c>
      <c r="C110" s="10">
        <v>56.630001</v>
      </c>
      <c r="D110" s="10">
        <v>56.029998999999997</v>
      </c>
      <c r="E110" s="10">
        <v>56.259998000000003</v>
      </c>
      <c r="F110" s="10">
        <v>55.545732999999998</v>
      </c>
      <c r="G110" s="10">
        <f t="shared" si="8"/>
        <v>-1.6395272929175767E-2</v>
      </c>
      <c r="H110" s="10">
        <f t="shared" si="9"/>
        <v>8.6452433437746775E-3</v>
      </c>
      <c r="I110" s="10">
        <f t="shared" si="10"/>
        <v>0.13723898346758567</v>
      </c>
      <c r="J110" s="21">
        <v>8.6452433437746775E-3</v>
      </c>
      <c r="K110" s="21">
        <v>0.13723898346758567</v>
      </c>
      <c r="L110" s="10">
        <v>56.259998000000003</v>
      </c>
      <c r="M110" s="10">
        <v>56.259998000000003</v>
      </c>
      <c r="N110" s="10">
        <v>1</v>
      </c>
      <c r="O110" s="21">
        <v>1E-3</v>
      </c>
      <c r="P110" s="10">
        <f t="shared" si="11"/>
        <v>7.5906051097125546E-2</v>
      </c>
      <c r="Q110" s="10">
        <f t="shared" si="12"/>
        <v>-6.1332932370460128E-2</v>
      </c>
      <c r="R110" s="10">
        <f t="shared" si="13"/>
        <v>0.53025307866397198</v>
      </c>
      <c r="S110" s="10">
        <f t="shared" si="14"/>
        <v>0.47554703196149628</v>
      </c>
      <c r="T110" s="27">
        <f t="shared" si="15"/>
        <v>3.104502980456644</v>
      </c>
    </row>
    <row r="111" spans="1:20" x14ac:dyDescent="0.25">
      <c r="A111" s="20">
        <v>42626</v>
      </c>
      <c r="B111" s="10">
        <v>56.5</v>
      </c>
      <c r="C111" s="10">
        <v>56.650002000000001</v>
      </c>
      <c r="D111" s="10">
        <v>56.049999</v>
      </c>
      <c r="E111" s="10">
        <v>56.529998999999997</v>
      </c>
      <c r="F111" s="10">
        <v>55.812306</v>
      </c>
      <c r="G111" s="10">
        <f t="shared" si="8"/>
        <v>4.7876854850023255E-3</v>
      </c>
      <c r="H111" s="10">
        <f t="shared" si="9"/>
        <v>8.6837102012673681E-3</v>
      </c>
      <c r="I111" s="10">
        <f t="shared" si="10"/>
        <v>0.1378496258994486</v>
      </c>
      <c r="J111" s="21">
        <v>8.6837102012673681E-3</v>
      </c>
      <c r="K111" s="21">
        <v>0.1378496258994486</v>
      </c>
      <c r="L111" s="10">
        <v>56.529998999999997</v>
      </c>
      <c r="M111" s="10">
        <v>56.529998999999997</v>
      </c>
      <c r="N111" s="10">
        <v>1</v>
      </c>
      <c r="O111" s="21">
        <v>1E-3</v>
      </c>
      <c r="P111" s="10">
        <f t="shared" si="11"/>
        <v>7.6179094515416962E-2</v>
      </c>
      <c r="Q111" s="10">
        <f t="shared" si="12"/>
        <v>-6.167053138403164E-2</v>
      </c>
      <c r="R111" s="10">
        <f t="shared" si="13"/>
        <v>0.53036169274418699</v>
      </c>
      <c r="S111" s="10">
        <f t="shared" si="14"/>
        <v>0.47541260391691181</v>
      </c>
      <c r="T111" s="27">
        <f t="shared" si="15"/>
        <v>3.1331335774218303</v>
      </c>
    </row>
    <row r="112" spans="1:20" x14ac:dyDescent="0.25">
      <c r="A112" s="20">
        <v>42625</v>
      </c>
      <c r="B112" s="10">
        <v>56</v>
      </c>
      <c r="C112" s="10">
        <v>57.209999000000003</v>
      </c>
      <c r="D112" s="10">
        <v>55.610000999999997</v>
      </c>
      <c r="E112" s="10">
        <v>57.049999</v>
      </c>
      <c r="F112" s="10">
        <v>56.325704000000002</v>
      </c>
      <c r="G112" s="10">
        <f t="shared" si="8"/>
        <v>9.1566057821237112E-3</v>
      </c>
      <c r="H112" s="10">
        <f t="shared" si="9"/>
        <v>8.9294352410211851E-3</v>
      </c>
      <c r="I112" s="10">
        <f t="shared" si="10"/>
        <v>0.14175038997598896</v>
      </c>
      <c r="J112" s="21">
        <v>8.9294352410211851E-3</v>
      </c>
      <c r="K112" s="21">
        <v>0.14175038997598896</v>
      </c>
      <c r="L112" s="10">
        <v>57.049999</v>
      </c>
      <c r="M112" s="10">
        <v>57.049999</v>
      </c>
      <c r="N112" s="10">
        <v>1</v>
      </c>
      <c r="O112" s="21">
        <v>1E-3</v>
      </c>
      <c r="P112" s="10">
        <f t="shared" si="11"/>
        <v>7.7929849300898954E-2</v>
      </c>
      <c r="Q112" s="10">
        <f t="shared" si="12"/>
        <v>-6.3820540675090007E-2</v>
      </c>
      <c r="R112" s="10">
        <f t="shared" si="13"/>
        <v>0.53105807235114022</v>
      </c>
      <c r="S112" s="10">
        <f t="shared" si="14"/>
        <v>0.47455656125264162</v>
      </c>
      <c r="T112" s="27">
        <f t="shared" si="15"/>
        <v>3.2504710707981808</v>
      </c>
    </row>
    <row r="113" spans="1:20" x14ac:dyDescent="0.25">
      <c r="A113" s="20">
        <v>42622</v>
      </c>
      <c r="B113" s="10">
        <v>56.790000999999997</v>
      </c>
      <c r="C113" s="10">
        <v>57.52</v>
      </c>
      <c r="D113" s="10">
        <v>56.209999000000003</v>
      </c>
      <c r="E113" s="10">
        <v>56.209999000000003</v>
      </c>
      <c r="F113" s="10">
        <v>55.496369000000001</v>
      </c>
      <c r="G113" s="10">
        <f t="shared" si="8"/>
        <v>-1.4833399556045915E-2</v>
      </c>
      <c r="H113" s="10">
        <f t="shared" si="9"/>
        <v>8.7990681206514335E-3</v>
      </c>
      <c r="I113" s="10">
        <f t="shared" si="10"/>
        <v>0.13968087609816104</v>
      </c>
      <c r="J113" s="21">
        <v>8.7990681206514335E-3</v>
      </c>
      <c r="K113" s="21">
        <v>0.13968087609816104</v>
      </c>
      <c r="L113" s="10">
        <v>56.209999000000003</v>
      </c>
      <c r="M113" s="10">
        <v>56.209999000000003</v>
      </c>
      <c r="N113" s="10">
        <v>1</v>
      </c>
      <c r="O113" s="21">
        <v>1E-3</v>
      </c>
      <c r="P113" s="10">
        <f t="shared" si="11"/>
        <v>7.6999614222182752E-2</v>
      </c>
      <c r="Q113" s="10">
        <f t="shared" si="12"/>
        <v>-6.2681261875978292E-2</v>
      </c>
      <c r="R113" s="10">
        <f t="shared" si="13"/>
        <v>0.53068807406793517</v>
      </c>
      <c r="S113" s="10">
        <f t="shared" si="14"/>
        <v>0.4750101594523497</v>
      </c>
      <c r="T113" s="27">
        <f t="shared" si="15"/>
        <v>3.1563424997405995</v>
      </c>
    </row>
    <row r="114" spans="1:20" x14ac:dyDescent="0.25">
      <c r="A114" s="20">
        <v>42621</v>
      </c>
      <c r="B114" s="10">
        <v>57.630001</v>
      </c>
      <c r="C114" s="10">
        <v>57.790000999999997</v>
      </c>
      <c r="D114" s="10">
        <v>57.18</v>
      </c>
      <c r="E114" s="10">
        <v>57.43</v>
      </c>
      <c r="F114" s="10">
        <v>56.700881000000003</v>
      </c>
      <c r="G114" s="10">
        <f t="shared" si="8"/>
        <v>2.147215565265035E-2</v>
      </c>
      <c r="H114" s="10">
        <f t="shared" si="9"/>
        <v>1.0097694240005561E-2</v>
      </c>
      <c r="I114" s="10">
        <f t="shared" si="10"/>
        <v>0.16029592664534448</v>
      </c>
      <c r="J114" s="21">
        <v>1.0097694240005561E-2</v>
      </c>
      <c r="K114" s="21">
        <v>0.16029592664534448</v>
      </c>
      <c r="L114" s="10">
        <v>57.43</v>
      </c>
      <c r="M114" s="10">
        <v>57.43</v>
      </c>
      <c r="N114" s="10">
        <v>1</v>
      </c>
      <c r="O114" s="21">
        <v>1E-3</v>
      </c>
      <c r="P114" s="10">
        <f t="shared" si="11"/>
        <v>8.6386425028642508E-2</v>
      </c>
      <c r="Q114" s="10">
        <f t="shared" si="12"/>
        <v>-7.390950161670197E-2</v>
      </c>
      <c r="R114" s="10">
        <f t="shared" si="13"/>
        <v>0.53442038107694489</v>
      </c>
      <c r="S114" s="10">
        <f t="shared" si="14"/>
        <v>0.47054119766647584</v>
      </c>
      <c r="T114" s="27">
        <f t="shared" si="15"/>
        <v>3.6955911771574677</v>
      </c>
    </row>
    <row r="115" spans="1:20" x14ac:dyDescent="0.25">
      <c r="A115" s="20">
        <v>42620</v>
      </c>
      <c r="B115" s="10">
        <v>57.470001000000003</v>
      </c>
      <c r="C115" s="10">
        <v>57.84</v>
      </c>
      <c r="D115" s="10">
        <v>57.41</v>
      </c>
      <c r="E115" s="10">
        <v>57.66</v>
      </c>
      <c r="F115" s="10">
        <v>56.927961000000003</v>
      </c>
      <c r="G115" s="10">
        <f t="shared" si="8"/>
        <v>3.9968773340509972E-3</v>
      </c>
      <c r="H115" s="10">
        <f t="shared" si="9"/>
        <v>1.0139125585170343E-2</v>
      </c>
      <c r="I115" s="10">
        <f t="shared" si="10"/>
        <v>0.16095362886007783</v>
      </c>
      <c r="J115" s="21">
        <v>1.0139125585170343E-2</v>
      </c>
      <c r="K115" s="21">
        <v>0.16095362886007783</v>
      </c>
      <c r="L115" s="10">
        <v>57.66</v>
      </c>
      <c r="M115" s="10">
        <v>57.66</v>
      </c>
      <c r="N115" s="10">
        <v>1</v>
      </c>
      <c r="O115" s="21">
        <v>1E-3</v>
      </c>
      <c r="P115" s="10">
        <f t="shared" si="11"/>
        <v>8.6689784010670928E-2</v>
      </c>
      <c r="Q115" s="10">
        <f t="shared" si="12"/>
        <v>-7.4263844849406901E-2</v>
      </c>
      <c r="R115" s="10">
        <f t="shared" si="13"/>
        <v>0.5345409514877878</v>
      </c>
      <c r="S115" s="10">
        <f t="shared" si="14"/>
        <v>0.47040022259575898</v>
      </c>
      <c r="T115" s="27">
        <f t="shared" si="15"/>
        <v>3.7254641476302517</v>
      </c>
    </row>
    <row r="116" spans="1:20" x14ac:dyDescent="0.25">
      <c r="A116" s="20">
        <v>42619</v>
      </c>
      <c r="B116" s="10">
        <v>57.779998999999997</v>
      </c>
      <c r="C116" s="10">
        <v>57.799999</v>
      </c>
      <c r="D116" s="10">
        <v>57.209999000000003</v>
      </c>
      <c r="E116" s="10">
        <v>57.610000999999997</v>
      </c>
      <c r="F116" s="10">
        <v>56.878596000000002</v>
      </c>
      <c r="G116" s="10">
        <f t="shared" si="8"/>
        <v>-8.6751110786691382E-4</v>
      </c>
      <c r="H116" s="10">
        <f t="shared" si="9"/>
        <v>1.0133764604659956E-2</v>
      </c>
      <c r="I116" s="10">
        <f t="shared" si="10"/>
        <v>0.16086852593279413</v>
      </c>
      <c r="J116" s="21">
        <v>1.0133764604659956E-2</v>
      </c>
      <c r="K116" s="21">
        <v>0.16086852593279413</v>
      </c>
      <c r="L116" s="10">
        <v>57.610000999999997</v>
      </c>
      <c r="M116" s="10">
        <v>57.610000999999997</v>
      </c>
      <c r="N116" s="10">
        <v>1</v>
      </c>
      <c r="O116" s="21">
        <v>1E-3</v>
      </c>
      <c r="P116" s="10">
        <f t="shared" si="11"/>
        <v>8.6650519342226423E-2</v>
      </c>
      <c r="Q116" s="10">
        <f t="shared" si="12"/>
        <v>-7.4218006590567709E-2</v>
      </c>
      <c r="R116" s="10">
        <f t="shared" si="13"/>
        <v>0.53452534587409106</v>
      </c>
      <c r="S116" s="10">
        <f t="shared" si="14"/>
        <v>0.47041845908877727</v>
      </c>
      <c r="T116" s="27">
        <f t="shared" si="15"/>
        <v>3.7202850738190598</v>
      </c>
    </row>
    <row r="117" spans="1:20" x14ac:dyDescent="0.25">
      <c r="A117" s="20">
        <v>42615</v>
      </c>
      <c r="B117" s="10">
        <v>57.669998</v>
      </c>
      <c r="C117" s="10">
        <v>58.189999</v>
      </c>
      <c r="D117" s="10">
        <v>57.419998</v>
      </c>
      <c r="E117" s="10">
        <v>57.669998</v>
      </c>
      <c r="F117" s="10">
        <v>56.937832</v>
      </c>
      <c r="G117" s="10">
        <f t="shared" si="8"/>
        <v>1.0408918448551532E-3</v>
      </c>
      <c r="H117" s="10">
        <f t="shared" si="9"/>
        <v>1.0009492584628941E-2</v>
      </c>
      <c r="I117" s="10">
        <f t="shared" si="10"/>
        <v>0.15889576877323991</v>
      </c>
      <c r="J117" s="21">
        <v>1.0009492584628941E-2</v>
      </c>
      <c r="K117" s="21">
        <v>0.15889576877323991</v>
      </c>
      <c r="L117" s="10">
        <v>57.669998</v>
      </c>
      <c r="M117" s="10">
        <v>57.669998</v>
      </c>
      <c r="N117" s="10">
        <v>1</v>
      </c>
      <c r="O117" s="21">
        <v>1E-3</v>
      </c>
      <c r="P117" s="10">
        <f t="shared" si="11"/>
        <v>8.5741318174822959E-2</v>
      </c>
      <c r="Q117" s="10">
        <f t="shared" si="12"/>
        <v>-7.3154450598416951E-2</v>
      </c>
      <c r="R117" s="10">
        <f t="shared" si="13"/>
        <v>0.5341639720521596</v>
      </c>
      <c r="S117" s="10">
        <f t="shared" si="14"/>
        <v>0.47084160618845738</v>
      </c>
      <c r="T117" s="27">
        <f t="shared" si="15"/>
        <v>3.6789405750093742</v>
      </c>
    </row>
    <row r="118" spans="1:20" x14ac:dyDescent="0.25">
      <c r="A118" s="20">
        <v>42614</v>
      </c>
      <c r="B118" s="10">
        <v>57.009998000000003</v>
      </c>
      <c r="C118" s="10">
        <v>57.82</v>
      </c>
      <c r="D118" s="10">
        <v>57.009998000000003</v>
      </c>
      <c r="E118" s="10">
        <v>57.59</v>
      </c>
      <c r="F118" s="10">
        <v>56.858849999999997</v>
      </c>
      <c r="G118" s="10">
        <f t="shared" si="8"/>
        <v>-1.3881314286632318E-3</v>
      </c>
      <c r="H118" s="10">
        <f t="shared" si="9"/>
        <v>9.9952973408205335E-3</v>
      </c>
      <c r="I118" s="10">
        <f t="shared" si="10"/>
        <v>0.15867042626373806</v>
      </c>
      <c r="J118" s="21">
        <v>9.9952973408205335E-3</v>
      </c>
      <c r="K118" s="21">
        <v>0.15867042626373806</v>
      </c>
      <c r="L118" s="10">
        <v>57.59</v>
      </c>
      <c r="M118" s="10">
        <v>57.59</v>
      </c>
      <c r="N118" s="10">
        <v>1</v>
      </c>
      <c r="O118" s="21">
        <v>1E-3</v>
      </c>
      <c r="P118" s="10">
        <f t="shared" si="11"/>
        <v>8.5637584805956707E-2</v>
      </c>
      <c r="Q118" s="10">
        <f t="shared" si="12"/>
        <v>-7.3032841457781356E-2</v>
      </c>
      <c r="R118" s="10">
        <f t="shared" si="13"/>
        <v>0.5341227400802977</v>
      </c>
      <c r="S118" s="10">
        <f t="shared" si="14"/>
        <v>0.47088999178909863</v>
      </c>
      <c r="T118" s="27">
        <f t="shared" si="15"/>
        <v>3.6686789739586025</v>
      </c>
    </row>
    <row r="119" spans="1:20" x14ac:dyDescent="0.25">
      <c r="A119" s="20">
        <v>42613</v>
      </c>
      <c r="B119" s="10">
        <v>57.650002000000001</v>
      </c>
      <c r="C119" s="10">
        <v>57.799999</v>
      </c>
      <c r="D119" s="10">
        <v>57.299999</v>
      </c>
      <c r="E119" s="10">
        <v>57.459999000000003</v>
      </c>
      <c r="F119" s="10">
        <v>56.730499000000002</v>
      </c>
      <c r="G119" s="10">
        <f t="shared" si="8"/>
        <v>-2.2599053708487866E-3</v>
      </c>
      <c r="H119" s="10">
        <f t="shared" si="9"/>
        <v>9.9838982905971329E-3</v>
      </c>
      <c r="I119" s="10">
        <f t="shared" si="10"/>
        <v>0.15848947195129734</v>
      </c>
      <c r="J119" s="21">
        <v>9.9838982905971329E-3</v>
      </c>
      <c r="K119" s="21">
        <v>0.15848947195129734</v>
      </c>
      <c r="L119" s="10">
        <v>57.459999000000003</v>
      </c>
      <c r="M119" s="10">
        <v>57.459999000000003</v>
      </c>
      <c r="N119" s="10">
        <v>1</v>
      </c>
      <c r="O119" s="21">
        <v>1E-3</v>
      </c>
      <c r="P119" s="10">
        <f t="shared" si="11"/>
        <v>8.555430334115352E-2</v>
      </c>
      <c r="Q119" s="10">
        <f t="shared" si="12"/>
        <v>-7.2935168610143819E-2</v>
      </c>
      <c r="R119" s="10">
        <f t="shared" si="13"/>
        <v>0.53408963707255097</v>
      </c>
      <c r="S119" s="10">
        <f t="shared" si="14"/>
        <v>0.47092885397677192</v>
      </c>
      <c r="T119" s="27">
        <f t="shared" si="15"/>
        <v>3.6562645797243185</v>
      </c>
    </row>
    <row r="120" spans="1:20" x14ac:dyDescent="0.25">
      <c r="A120" s="20">
        <v>42612</v>
      </c>
      <c r="B120" s="10">
        <v>57.98</v>
      </c>
      <c r="C120" s="10">
        <v>58.189999</v>
      </c>
      <c r="D120" s="10">
        <v>57.610000999999997</v>
      </c>
      <c r="E120" s="10">
        <v>57.889999000000003</v>
      </c>
      <c r="F120" s="10">
        <v>57.15504</v>
      </c>
      <c r="G120" s="10">
        <f t="shared" si="8"/>
        <v>7.4556046690402965E-3</v>
      </c>
      <c r="H120" s="10">
        <f t="shared" si="9"/>
        <v>1.0084378953971251E-2</v>
      </c>
      <c r="I120" s="10">
        <f t="shared" si="10"/>
        <v>0.16008455303244962</v>
      </c>
      <c r="J120" s="21">
        <v>1.0084378953971251E-2</v>
      </c>
      <c r="K120" s="21">
        <v>0.16008455303244962</v>
      </c>
      <c r="L120" s="10">
        <v>57.889999000000003</v>
      </c>
      <c r="M120" s="10">
        <v>57.889999000000003</v>
      </c>
      <c r="N120" s="10">
        <v>1</v>
      </c>
      <c r="O120" s="21">
        <v>1E-3</v>
      </c>
      <c r="P120" s="10">
        <f t="shared" si="11"/>
        <v>8.6288975407886742E-2</v>
      </c>
      <c r="Q120" s="10">
        <f t="shared" si="12"/>
        <v>-7.3795577624562875E-2</v>
      </c>
      <c r="R120" s="10">
        <f t="shared" si="13"/>
        <v>0.53438164893093743</v>
      </c>
      <c r="S120" s="10">
        <f t="shared" si="14"/>
        <v>0.47058652298833969</v>
      </c>
      <c r="T120" s="27">
        <f t="shared" si="15"/>
        <v>3.7203284137796331</v>
      </c>
    </row>
    <row r="121" spans="1:20" x14ac:dyDescent="0.25">
      <c r="A121" s="20">
        <v>42611</v>
      </c>
      <c r="B121" s="10">
        <v>58.18</v>
      </c>
      <c r="C121" s="10">
        <v>58.599997999999999</v>
      </c>
      <c r="D121" s="10">
        <v>58.099997999999999</v>
      </c>
      <c r="E121" s="10">
        <v>58.099997999999999</v>
      </c>
      <c r="F121" s="10">
        <v>57.362372999999998</v>
      </c>
      <c r="G121" s="10">
        <f t="shared" si="8"/>
        <v>3.620988617684577E-3</v>
      </c>
      <c r="H121" s="10">
        <f t="shared" si="9"/>
        <v>9.8265537582300864E-3</v>
      </c>
      <c r="I121" s="10">
        <f t="shared" si="10"/>
        <v>0.15599170493450359</v>
      </c>
      <c r="J121" s="21">
        <v>9.8265537582300864E-3</v>
      </c>
      <c r="K121" s="21">
        <v>0.15599170493450359</v>
      </c>
      <c r="L121" s="10">
        <v>58.099997999999999</v>
      </c>
      <c r="M121" s="10">
        <v>58.099997999999999</v>
      </c>
      <c r="N121" s="10">
        <v>1</v>
      </c>
      <c r="O121" s="21">
        <v>1E-3</v>
      </c>
      <c r="P121" s="10">
        <f t="shared" si="11"/>
        <v>8.4406449751382201E-2</v>
      </c>
      <c r="Q121" s="10">
        <f t="shared" si="12"/>
        <v>-7.1585255183121393E-2</v>
      </c>
      <c r="R121" s="10">
        <f t="shared" si="13"/>
        <v>0.53363336028582853</v>
      </c>
      <c r="S121" s="10">
        <f t="shared" si="14"/>
        <v>0.47146598731371592</v>
      </c>
      <c r="T121" s="27">
        <f t="shared" si="15"/>
        <v>3.6393027267427556</v>
      </c>
    </row>
    <row r="122" spans="1:20" x14ac:dyDescent="0.25">
      <c r="A122" s="20">
        <v>42608</v>
      </c>
      <c r="B122" s="10">
        <v>58.279998999999997</v>
      </c>
      <c r="C122" s="10">
        <v>58.700001</v>
      </c>
      <c r="D122" s="10">
        <v>57.689999</v>
      </c>
      <c r="E122" s="10">
        <v>58.029998999999997</v>
      </c>
      <c r="F122" s="10">
        <v>57.293261999999999</v>
      </c>
      <c r="G122" s="10">
        <f t="shared" si="8"/>
        <v>-1.2055284644062682E-3</v>
      </c>
      <c r="H122" s="10">
        <f t="shared" si="9"/>
        <v>9.8253549511844E-3</v>
      </c>
      <c r="I122" s="10">
        <f t="shared" si="10"/>
        <v>0.15597267446262655</v>
      </c>
      <c r="J122" s="21">
        <v>9.8253549511844E-3</v>
      </c>
      <c r="K122" s="21">
        <v>0.15597267446262655</v>
      </c>
      <c r="L122" s="10">
        <v>58.029998999999997</v>
      </c>
      <c r="M122" s="10">
        <v>58.029998999999997</v>
      </c>
      <c r="N122" s="10">
        <v>1</v>
      </c>
      <c r="O122" s="21">
        <v>1E-3</v>
      </c>
      <c r="P122" s="10">
        <f t="shared" si="11"/>
        <v>8.4397716682523591E-2</v>
      </c>
      <c r="Q122" s="10">
        <f t="shared" si="12"/>
        <v>-7.1574957780102963E-2</v>
      </c>
      <c r="R122" s="10">
        <f t="shared" si="13"/>
        <v>0.53362988868282046</v>
      </c>
      <c r="S122" s="10">
        <f t="shared" si="14"/>
        <v>0.47147008487234598</v>
      </c>
      <c r="T122" s="27">
        <f t="shared" si="15"/>
        <v>3.6344790863701881</v>
      </c>
    </row>
    <row r="123" spans="1:20" x14ac:dyDescent="0.25">
      <c r="A123" s="20">
        <v>42607</v>
      </c>
      <c r="B123" s="10">
        <v>57.880001</v>
      </c>
      <c r="C123" s="10">
        <v>58.290000999999997</v>
      </c>
      <c r="D123" s="10">
        <v>57.779998999999997</v>
      </c>
      <c r="E123" s="10">
        <v>58.169998</v>
      </c>
      <c r="F123" s="10">
        <v>57.431483999999998</v>
      </c>
      <c r="G123" s="10">
        <f t="shared" si="8"/>
        <v>2.4096225706349058E-3</v>
      </c>
      <c r="H123" s="10">
        <f t="shared" si="9"/>
        <v>8.8856522301058709E-3</v>
      </c>
      <c r="I123" s="10">
        <f t="shared" si="10"/>
        <v>0.14105535622479967</v>
      </c>
      <c r="J123" s="21">
        <v>8.8856522301058709E-3</v>
      </c>
      <c r="K123" s="21">
        <v>0.14105535622479967</v>
      </c>
      <c r="L123" s="10">
        <v>58.169998</v>
      </c>
      <c r="M123" s="10">
        <v>58.169998</v>
      </c>
      <c r="N123" s="10">
        <v>1</v>
      </c>
      <c r="O123" s="21">
        <v>1E-3</v>
      </c>
      <c r="P123" s="10">
        <f t="shared" si="11"/>
        <v>7.76170934083798E-2</v>
      </c>
      <c r="Q123" s="10">
        <f t="shared" si="12"/>
        <v>-6.3438262816419871E-2</v>
      </c>
      <c r="R123" s="10">
        <f t="shared" si="13"/>
        <v>0.53093367758625809</v>
      </c>
      <c r="S123" s="10">
        <f t="shared" si="14"/>
        <v>0.47470875963747827</v>
      </c>
      <c r="T123" s="27">
        <f t="shared" si="15"/>
        <v>3.2982033699267284</v>
      </c>
    </row>
    <row r="124" spans="1:20" x14ac:dyDescent="0.25">
      <c r="A124" s="20">
        <v>42606</v>
      </c>
      <c r="B124" s="10">
        <v>57.799999</v>
      </c>
      <c r="C124" s="10">
        <v>58.040000999999997</v>
      </c>
      <c r="D124" s="10">
        <v>57.720001000000003</v>
      </c>
      <c r="E124" s="10">
        <v>57.950001</v>
      </c>
      <c r="F124" s="10">
        <v>57.214280000000002</v>
      </c>
      <c r="G124" s="10">
        <f t="shared" si="8"/>
        <v>-3.789136498669693E-3</v>
      </c>
      <c r="H124" s="10">
        <f t="shared" si="9"/>
        <v>8.737359423047316E-3</v>
      </c>
      <c r="I124" s="10">
        <f t="shared" si="10"/>
        <v>0.13870128089261996</v>
      </c>
      <c r="J124" s="21">
        <v>8.737359423047316E-3</v>
      </c>
      <c r="K124" s="21">
        <v>0.13870128089261996</v>
      </c>
      <c r="L124" s="10">
        <v>57.950001</v>
      </c>
      <c r="M124" s="10">
        <v>57.950001</v>
      </c>
      <c r="N124" s="10">
        <v>1</v>
      </c>
      <c r="O124" s="21">
        <v>1E-3</v>
      </c>
      <c r="P124" s="10">
        <f t="shared" si="11"/>
        <v>7.6560379199726275E-2</v>
      </c>
      <c r="Q124" s="10">
        <f t="shared" si="12"/>
        <v>-6.2140901692893685E-2</v>
      </c>
      <c r="R124" s="10">
        <f t="shared" si="13"/>
        <v>0.53051336039079899</v>
      </c>
      <c r="S124" s="10">
        <f t="shared" si="14"/>
        <v>0.47522531253907474</v>
      </c>
      <c r="T124" s="27">
        <f t="shared" si="15"/>
        <v>3.231467970567401</v>
      </c>
    </row>
    <row r="125" spans="1:20" x14ac:dyDescent="0.25">
      <c r="A125" s="20">
        <v>42605</v>
      </c>
      <c r="B125" s="10">
        <v>57.900002000000001</v>
      </c>
      <c r="C125" s="10">
        <v>58.18</v>
      </c>
      <c r="D125" s="10">
        <v>57.849997999999999</v>
      </c>
      <c r="E125" s="10">
        <v>57.889999000000003</v>
      </c>
      <c r="F125" s="10">
        <v>57.15504</v>
      </c>
      <c r="G125" s="10">
        <f t="shared" si="8"/>
        <v>-1.0359462252434648E-3</v>
      </c>
      <c r="H125" s="10">
        <f t="shared" si="9"/>
        <v>8.6194450593508679E-3</v>
      </c>
      <c r="I125" s="10">
        <f t="shared" si="10"/>
        <v>0.13682944839856059</v>
      </c>
      <c r="J125" s="21">
        <v>8.6194450593508679E-3</v>
      </c>
      <c r="K125" s="21">
        <v>0.13682944839856059</v>
      </c>
      <c r="L125" s="10">
        <v>57.889999000000003</v>
      </c>
      <c r="M125" s="10">
        <v>57.889999000000003</v>
      </c>
      <c r="N125" s="10">
        <v>1</v>
      </c>
      <c r="O125" s="21">
        <v>1E-3</v>
      </c>
      <c r="P125" s="10">
        <f t="shared" si="11"/>
        <v>7.5723092476021228E-2</v>
      </c>
      <c r="Q125" s="10">
        <f t="shared" si="12"/>
        <v>-6.1106355922539365E-2</v>
      </c>
      <c r="R125" s="10">
        <f t="shared" si="13"/>
        <v>0.53018029820096846</v>
      </c>
      <c r="S125" s="10">
        <f t="shared" si="14"/>
        <v>0.47563725365915133</v>
      </c>
      <c r="T125" s="27">
        <f t="shared" si="15"/>
        <v>3.1850176713893319</v>
      </c>
    </row>
    <row r="126" spans="1:20" x14ac:dyDescent="0.25">
      <c r="A126" s="20">
        <v>42604</v>
      </c>
      <c r="B126" s="10">
        <v>57.599997999999999</v>
      </c>
      <c r="C126" s="10">
        <v>57.75</v>
      </c>
      <c r="D126" s="10">
        <v>57.259998000000003</v>
      </c>
      <c r="E126" s="10">
        <v>57.669998</v>
      </c>
      <c r="F126" s="10">
        <v>56.937832</v>
      </c>
      <c r="G126" s="10">
        <f t="shared" si="8"/>
        <v>-3.8075678695281968E-3</v>
      </c>
      <c r="H126" s="10">
        <f t="shared" si="9"/>
        <v>8.6581468302884476E-3</v>
      </c>
      <c r="I126" s="10">
        <f t="shared" si="10"/>
        <v>0.13744381996575233</v>
      </c>
      <c r="J126" s="21">
        <v>8.6581468302884476E-3</v>
      </c>
      <c r="K126" s="21">
        <v>0.13744381996575233</v>
      </c>
      <c r="L126" s="10">
        <v>57.669998</v>
      </c>
      <c r="M126" s="10">
        <v>57.669998</v>
      </c>
      <c r="N126" s="10">
        <v>1</v>
      </c>
      <c r="O126" s="21">
        <v>1E-3</v>
      </c>
      <c r="P126" s="10">
        <f t="shared" si="11"/>
        <v>7.5997609976147421E-2</v>
      </c>
      <c r="Q126" s="10">
        <f t="shared" si="12"/>
        <v>-6.1446209989604914E-2</v>
      </c>
      <c r="R126" s="10">
        <f t="shared" si="13"/>
        <v>0.53028950016828658</v>
      </c>
      <c r="S126" s="10">
        <f t="shared" si="14"/>
        <v>0.47550192580527267</v>
      </c>
      <c r="T126" s="27">
        <f t="shared" si="15"/>
        <v>3.1870077925217153</v>
      </c>
    </row>
    <row r="127" spans="1:20" x14ac:dyDescent="0.25">
      <c r="A127" s="20">
        <v>42601</v>
      </c>
      <c r="B127" s="10">
        <v>57.43</v>
      </c>
      <c r="C127" s="10">
        <v>57.73</v>
      </c>
      <c r="D127" s="10">
        <v>57.200001</v>
      </c>
      <c r="E127" s="10">
        <v>57.619999</v>
      </c>
      <c r="F127" s="10">
        <v>56.888468000000003</v>
      </c>
      <c r="G127" s="10">
        <f t="shared" si="8"/>
        <v>-8.6736064594715716E-4</v>
      </c>
      <c r="H127" s="10">
        <f t="shared" si="9"/>
        <v>7.7960322834515882E-3</v>
      </c>
      <c r="I127" s="10">
        <f t="shared" si="10"/>
        <v>0.12375817581026349</v>
      </c>
      <c r="J127" s="21">
        <v>7.7960322834515882E-3</v>
      </c>
      <c r="K127" s="21">
        <v>0.12375817581026349</v>
      </c>
      <c r="L127" s="10">
        <v>57.619999</v>
      </c>
      <c r="M127" s="10">
        <v>57.619999</v>
      </c>
      <c r="N127" s="10">
        <v>1</v>
      </c>
      <c r="O127" s="21">
        <v>1E-3</v>
      </c>
      <c r="P127" s="10">
        <f t="shared" si="11"/>
        <v>6.9959362145220111E-2</v>
      </c>
      <c r="Q127" s="10">
        <f t="shared" si="12"/>
        <v>-5.3798813665043382E-2</v>
      </c>
      <c r="R127" s="10">
        <f t="shared" si="13"/>
        <v>0.52788699767023761</v>
      </c>
      <c r="S127" s="10">
        <f t="shared" si="14"/>
        <v>0.47854772735533069</v>
      </c>
      <c r="T127" s="27">
        <f t="shared" si="15"/>
        <v>2.8704888434120512</v>
      </c>
    </row>
    <row r="128" spans="1:20" x14ac:dyDescent="0.25">
      <c r="A128" s="20">
        <v>42600</v>
      </c>
      <c r="B128" s="10">
        <v>57.419998</v>
      </c>
      <c r="C128" s="10">
        <v>57.700001</v>
      </c>
      <c r="D128" s="10">
        <v>57.27</v>
      </c>
      <c r="E128" s="10">
        <v>57.599997999999999</v>
      </c>
      <c r="F128" s="10">
        <v>56.868721000000001</v>
      </c>
      <c r="G128" s="10">
        <f t="shared" si="8"/>
        <v>-3.4717932167450163E-4</v>
      </c>
      <c r="H128" s="10">
        <f t="shared" si="9"/>
        <v>7.7918424771797482E-3</v>
      </c>
      <c r="I128" s="10">
        <f t="shared" si="10"/>
        <v>0.12369166469764252</v>
      </c>
      <c r="J128" s="21">
        <v>7.7918424771797482E-3</v>
      </c>
      <c r="K128" s="21">
        <v>0.12369166469764252</v>
      </c>
      <c r="L128" s="10">
        <v>57.599997999999999</v>
      </c>
      <c r="M128" s="10">
        <v>57.599997999999999</v>
      </c>
      <c r="N128" s="10">
        <v>1</v>
      </c>
      <c r="O128" s="21">
        <v>1E-3</v>
      </c>
      <c r="P128" s="10">
        <f t="shared" si="11"/>
        <v>6.993045148984782E-2</v>
      </c>
      <c r="Q128" s="10">
        <f t="shared" si="12"/>
        <v>-5.37612132077947E-2</v>
      </c>
      <c r="R128" s="10">
        <f t="shared" si="13"/>
        <v>0.5278754921660378</v>
      </c>
      <c r="S128" s="10">
        <f t="shared" si="14"/>
        <v>0.47856270609039675</v>
      </c>
      <c r="T128" s="27">
        <f t="shared" si="15"/>
        <v>2.867967812232628</v>
      </c>
    </row>
    <row r="129" spans="1:20" x14ac:dyDescent="0.25">
      <c r="A129" s="20">
        <v>42599</v>
      </c>
      <c r="B129" s="10">
        <v>57.540000999999997</v>
      </c>
      <c r="C129" s="10">
        <v>57.68</v>
      </c>
      <c r="D129" s="10">
        <v>57.23</v>
      </c>
      <c r="E129" s="10">
        <v>57.560001</v>
      </c>
      <c r="F129" s="10">
        <v>56.829231999999998</v>
      </c>
      <c r="G129" s="10">
        <f t="shared" si="8"/>
        <v>-6.946335872799926E-4</v>
      </c>
      <c r="H129" s="10">
        <f t="shared" si="9"/>
        <v>7.7086004133116674E-3</v>
      </c>
      <c r="I129" s="10">
        <f t="shared" si="10"/>
        <v>0.12237023789995434</v>
      </c>
      <c r="J129" s="21">
        <v>7.7086004133116674E-3</v>
      </c>
      <c r="K129" s="21">
        <v>0.12237023789995434</v>
      </c>
      <c r="L129" s="10">
        <v>57.560001</v>
      </c>
      <c r="M129" s="10">
        <v>57.560001</v>
      </c>
      <c r="N129" s="10">
        <v>1</v>
      </c>
      <c r="O129" s="21">
        <v>1E-3</v>
      </c>
      <c r="P129" s="10">
        <f t="shared" si="11"/>
        <v>6.9357040629312014E-2</v>
      </c>
      <c r="Q129" s="10">
        <f t="shared" si="12"/>
        <v>-5.3013197270642326E-2</v>
      </c>
      <c r="R129" s="10">
        <f t="shared" si="13"/>
        <v>0.5276472884271981</v>
      </c>
      <c r="S129" s="10">
        <f t="shared" si="14"/>
        <v>0.47886069629955957</v>
      </c>
      <c r="T129" s="27">
        <f t="shared" si="15"/>
        <v>2.8357057367929706</v>
      </c>
    </row>
    <row r="130" spans="1:20" x14ac:dyDescent="0.25">
      <c r="A130" s="20">
        <v>42598</v>
      </c>
      <c r="B130" s="10">
        <v>57.610000999999997</v>
      </c>
      <c r="C130" s="10">
        <v>57.619999</v>
      </c>
      <c r="D130" s="10">
        <v>57.27</v>
      </c>
      <c r="E130" s="10">
        <v>57.439999</v>
      </c>
      <c r="F130" s="10">
        <v>56.710752999999997</v>
      </c>
      <c r="G130" s="10">
        <f t="shared" si="8"/>
        <v>-2.0869920618449013E-3</v>
      </c>
      <c r="H130" s="10">
        <f t="shared" si="9"/>
        <v>7.7207159173676215E-3</v>
      </c>
      <c r="I130" s="10">
        <f t="shared" si="10"/>
        <v>0.12256256556439583</v>
      </c>
      <c r="J130" s="21">
        <v>7.7207159173676215E-3</v>
      </c>
      <c r="K130" s="21">
        <v>0.12256256556439583</v>
      </c>
      <c r="L130" s="10">
        <v>57.439999</v>
      </c>
      <c r="M130" s="10">
        <v>57.439999</v>
      </c>
      <c r="N130" s="10">
        <v>1</v>
      </c>
      <c r="O130" s="21">
        <v>1E-3</v>
      </c>
      <c r="P130" s="10">
        <f t="shared" si="11"/>
        <v>6.9440380916241037E-2</v>
      </c>
      <c r="Q130" s="10">
        <f t="shared" si="12"/>
        <v>-5.3122184648154797E-2</v>
      </c>
      <c r="R130" s="10">
        <f t="shared" si="13"/>
        <v>0.52768045642352135</v>
      </c>
      <c r="S130" s="10">
        <f t="shared" si="14"/>
        <v>0.47881727780686634</v>
      </c>
      <c r="T130" s="27">
        <f t="shared" si="15"/>
        <v>2.8341904477866464</v>
      </c>
    </row>
    <row r="131" spans="1:20" x14ac:dyDescent="0.25">
      <c r="A131" s="20">
        <v>42597</v>
      </c>
      <c r="B131" s="10">
        <v>58.009998000000003</v>
      </c>
      <c r="C131" s="10">
        <v>58.5</v>
      </c>
      <c r="D131" s="10">
        <v>57.959999000000003</v>
      </c>
      <c r="E131" s="10">
        <v>58.119999</v>
      </c>
      <c r="F131" s="10">
        <v>57.026691</v>
      </c>
      <c r="G131" s="10">
        <f t="shared" si="8"/>
        <v>1.1768914165803002E-2</v>
      </c>
      <c r="H131" s="10">
        <f t="shared" si="9"/>
        <v>7.1148406570896716E-3</v>
      </c>
      <c r="I131" s="10">
        <f t="shared" si="10"/>
        <v>0.11294459397906392</v>
      </c>
      <c r="J131" s="21">
        <v>7.1148406570896716E-3</v>
      </c>
      <c r="K131" s="21">
        <v>0.11294459397906392</v>
      </c>
      <c r="L131" s="10">
        <v>58.119999</v>
      </c>
      <c r="M131" s="10">
        <v>58.119999</v>
      </c>
      <c r="N131" s="10">
        <v>1</v>
      </c>
      <c r="O131" s="21">
        <v>1E-3</v>
      </c>
      <c r="P131" s="10">
        <f t="shared" si="11"/>
        <v>6.5326195744397256E-2</v>
      </c>
      <c r="Q131" s="10">
        <f t="shared" si="12"/>
        <v>-4.7618398234666667E-2</v>
      </c>
      <c r="R131" s="10">
        <f t="shared" si="13"/>
        <v>0.52604285715065324</v>
      </c>
      <c r="S131" s="10">
        <f t="shared" si="14"/>
        <v>0.48101018449553706</v>
      </c>
      <c r="T131" s="27">
        <f t="shared" si="15"/>
        <v>2.6452412276270501</v>
      </c>
    </row>
    <row r="132" spans="1:20" x14ac:dyDescent="0.25">
      <c r="A132" s="20">
        <v>42594</v>
      </c>
      <c r="B132" s="10">
        <v>58.029998999999997</v>
      </c>
      <c r="C132" s="10">
        <v>58.189999</v>
      </c>
      <c r="D132" s="10">
        <v>57.619999</v>
      </c>
      <c r="E132" s="10">
        <v>57.939999</v>
      </c>
      <c r="F132" s="10">
        <v>56.850076000000001</v>
      </c>
      <c r="G132" s="10">
        <f t="shared" ref="G132:G195" si="16">LN(E132/E131)</f>
        <v>-3.1018464143303236E-3</v>
      </c>
      <c r="H132" s="10">
        <f t="shared" si="9"/>
        <v>7.1435082160117786E-3</v>
      </c>
      <c r="I132" s="10">
        <f t="shared" si="10"/>
        <v>0.11339967736868303</v>
      </c>
      <c r="J132" s="21">
        <v>7.1435082160117786E-3</v>
      </c>
      <c r="K132" s="21">
        <v>0.11339967736868303</v>
      </c>
      <c r="L132" s="10">
        <v>57.939999</v>
      </c>
      <c r="M132" s="10">
        <v>57.939999</v>
      </c>
      <c r="N132" s="10">
        <v>1</v>
      </c>
      <c r="O132" s="21">
        <v>1E-3</v>
      </c>
      <c r="P132" s="10">
        <f t="shared" si="11"/>
        <v>6.5518205924918554E-2</v>
      </c>
      <c r="Q132" s="10">
        <f t="shared" si="12"/>
        <v>-4.7881471443764478E-2</v>
      </c>
      <c r="R132" s="10">
        <f t="shared" si="13"/>
        <v>0.52611929437653415</v>
      </c>
      <c r="S132" s="10">
        <f t="shared" si="14"/>
        <v>0.4809053530488368</v>
      </c>
      <c r="T132" s="27">
        <f t="shared" si="15"/>
        <v>2.6475454438025317</v>
      </c>
    </row>
    <row r="133" spans="1:20" x14ac:dyDescent="0.25">
      <c r="A133" s="20">
        <v>42593</v>
      </c>
      <c r="B133" s="10">
        <v>58.029998999999997</v>
      </c>
      <c r="C133" s="10">
        <v>58.450001</v>
      </c>
      <c r="D133" s="10">
        <v>58.029998999999997</v>
      </c>
      <c r="E133" s="10">
        <v>58.299999</v>
      </c>
      <c r="F133" s="10">
        <v>57.203305</v>
      </c>
      <c r="G133" s="10">
        <f t="shared" si="16"/>
        <v>6.1941011218173813E-3</v>
      </c>
      <c r="H133" s="10">
        <f t="shared" si="9"/>
        <v>7.0058930770681956E-3</v>
      </c>
      <c r="I133" s="10">
        <f t="shared" si="10"/>
        <v>0.11121510476298911</v>
      </c>
      <c r="J133" s="21">
        <v>7.0058930770681956E-3</v>
      </c>
      <c r="K133" s="21">
        <v>0.11121510476298911</v>
      </c>
      <c r="L133" s="10">
        <v>58.299999</v>
      </c>
      <c r="M133" s="10">
        <v>58.299999</v>
      </c>
      <c r="N133" s="10">
        <v>1</v>
      </c>
      <c r="O133" s="21">
        <v>1E-3</v>
      </c>
      <c r="P133" s="10">
        <f t="shared" si="11"/>
        <v>6.4599136772221913E-2</v>
      </c>
      <c r="Q133" s="10">
        <f t="shared" si="12"/>
        <v>-4.6615967990767199E-2</v>
      </c>
      <c r="R133" s="10">
        <f t="shared" si="13"/>
        <v>0.52575341398398412</v>
      </c>
      <c r="S133" s="10">
        <f t="shared" si="14"/>
        <v>0.48140965262468038</v>
      </c>
      <c r="T133" s="27">
        <f t="shared" si="15"/>
        <v>2.6132933967556475</v>
      </c>
    </row>
    <row r="134" spans="1:20" x14ac:dyDescent="0.25">
      <c r="A134" s="20">
        <v>42592</v>
      </c>
      <c r="B134" s="10">
        <v>58.16</v>
      </c>
      <c r="C134" s="10">
        <v>58.32</v>
      </c>
      <c r="D134" s="10">
        <v>57.82</v>
      </c>
      <c r="E134" s="10">
        <v>58.02</v>
      </c>
      <c r="F134" s="10">
        <v>56.928573</v>
      </c>
      <c r="G134" s="10">
        <f t="shared" si="16"/>
        <v>-4.8142975105298948E-3</v>
      </c>
      <c r="H134" s="10">
        <f t="shared" si="9"/>
        <v>6.1617246289756558E-3</v>
      </c>
      <c r="I134" s="10">
        <f t="shared" si="10"/>
        <v>9.7814346093187926E-2</v>
      </c>
      <c r="J134" s="21">
        <v>6.1617246289756558E-3</v>
      </c>
      <c r="K134" s="21">
        <v>9.7814346093187926E-2</v>
      </c>
      <c r="L134" s="10">
        <v>58.02</v>
      </c>
      <c r="M134" s="10">
        <v>58.02</v>
      </c>
      <c r="N134" s="10">
        <v>1</v>
      </c>
      <c r="O134" s="21">
        <v>1E-3</v>
      </c>
      <c r="P134" s="10">
        <f t="shared" si="11"/>
        <v>5.9130622263821236E-2</v>
      </c>
      <c r="Q134" s="10">
        <f t="shared" si="12"/>
        <v>-3.868372382936669E-2</v>
      </c>
      <c r="R134" s="10">
        <f t="shared" si="13"/>
        <v>0.52357596586663702</v>
      </c>
      <c r="S134" s="10">
        <f t="shared" si="14"/>
        <v>0.48457127509941877</v>
      </c>
      <c r="T134" s="27">
        <f t="shared" si="15"/>
        <v>2.2911529309672147</v>
      </c>
    </row>
    <row r="135" spans="1:20" x14ac:dyDescent="0.25">
      <c r="A135" s="20">
        <v>42591</v>
      </c>
      <c r="B135" s="10">
        <v>58.169998</v>
      </c>
      <c r="C135" s="10">
        <v>58.5</v>
      </c>
      <c r="D135" s="10">
        <v>58.02</v>
      </c>
      <c r="E135" s="10">
        <v>58.200001</v>
      </c>
      <c r="F135" s="10">
        <v>57.105187000000001</v>
      </c>
      <c r="G135" s="10">
        <f t="shared" si="16"/>
        <v>3.0975932262645323E-3</v>
      </c>
      <c r="H135" s="10">
        <f t="shared" si="9"/>
        <v>4.1669107414132713E-3</v>
      </c>
      <c r="I135" s="10">
        <f t="shared" si="10"/>
        <v>6.6147657343099728E-2</v>
      </c>
      <c r="J135" s="21">
        <v>4.1669107414132713E-3</v>
      </c>
      <c r="K135" s="21">
        <v>6.6147657343099728E-2</v>
      </c>
      <c r="L135" s="10">
        <v>58.200001</v>
      </c>
      <c r="M135" s="10">
        <v>58.200001</v>
      </c>
      <c r="N135" s="10">
        <v>1</v>
      </c>
      <c r="O135" s="21">
        <v>1E-3</v>
      </c>
      <c r="P135" s="10">
        <f t="shared" si="11"/>
        <v>4.8191522028596862E-2</v>
      </c>
      <c r="Q135" s="10">
        <f t="shared" si="12"/>
        <v>-1.7956135314502866E-2</v>
      </c>
      <c r="R135" s="10">
        <f t="shared" si="13"/>
        <v>0.51921819661002988</v>
      </c>
      <c r="S135" s="10">
        <f t="shared" si="14"/>
        <v>0.49283692335570306</v>
      </c>
      <c r="T135" s="27">
        <f t="shared" si="15"/>
        <v>1.5640589024398359</v>
      </c>
    </row>
    <row r="136" spans="1:20" x14ac:dyDescent="0.25">
      <c r="A136" s="20">
        <v>42590</v>
      </c>
      <c r="B136" s="10">
        <v>58.060001</v>
      </c>
      <c r="C136" s="10">
        <v>58.09</v>
      </c>
      <c r="D136" s="10">
        <v>57.779998999999997</v>
      </c>
      <c r="E136" s="10">
        <v>58.060001</v>
      </c>
      <c r="F136" s="10">
        <v>56.967821999999998</v>
      </c>
      <c r="G136" s="10">
        <f t="shared" si="16"/>
        <v>-2.4083960994770292E-3</v>
      </c>
      <c r="H136" s="10">
        <f t="shared" si="9"/>
        <v>4.1428204204227081E-3</v>
      </c>
      <c r="I136" s="10">
        <f t="shared" si="10"/>
        <v>6.5765235353031234E-2</v>
      </c>
      <c r="J136" s="21">
        <v>4.1428204204227081E-3</v>
      </c>
      <c r="K136" s="21">
        <v>6.5765235353031234E-2</v>
      </c>
      <c r="L136" s="10">
        <v>58.060001</v>
      </c>
      <c r="M136" s="10">
        <v>58.060001</v>
      </c>
      <c r="N136" s="10">
        <v>1</v>
      </c>
      <c r="O136" s="21">
        <v>1E-3</v>
      </c>
      <c r="P136" s="10">
        <f t="shared" si="11"/>
        <v>4.8088219764487287E-2</v>
      </c>
      <c r="Q136" s="10">
        <f t="shared" si="12"/>
        <v>-1.7677015588543947E-2</v>
      </c>
      <c r="R136" s="10">
        <f t="shared" si="13"/>
        <v>0.51917703269447824</v>
      </c>
      <c r="S136" s="10">
        <f t="shared" si="14"/>
        <v>0.49294825834336581</v>
      </c>
      <c r="T136" s="27">
        <f t="shared" si="15"/>
        <v>1.5514489359074446</v>
      </c>
    </row>
    <row r="137" spans="1:20" x14ac:dyDescent="0.25">
      <c r="A137" s="20">
        <v>42587</v>
      </c>
      <c r="B137" s="10">
        <v>57.650002000000001</v>
      </c>
      <c r="C137" s="10">
        <v>58.209999000000003</v>
      </c>
      <c r="D137" s="10">
        <v>57.450001</v>
      </c>
      <c r="E137" s="10">
        <v>57.959999000000003</v>
      </c>
      <c r="F137" s="10">
        <v>56.869700000000002</v>
      </c>
      <c r="G137" s="10">
        <f t="shared" si="16"/>
        <v>-1.7238756208420478E-3</v>
      </c>
      <c r="H137" s="10">
        <f t="shared" si="9"/>
        <v>4.1593707916729008E-3</v>
      </c>
      <c r="I137" s="10">
        <f t="shared" si="10"/>
        <v>6.602796435163405E-2</v>
      </c>
      <c r="J137" s="21">
        <v>4.1593707916729008E-3</v>
      </c>
      <c r="K137" s="21">
        <v>6.602796435163405E-2</v>
      </c>
      <c r="L137" s="10">
        <v>57.959999000000003</v>
      </c>
      <c r="M137" s="10">
        <v>57.959999000000003</v>
      </c>
      <c r="N137" s="10">
        <v>1</v>
      </c>
      <c r="O137" s="21">
        <v>1E-3</v>
      </c>
      <c r="P137" s="10">
        <f t="shared" si="11"/>
        <v>4.8159080314455191E-2</v>
      </c>
      <c r="Q137" s="10">
        <f t="shared" si="12"/>
        <v>-1.7868884037178859E-2</v>
      </c>
      <c r="R137" s="10">
        <f t="shared" si="13"/>
        <v>0.51920526924861377</v>
      </c>
      <c r="S137" s="10">
        <f t="shared" si="14"/>
        <v>0.49287172599543499</v>
      </c>
      <c r="T137" s="27">
        <f t="shared" si="15"/>
        <v>1.5548447067040989</v>
      </c>
    </row>
    <row r="138" spans="1:20" x14ac:dyDescent="0.25">
      <c r="A138" s="20">
        <v>42586</v>
      </c>
      <c r="B138" s="10">
        <v>56.799999</v>
      </c>
      <c r="C138" s="10">
        <v>57.52</v>
      </c>
      <c r="D138" s="10">
        <v>56.669998</v>
      </c>
      <c r="E138" s="10">
        <v>57.389999000000003</v>
      </c>
      <c r="F138" s="10">
        <v>56.310423</v>
      </c>
      <c r="G138" s="10">
        <f t="shared" si="16"/>
        <v>-9.8830455035707303E-3</v>
      </c>
      <c r="H138" s="10">
        <f t="shared" si="9"/>
        <v>4.7075333869380162E-3</v>
      </c>
      <c r="I138" s="10">
        <f t="shared" si="10"/>
        <v>7.4729775782229543E-2</v>
      </c>
      <c r="J138" s="21">
        <v>4.7075333869380162E-3</v>
      </c>
      <c r="K138" s="21">
        <v>7.4729775782229543E-2</v>
      </c>
      <c r="L138" s="10">
        <v>57.389999000000003</v>
      </c>
      <c r="M138" s="10">
        <v>57.389999000000003</v>
      </c>
      <c r="N138" s="10">
        <v>1</v>
      </c>
      <c r="O138" s="21">
        <v>1E-3</v>
      </c>
      <c r="P138" s="10">
        <f t="shared" si="11"/>
        <v>5.0746434798389126E-2</v>
      </c>
      <c r="Q138" s="10">
        <f t="shared" si="12"/>
        <v>-2.3983340983840418E-2</v>
      </c>
      <c r="R138" s="10">
        <f t="shared" si="13"/>
        <v>0.52023621266353692</v>
      </c>
      <c r="S138" s="10">
        <f t="shared" si="14"/>
        <v>0.49043294842742491</v>
      </c>
      <c r="T138" s="27">
        <f t="shared" si="15"/>
        <v>1.7385411828436297</v>
      </c>
    </row>
    <row r="139" spans="1:20" x14ac:dyDescent="0.25">
      <c r="A139" s="20">
        <v>42585</v>
      </c>
      <c r="B139" s="10">
        <v>56.68</v>
      </c>
      <c r="C139" s="10">
        <v>57.110000999999997</v>
      </c>
      <c r="D139" s="10">
        <v>56.490001999999997</v>
      </c>
      <c r="E139" s="10">
        <v>56.970001000000003</v>
      </c>
      <c r="F139" s="10">
        <v>55.898325999999997</v>
      </c>
      <c r="G139" s="10">
        <f t="shared" si="16"/>
        <v>-7.3452236502304412E-3</v>
      </c>
      <c r="H139" s="10">
        <f t="shared" si="9"/>
        <v>4.9537445145169902E-3</v>
      </c>
      <c r="I139" s="10">
        <f t="shared" si="10"/>
        <v>7.8638256263774103E-2</v>
      </c>
      <c r="J139" s="21">
        <v>4.9537445145169902E-3</v>
      </c>
      <c r="K139" s="21">
        <v>7.8638256263774103E-2</v>
      </c>
      <c r="L139" s="10">
        <v>56.970001000000003</v>
      </c>
      <c r="M139" s="10">
        <v>56.970001000000003</v>
      </c>
      <c r="N139" s="10">
        <v>1</v>
      </c>
      <c r="O139" s="21">
        <v>1E-3</v>
      </c>
      <c r="P139" s="10">
        <f t="shared" si="11"/>
        <v>5.203558507678329E-2</v>
      </c>
      <c r="Q139" s="10">
        <f t="shared" si="12"/>
        <v>-2.6602671186990813E-2</v>
      </c>
      <c r="R139" s="10">
        <f t="shared" si="13"/>
        <v>0.520749830490288</v>
      </c>
      <c r="S139" s="10">
        <f t="shared" si="14"/>
        <v>0.48938832135788812</v>
      </c>
      <c r="T139" s="27">
        <f t="shared" si="15"/>
        <v>1.8145317242104824</v>
      </c>
    </row>
    <row r="140" spans="1:20" x14ac:dyDescent="0.25">
      <c r="A140" s="20">
        <v>42584</v>
      </c>
      <c r="B140" s="10">
        <v>56.849997999999999</v>
      </c>
      <c r="C140" s="10">
        <v>56.900002000000001</v>
      </c>
      <c r="D140" s="10">
        <v>56.310001</v>
      </c>
      <c r="E140" s="10">
        <v>56.580002</v>
      </c>
      <c r="F140" s="10">
        <v>55.515663000000004</v>
      </c>
      <c r="G140" s="10">
        <f t="shared" si="16"/>
        <v>-6.869229823802195E-3</v>
      </c>
      <c r="H140" s="10">
        <f t="shared" si="9"/>
        <v>5.1337487700066709E-3</v>
      </c>
      <c r="I140" s="10">
        <f t="shared" si="10"/>
        <v>8.149573523352828E-2</v>
      </c>
      <c r="J140" s="21">
        <v>5.1337487700066709E-3</v>
      </c>
      <c r="K140" s="21">
        <v>8.149573523352828E-2</v>
      </c>
      <c r="L140" s="10">
        <v>56.580002</v>
      </c>
      <c r="M140" s="10">
        <v>56.580002</v>
      </c>
      <c r="N140" s="10">
        <v>1</v>
      </c>
      <c r="O140" s="21">
        <v>1E-3</v>
      </c>
      <c r="P140" s="10">
        <f t="shared" si="11"/>
        <v>5.3018448367210431E-2</v>
      </c>
      <c r="Q140" s="10">
        <f t="shared" si="12"/>
        <v>-2.8477286866317848E-2</v>
      </c>
      <c r="R140" s="10">
        <f t="shared" si="13"/>
        <v>0.52114139564292539</v>
      </c>
      <c r="S140" s="10">
        <f t="shared" si="14"/>
        <v>0.48864074156819765</v>
      </c>
      <c r="T140" s="27">
        <f t="shared" si="15"/>
        <v>1.8665205476442779</v>
      </c>
    </row>
    <row r="141" spans="1:20" x14ac:dyDescent="0.25">
      <c r="A141" s="20">
        <v>42583</v>
      </c>
      <c r="B141" s="10">
        <v>56.599997999999999</v>
      </c>
      <c r="C141" s="10">
        <v>56.75</v>
      </c>
      <c r="D141" s="10">
        <v>56.139999000000003</v>
      </c>
      <c r="E141" s="10">
        <v>56.580002</v>
      </c>
      <c r="F141" s="10">
        <v>55.515663000000004</v>
      </c>
      <c r="G141" s="10">
        <f t="shared" si="16"/>
        <v>0</v>
      </c>
      <c r="H141" s="10">
        <f t="shared" si="9"/>
        <v>4.784955097942618E-3</v>
      </c>
      <c r="I141" s="10">
        <f t="shared" si="10"/>
        <v>7.595880734260127E-2</v>
      </c>
      <c r="J141" s="21">
        <v>4.784955097942618E-3</v>
      </c>
      <c r="K141" s="21">
        <v>7.595880734260127E-2</v>
      </c>
      <c r="L141" s="10">
        <v>56.580002</v>
      </c>
      <c r="M141" s="10">
        <v>56.580002</v>
      </c>
      <c r="N141" s="10">
        <v>1</v>
      </c>
      <c r="O141" s="21">
        <v>1E-3</v>
      </c>
      <c r="P141" s="10">
        <f t="shared" si="11"/>
        <v>5.114443396844108E-2</v>
      </c>
      <c r="Q141" s="10">
        <f t="shared" si="12"/>
        <v>-2.481437337416019E-2</v>
      </c>
      <c r="R141" s="10">
        <f t="shared" si="13"/>
        <v>0.52039478544255657</v>
      </c>
      <c r="S141" s="10">
        <f t="shared" si="14"/>
        <v>0.49010151314717365</v>
      </c>
      <c r="T141" s="27">
        <f t="shared" si="15"/>
        <v>1.7417094913015845</v>
      </c>
    </row>
    <row r="142" spans="1:20" x14ac:dyDescent="0.25">
      <c r="A142" s="20">
        <v>42580</v>
      </c>
      <c r="B142" s="10">
        <v>56.259998000000003</v>
      </c>
      <c r="C142" s="10">
        <v>56.759998000000003</v>
      </c>
      <c r="D142" s="10">
        <v>56.049999</v>
      </c>
      <c r="E142" s="10">
        <v>56.68</v>
      </c>
      <c r="F142" s="10">
        <v>55.613779999999998</v>
      </c>
      <c r="G142" s="10">
        <f t="shared" si="16"/>
        <v>1.7658136008795705E-3</v>
      </c>
      <c r="H142" s="10">
        <f t="shared" si="9"/>
        <v>4.7101722037875444E-3</v>
      </c>
      <c r="I142" s="10">
        <f t="shared" si="10"/>
        <v>7.4771665701065332E-2</v>
      </c>
      <c r="J142" s="21">
        <v>4.7101722037875444E-3</v>
      </c>
      <c r="K142" s="21">
        <v>7.4771665701065332E-2</v>
      </c>
      <c r="L142" s="10">
        <v>56.68</v>
      </c>
      <c r="M142" s="10">
        <v>56.68</v>
      </c>
      <c r="N142" s="10">
        <v>1</v>
      </c>
      <c r="O142" s="21">
        <v>1E-3</v>
      </c>
      <c r="P142" s="10">
        <f t="shared" si="11"/>
        <v>5.075988290845123E-2</v>
      </c>
      <c r="Q142" s="10">
        <f t="shared" si="12"/>
        <v>-2.4011782792614102E-2</v>
      </c>
      <c r="R142" s="10">
        <f t="shared" si="13"/>
        <v>0.52024157077784805</v>
      </c>
      <c r="S142" s="10">
        <f t="shared" si="14"/>
        <v>0.49042160505407251</v>
      </c>
      <c r="T142" s="27">
        <f t="shared" si="15"/>
        <v>1.7179788598814696</v>
      </c>
    </row>
    <row r="143" spans="1:20" x14ac:dyDescent="0.25">
      <c r="A143" s="20">
        <v>42579</v>
      </c>
      <c r="B143" s="10">
        <v>56</v>
      </c>
      <c r="C143" s="10">
        <v>56.369999</v>
      </c>
      <c r="D143" s="10">
        <v>55.720001000000003</v>
      </c>
      <c r="E143" s="10">
        <v>56.209999000000003</v>
      </c>
      <c r="F143" s="10">
        <v>55.152619999999999</v>
      </c>
      <c r="G143" s="10">
        <f t="shared" si="16"/>
        <v>-8.3267555989249148E-3</v>
      </c>
      <c r="H143" s="10">
        <f t="shared" si="9"/>
        <v>4.9618510987582739E-3</v>
      </c>
      <c r="I143" s="10">
        <f t="shared" si="10"/>
        <v>7.8766944299081904E-2</v>
      </c>
      <c r="J143" s="21">
        <v>4.9618510987582739E-3</v>
      </c>
      <c r="K143" s="21">
        <v>7.8766944299081904E-2</v>
      </c>
      <c r="L143" s="10">
        <v>56.209999000000003</v>
      </c>
      <c r="M143" s="10">
        <v>56.209999000000003</v>
      </c>
      <c r="N143" s="10">
        <v>1</v>
      </c>
      <c r="O143" s="21">
        <v>1E-3</v>
      </c>
      <c r="P143" s="10">
        <f t="shared" si="11"/>
        <v>5.2079153172825937E-2</v>
      </c>
      <c r="Q143" s="10">
        <f t="shared" si="12"/>
        <v>-2.6687791126255966E-2</v>
      </c>
      <c r="R143" s="10">
        <f t="shared" si="13"/>
        <v>0.52076718811062084</v>
      </c>
      <c r="S143" s="10">
        <f t="shared" si="14"/>
        <v>0.48935437546761312</v>
      </c>
      <c r="T143" s="27">
        <f t="shared" si="15"/>
        <v>1.7932070274851419</v>
      </c>
    </row>
    <row r="144" spans="1:20" x14ac:dyDescent="0.25">
      <c r="A144" s="20">
        <v>42578</v>
      </c>
      <c r="B144" s="10">
        <v>56.610000999999997</v>
      </c>
      <c r="C144" s="10">
        <v>56.799999</v>
      </c>
      <c r="D144" s="10">
        <v>56.110000999999997</v>
      </c>
      <c r="E144" s="10">
        <v>56.189999</v>
      </c>
      <c r="F144" s="10">
        <v>55.132995999999999</v>
      </c>
      <c r="G144" s="10">
        <f t="shared" si="16"/>
        <v>-3.5587189620904383E-4</v>
      </c>
      <c r="H144" s="10">
        <f t="shared" si="9"/>
        <v>4.8885722263295132E-3</v>
      </c>
      <c r="I144" s="10">
        <f t="shared" si="10"/>
        <v>7.7603678262271533E-2</v>
      </c>
      <c r="J144" s="21">
        <v>4.8885722263295132E-3</v>
      </c>
      <c r="K144" s="21">
        <v>7.7603678262271533E-2</v>
      </c>
      <c r="L144" s="10">
        <v>56.189999</v>
      </c>
      <c r="M144" s="10">
        <v>56.189999</v>
      </c>
      <c r="N144" s="10">
        <v>1</v>
      </c>
      <c r="O144" s="21">
        <v>1E-3</v>
      </c>
      <c r="P144" s="10">
        <f t="shared" si="11"/>
        <v>5.1687826269791383E-2</v>
      </c>
      <c r="Q144" s="10">
        <f t="shared" si="12"/>
        <v>-2.591585199248015E-2</v>
      </c>
      <c r="R144" s="10">
        <f t="shared" si="13"/>
        <v>0.52061128124838607</v>
      </c>
      <c r="S144" s="10">
        <f t="shared" si="14"/>
        <v>0.48966222811586568</v>
      </c>
      <c r="T144" s="27">
        <f t="shared" si="15"/>
        <v>1.7665276321999208</v>
      </c>
    </row>
    <row r="145" spans="1:20" x14ac:dyDescent="0.25">
      <c r="A145" s="20">
        <v>42577</v>
      </c>
      <c r="B145" s="10">
        <v>56.52</v>
      </c>
      <c r="C145" s="10">
        <v>57.290000999999997</v>
      </c>
      <c r="D145" s="10">
        <v>56.509998000000003</v>
      </c>
      <c r="E145" s="10">
        <v>56.759998000000003</v>
      </c>
      <c r="F145" s="10">
        <v>55.692273</v>
      </c>
      <c r="G145" s="10">
        <f t="shared" si="16"/>
        <v>1.0093029728413879E-2</v>
      </c>
      <c r="H145" s="10">
        <f t="shared" si="9"/>
        <v>5.486727272349801E-3</v>
      </c>
      <c r="I145" s="10">
        <f t="shared" si="10"/>
        <v>8.7099095245639996E-2</v>
      </c>
      <c r="J145" s="21">
        <v>5.486727272349801E-3</v>
      </c>
      <c r="K145" s="21">
        <v>8.7099095245639996E-2</v>
      </c>
      <c r="L145" s="10">
        <v>56.759998000000003</v>
      </c>
      <c r="M145" s="10">
        <v>56.759998000000003</v>
      </c>
      <c r="N145" s="10">
        <v>1</v>
      </c>
      <c r="O145" s="21">
        <v>1E-3</v>
      </c>
      <c r="P145" s="10">
        <f t="shared" si="11"/>
        <v>5.5030723141116296E-2</v>
      </c>
      <c r="Q145" s="10">
        <f t="shared" si="12"/>
        <v>-3.20683721045237E-2</v>
      </c>
      <c r="R145" s="10">
        <f t="shared" si="13"/>
        <v>0.52194300632812274</v>
      </c>
      <c r="S145" s="10">
        <f t="shared" si="14"/>
        <v>0.48720876291786797</v>
      </c>
      <c r="T145" s="27">
        <f t="shared" si="15"/>
        <v>1.9991557325300136</v>
      </c>
    </row>
    <row r="146" spans="1:20" x14ac:dyDescent="0.25">
      <c r="A146" s="20">
        <v>42576</v>
      </c>
      <c r="B146" s="10">
        <v>56.470001000000003</v>
      </c>
      <c r="C146" s="10">
        <v>56.740001999999997</v>
      </c>
      <c r="D146" s="10">
        <v>56.259998000000003</v>
      </c>
      <c r="E146" s="10">
        <v>56.73</v>
      </c>
      <c r="F146" s="10">
        <v>55.662838999999998</v>
      </c>
      <c r="G146" s="10">
        <f t="shared" si="16"/>
        <v>-5.2864571728388041E-4</v>
      </c>
      <c r="H146" s="10">
        <f t="shared" si="9"/>
        <v>5.4876224952056258E-3</v>
      </c>
      <c r="I146" s="10">
        <f t="shared" si="10"/>
        <v>8.7113306467906951E-2</v>
      </c>
      <c r="J146" s="21">
        <v>5.4876224952056258E-3</v>
      </c>
      <c r="K146" s="21">
        <v>8.7113306467906951E-2</v>
      </c>
      <c r="L146" s="10">
        <v>56.73</v>
      </c>
      <c r="M146" s="10">
        <v>56.73</v>
      </c>
      <c r="N146" s="10">
        <v>1</v>
      </c>
      <c r="O146" s="21">
        <v>1E-3</v>
      </c>
      <c r="P146" s="10">
        <f t="shared" si="11"/>
        <v>5.503595577160203E-2</v>
      </c>
      <c r="Q146" s="10">
        <f t="shared" si="12"/>
        <v>-3.2077350696304921E-2</v>
      </c>
      <c r="R146" s="10">
        <f t="shared" si="13"/>
        <v>0.52194509068685435</v>
      </c>
      <c r="S146" s="10">
        <f t="shared" si="14"/>
        <v>0.4872051828198285</v>
      </c>
      <c r="T146" s="27">
        <f t="shared" si="15"/>
        <v>1.9984203083481091</v>
      </c>
    </row>
    <row r="147" spans="1:20" x14ac:dyDescent="0.25">
      <c r="A147" s="20">
        <v>42573</v>
      </c>
      <c r="B147" s="10">
        <v>56.080002</v>
      </c>
      <c r="C147" s="10">
        <v>56.630001</v>
      </c>
      <c r="D147" s="10">
        <v>55.779998999999997</v>
      </c>
      <c r="E147" s="10">
        <v>56.57</v>
      </c>
      <c r="F147" s="10">
        <v>55.505848999999998</v>
      </c>
      <c r="G147" s="10">
        <f t="shared" si="16"/>
        <v>-2.8243619834113888E-3</v>
      </c>
      <c r="H147" s="10">
        <f t="shared" si="9"/>
        <v>5.4663004467601735E-3</v>
      </c>
      <c r="I147" s="10">
        <f t="shared" si="10"/>
        <v>8.677482944213212E-2</v>
      </c>
      <c r="J147" s="21">
        <v>5.4663004467601735E-3</v>
      </c>
      <c r="K147" s="21">
        <v>8.677482944213212E-2</v>
      </c>
      <c r="L147" s="10">
        <v>56.57</v>
      </c>
      <c r="M147" s="10">
        <v>56.57</v>
      </c>
      <c r="N147" s="10">
        <v>1</v>
      </c>
      <c r="O147" s="21">
        <v>1E-3</v>
      </c>
      <c r="P147" s="10">
        <f t="shared" si="11"/>
        <v>5.4911493839733462E-2</v>
      </c>
      <c r="Q147" s="10">
        <f t="shared" si="12"/>
        <v>-3.1863335602398658E-2</v>
      </c>
      <c r="R147" s="10">
        <f t="shared" si="13"/>
        <v>0.5218955125319219</v>
      </c>
      <c r="S147" s="10">
        <f t="shared" si="14"/>
        <v>0.48729051886701524</v>
      </c>
      <c r="T147" s="27">
        <f t="shared" si="15"/>
        <v>1.9851567378569399</v>
      </c>
    </row>
    <row r="148" spans="1:20" x14ac:dyDescent="0.25">
      <c r="A148" s="20">
        <v>42572</v>
      </c>
      <c r="B148" s="10">
        <v>55.98</v>
      </c>
      <c r="C148" s="10">
        <v>56.23</v>
      </c>
      <c r="D148" s="10">
        <v>55.759998000000003</v>
      </c>
      <c r="E148" s="10">
        <v>55.799999</v>
      </c>
      <c r="F148" s="10">
        <v>54.750332999999998</v>
      </c>
      <c r="G148" s="10">
        <f t="shared" si="16"/>
        <v>-1.370495788894625E-2</v>
      </c>
      <c r="H148" s="10">
        <f t="shared" si="9"/>
        <v>6.1371364030056112E-3</v>
      </c>
      <c r="I148" s="10">
        <f t="shared" si="10"/>
        <v>9.7424020106605932E-2</v>
      </c>
      <c r="J148" s="21">
        <v>6.1371364030056112E-3</v>
      </c>
      <c r="K148" s="21">
        <v>9.7424020106605932E-2</v>
      </c>
      <c r="L148" s="10">
        <v>55.799999</v>
      </c>
      <c r="M148" s="10">
        <v>55.799999</v>
      </c>
      <c r="N148" s="10">
        <v>1</v>
      </c>
      <c r="O148" s="21">
        <v>1E-3</v>
      </c>
      <c r="P148" s="10">
        <f t="shared" si="11"/>
        <v>5.8976419168280496E-2</v>
      </c>
      <c r="Q148" s="10">
        <f t="shared" si="12"/>
        <v>-3.8447600938325437E-2</v>
      </c>
      <c r="R148" s="10">
        <f t="shared" si="13"/>
        <v>0.52351455490531218</v>
      </c>
      <c r="S148" s="10">
        <f t="shared" si="14"/>
        <v>0.48466540447797513</v>
      </c>
      <c r="T148" s="27">
        <f t="shared" si="15"/>
        <v>2.1948133664231797</v>
      </c>
    </row>
    <row r="149" spans="1:20" x14ac:dyDescent="0.25">
      <c r="A149" s="20">
        <v>42571</v>
      </c>
      <c r="B149" s="10">
        <v>56.150002000000001</v>
      </c>
      <c r="C149" s="10">
        <v>56.84</v>
      </c>
      <c r="D149" s="10">
        <v>55.529998999999997</v>
      </c>
      <c r="E149" s="10">
        <v>55.91</v>
      </c>
      <c r="F149" s="10">
        <v>54.858263999999998</v>
      </c>
      <c r="G149" s="10">
        <f t="shared" si="16"/>
        <v>1.9694035724357969E-3</v>
      </c>
      <c r="H149" s="10">
        <f t="shared" si="9"/>
        <v>6.1800992826484451E-3</v>
      </c>
      <c r="I149" s="10">
        <f t="shared" si="10"/>
        <v>9.8106034677458764E-2</v>
      </c>
      <c r="J149" s="21">
        <v>6.1800992826484451E-3</v>
      </c>
      <c r="K149" s="21">
        <v>9.8106034677458764E-2</v>
      </c>
      <c r="L149" s="10">
        <v>55.91</v>
      </c>
      <c r="M149" s="10">
        <v>55.91</v>
      </c>
      <c r="N149" s="10">
        <v>1</v>
      </c>
      <c r="O149" s="21">
        <v>1E-3</v>
      </c>
      <c r="P149" s="10">
        <f t="shared" si="11"/>
        <v>5.9246070225717221E-2</v>
      </c>
      <c r="Q149" s="10">
        <f t="shared" si="12"/>
        <v>-3.8859964451741544E-2</v>
      </c>
      <c r="R149" s="10">
        <f t="shared" si="13"/>
        <v>0.52362194233545434</v>
      </c>
      <c r="S149" s="10">
        <f t="shared" si="14"/>
        <v>0.48450101809070206</v>
      </c>
      <c r="T149" s="27">
        <f t="shared" si="15"/>
        <v>2.2143257867332018</v>
      </c>
    </row>
    <row r="150" spans="1:20" x14ac:dyDescent="0.25">
      <c r="A150" s="20">
        <v>42570</v>
      </c>
      <c r="B150" s="10">
        <v>53.709999000000003</v>
      </c>
      <c r="C150" s="10">
        <v>53.900002000000001</v>
      </c>
      <c r="D150" s="10">
        <v>52.93</v>
      </c>
      <c r="E150" s="10">
        <v>53.09</v>
      </c>
      <c r="F150" s="10">
        <v>52.091312000000002</v>
      </c>
      <c r="G150" s="10">
        <f t="shared" si="16"/>
        <v>-5.1754668442973668E-2</v>
      </c>
      <c r="H150" s="10">
        <f t="shared" si="9"/>
        <v>1.2595583247777948E-2</v>
      </c>
      <c r="I150" s="10">
        <f t="shared" si="10"/>
        <v>0.1999486853485902</v>
      </c>
      <c r="J150" s="21">
        <v>1.2595583247777948E-2</v>
      </c>
      <c r="K150" s="21">
        <v>0.1999486853485902</v>
      </c>
      <c r="L150" s="10">
        <v>53.09</v>
      </c>
      <c r="M150" s="10">
        <v>53.09</v>
      </c>
      <c r="N150" s="10">
        <v>1</v>
      </c>
      <c r="O150" s="21">
        <v>1E-3</v>
      </c>
      <c r="P150" s="10">
        <f t="shared" si="11"/>
        <v>0.104975625869814</v>
      </c>
      <c r="Q150" s="10">
        <f t="shared" si="12"/>
        <v>-9.4973059478776198E-2</v>
      </c>
      <c r="R150" s="10">
        <f t="shared" si="13"/>
        <v>0.54180242521161937</v>
      </c>
      <c r="S150" s="10">
        <f t="shared" si="14"/>
        <v>0.46216811279770309</v>
      </c>
      <c r="T150" s="27">
        <f t="shared" si="15"/>
        <v>4.2523098869990896</v>
      </c>
    </row>
    <row r="151" spans="1:20" x14ac:dyDescent="0.25">
      <c r="A151" s="20">
        <v>42569</v>
      </c>
      <c r="B151" s="10">
        <v>53.700001</v>
      </c>
      <c r="C151" s="10">
        <v>54.34</v>
      </c>
      <c r="D151" s="10">
        <v>53.549999</v>
      </c>
      <c r="E151" s="10">
        <v>53.959999000000003</v>
      </c>
      <c r="F151" s="10">
        <v>52.944944999999997</v>
      </c>
      <c r="G151" s="10">
        <f t="shared" si="16"/>
        <v>1.6254426211728831E-2</v>
      </c>
      <c r="H151" s="10">
        <f t="shared" si="9"/>
        <v>1.3337945914272993E-2</v>
      </c>
      <c r="I151" s="10">
        <f t="shared" si="10"/>
        <v>0.21173332733757824</v>
      </c>
      <c r="J151" s="21">
        <v>1.3337945914272993E-2</v>
      </c>
      <c r="K151" s="21">
        <v>0.21173332733757824</v>
      </c>
      <c r="L151" s="10">
        <v>53.959999000000003</v>
      </c>
      <c r="M151" s="10">
        <v>53.959999000000003</v>
      </c>
      <c r="N151" s="10">
        <v>1</v>
      </c>
      <c r="O151" s="21">
        <v>1E-3</v>
      </c>
      <c r="P151" s="10">
        <f t="shared" si="11"/>
        <v>0.11058958571688807</v>
      </c>
      <c r="Q151" s="10">
        <f t="shared" si="12"/>
        <v>-0.10114374162069018</v>
      </c>
      <c r="R151" s="10">
        <f t="shared" si="13"/>
        <v>0.54402909688952805</v>
      </c>
      <c r="S151" s="10">
        <f t="shared" si="14"/>
        <v>0.45971817763454204</v>
      </c>
      <c r="T151" s="27">
        <f t="shared" si="15"/>
        <v>4.5742111120307314</v>
      </c>
    </row>
    <row r="152" spans="1:20" x14ac:dyDescent="0.25">
      <c r="A152" s="20">
        <v>42566</v>
      </c>
      <c r="B152" s="10">
        <v>53.950001</v>
      </c>
      <c r="C152" s="10">
        <v>54</v>
      </c>
      <c r="D152" s="10">
        <v>53.209999000000003</v>
      </c>
      <c r="E152" s="10">
        <v>53.700001</v>
      </c>
      <c r="F152" s="10">
        <v>52.689838000000002</v>
      </c>
      <c r="G152" s="10">
        <f t="shared" si="16"/>
        <v>-4.8299926705161911E-3</v>
      </c>
      <c r="H152" s="10">
        <f t="shared" ref="H152:H215" si="17">_xlfn.STDEV.S(G132:G152)</f>
        <v>1.290526568454534E-2</v>
      </c>
      <c r="I152" s="10">
        <f t="shared" ref="I152:I215" si="18">H152*SQRT(252)</f>
        <v>0.20486474162713622</v>
      </c>
      <c r="J152" s="21">
        <v>1.290526568454534E-2</v>
      </c>
      <c r="K152" s="21">
        <v>0.20486474162713622</v>
      </c>
      <c r="L152" s="10">
        <v>53.700001</v>
      </c>
      <c r="M152" s="10">
        <v>53.700001</v>
      </c>
      <c r="N152" s="10">
        <v>1</v>
      </c>
      <c r="O152" s="21">
        <v>1E-3</v>
      </c>
      <c r="P152" s="10">
        <f t="shared" ref="P152:P215" si="19">(LN(L152/M152)+(O152+(K152*K152)/2)*N152)/(K152*SQRT(N152))</f>
        <v>0.10731364024069115</v>
      </c>
      <c r="Q152" s="10">
        <f t="shared" ref="Q152:Q215" si="20">P152-K152*SQRT(N152)</f>
        <v>-9.7551101386445072E-2</v>
      </c>
      <c r="R152" s="10">
        <f t="shared" ref="R152:R215" si="21">_xlfn.NORM.S.DIST(P152, TRUE)</f>
        <v>0.542729918157286</v>
      </c>
      <c r="S152" s="10">
        <f t="shared" ref="S152:S215" si="22">_xlfn.NORM.S.DIST(Q152, TRUE)</f>
        <v>0.46114437733234026</v>
      </c>
      <c r="T152" s="27">
        <f t="shared" ref="T152:T215" si="23">L152*R152-M152*EXP(-N152*O152)*S152</f>
        <v>4.4058946998084672</v>
      </c>
    </row>
    <row r="153" spans="1:20" x14ac:dyDescent="0.25">
      <c r="A153" s="20">
        <v>42565</v>
      </c>
      <c r="B153" s="10">
        <v>53.84</v>
      </c>
      <c r="C153" s="10">
        <v>53.990001999999997</v>
      </c>
      <c r="D153" s="10">
        <v>53.580002</v>
      </c>
      <c r="E153" s="10">
        <v>53.740001999999997</v>
      </c>
      <c r="F153" s="10">
        <v>52.729086000000002</v>
      </c>
      <c r="G153" s="10">
        <f t="shared" si="16"/>
        <v>7.4462026677802576E-4</v>
      </c>
      <c r="H153" s="10">
        <f t="shared" si="17"/>
        <v>1.2942414113035428E-2</v>
      </c>
      <c r="I153" s="10">
        <f t="shared" si="18"/>
        <v>0.20545445464742607</v>
      </c>
      <c r="J153" s="21">
        <v>1.2942414113035428E-2</v>
      </c>
      <c r="K153" s="21">
        <v>0.20545445464742607</v>
      </c>
      <c r="L153" s="10">
        <v>53.740001999999997</v>
      </c>
      <c r="M153" s="10">
        <v>53.740001999999997</v>
      </c>
      <c r="N153" s="10">
        <v>1</v>
      </c>
      <c r="O153" s="21">
        <v>1E-3</v>
      </c>
      <c r="P153" s="10">
        <f t="shared" si="19"/>
        <v>0.10759448611211979</v>
      </c>
      <c r="Q153" s="10">
        <f t="shared" si="20"/>
        <v>-9.7859968535306277E-2</v>
      </c>
      <c r="R153" s="10">
        <f t="shared" si="21"/>
        <v>0.54284131447744888</v>
      </c>
      <c r="S153" s="10">
        <f t="shared" si="22"/>
        <v>0.46102174391940293</v>
      </c>
      <c r="T153" s="27">
        <f t="shared" si="23"/>
        <v>4.4217468113422669</v>
      </c>
    </row>
    <row r="154" spans="1:20" x14ac:dyDescent="0.25">
      <c r="A154" s="20">
        <v>42564</v>
      </c>
      <c r="B154" s="10">
        <v>53.560001</v>
      </c>
      <c r="C154" s="10">
        <v>53.860000999999997</v>
      </c>
      <c r="D154" s="10">
        <v>53.18</v>
      </c>
      <c r="E154" s="10">
        <v>53.509998000000003</v>
      </c>
      <c r="F154" s="10">
        <v>52.503410000000002</v>
      </c>
      <c r="G154" s="10">
        <f t="shared" si="16"/>
        <v>-4.2891254565494714E-3</v>
      </c>
      <c r="H154" s="10">
        <f t="shared" si="17"/>
        <v>1.2747133021473421E-2</v>
      </c>
      <c r="I154" s="10">
        <f t="shared" si="18"/>
        <v>0.20235446342326824</v>
      </c>
      <c r="J154" s="21">
        <v>1.2747133021473421E-2</v>
      </c>
      <c r="K154" s="21">
        <v>0.20235446342326824</v>
      </c>
      <c r="L154" s="10">
        <v>53.509998000000003</v>
      </c>
      <c r="M154" s="10">
        <v>53.509998000000003</v>
      </c>
      <c r="N154" s="10">
        <v>1</v>
      </c>
      <c r="O154" s="21">
        <v>1E-3</v>
      </c>
      <c r="P154" s="10">
        <f t="shared" si="19"/>
        <v>0.10611905500074183</v>
      </c>
      <c r="Q154" s="10">
        <f t="shared" si="20"/>
        <v>-9.6235408422526411E-2</v>
      </c>
      <c r="R154" s="10">
        <f t="shared" si="21"/>
        <v>0.54225605359695439</v>
      </c>
      <c r="S154" s="10">
        <f t="shared" si="22"/>
        <v>0.46166680472799265</v>
      </c>
      <c r="T154" s="27">
        <f t="shared" si="23"/>
        <v>4.3370219878186731</v>
      </c>
    </row>
    <row r="155" spans="1:20" x14ac:dyDescent="0.25">
      <c r="A155" s="20">
        <v>42563</v>
      </c>
      <c r="B155" s="10">
        <v>52.939999</v>
      </c>
      <c r="C155" s="10">
        <v>53.400002000000001</v>
      </c>
      <c r="D155" s="10">
        <v>52.790000999999997</v>
      </c>
      <c r="E155" s="10">
        <v>53.209999000000003</v>
      </c>
      <c r="F155" s="10">
        <v>52.209054000000002</v>
      </c>
      <c r="G155" s="10">
        <f t="shared" si="16"/>
        <v>-5.62218513220331E-3</v>
      </c>
      <c r="H155" s="10">
        <f t="shared" si="17"/>
        <v>1.2750670465279598E-2</v>
      </c>
      <c r="I155" s="10">
        <f t="shared" si="18"/>
        <v>0.2024106186027963</v>
      </c>
      <c r="J155" s="21">
        <v>1.2750670465279598E-2</v>
      </c>
      <c r="K155" s="21">
        <v>0.2024106186027963</v>
      </c>
      <c r="L155" s="10">
        <v>53.209999000000003</v>
      </c>
      <c r="M155" s="10">
        <v>53.209999000000003</v>
      </c>
      <c r="N155" s="10">
        <v>1</v>
      </c>
      <c r="O155" s="21">
        <v>1E-3</v>
      </c>
      <c r="P155" s="10">
        <f t="shared" si="19"/>
        <v>0.10614576157066553</v>
      </c>
      <c r="Q155" s="10">
        <f t="shared" si="20"/>
        <v>-9.6264857032130766E-2</v>
      </c>
      <c r="R155" s="10">
        <f t="shared" si="21"/>
        <v>0.54226664813958547</v>
      </c>
      <c r="S155" s="10">
        <f t="shared" si="22"/>
        <v>0.46165511072530435</v>
      </c>
      <c r="T155" s="27">
        <f t="shared" si="23"/>
        <v>4.3138922149415002</v>
      </c>
    </row>
    <row r="156" spans="1:20" x14ac:dyDescent="0.25">
      <c r="A156" s="20">
        <v>42562</v>
      </c>
      <c r="B156" s="10">
        <v>52.5</v>
      </c>
      <c r="C156" s="10">
        <v>52.830002</v>
      </c>
      <c r="D156" s="10">
        <v>52.470001000000003</v>
      </c>
      <c r="E156" s="10">
        <v>52.59</v>
      </c>
      <c r="F156" s="10">
        <v>51.600718000000001</v>
      </c>
      <c r="G156" s="10">
        <f t="shared" si="16"/>
        <v>-1.1720342213565108E-2</v>
      </c>
      <c r="H156" s="10">
        <f t="shared" si="17"/>
        <v>1.2741227285442382E-2</v>
      </c>
      <c r="I156" s="10">
        <f t="shared" si="18"/>
        <v>0.20226071277018673</v>
      </c>
      <c r="J156" s="21">
        <v>1.2741227285442382E-2</v>
      </c>
      <c r="K156" s="21">
        <v>0.20226071277018673</v>
      </c>
      <c r="L156" s="10">
        <v>52.59</v>
      </c>
      <c r="M156" s="10">
        <v>52.59</v>
      </c>
      <c r="N156" s="10">
        <v>1</v>
      </c>
      <c r="O156" s="21">
        <v>1E-3</v>
      </c>
      <c r="P156" s="10">
        <f t="shared" si="19"/>
        <v>0.10607447027801839</v>
      </c>
      <c r="Q156" s="10">
        <f t="shared" si="20"/>
        <v>-9.6186242492168339E-2</v>
      </c>
      <c r="R156" s="10">
        <f t="shared" si="21"/>
        <v>0.5422383666931847</v>
      </c>
      <c r="S156" s="10">
        <f t="shared" si="22"/>
        <v>0.46168632852569447</v>
      </c>
      <c r="T156" s="27">
        <f t="shared" si="23"/>
        <v>4.2604996352491398</v>
      </c>
    </row>
    <row r="157" spans="1:20" x14ac:dyDescent="0.25">
      <c r="A157" s="20">
        <v>42559</v>
      </c>
      <c r="B157" s="10">
        <v>51.73</v>
      </c>
      <c r="C157" s="10">
        <v>52.360000999999997</v>
      </c>
      <c r="D157" s="10">
        <v>51.549999</v>
      </c>
      <c r="E157" s="10">
        <v>52.299999</v>
      </c>
      <c r="F157" s="10">
        <v>51.316172000000002</v>
      </c>
      <c r="G157" s="10">
        <f t="shared" si="16"/>
        <v>-5.5296356508347843E-3</v>
      </c>
      <c r="H157" s="10">
        <f t="shared" si="17"/>
        <v>1.272980726367561E-2</v>
      </c>
      <c r="I157" s="10">
        <f t="shared" si="18"/>
        <v>0.20207942554481578</v>
      </c>
      <c r="J157" s="21">
        <v>1.272980726367561E-2</v>
      </c>
      <c r="K157" s="21">
        <v>0.20207942554481578</v>
      </c>
      <c r="L157" s="10">
        <v>52.299999</v>
      </c>
      <c r="M157" s="10">
        <v>52.299999</v>
      </c>
      <c r="N157" s="10">
        <v>1</v>
      </c>
      <c r="O157" s="21">
        <v>1E-3</v>
      </c>
      <c r="P157" s="10">
        <f t="shared" si="19"/>
        <v>0.10598826207327786</v>
      </c>
      <c r="Q157" s="10">
        <f t="shared" si="20"/>
        <v>-9.6091163471537927E-2</v>
      </c>
      <c r="R157" s="10">
        <f t="shared" si="21"/>
        <v>0.54220416738221</v>
      </c>
      <c r="S157" s="10">
        <f t="shared" si="22"/>
        <v>0.46172408467973225</v>
      </c>
      <c r="T157" s="27">
        <f t="shared" si="23"/>
        <v>4.2332443439656338</v>
      </c>
    </row>
    <row r="158" spans="1:20" x14ac:dyDescent="0.25">
      <c r="A158" s="20">
        <v>42558</v>
      </c>
      <c r="B158" s="10">
        <v>51.419998</v>
      </c>
      <c r="C158" s="10">
        <v>51.610000999999997</v>
      </c>
      <c r="D158" s="10">
        <v>51.07</v>
      </c>
      <c r="E158" s="10">
        <v>51.380001</v>
      </c>
      <c r="F158" s="10">
        <v>50.41348</v>
      </c>
      <c r="G158" s="10">
        <f t="shared" si="16"/>
        <v>-1.7747340805854779E-2</v>
      </c>
      <c r="H158" s="10">
        <f t="shared" si="17"/>
        <v>1.3002476491387848E-2</v>
      </c>
      <c r="I158" s="10">
        <f t="shared" si="18"/>
        <v>0.20640791534505551</v>
      </c>
      <c r="J158" s="21">
        <v>1.3002476491387848E-2</v>
      </c>
      <c r="K158" s="21">
        <v>0.20640791534505551</v>
      </c>
      <c r="L158" s="10">
        <v>51.380001</v>
      </c>
      <c r="M158" s="10">
        <v>51.380001</v>
      </c>
      <c r="N158" s="10">
        <v>1</v>
      </c>
      <c r="O158" s="21">
        <v>1E-3</v>
      </c>
      <c r="P158" s="10">
        <f t="shared" si="19"/>
        <v>0.10804873311792811</v>
      </c>
      <c r="Q158" s="10">
        <f t="shared" si="20"/>
        <v>-9.8359182227127404E-2</v>
      </c>
      <c r="R158" s="10">
        <f t="shared" si="21"/>
        <v>0.54302148249102589</v>
      </c>
      <c r="S158" s="10">
        <f t="shared" si="22"/>
        <v>0.4608235426639149</v>
      </c>
      <c r="T158" s="27">
        <f t="shared" si="23"/>
        <v>4.2469955099859575</v>
      </c>
    </row>
    <row r="159" spans="1:20" x14ac:dyDescent="0.25">
      <c r="A159" s="20">
        <v>42557</v>
      </c>
      <c r="B159" s="10">
        <v>50.779998999999997</v>
      </c>
      <c r="C159" s="10">
        <v>51.540000999999997</v>
      </c>
      <c r="D159" s="10">
        <v>50.389999000000003</v>
      </c>
      <c r="E159" s="10">
        <v>51.380001</v>
      </c>
      <c r="F159" s="10">
        <v>50.41348</v>
      </c>
      <c r="G159" s="10">
        <f t="shared" si="16"/>
        <v>0</v>
      </c>
      <c r="H159" s="10">
        <f t="shared" si="17"/>
        <v>1.3023796874096218E-2</v>
      </c>
      <c r="I159" s="10">
        <f t="shared" si="18"/>
        <v>0.20674636592807391</v>
      </c>
      <c r="J159" s="21">
        <v>1.3023796874096218E-2</v>
      </c>
      <c r="K159" s="21">
        <v>0.20674636592807391</v>
      </c>
      <c r="L159" s="10">
        <v>51.380001</v>
      </c>
      <c r="M159" s="10">
        <v>51.380001</v>
      </c>
      <c r="N159" s="10">
        <v>1</v>
      </c>
      <c r="O159" s="21">
        <v>1E-3</v>
      </c>
      <c r="P159" s="10">
        <f t="shared" si="19"/>
        <v>0.10821002735310783</v>
      </c>
      <c r="Q159" s="10">
        <f t="shared" si="20"/>
        <v>-9.8536338574966076E-2</v>
      </c>
      <c r="R159" s="10">
        <f t="shared" si="21"/>
        <v>0.5430854545064695</v>
      </c>
      <c r="S159" s="10">
        <f t="shared" si="22"/>
        <v>0.46075320916855267</v>
      </c>
      <c r="T159" s="27">
        <f t="shared" si="23"/>
        <v>4.2538925153366662</v>
      </c>
    </row>
    <row r="160" spans="1:20" x14ac:dyDescent="0.25">
      <c r="A160" s="20">
        <v>42556</v>
      </c>
      <c r="B160" s="10">
        <v>50.830002</v>
      </c>
      <c r="C160" s="10">
        <v>51.279998999999997</v>
      </c>
      <c r="D160" s="10">
        <v>50.740001999999997</v>
      </c>
      <c r="E160" s="10">
        <v>51.169998</v>
      </c>
      <c r="F160" s="10">
        <v>50.207428</v>
      </c>
      <c r="G160" s="10">
        <f t="shared" si="16"/>
        <v>-4.0956274129652992E-3</v>
      </c>
      <c r="H160" s="10">
        <f t="shared" si="17"/>
        <v>1.3017181522128723E-2</v>
      </c>
      <c r="I160" s="10">
        <f t="shared" si="18"/>
        <v>0.206641350471227</v>
      </c>
      <c r="J160" s="21">
        <v>1.3017181522128723E-2</v>
      </c>
      <c r="K160" s="21">
        <v>0.206641350471227</v>
      </c>
      <c r="L160" s="10">
        <v>51.169998</v>
      </c>
      <c r="M160" s="10">
        <v>51.169998</v>
      </c>
      <c r="N160" s="10">
        <v>1</v>
      </c>
      <c r="O160" s="21">
        <v>1E-3</v>
      </c>
      <c r="P160" s="10">
        <f t="shared" si="19"/>
        <v>0.10815997771655253</v>
      </c>
      <c r="Q160" s="10">
        <f t="shared" si="20"/>
        <v>-9.8481372754674473E-2</v>
      </c>
      <c r="R160" s="10">
        <f t="shared" si="21"/>
        <v>0.54306560409544569</v>
      </c>
      <c r="S160" s="10">
        <f t="shared" si="22"/>
        <v>0.46077503122042196</v>
      </c>
      <c r="T160" s="27">
        <f t="shared" si="23"/>
        <v>4.2343745218597633</v>
      </c>
    </row>
    <row r="161" spans="1:20" x14ac:dyDescent="0.25">
      <c r="A161" s="20">
        <v>42552</v>
      </c>
      <c r="B161" s="10">
        <v>51.130001</v>
      </c>
      <c r="C161" s="10">
        <v>51.720001000000003</v>
      </c>
      <c r="D161" s="10">
        <v>51.07</v>
      </c>
      <c r="E161" s="10">
        <v>51.16</v>
      </c>
      <c r="F161" s="10">
        <v>50.197617999999999</v>
      </c>
      <c r="G161" s="10">
        <f t="shared" si="16"/>
        <v>-1.9540702095617211E-4</v>
      </c>
      <c r="H161" s="10">
        <f t="shared" si="17"/>
        <v>1.3053575636756173E-2</v>
      </c>
      <c r="I161" s="10">
        <f t="shared" si="18"/>
        <v>0.20721908913017067</v>
      </c>
      <c r="J161" s="21">
        <v>1.3053575636756173E-2</v>
      </c>
      <c r="K161" s="21">
        <v>0.20721908913017067</v>
      </c>
      <c r="L161" s="10">
        <v>51.16</v>
      </c>
      <c r="M161" s="10">
        <v>51.16</v>
      </c>
      <c r="N161" s="10">
        <v>1</v>
      </c>
      <c r="O161" s="21">
        <v>1E-3</v>
      </c>
      <c r="P161" s="10">
        <f t="shared" si="19"/>
        <v>0.10843535479423763</v>
      </c>
      <c r="Q161" s="10">
        <f t="shared" si="20"/>
        <v>-9.8783734335933043E-2</v>
      </c>
      <c r="R161" s="10">
        <f t="shared" si="21"/>
        <v>0.54317482130214878</v>
      </c>
      <c r="S161" s="10">
        <f t="shared" si="22"/>
        <v>0.46065499171951446</v>
      </c>
      <c r="T161" s="27">
        <f t="shared" si="23"/>
        <v>4.245269811196124</v>
      </c>
    </row>
    <row r="162" spans="1:20" x14ac:dyDescent="0.25">
      <c r="A162" s="20">
        <v>42551</v>
      </c>
      <c r="B162" s="10">
        <v>50.720001000000003</v>
      </c>
      <c r="C162" s="10">
        <v>51.299999</v>
      </c>
      <c r="D162" s="10">
        <v>50.5</v>
      </c>
      <c r="E162" s="10">
        <v>51.169998</v>
      </c>
      <c r="F162" s="10">
        <v>50.207428</v>
      </c>
      <c r="G162" s="10">
        <f t="shared" si="16"/>
        <v>1.9540702095613926E-4</v>
      </c>
      <c r="H162" s="10">
        <f t="shared" si="17"/>
        <v>1.3057233830116189E-2</v>
      </c>
      <c r="I162" s="10">
        <f t="shared" si="18"/>
        <v>0.207277161149441</v>
      </c>
      <c r="J162" s="21">
        <v>1.3057233830116189E-2</v>
      </c>
      <c r="K162" s="21">
        <v>0.207277161149441</v>
      </c>
      <c r="L162" s="10">
        <v>51.169998</v>
      </c>
      <c r="M162" s="10">
        <v>51.169998</v>
      </c>
      <c r="N162" s="10">
        <v>1</v>
      </c>
      <c r="O162" s="21">
        <v>1E-3</v>
      </c>
      <c r="P162" s="10">
        <f t="shared" si="19"/>
        <v>0.10846303877578119</v>
      </c>
      <c r="Q162" s="10">
        <f t="shared" si="20"/>
        <v>-9.8814122373659816E-2</v>
      </c>
      <c r="R162" s="10">
        <f t="shared" si="21"/>
        <v>0.54318580085613744</v>
      </c>
      <c r="S162" s="10">
        <f t="shared" si="22"/>
        <v>0.46064292767033532</v>
      </c>
      <c r="T162" s="27">
        <f t="shared" si="23"/>
        <v>4.2472779718980398</v>
      </c>
    </row>
    <row r="163" spans="1:20" x14ac:dyDescent="0.25">
      <c r="A163" s="20">
        <v>42550</v>
      </c>
      <c r="B163" s="10">
        <v>49.91</v>
      </c>
      <c r="C163" s="10">
        <v>50.720001000000003</v>
      </c>
      <c r="D163" s="10">
        <v>49.799999</v>
      </c>
      <c r="E163" s="10">
        <v>50.540000999999997</v>
      </c>
      <c r="F163" s="10">
        <v>49.589281999999997</v>
      </c>
      <c r="G163" s="10">
        <f t="shared" si="16"/>
        <v>-1.238826198524225E-2</v>
      </c>
      <c r="H163" s="10">
        <f t="shared" si="17"/>
        <v>1.3067441281059088E-2</v>
      </c>
      <c r="I163" s="10">
        <f t="shared" si="18"/>
        <v>0.20743919940972982</v>
      </c>
      <c r="J163" s="21">
        <v>1.3067441281059088E-2</v>
      </c>
      <c r="K163" s="21">
        <v>0.20743919940972982</v>
      </c>
      <c r="L163" s="10">
        <v>50.540000999999997</v>
      </c>
      <c r="M163" s="10">
        <v>50.540000999999997</v>
      </c>
      <c r="N163" s="10">
        <v>1</v>
      </c>
      <c r="O163" s="21">
        <v>1E-3</v>
      </c>
      <c r="P163" s="10">
        <f t="shared" si="19"/>
        <v>0.10854028934715775</v>
      </c>
      <c r="Q163" s="10">
        <f t="shared" si="20"/>
        <v>-9.8898910062572079E-2</v>
      </c>
      <c r="R163" s="10">
        <f t="shared" si="21"/>
        <v>0.54321643850088019</v>
      </c>
      <c r="S163" s="10">
        <f t="shared" si="22"/>
        <v>0.46060926715443551</v>
      </c>
      <c r="T163" s="27">
        <f t="shared" si="23"/>
        <v>4.1982340795615656</v>
      </c>
    </row>
    <row r="164" spans="1:20" x14ac:dyDescent="0.25">
      <c r="A164" s="20">
        <v>42549</v>
      </c>
      <c r="B164" s="10">
        <v>48.919998</v>
      </c>
      <c r="C164" s="10">
        <v>49.470001000000003</v>
      </c>
      <c r="D164" s="10">
        <v>48.669998</v>
      </c>
      <c r="E164" s="10">
        <v>49.439999</v>
      </c>
      <c r="F164" s="10">
        <v>48.509971999999998</v>
      </c>
      <c r="G164" s="10">
        <f t="shared" si="16"/>
        <v>-2.2005328823457813E-2</v>
      </c>
      <c r="H164" s="10">
        <f t="shared" si="17"/>
        <v>1.3549511422759843E-2</v>
      </c>
      <c r="I164" s="10">
        <f t="shared" si="18"/>
        <v>0.21509182566630902</v>
      </c>
      <c r="J164" s="21">
        <v>1.3549511422759843E-2</v>
      </c>
      <c r="K164" s="21">
        <v>0.21509182566630902</v>
      </c>
      <c r="L164" s="10">
        <v>49.439999</v>
      </c>
      <c r="M164" s="10">
        <v>49.439999</v>
      </c>
      <c r="N164" s="10">
        <v>1</v>
      </c>
      <c r="O164" s="21">
        <v>1E-3</v>
      </c>
      <c r="P164" s="10">
        <f t="shared" si="19"/>
        <v>0.1121950899783213</v>
      </c>
      <c r="Q164" s="10">
        <f t="shared" si="20"/>
        <v>-0.10289673568798773</v>
      </c>
      <c r="R164" s="10">
        <f t="shared" si="21"/>
        <v>0.54466563888976849</v>
      </c>
      <c r="S164" s="10">
        <f t="shared" si="22"/>
        <v>0.45902246424691118</v>
      </c>
      <c r="T164" s="27">
        <f t="shared" si="23"/>
        <v>4.2568811956193464</v>
      </c>
    </row>
    <row r="165" spans="1:20" x14ac:dyDescent="0.25">
      <c r="A165" s="20">
        <v>42548</v>
      </c>
      <c r="B165" s="10">
        <v>49.099997999999999</v>
      </c>
      <c r="C165" s="10">
        <v>49.150002000000001</v>
      </c>
      <c r="D165" s="10">
        <v>48.040000999999997</v>
      </c>
      <c r="E165" s="10">
        <v>48.43</v>
      </c>
      <c r="F165" s="10">
        <v>47.518973000000003</v>
      </c>
      <c r="G165" s="10">
        <f t="shared" si="16"/>
        <v>-2.0640336507760131E-2</v>
      </c>
      <c r="H165" s="10">
        <f t="shared" si="17"/>
        <v>1.3838649747907836E-2</v>
      </c>
      <c r="I165" s="10">
        <f t="shared" si="18"/>
        <v>0.21968175428334494</v>
      </c>
      <c r="J165" s="21">
        <v>1.3838649747907836E-2</v>
      </c>
      <c r="K165" s="21">
        <v>0.21968175428334494</v>
      </c>
      <c r="L165" s="10">
        <v>48.43</v>
      </c>
      <c r="M165" s="10">
        <v>48.43</v>
      </c>
      <c r="N165" s="10">
        <v>1</v>
      </c>
      <c r="O165" s="21">
        <v>1E-3</v>
      </c>
      <c r="P165" s="10">
        <f t="shared" si="19"/>
        <v>0.11439291653730749</v>
      </c>
      <c r="Q165" s="10">
        <f t="shared" si="20"/>
        <v>-0.10528883774603745</v>
      </c>
      <c r="R165" s="10">
        <f t="shared" si="21"/>
        <v>0.54553683553930976</v>
      </c>
      <c r="S165" s="10">
        <f t="shared" si="22"/>
        <v>0.45807330996607842</v>
      </c>
      <c r="T165" s="27">
        <f t="shared" si="23"/>
        <v>4.2580319453645394</v>
      </c>
    </row>
    <row r="166" spans="1:20" x14ac:dyDescent="0.25">
      <c r="A166" s="20">
        <v>42545</v>
      </c>
      <c r="B166" s="10">
        <v>49.810001</v>
      </c>
      <c r="C166" s="10">
        <v>50.939999</v>
      </c>
      <c r="D166" s="10">
        <v>49.52</v>
      </c>
      <c r="E166" s="10">
        <v>49.830002</v>
      </c>
      <c r="F166" s="10">
        <v>48.892637999999998</v>
      </c>
      <c r="G166" s="10">
        <f t="shared" si="16"/>
        <v>2.8497796014638692E-2</v>
      </c>
      <c r="H166" s="10">
        <f t="shared" si="17"/>
        <v>1.5467376240050014E-2</v>
      </c>
      <c r="I166" s="10">
        <f t="shared" si="18"/>
        <v>0.24553698579504976</v>
      </c>
      <c r="J166" s="21">
        <v>1.5467376240050014E-2</v>
      </c>
      <c r="K166" s="21">
        <v>0.24553698579504976</v>
      </c>
      <c r="L166" s="10">
        <v>49.830002</v>
      </c>
      <c r="M166" s="10">
        <v>49.830002</v>
      </c>
      <c r="N166" s="10">
        <v>1</v>
      </c>
      <c r="O166" s="21">
        <v>1E-3</v>
      </c>
      <c r="P166" s="10">
        <f t="shared" si="19"/>
        <v>0.12684119907969943</v>
      </c>
      <c r="Q166" s="10">
        <f t="shared" si="20"/>
        <v>-0.11869578671535033</v>
      </c>
      <c r="R166" s="10">
        <f t="shared" si="21"/>
        <v>0.55046695654129074</v>
      </c>
      <c r="S166" s="10">
        <f t="shared" si="22"/>
        <v>0.4527581873323579</v>
      </c>
      <c r="T166" s="27">
        <f t="shared" si="23"/>
        <v>4.8913778297674746</v>
      </c>
    </row>
    <row r="167" spans="1:20" x14ac:dyDescent="0.25">
      <c r="A167" s="20">
        <v>42544</v>
      </c>
      <c r="B167" s="10">
        <v>51.279998999999997</v>
      </c>
      <c r="C167" s="10">
        <v>52.060001</v>
      </c>
      <c r="D167" s="10">
        <v>51.150002000000001</v>
      </c>
      <c r="E167" s="10">
        <v>51.91</v>
      </c>
      <c r="F167" s="10">
        <v>50.933509000000001</v>
      </c>
      <c r="G167" s="10">
        <f t="shared" si="16"/>
        <v>4.0894197409361142E-2</v>
      </c>
      <c r="H167" s="10">
        <f t="shared" si="17"/>
        <v>1.8559154005897339E-2</v>
      </c>
      <c r="I167" s="10">
        <f t="shared" si="18"/>
        <v>0.29461743626011522</v>
      </c>
      <c r="J167" s="21">
        <v>1.8559154005897339E-2</v>
      </c>
      <c r="K167" s="21">
        <v>0.29461743626011522</v>
      </c>
      <c r="L167" s="10">
        <v>51.91</v>
      </c>
      <c r="M167" s="10">
        <v>51.91</v>
      </c>
      <c r="N167" s="10">
        <v>1</v>
      </c>
      <c r="O167" s="21">
        <v>1E-3</v>
      </c>
      <c r="P167" s="10">
        <f t="shared" si="19"/>
        <v>0.15070295036795239</v>
      </c>
      <c r="Q167" s="10">
        <f t="shared" si="20"/>
        <v>-0.14391448589216282</v>
      </c>
      <c r="R167" s="10">
        <f t="shared" si="21"/>
        <v>0.55989497711915392</v>
      </c>
      <c r="S167" s="10">
        <f t="shared" si="22"/>
        <v>0.44278399834022802</v>
      </c>
      <c r="T167" s="27">
        <f t="shared" si="23"/>
        <v>6.1022043371390708</v>
      </c>
    </row>
    <row r="168" spans="1:20" x14ac:dyDescent="0.25">
      <c r="A168" s="20">
        <v>42543</v>
      </c>
      <c r="B168" s="10">
        <v>51.080002</v>
      </c>
      <c r="C168" s="10">
        <v>51.459999000000003</v>
      </c>
      <c r="D168" s="10">
        <v>50.950001</v>
      </c>
      <c r="E168" s="10">
        <v>50.990001999999997</v>
      </c>
      <c r="F168" s="10">
        <v>50.030816999999999</v>
      </c>
      <c r="G168" s="10">
        <f t="shared" si="16"/>
        <v>-1.788187554869693E-2</v>
      </c>
      <c r="H168" s="10">
        <f t="shared" si="17"/>
        <v>1.8791620637710768E-2</v>
      </c>
      <c r="I168" s="10">
        <f t="shared" si="18"/>
        <v>0.29830772963551011</v>
      </c>
      <c r="J168" s="21">
        <v>1.8791620637710768E-2</v>
      </c>
      <c r="K168" s="21">
        <v>0.29830772963551011</v>
      </c>
      <c r="L168" s="10">
        <v>50.990001999999997</v>
      </c>
      <c r="M168" s="10">
        <v>50.990001999999997</v>
      </c>
      <c r="N168" s="10">
        <v>1</v>
      </c>
      <c r="O168" s="21">
        <v>1E-3</v>
      </c>
      <c r="P168" s="10">
        <f t="shared" si="19"/>
        <v>0.152506107822728</v>
      </c>
      <c r="Q168" s="10">
        <f t="shared" si="20"/>
        <v>-0.14580162181278211</v>
      </c>
      <c r="R168" s="10">
        <f t="shared" si="21"/>
        <v>0.56060611327925314</v>
      </c>
      <c r="S168" s="10">
        <f t="shared" si="22"/>
        <v>0.44203899778293859</v>
      </c>
      <c r="T168" s="27">
        <f t="shared" si="23"/>
        <v>6.0682657596433067</v>
      </c>
    </row>
    <row r="169" spans="1:20" x14ac:dyDescent="0.25">
      <c r="A169" s="20">
        <v>42542</v>
      </c>
      <c r="B169" s="10">
        <v>50.200001</v>
      </c>
      <c r="C169" s="10">
        <v>51.43</v>
      </c>
      <c r="D169" s="10">
        <v>50.16</v>
      </c>
      <c r="E169" s="10">
        <v>51.189999</v>
      </c>
      <c r="F169" s="10">
        <v>50.227052</v>
      </c>
      <c r="G169" s="10">
        <f t="shared" si="16"/>
        <v>3.9146066439855768E-3</v>
      </c>
      <c r="H169" s="10">
        <f t="shared" si="17"/>
        <v>1.8774290545673741E-2</v>
      </c>
      <c r="I169" s="10">
        <f t="shared" si="18"/>
        <v>0.29803262295314309</v>
      </c>
      <c r="J169" s="21">
        <v>1.8774290545673741E-2</v>
      </c>
      <c r="K169" s="21">
        <v>0.29803262295314309</v>
      </c>
      <c r="L169" s="10">
        <v>51.189999</v>
      </c>
      <c r="M169" s="10">
        <v>51.189999</v>
      </c>
      <c r="N169" s="10">
        <v>1</v>
      </c>
      <c r="O169" s="21">
        <v>1E-3</v>
      </c>
      <c r="P169" s="10">
        <f t="shared" si="19"/>
        <v>0.15237164885571888</v>
      </c>
      <c r="Q169" s="10">
        <f t="shared" si="20"/>
        <v>-0.14566097409742421</v>
      </c>
      <c r="R169" s="10">
        <f t="shared" si="21"/>
        <v>0.56055309155427868</v>
      </c>
      <c r="S169" s="10">
        <f t="shared" si="22"/>
        <v>0.44209451543091338</v>
      </c>
      <c r="T169" s="27">
        <f t="shared" si="23"/>
        <v>6.0865138994612664</v>
      </c>
    </row>
    <row r="170" spans="1:20" x14ac:dyDescent="0.25">
      <c r="A170" s="20">
        <v>42541</v>
      </c>
      <c r="B170" s="10">
        <v>50.639999000000003</v>
      </c>
      <c r="C170" s="10">
        <v>50.830002</v>
      </c>
      <c r="D170" s="10">
        <v>50.029998999999997</v>
      </c>
      <c r="E170" s="10">
        <v>50.07</v>
      </c>
      <c r="F170" s="10">
        <v>49.128121999999998</v>
      </c>
      <c r="G170" s="10">
        <f t="shared" si="16"/>
        <v>-2.2122154592572902E-2</v>
      </c>
      <c r="H170" s="10">
        <f t="shared" si="17"/>
        <v>1.9117406125557391E-2</v>
      </c>
      <c r="I170" s="10">
        <f t="shared" si="18"/>
        <v>0.30347941392508621</v>
      </c>
      <c r="J170" s="21">
        <v>1.9117406125557391E-2</v>
      </c>
      <c r="K170" s="21">
        <v>0.30347941392508621</v>
      </c>
      <c r="L170" s="10">
        <v>50.07</v>
      </c>
      <c r="M170" s="10">
        <v>50.07</v>
      </c>
      <c r="N170" s="10">
        <v>1</v>
      </c>
      <c r="O170" s="21">
        <v>1E-3</v>
      </c>
      <c r="P170" s="10">
        <f t="shared" si="19"/>
        <v>0.15503482338268634</v>
      </c>
      <c r="Q170" s="10">
        <f t="shared" si="20"/>
        <v>-0.14844459054239986</v>
      </c>
      <c r="R170" s="10">
        <f t="shared" si="21"/>
        <v>0.56160306794435066</v>
      </c>
      <c r="S170" s="10">
        <f t="shared" si="22"/>
        <v>0.44099595584724521</v>
      </c>
      <c r="T170" s="27">
        <f t="shared" si="23"/>
        <v>6.0608677335567798</v>
      </c>
    </row>
    <row r="171" spans="1:20" x14ac:dyDescent="0.25">
      <c r="A171" s="20">
        <v>42538</v>
      </c>
      <c r="B171" s="10">
        <v>50.41</v>
      </c>
      <c r="C171" s="10">
        <v>50.43</v>
      </c>
      <c r="D171" s="10">
        <v>49.82</v>
      </c>
      <c r="E171" s="10">
        <v>50.130001</v>
      </c>
      <c r="F171" s="10">
        <v>49.186993999999999</v>
      </c>
      <c r="G171" s="10">
        <f t="shared" si="16"/>
        <v>1.197624881693228E-3</v>
      </c>
      <c r="H171" s="10">
        <f t="shared" si="17"/>
        <v>1.589847480530281E-2</v>
      </c>
      <c r="I171" s="10">
        <f t="shared" si="18"/>
        <v>0.25238046336034364</v>
      </c>
      <c r="J171" s="21">
        <v>1.589847480530281E-2</v>
      </c>
      <c r="K171" s="21">
        <v>0.25238046336034364</v>
      </c>
      <c r="L171" s="10">
        <v>50.130001</v>
      </c>
      <c r="M171" s="10">
        <v>50.130001</v>
      </c>
      <c r="N171" s="10">
        <v>1</v>
      </c>
      <c r="O171" s="21">
        <v>1E-3</v>
      </c>
      <c r="P171" s="10">
        <f t="shared" si="19"/>
        <v>0.13015250350852736</v>
      </c>
      <c r="Q171" s="10">
        <f t="shared" si="20"/>
        <v>-0.12222795985181628</v>
      </c>
      <c r="R171" s="10">
        <f t="shared" si="21"/>
        <v>0.55177711422091458</v>
      </c>
      <c r="S171" s="10">
        <f t="shared" si="22"/>
        <v>0.45135924185273285</v>
      </c>
      <c r="T171" s="27">
        <f t="shared" si="23"/>
        <v>5.0565633719307996</v>
      </c>
    </row>
    <row r="172" spans="1:20" x14ac:dyDescent="0.25">
      <c r="A172" s="20">
        <v>42537</v>
      </c>
      <c r="B172" s="10">
        <v>49.52</v>
      </c>
      <c r="C172" s="10">
        <v>50.470001000000003</v>
      </c>
      <c r="D172" s="10">
        <v>49.509998000000003</v>
      </c>
      <c r="E172" s="10">
        <v>50.389999000000003</v>
      </c>
      <c r="F172" s="10">
        <v>49.442101999999998</v>
      </c>
      <c r="G172" s="10">
        <f t="shared" si="16"/>
        <v>5.1730716237525431E-3</v>
      </c>
      <c r="H172" s="10">
        <f t="shared" si="17"/>
        <v>1.5413292291947083E-2</v>
      </c>
      <c r="I172" s="10">
        <f t="shared" si="18"/>
        <v>0.24467842973544449</v>
      </c>
      <c r="J172" s="21">
        <v>1.5413292291947083E-2</v>
      </c>
      <c r="K172" s="21">
        <v>0.24467842973544449</v>
      </c>
      <c r="L172" s="10">
        <v>50.389999000000003</v>
      </c>
      <c r="M172" s="10">
        <v>50.389999000000003</v>
      </c>
      <c r="N172" s="10">
        <v>1</v>
      </c>
      <c r="O172" s="21">
        <v>1E-3</v>
      </c>
      <c r="P172" s="10">
        <f t="shared" si="19"/>
        <v>0.12642621183382685</v>
      </c>
      <c r="Q172" s="10">
        <f t="shared" si="20"/>
        <v>-0.11825221790161763</v>
      </c>
      <c r="R172" s="10">
        <f t="shared" si="21"/>
        <v>0.55030272271228475</v>
      </c>
      <c r="S172" s="10">
        <f t="shared" si="22"/>
        <v>0.4529339081310636</v>
      </c>
      <c r="T172" s="27">
        <f t="shared" si="23"/>
        <v>4.9292264006900588</v>
      </c>
    </row>
    <row r="173" spans="1:20" x14ac:dyDescent="0.25">
      <c r="A173" s="20">
        <v>42536</v>
      </c>
      <c r="B173" s="10">
        <v>49.779998999999997</v>
      </c>
      <c r="C173" s="10">
        <v>50.119999</v>
      </c>
      <c r="D173" s="10">
        <v>49.689999</v>
      </c>
      <c r="E173" s="10">
        <v>49.689999</v>
      </c>
      <c r="F173" s="10">
        <v>48.755268999999998</v>
      </c>
      <c r="G173" s="10">
        <f t="shared" si="16"/>
        <v>-1.398903735784377E-2</v>
      </c>
      <c r="H173" s="10">
        <f t="shared" si="17"/>
        <v>1.5588541865328761E-2</v>
      </c>
      <c r="I173" s="10">
        <f t="shared" si="18"/>
        <v>0.24746043046667299</v>
      </c>
      <c r="J173" s="21">
        <v>1.5588541865328761E-2</v>
      </c>
      <c r="K173" s="21">
        <v>0.24746043046667299</v>
      </c>
      <c r="L173" s="10">
        <v>49.689999</v>
      </c>
      <c r="M173" s="10">
        <v>49.689999</v>
      </c>
      <c r="N173" s="10">
        <v>1</v>
      </c>
      <c r="O173" s="21">
        <v>1E-3</v>
      </c>
      <c r="P173" s="10">
        <f t="shared" si="19"/>
        <v>0.12777126534431443</v>
      </c>
      <c r="Q173" s="10">
        <f t="shared" si="20"/>
        <v>-0.11968916512235855</v>
      </c>
      <c r="R173" s="10">
        <f t="shared" si="21"/>
        <v>0.55083500471221014</v>
      </c>
      <c r="S173" s="10">
        <f t="shared" si="22"/>
        <v>0.45236469181774747</v>
      </c>
      <c r="T173" s="27">
        <f t="shared" si="23"/>
        <v>4.9154565150844505</v>
      </c>
    </row>
    <row r="174" spans="1:20" x14ac:dyDescent="0.25">
      <c r="A174" s="20">
        <v>42535</v>
      </c>
      <c r="B174" s="10">
        <v>49.900002000000001</v>
      </c>
      <c r="C174" s="10">
        <v>50.099997999999999</v>
      </c>
      <c r="D174" s="10">
        <v>49.57</v>
      </c>
      <c r="E174" s="10">
        <v>49.830002</v>
      </c>
      <c r="F174" s="10">
        <v>48.892637999999998</v>
      </c>
      <c r="G174" s="10">
        <f t="shared" si="16"/>
        <v>2.8135669403209266E-3</v>
      </c>
      <c r="H174" s="10">
        <f t="shared" si="17"/>
        <v>1.5624504719393093E-2</v>
      </c>
      <c r="I174" s="10">
        <f t="shared" si="18"/>
        <v>0.24803132307641496</v>
      </c>
      <c r="J174" s="21">
        <v>1.5624504719393093E-2</v>
      </c>
      <c r="K174" s="21">
        <v>0.24803132307641496</v>
      </c>
      <c r="L174" s="10">
        <v>49.830002</v>
      </c>
      <c r="M174" s="10">
        <v>49.830002</v>
      </c>
      <c r="N174" s="10">
        <v>1</v>
      </c>
      <c r="O174" s="21">
        <v>1E-3</v>
      </c>
      <c r="P174" s="10">
        <f t="shared" si="19"/>
        <v>0.12804741038184814</v>
      </c>
      <c r="Q174" s="10">
        <f t="shared" si="20"/>
        <v>-0.11998391269456682</v>
      </c>
      <c r="R174" s="10">
        <f t="shared" si="21"/>
        <v>0.5509442731176154</v>
      </c>
      <c r="S174" s="10">
        <f t="shared" si="22"/>
        <v>0.45224794584890937</v>
      </c>
      <c r="T174" s="27">
        <f t="shared" si="23"/>
        <v>4.9405624372353785</v>
      </c>
    </row>
    <row r="175" spans="1:20" x14ac:dyDescent="0.25">
      <c r="A175" s="20">
        <v>42534</v>
      </c>
      <c r="B175" s="10">
        <v>49.580002</v>
      </c>
      <c r="C175" s="10">
        <v>50.720001000000003</v>
      </c>
      <c r="D175" s="10">
        <v>49.060001</v>
      </c>
      <c r="E175" s="10">
        <v>50.139999000000003</v>
      </c>
      <c r="F175" s="10">
        <v>49.196804999999998</v>
      </c>
      <c r="G175" s="10">
        <f t="shared" si="16"/>
        <v>6.2018203562145087E-3</v>
      </c>
      <c r="H175" s="10">
        <f t="shared" si="17"/>
        <v>1.5768327800671098E-2</v>
      </c>
      <c r="I175" s="10">
        <f t="shared" si="18"/>
        <v>0.25031444371153072</v>
      </c>
      <c r="J175" s="21">
        <v>1.5768327800671098E-2</v>
      </c>
      <c r="K175" s="21">
        <v>0.25031444371153072</v>
      </c>
      <c r="L175" s="10">
        <v>50.139999000000003</v>
      </c>
      <c r="M175" s="10">
        <v>50.139999000000003</v>
      </c>
      <c r="N175" s="10">
        <v>1</v>
      </c>
      <c r="O175" s="21">
        <v>1E-3</v>
      </c>
      <c r="P175" s="10">
        <f t="shared" si="19"/>
        <v>0.12915219707642195</v>
      </c>
      <c r="Q175" s="10">
        <f t="shared" si="20"/>
        <v>-0.12116224663510877</v>
      </c>
      <c r="R175" s="10">
        <f t="shared" si="21"/>
        <v>0.55138138973598561</v>
      </c>
      <c r="S175" s="10">
        <f t="shared" si="22"/>
        <v>0.45178126329008117</v>
      </c>
      <c r="T175" s="27">
        <f t="shared" si="23"/>
        <v>5.0165912301055045</v>
      </c>
    </row>
    <row r="176" spans="1:20" x14ac:dyDescent="0.25">
      <c r="A176" s="20">
        <v>42531</v>
      </c>
      <c r="B176" s="10">
        <v>51.049999</v>
      </c>
      <c r="C176" s="10">
        <v>52.049999</v>
      </c>
      <c r="D176" s="10">
        <v>51.040000999999997</v>
      </c>
      <c r="E176" s="10">
        <v>51.48</v>
      </c>
      <c r="F176" s="10">
        <v>50.511597999999999</v>
      </c>
      <c r="G176" s="10">
        <f t="shared" si="16"/>
        <v>2.637430994193507E-2</v>
      </c>
      <c r="H176" s="10">
        <f t="shared" si="17"/>
        <v>1.7009220254726114E-2</v>
      </c>
      <c r="I176" s="10">
        <f t="shared" si="18"/>
        <v>0.27001300073476803</v>
      </c>
      <c r="J176" s="21">
        <v>1.7009220254726114E-2</v>
      </c>
      <c r="K176" s="21">
        <v>0.27001300073476803</v>
      </c>
      <c r="L176" s="10">
        <v>51.48</v>
      </c>
      <c r="M176" s="10">
        <v>51.48</v>
      </c>
      <c r="N176" s="10">
        <v>1</v>
      </c>
      <c r="O176" s="21">
        <v>1E-3</v>
      </c>
      <c r="P176" s="10">
        <f t="shared" si="19"/>
        <v>0.13871002574312064</v>
      </c>
      <c r="Q176" s="10">
        <f t="shared" si="20"/>
        <v>-0.13130297499164739</v>
      </c>
      <c r="R176" s="10">
        <f t="shared" si="21"/>
        <v>0.55516035235212158</v>
      </c>
      <c r="S176" s="10">
        <f t="shared" si="22"/>
        <v>0.44776781923256664</v>
      </c>
      <c r="T176" s="27">
        <f t="shared" si="23"/>
        <v>5.5516071706259993</v>
      </c>
    </row>
    <row r="177" spans="1:20" x14ac:dyDescent="0.25">
      <c r="A177" s="20">
        <v>42530</v>
      </c>
      <c r="B177" s="10">
        <v>52</v>
      </c>
      <c r="C177" s="10">
        <v>52</v>
      </c>
      <c r="D177" s="10">
        <v>51.490001999999997</v>
      </c>
      <c r="E177" s="10">
        <v>51.619999</v>
      </c>
      <c r="F177" s="10">
        <v>50.648963000000002</v>
      </c>
      <c r="G177" s="10">
        <f t="shared" si="16"/>
        <v>2.7157921902055669E-3</v>
      </c>
      <c r="H177" s="10">
        <f t="shared" si="17"/>
        <v>1.6869795758890364E-2</v>
      </c>
      <c r="I177" s="10">
        <f t="shared" si="18"/>
        <v>0.26779970547885629</v>
      </c>
      <c r="J177" s="21">
        <v>1.6869795758890364E-2</v>
      </c>
      <c r="K177" s="21">
        <v>0.26779970547885629</v>
      </c>
      <c r="L177" s="10">
        <v>51.619999</v>
      </c>
      <c r="M177" s="10">
        <v>51.619999</v>
      </c>
      <c r="N177" s="10">
        <v>1</v>
      </c>
      <c r="O177" s="21">
        <v>1E-3</v>
      </c>
      <c r="P177" s="10">
        <f t="shared" si="19"/>
        <v>0.13763398679387712</v>
      </c>
      <c r="Q177" s="10">
        <f t="shared" si="20"/>
        <v>-0.13016571868497917</v>
      </c>
      <c r="R177" s="10">
        <f t="shared" si="21"/>
        <v>0.55473515321970102</v>
      </c>
      <c r="S177" s="10">
        <f t="shared" si="22"/>
        <v>0.44821765815614506</v>
      </c>
      <c r="T177" s="27">
        <f t="shared" si="23"/>
        <v>5.5215584190867339</v>
      </c>
    </row>
    <row r="178" spans="1:20" x14ac:dyDescent="0.25">
      <c r="A178" s="20">
        <v>42529</v>
      </c>
      <c r="B178" s="10">
        <v>52.02</v>
      </c>
      <c r="C178" s="10">
        <v>52.439999</v>
      </c>
      <c r="D178" s="10">
        <v>51.869999</v>
      </c>
      <c r="E178" s="10">
        <v>52.040000999999997</v>
      </c>
      <c r="F178" s="10">
        <v>51.061064999999999</v>
      </c>
      <c r="G178" s="10">
        <f t="shared" si="16"/>
        <v>8.103497942160566E-3</v>
      </c>
      <c r="H178" s="10">
        <f t="shared" si="17"/>
        <v>1.6944337331436032E-2</v>
      </c>
      <c r="I178" s="10">
        <f t="shared" si="18"/>
        <v>0.26898301625860543</v>
      </c>
      <c r="J178" s="21">
        <v>1.6944337331436032E-2</v>
      </c>
      <c r="K178" s="21">
        <v>0.26898301625860543</v>
      </c>
      <c r="L178" s="10">
        <v>52.040000999999997</v>
      </c>
      <c r="M178" s="10">
        <v>52.040000999999997</v>
      </c>
      <c r="N178" s="10">
        <v>1</v>
      </c>
      <c r="O178" s="21">
        <v>1E-3</v>
      </c>
      <c r="P178" s="10">
        <f t="shared" si="19"/>
        <v>0.13820921497157629</v>
      </c>
      <c r="Q178" s="10">
        <f t="shared" si="20"/>
        <v>-0.13077380128702915</v>
      </c>
      <c r="R178" s="10">
        <f t="shared" si="21"/>
        <v>0.55496246375104474</v>
      </c>
      <c r="S178" s="10">
        <f t="shared" si="22"/>
        <v>0.44797712426385777</v>
      </c>
      <c r="T178" s="27">
        <f t="shared" si="23"/>
        <v>5.5908182514126992</v>
      </c>
    </row>
    <row r="179" spans="1:20" x14ac:dyDescent="0.25">
      <c r="A179" s="20">
        <v>42528</v>
      </c>
      <c r="B179" s="10">
        <v>52.240001999999997</v>
      </c>
      <c r="C179" s="10">
        <v>52.73</v>
      </c>
      <c r="D179" s="10">
        <v>52.099997999999999</v>
      </c>
      <c r="E179" s="10">
        <v>52.099997999999999</v>
      </c>
      <c r="F179" s="10">
        <v>51.119934000000001</v>
      </c>
      <c r="G179" s="10">
        <f t="shared" si="16"/>
        <v>1.1522375113125858E-3</v>
      </c>
      <c r="H179" s="10">
        <f t="shared" si="17"/>
        <v>1.6462885650562926E-2</v>
      </c>
      <c r="I179" s="10">
        <f t="shared" si="18"/>
        <v>0.2613402077632998</v>
      </c>
      <c r="J179" s="21">
        <v>1.6462885650562926E-2</v>
      </c>
      <c r="K179" s="21">
        <v>0.2613402077632998</v>
      </c>
      <c r="L179" s="10">
        <v>52.099997999999999</v>
      </c>
      <c r="M179" s="10">
        <v>52.099997999999999</v>
      </c>
      <c r="N179" s="10">
        <v>1</v>
      </c>
      <c r="O179" s="21">
        <v>1E-3</v>
      </c>
      <c r="P179" s="10">
        <f t="shared" si="19"/>
        <v>0.13449653383882554</v>
      </c>
      <c r="Q179" s="10">
        <f t="shared" si="20"/>
        <v>-0.12684367392447427</v>
      </c>
      <c r="R179" s="10">
        <f t="shared" si="21"/>
        <v>0.55349502410786433</v>
      </c>
      <c r="S179" s="10">
        <f t="shared" si="22"/>
        <v>0.44953206404912932</v>
      </c>
      <c r="T179" s="27">
        <f t="shared" si="23"/>
        <v>5.4398789243647094</v>
      </c>
    </row>
    <row r="180" spans="1:20" x14ac:dyDescent="0.25">
      <c r="A180" s="20">
        <v>42527</v>
      </c>
      <c r="B180" s="10">
        <v>51.990001999999997</v>
      </c>
      <c r="C180" s="10">
        <v>52.349997999999999</v>
      </c>
      <c r="D180" s="10">
        <v>51.889999000000003</v>
      </c>
      <c r="E180" s="10">
        <v>52.130001</v>
      </c>
      <c r="F180" s="10">
        <v>51.149372</v>
      </c>
      <c r="G180" s="10">
        <f t="shared" si="16"/>
        <v>5.7570759122208665E-4</v>
      </c>
      <c r="H180" s="10">
        <f t="shared" si="17"/>
        <v>1.6462206316810502E-2</v>
      </c>
      <c r="I180" s="10">
        <f t="shared" si="18"/>
        <v>0.26132942367430301</v>
      </c>
      <c r="J180" s="21">
        <v>1.6462206316810502E-2</v>
      </c>
      <c r="K180" s="21">
        <v>0.26132942367430301</v>
      </c>
      <c r="L180" s="10">
        <v>52.130001</v>
      </c>
      <c r="M180" s="10">
        <v>52.130001</v>
      </c>
      <c r="N180" s="10">
        <v>1</v>
      </c>
      <c r="O180" s="21">
        <v>1E-3</v>
      </c>
      <c r="P180" s="10">
        <f t="shared" si="19"/>
        <v>0.1344912996967961</v>
      </c>
      <c r="Q180" s="10">
        <f t="shared" si="20"/>
        <v>-0.12683812397750691</v>
      </c>
      <c r="R180" s="10">
        <f t="shared" si="21"/>
        <v>0.5534929547877635</v>
      </c>
      <c r="S180" s="10">
        <f t="shared" si="22"/>
        <v>0.44953426041810718</v>
      </c>
      <c r="T180" s="27">
        <f t="shared" si="23"/>
        <v>5.4427893496880131</v>
      </c>
    </row>
    <row r="181" spans="1:20" x14ac:dyDescent="0.25">
      <c r="A181" s="20">
        <v>42524</v>
      </c>
      <c r="B181" s="10">
        <v>52.380001</v>
      </c>
      <c r="C181" s="10">
        <v>52.419998</v>
      </c>
      <c r="D181" s="10">
        <v>51.599997999999999</v>
      </c>
      <c r="E181" s="10">
        <v>51.790000999999997</v>
      </c>
      <c r="F181" s="10">
        <v>50.815767999999998</v>
      </c>
      <c r="G181" s="10">
        <f t="shared" si="16"/>
        <v>-6.5435182182799053E-3</v>
      </c>
      <c r="H181" s="10">
        <f t="shared" si="17"/>
        <v>1.650639470875593E-2</v>
      </c>
      <c r="I181" s="10">
        <f t="shared" si="18"/>
        <v>0.26203089264984375</v>
      </c>
      <c r="J181" s="21">
        <v>1.650639470875593E-2</v>
      </c>
      <c r="K181" s="21">
        <v>0.26203089264984375</v>
      </c>
      <c r="L181" s="10">
        <v>51.790000999999997</v>
      </c>
      <c r="M181" s="10">
        <v>51.790000999999997</v>
      </c>
      <c r="N181" s="10">
        <v>1</v>
      </c>
      <c r="O181" s="21">
        <v>1E-3</v>
      </c>
      <c r="P181" s="10">
        <f t="shared" si="19"/>
        <v>0.13483179022959391</v>
      </c>
      <c r="Q181" s="10">
        <f t="shared" si="20"/>
        <v>-0.12719910242024984</v>
      </c>
      <c r="R181" s="10">
        <f t="shared" si="21"/>
        <v>0.55362756481588749</v>
      </c>
      <c r="S181" s="10">
        <f t="shared" si="22"/>
        <v>0.44939140788822796</v>
      </c>
      <c r="T181" s="27">
        <f t="shared" si="23"/>
        <v>5.4216530198708632</v>
      </c>
    </row>
    <row r="182" spans="1:20" x14ac:dyDescent="0.25">
      <c r="A182" s="20">
        <v>42523</v>
      </c>
      <c r="B182" s="10">
        <v>52.639999000000003</v>
      </c>
      <c r="C182" s="10">
        <v>52.740001999999997</v>
      </c>
      <c r="D182" s="10">
        <v>51.84</v>
      </c>
      <c r="E182" s="10">
        <v>52.48</v>
      </c>
      <c r="F182" s="10">
        <v>51.492786000000002</v>
      </c>
      <c r="G182" s="10">
        <f t="shared" si="16"/>
        <v>1.3235044891286858E-2</v>
      </c>
      <c r="H182" s="10">
        <f t="shared" si="17"/>
        <v>1.6733731155308816E-2</v>
      </c>
      <c r="I182" s="10">
        <f t="shared" si="18"/>
        <v>0.26563974685896413</v>
      </c>
      <c r="J182" s="21">
        <v>1.6733731155308816E-2</v>
      </c>
      <c r="K182" s="21">
        <v>0.26563974685896413</v>
      </c>
      <c r="L182" s="10">
        <v>52.48</v>
      </c>
      <c r="M182" s="10">
        <v>52.48</v>
      </c>
      <c r="N182" s="10">
        <v>1</v>
      </c>
      <c r="O182" s="21">
        <v>1E-3</v>
      </c>
      <c r="P182" s="10">
        <f t="shared" si="19"/>
        <v>0.13658437031605278</v>
      </c>
      <c r="Q182" s="10">
        <f t="shared" si="20"/>
        <v>-0.12905537654291135</v>
      </c>
      <c r="R182" s="10">
        <f t="shared" si="21"/>
        <v>0.5543203343047256</v>
      </c>
      <c r="S182" s="10">
        <f t="shared" si="22"/>
        <v>0.44865691550270848</v>
      </c>
      <c r="T182" s="27">
        <f t="shared" si="23"/>
        <v>5.5687499648212473</v>
      </c>
    </row>
    <row r="183" spans="1:20" x14ac:dyDescent="0.25">
      <c r="A183" s="20">
        <v>42522</v>
      </c>
      <c r="B183" s="10">
        <v>52.439999</v>
      </c>
      <c r="C183" s="10">
        <v>52.950001</v>
      </c>
      <c r="D183" s="10">
        <v>52.439999</v>
      </c>
      <c r="E183" s="10">
        <v>52.849997999999999</v>
      </c>
      <c r="F183" s="10">
        <v>51.855825000000003</v>
      </c>
      <c r="G183" s="10">
        <f t="shared" si="16"/>
        <v>7.0255298374606789E-3</v>
      </c>
      <c r="H183" s="10">
        <f t="shared" si="17"/>
        <v>1.6779277337540244E-2</v>
      </c>
      <c r="I183" s="10">
        <f t="shared" si="18"/>
        <v>0.26636277008708087</v>
      </c>
      <c r="J183" s="21">
        <v>1.6779277337540244E-2</v>
      </c>
      <c r="K183" s="21">
        <v>0.26636277008708087</v>
      </c>
      <c r="L183" s="10">
        <v>52.849997999999999</v>
      </c>
      <c r="M183" s="10">
        <v>52.849997999999999</v>
      </c>
      <c r="N183" s="10">
        <v>1</v>
      </c>
      <c r="O183" s="21">
        <v>1E-3</v>
      </c>
      <c r="P183" s="10">
        <f t="shared" si="19"/>
        <v>0.13693566346493197</v>
      </c>
      <c r="Q183" s="10">
        <f t="shared" si="20"/>
        <v>-0.1294271066221489</v>
      </c>
      <c r="R183" s="10">
        <f t="shared" si="21"/>
        <v>0.55445917550938084</v>
      </c>
      <c r="S183" s="10">
        <f t="shared" si="22"/>
        <v>0.44850985004042238</v>
      </c>
      <c r="T183" s="27">
        <f t="shared" si="23"/>
        <v>5.6231135358907167</v>
      </c>
    </row>
    <row r="184" spans="1:20" x14ac:dyDescent="0.25">
      <c r="A184" s="20">
        <v>42521</v>
      </c>
      <c r="B184" s="10">
        <v>52.259998000000003</v>
      </c>
      <c r="C184" s="10">
        <v>53</v>
      </c>
      <c r="D184" s="10">
        <v>52.080002</v>
      </c>
      <c r="E184" s="10">
        <v>53</v>
      </c>
      <c r="F184" s="10">
        <v>52.003005000000002</v>
      </c>
      <c r="G184" s="10">
        <f t="shared" si="16"/>
        <v>2.8342390788276836E-3</v>
      </c>
      <c r="H184" s="10">
        <f t="shared" si="17"/>
        <v>1.6473583095901058E-2</v>
      </c>
      <c r="I184" s="10">
        <f t="shared" si="18"/>
        <v>0.26151002444347021</v>
      </c>
      <c r="J184" s="21">
        <v>1.6473583095901058E-2</v>
      </c>
      <c r="K184" s="21">
        <v>0.26151002444347021</v>
      </c>
      <c r="L184" s="10">
        <v>53</v>
      </c>
      <c r="M184" s="10">
        <v>53</v>
      </c>
      <c r="N184" s="10">
        <v>1</v>
      </c>
      <c r="O184" s="21">
        <v>1E-3</v>
      </c>
      <c r="P184" s="10">
        <f t="shared" si="19"/>
        <v>0.13457895741132445</v>
      </c>
      <c r="Q184" s="10">
        <f t="shared" si="20"/>
        <v>-0.12693106703214577</v>
      </c>
      <c r="R184" s="10">
        <f t="shared" si="21"/>
        <v>0.55352761010740026</v>
      </c>
      <c r="S184" s="10">
        <f t="shared" si="22"/>
        <v>0.44949747878552165</v>
      </c>
      <c r="T184" s="27">
        <f t="shared" si="23"/>
        <v>5.5374084187215793</v>
      </c>
    </row>
    <row r="185" spans="1:20" x14ac:dyDescent="0.25">
      <c r="A185" s="20">
        <v>42517</v>
      </c>
      <c r="B185" s="10">
        <v>51.919998</v>
      </c>
      <c r="C185" s="10">
        <v>52.32</v>
      </c>
      <c r="D185" s="10">
        <v>51.77</v>
      </c>
      <c r="E185" s="10">
        <v>52.32</v>
      </c>
      <c r="F185" s="10">
        <v>51.335796000000002</v>
      </c>
      <c r="G185" s="10">
        <f t="shared" si="16"/>
        <v>-1.2913206403178525E-2</v>
      </c>
      <c r="H185" s="10">
        <f t="shared" si="17"/>
        <v>1.5913837476894174E-2</v>
      </c>
      <c r="I185" s="10">
        <f t="shared" si="18"/>
        <v>0.25262433821136948</v>
      </c>
      <c r="J185" s="21">
        <v>1.5913837476894174E-2</v>
      </c>
      <c r="K185" s="21">
        <v>0.25262433821136948</v>
      </c>
      <c r="L185" s="10">
        <v>52.32</v>
      </c>
      <c r="M185" s="10">
        <v>52.32</v>
      </c>
      <c r="N185" s="10">
        <v>1</v>
      </c>
      <c r="O185" s="21">
        <v>1E-3</v>
      </c>
      <c r="P185" s="10">
        <f t="shared" si="19"/>
        <v>0.13027061589303784</v>
      </c>
      <c r="Q185" s="10">
        <f t="shared" si="20"/>
        <v>-0.12235372231833164</v>
      </c>
      <c r="R185" s="10">
        <f t="shared" si="21"/>
        <v>0.55182383647216637</v>
      </c>
      <c r="S185" s="10">
        <f t="shared" si="22"/>
        <v>0.45130944365055142</v>
      </c>
      <c r="T185" s="27">
        <f t="shared" si="23"/>
        <v>5.2825137401980804</v>
      </c>
    </row>
    <row r="186" spans="1:20" x14ac:dyDescent="0.25">
      <c r="A186" s="20">
        <v>42516</v>
      </c>
      <c r="B186" s="10">
        <v>51.93</v>
      </c>
      <c r="C186" s="10">
        <v>51.98</v>
      </c>
      <c r="D186" s="10">
        <v>51.360000999999997</v>
      </c>
      <c r="E186" s="10">
        <v>51.889999000000003</v>
      </c>
      <c r="F186" s="10">
        <v>50.913885000000001</v>
      </c>
      <c r="G186" s="10">
        <f t="shared" si="16"/>
        <v>-8.2526330408310908E-3</v>
      </c>
      <c r="H186" s="10">
        <f t="shared" si="17"/>
        <v>1.5220022339319884E-2</v>
      </c>
      <c r="I186" s="10">
        <f t="shared" si="18"/>
        <v>0.24161036435212765</v>
      </c>
      <c r="J186" s="21">
        <v>1.5220022339319884E-2</v>
      </c>
      <c r="K186" s="21">
        <v>0.24161036435212765</v>
      </c>
      <c r="L186" s="10">
        <v>51.889999000000003</v>
      </c>
      <c r="M186" s="10">
        <v>51.889999000000003</v>
      </c>
      <c r="N186" s="10">
        <v>1</v>
      </c>
      <c r="O186" s="21">
        <v>1E-3</v>
      </c>
      <c r="P186" s="10">
        <f t="shared" si="19"/>
        <v>0.12494407747006943</v>
      </c>
      <c r="Q186" s="10">
        <f t="shared" si="20"/>
        <v>-0.11666628688205823</v>
      </c>
      <c r="R186" s="10">
        <f t="shared" si="21"/>
        <v>0.54971608850785869</v>
      </c>
      <c r="S186" s="10">
        <f t="shared" si="22"/>
        <v>0.45356225347959528</v>
      </c>
      <c r="T186" s="27">
        <f t="shared" si="23"/>
        <v>5.0129459845913864</v>
      </c>
    </row>
    <row r="187" spans="1:20" x14ac:dyDescent="0.25">
      <c r="A187" s="20">
        <v>42515</v>
      </c>
      <c r="B187" s="10">
        <v>51.919998</v>
      </c>
      <c r="C187" s="10">
        <v>52.490001999999997</v>
      </c>
      <c r="D187" s="10">
        <v>51.790000999999997</v>
      </c>
      <c r="E187" s="10">
        <v>52.119999</v>
      </c>
      <c r="F187" s="10">
        <v>51.139558000000001</v>
      </c>
      <c r="G187" s="10">
        <f t="shared" si="16"/>
        <v>4.4226589620393417E-3</v>
      </c>
      <c r="H187" s="10">
        <f t="shared" si="17"/>
        <v>1.4090847685093152E-2</v>
      </c>
      <c r="I187" s="10">
        <f t="shared" si="18"/>
        <v>0.22368527242107997</v>
      </c>
      <c r="J187" s="21">
        <v>1.4090847685093152E-2</v>
      </c>
      <c r="K187" s="21">
        <v>0.22368527242107997</v>
      </c>
      <c r="L187" s="10">
        <v>52.119999</v>
      </c>
      <c r="M187" s="10">
        <v>52.119999</v>
      </c>
      <c r="N187" s="10">
        <v>1</v>
      </c>
      <c r="O187" s="21">
        <v>1E-3</v>
      </c>
      <c r="P187" s="10">
        <f t="shared" si="19"/>
        <v>0.11631320322273707</v>
      </c>
      <c r="Q187" s="10">
        <f t="shared" si="20"/>
        <v>-0.1073720691983429</v>
      </c>
      <c r="R187" s="10">
        <f t="shared" si="21"/>
        <v>0.54629783901124596</v>
      </c>
      <c r="S187" s="10">
        <f t="shared" si="22"/>
        <v>0.45724690596834844</v>
      </c>
      <c r="T187" s="27">
        <f t="shared" si="23"/>
        <v>4.6651543375435267</v>
      </c>
    </row>
    <row r="188" spans="1:20" x14ac:dyDescent="0.25">
      <c r="A188" s="20">
        <v>42514</v>
      </c>
      <c r="B188" s="10">
        <v>50.700001</v>
      </c>
      <c r="C188" s="10">
        <v>51.709999000000003</v>
      </c>
      <c r="D188" s="10">
        <v>50.400002000000001</v>
      </c>
      <c r="E188" s="10">
        <v>51.59</v>
      </c>
      <c r="F188" s="10">
        <v>50.619529</v>
      </c>
      <c r="G188" s="10">
        <f t="shared" si="16"/>
        <v>-1.0220877813592827E-2</v>
      </c>
      <c r="H188" s="10">
        <f t="shared" si="17"/>
        <v>1.1174714917646204E-2</v>
      </c>
      <c r="I188" s="10">
        <f t="shared" si="18"/>
        <v>0.17739309986481291</v>
      </c>
      <c r="J188" s="21">
        <v>1.1174714917646204E-2</v>
      </c>
      <c r="K188" s="21">
        <v>0.17739309986481291</v>
      </c>
      <c r="L188" s="10">
        <v>51.59</v>
      </c>
      <c r="M188" s="10">
        <v>51.59</v>
      </c>
      <c r="N188" s="10">
        <v>1</v>
      </c>
      <c r="O188" s="21">
        <v>1E-3</v>
      </c>
      <c r="P188" s="10">
        <f t="shared" si="19"/>
        <v>9.4333747775851753E-2</v>
      </c>
      <c r="Q188" s="10">
        <f t="shared" si="20"/>
        <v>-8.3059352088961161E-2</v>
      </c>
      <c r="R188" s="10">
        <f t="shared" si="21"/>
        <v>0.53757797870634472</v>
      </c>
      <c r="S188" s="10">
        <f t="shared" si="22"/>
        <v>0.46690217322676381</v>
      </c>
      <c r="T188" s="27">
        <f t="shared" si="23"/>
        <v>3.6702402480803649</v>
      </c>
    </row>
    <row r="189" spans="1:20" x14ac:dyDescent="0.25">
      <c r="A189" s="20">
        <v>42513</v>
      </c>
      <c r="B189" s="10">
        <v>50.599997999999999</v>
      </c>
      <c r="C189" s="10">
        <v>50.68</v>
      </c>
      <c r="D189" s="10">
        <v>49.98</v>
      </c>
      <c r="E189" s="10">
        <v>50.029998999999997</v>
      </c>
      <c r="F189" s="10">
        <v>49.088873</v>
      </c>
      <c r="G189" s="10">
        <f t="shared" si="16"/>
        <v>-3.0705049744452411E-2</v>
      </c>
      <c r="H189" s="10">
        <f t="shared" si="17"/>
        <v>1.2460220206408705E-2</v>
      </c>
      <c r="I189" s="10">
        <f t="shared" si="18"/>
        <v>0.19779986368355604</v>
      </c>
      <c r="J189" s="21">
        <v>1.2460220206408705E-2</v>
      </c>
      <c r="K189" s="21">
        <v>0.19779986368355604</v>
      </c>
      <c r="L189" s="10">
        <v>50.029998999999997</v>
      </c>
      <c r="M189" s="10">
        <v>50.029998999999997</v>
      </c>
      <c r="N189" s="10">
        <v>1</v>
      </c>
      <c r="O189" s="21">
        <v>1E-3</v>
      </c>
      <c r="P189" s="10">
        <f t="shared" si="19"/>
        <v>0.10395554705494026</v>
      </c>
      <c r="Q189" s="10">
        <f t="shared" si="20"/>
        <v>-9.3844316628615781E-2</v>
      </c>
      <c r="R189" s="10">
        <f t="shared" si="21"/>
        <v>0.54139768716178627</v>
      </c>
      <c r="S189" s="10">
        <f t="shared" si="22"/>
        <v>0.46261641370920714</v>
      </c>
      <c r="T189" s="27">
        <f t="shared" si="23"/>
        <v>3.9645601622736422</v>
      </c>
    </row>
    <row r="190" spans="1:20" x14ac:dyDescent="0.25">
      <c r="A190" s="20">
        <v>42510</v>
      </c>
      <c r="B190" s="10">
        <v>50.48</v>
      </c>
      <c r="C190" s="10">
        <v>51.220001000000003</v>
      </c>
      <c r="D190" s="10">
        <v>50.400002000000001</v>
      </c>
      <c r="E190" s="10">
        <v>50.619999</v>
      </c>
      <c r="F190" s="10">
        <v>49.667774999999999</v>
      </c>
      <c r="G190" s="10">
        <f t="shared" si="16"/>
        <v>1.1723929849834062E-2</v>
      </c>
      <c r="H190" s="10">
        <f t="shared" si="17"/>
        <v>1.272497594399888E-2</v>
      </c>
      <c r="I190" s="10">
        <f t="shared" si="18"/>
        <v>0.2020027307226025</v>
      </c>
      <c r="J190" s="21">
        <v>1.272497594399888E-2</v>
      </c>
      <c r="K190" s="21">
        <v>0.2020027307226025</v>
      </c>
      <c r="L190" s="10">
        <v>50.619999</v>
      </c>
      <c r="M190" s="10">
        <v>50.619999</v>
      </c>
      <c r="N190" s="10">
        <v>1</v>
      </c>
      <c r="O190" s="21">
        <v>1E-3</v>
      </c>
      <c r="P190" s="10">
        <f t="shared" si="19"/>
        <v>0.10595179348879639</v>
      </c>
      <c r="Q190" s="10">
        <f t="shared" si="20"/>
        <v>-9.6050937233806102E-2</v>
      </c>
      <c r="R190" s="10">
        <f t="shared" si="21"/>
        <v>0.5421896999823288</v>
      </c>
      <c r="S190" s="10">
        <f t="shared" si="22"/>
        <v>0.46174005873892388</v>
      </c>
      <c r="T190" s="27">
        <f t="shared" si="23"/>
        <v>4.0957223578570598</v>
      </c>
    </row>
    <row r="191" spans="1:20" x14ac:dyDescent="0.25">
      <c r="A191" s="20">
        <v>42509</v>
      </c>
      <c r="B191" s="10">
        <v>50.470001000000003</v>
      </c>
      <c r="C191" s="10">
        <v>50.619999</v>
      </c>
      <c r="D191" s="10">
        <v>49.82</v>
      </c>
      <c r="E191" s="10">
        <v>50.32</v>
      </c>
      <c r="F191" s="10">
        <v>49.373418999999998</v>
      </c>
      <c r="G191" s="10">
        <f t="shared" si="16"/>
        <v>-5.9441229697551334E-3</v>
      </c>
      <c r="H191" s="10">
        <f t="shared" si="17"/>
        <v>1.1809387132891411E-2</v>
      </c>
      <c r="I191" s="10">
        <f t="shared" si="18"/>
        <v>0.18746820893830055</v>
      </c>
      <c r="J191" s="21">
        <v>1.1809387132891411E-2</v>
      </c>
      <c r="K191" s="21">
        <v>0.18746820893830055</v>
      </c>
      <c r="L191" s="10">
        <v>50.32</v>
      </c>
      <c r="M191" s="10">
        <v>50.32</v>
      </c>
      <c r="N191" s="10">
        <v>1</v>
      </c>
      <c r="O191" s="21">
        <v>1E-3</v>
      </c>
      <c r="P191" s="10">
        <f t="shared" si="19"/>
        <v>9.9068342234920587E-2</v>
      </c>
      <c r="Q191" s="10">
        <f t="shared" si="20"/>
        <v>-8.8399866703379959E-2</v>
      </c>
      <c r="R191" s="10">
        <f t="shared" si="21"/>
        <v>0.53945799617930656</v>
      </c>
      <c r="S191" s="10">
        <f t="shared" si="22"/>
        <v>0.46477943361895779</v>
      </c>
      <c r="T191" s="27">
        <f t="shared" si="23"/>
        <v>3.7812012791828806</v>
      </c>
    </row>
    <row r="192" spans="1:20" x14ac:dyDescent="0.25">
      <c r="A192" s="20">
        <v>42508</v>
      </c>
      <c r="B192" s="10">
        <v>50.48</v>
      </c>
      <c r="C192" s="10">
        <v>51.139999000000003</v>
      </c>
      <c r="D192" s="10">
        <v>50.299999</v>
      </c>
      <c r="E192" s="10">
        <v>50.810001</v>
      </c>
      <c r="F192" s="10">
        <v>49.854202999999998</v>
      </c>
      <c r="G192" s="10">
        <f t="shared" si="16"/>
        <v>9.690592894620367E-3</v>
      </c>
      <c r="H192" s="10">
        <f t="shared" si="17"/>
        <v>1.1987999042726421E-2</v>
      </c>
      <c r="I192" s="10">
        <f t="shared" si="18"/>
        <v>0.19030358510600692</v>
      </c>
      <c r="J192" s="21">
        <v>1.1987999042726421E-2</v>
      </c>
      <c r="K192" s="21">
        <v>0.19030358510600692</v>
      </c>
      <c r="L192" s="10">
        <v>50.810001</v>
      </c>
      <c r="M192" s="10">
        <v>50.810001</v>
      </c>
      <c r="N192" s="10">
        <v>1</v>
      </c>
      <c r="O192" s="21">
        <v>1E-3</v>
      </c>
      <c r="P192" s="10">
        <f t="shared" si="19"/>
        <v>0.10040655430351363</v>
      </c>
      <c r="Q192" s="10">
        <f t="shared" si="20"/>
        <v>-8.9897030802493297E-2</v>
      </c>
      <c r="R192" s="10">
        <f t="shared" si="21"/>
        <v>0.53998921675855238</v>
      </c>
      <c r="S192" s="10">
        <f t="shared" si="22"/>
        <v>0.4641845203382331</v>
      </c>
      <c r="T192" s="27">
        <f t="shared" si="23"/>
        <v>3.8752101281856071</v>
      </c>
    </row>
    <row r="193" spans="1:20" x14ac:dyDescent="0.25">
      <c r="A193" s="20">
        <v>42507</v>
      </c>
      <c r="B193" s="10">
        <v>51.720001000000003</v>
      </c>
      <c r="C193" s="10">
        <v>51.73</v>
      </c>
      <c r="D193" s="10">
        <v>50.360000999999997</v>
      </c>
      <c r="E193" s="10">
        <v>50.509998000000003</v>
      </c>
      <c r="F193" s="10">
        <v>49.559843000000001</v>
      </c>
      <c r="G193" s="10">
        <f t="shared" si="16"/>
        <v>-5.9219084029644969E-3</v>
      </c>
      <c r="H193" s="10">
        <f t="shared" si="17"/>
        <v>1.2022740832853209E-2</v>
      </c>
      <c r="I193" s="10">
        <f t="shared" si="18"/>
        <v>0.190855093926667</v>
      </c>
      <c r="J193" s="21">
        <v>1.2022740832853209E-2</v>
      </c>
      <c r="K193" s="21">
        <v>0.190855093926667</v>
      </c>
      <c r="L193" s="10">
        <v>50.509998000000003</v>
      </c>
      <c r="M193" s="10">
        <v>50.509998000000003</v>
      </c>
      <c r="N193" s="10">
        <v>1</v>
      </c>
      <c r="O193" s="21">
        <v>1E-3</v>
      </c>
      <c r="P193" s="10">
        <f t="shared" si="19"/>
        <v>0.10066712417044874</v>
      </c>
      <c r="Q193" s="10">
        <f t="shared" si="20"/>
        <v>-9.0187969756218261E-2</v>
      </c>
      <c r="R193" s="10">
        <f t="shared" si="21"/>
        <v>0.5400926450632475</v>
      </c>
      <c r="S193" s="10">
        <f t="shared" si="22"/>
        <v>0.46406892205542588</v>
      </c>
      <c r="T193" s="27">
        <f t="shared" si="23"/>
        <v>3.8633865012480548</v>
      </c>
    </row>
    <row r="194" spans="1:20" x14ac:dyDescent="0.25">
      <c r="A194" s="20">
        <v>42506</v>
      </c>
      <c r="B194" s="10">
        <v>50.799999</v>
      </c>
      <c r="C194" s="10">
        <v>51.959999000000003</v>
      </c>
      <c r="D194" s="10">
        <v>50.75</v>
      </c>
      <c r="E194" s="10">
        <v>51.830002</v>
      </c>
      <c r="F194" s="10">
        <v>50.501787</v>
      </c>
      <c r="G194" s="10">
        <f t="shared" si="16"/>
        <v>2.5797873905463967E-2</v>
      </c>
      <c r="H194" s="10">
        <f t="shared" si="17"/>
        <v>1.279915864318557E-2</v>
      </c>
      <c r="I194" s="10">
        <f t="shared" si="18"/>
        <v>0.20318034456439146</v>
      </c>
      <c r="J194" s="21">
        <v>1.279915864318557E-2</v>
      </c>
      <c r="K194" s="21">
        <v>0.20318034456439146</v>
      </c>
      <c r="L194" s="10">
        <v>51.830002</v>
      </c>
      <c r="M194" s="10">
        <v>51.830002</v>
      </c>
      <c r="N194" s="10">
        <v>1</v>
      </c>
      <c r="O194" s="21">
        <v>1E-3</v>
      </c>
      <c r="P194" s="10">
        <f t="shared" si="19"/>
        <v>0.10651190820179933</v>
      </c>
      <c r="Q194" s="10">
        <f t="shared" si="20"/>
        <v>-9.6668436362592133E-2</v>
      </c>
      <c r="R194" s="10">
        <f t="shared" si="21"/>
        <v>0.54241189611186025</v>
      </c>
      <c r="S194" s="10">
        <f t="shared" si="22"/>
        <v>0.46149485326845052</v>
      </c>
      <c r="T194" s="27">
        <f t="shared" si="23"/>
        <v>4.2178378159218717</v>
      </c>
    </row>
    <row r="195" spans="1:20" x14ac:dyDescent="0.25">
      <c r="A195" s="20">
        <v>42503</v>
      </c>
      <c r="B195" s="10">
        <v>51.439999</v>
      </c>
      <c r="C195" s="10">
        <v>51.900002000000001</v>
      </c>
      <c r="D195" s="10">
        <v>51.040000999999997</v>
      </c>
      <c r="E195" s="10">
        <v>51.080002</v>
      </c>
      <c r="F195" s="10">
        <v>49.771006999999997</v>
      </c>
      <c r="G195" s="10">
        <f t="shared" si="16"/>
        <v>-1.4576100470699392E-2</v>
      </c>
      <c r="H195" s="10">
        <f t="shared" si="17"/>
        <v>1.3297271336044329E-2</v>
      </c>
      <c r="I195" s="10">
        <f t="shared" si="18"/>
        <v>0.2110876384255253</v>
      </c>
      <c r="J195" s="21">
        <v>1.3297271336044329E-2</v>
      </c>
      <c r="K195" s="21">
        <v>0.2110876384255253</v>
      </c>
      <c r="L195" s="10">
        <v>51.080002</v>
      </c>
      <c r="M195" s="10">
        <v>51.080002</v>
      </c>
      <c r="N195" s="10">
        <v>1</v>
      </c>
      <c r="O195" s="21">
        <v>1E-3</v>
      </c>
      <c r="P195" s="10">
        <f t="shared" si="19"/>
        <v>0.1102811880490378</v>
      </c>
      <c r="Q195" s="10">
        <f t="shared" si="20"/>
        <v>-0.1008064503764875</v>
      </c>
      <c r="R195" s="10">
        <f t="shared" si="21"/>
        <v>0.54390681199112711</v>
      </c>
      <c r="S195" s="10">
        <f t="shared" si="22"/>
        <v>0.45985205313410749</v>
      </c>
      <c r="T195" s="27">
        <f t="shared" si="23"/>
        <v>4.3169947536118727</v>
      </c>
    </row>
    <row r="196" spans="1:20" x14ac:dyDescent="0.25">
      <c r="A196" s="20">
        <v>42502</v>
      </c>
      <c r="B196" s="10">
        <v>51.200001</v>
      </c>
      <c r="C196" s="10">
        <v>51.810001</v>
      </c>
      <c r="D196" s="10">
        <v>50.919998</v>
      </c>
      <c r="E196" s="10">
        <v>51.509998000000003</v>
      </c>
      <c r="F196" s="10">
        <v>50.189984000000003</v>
      </c>
      <c r="G196" s="10">
        <f t="shared" ref="G196:G253" si="24">LN(E196/E195)</f>
        <v>8.3828544314754356E-3</v>
      </c>
      <c r="H196" s="10">
        <f t="shared" si="17"/>
        <v>1.3346882184896065E-2</v>
      </c>
      <c r="I196" s="10">
        <f t="shared" si="18"/>
        <v>0.21187518623588036</v>
      </c>
      <c r="J196" s="21">
        <v>1.3346882184896065E-2</v>
      </c>
      <c r="K196" s="21">
        <v>0.21187518623588036</v>
      </c>
      <c r="L196" s="10">
        <v>51.509998000000003</v>
      </c>
      <c r="M196" s="10">
        <v>51.509998000000003</v>
      </c>
      <c r="N196" s="10">
        <v>1</v>
      </c>
      <c r="O196" s="21">
        <v>1E-3</v>
      </c>
      <c r="P196" s="10">
        <f t="shared" si="19"/>
        <v>0.11065735298112069</v>
      </c>
      <c r="Q196" s="10">
        <f t="shared" si="20"/>
        <v>-0.10121783325475968</v>
      </c>
      <c r="R196" s="10">
        <f t="shared" si="21"/>
        <v>0.54405596719901617</v>
      </c>
      <c r="S196" s="10">
        <f t="shared" si="22"/>
        <v>0.45968877026475152</v>
      </c>
      <c r="T196" s="27">
        <f t="shared" si="23"/>
        <v>4.3694208776481602</v>
      </c>
    </row>
    <row r="197" spans="1:20" x14ac:dyDescent="0.25">
      <c r="A197" s="20">
        <v>42501</v>
      </c>
      <c r="B197" s="10">
        <v>51.130001</v>
      </c>
      <c r="C197" s="10">
        <v>51.779998999999997</v>
      </c>
      <c r="D197" s="10">
        <v>51</v>
      </c>
      <c r="E197" s="10">
        <v>51.049999</v>
      </c>
      <c r="F197" s="10">
        <v>49.741773999999999</v>
      </c>
      <c r="G197" s="10">
        <f t="shared" si="24"/>
        <v>-8.9703997280452599E-3</v>
      </c>
      <c r="H197" s="10">
        <f t="shared" si="17"/>
        <v>1.2204307142580832E-2</v>
      </c>
      <c r="I197" s="10">
        <f t="shared" si="18"/>
        <v>0.19373736973870911</v>
      </c>
      <c r="J197" s="21">
        <v>1.2204307142580832E-2</v>
      </c>
      <c r="K197" s="21">
        <v>0.19373736973870911</v>
      </c>
      <c r="L197" s="10">
        <v>51.049999</v>
      </c>
      <c r="M197" s="10">
        <v>51.049999</v>
      </c>
      <c r="N197" s="10">
        <v>1</v>
      </c>
      <c r="O197" s="21">
        <v>1E-3</v>
      </c>
      <c r="P197" s="10">
        <f t="shared" si="19"/>
        <v>0.10203031167036196</v>
      </c>
      <c r="Q197" s="10">
        <f t="shared" si="20"/>
        <v>-9.1707058068347155E-2</v>
      </c>
      <c r="R197" s="10">
        <f t="shared" si="21"/>
        <v>0.54063369230346725</v>
      </c>
      <c r="S197" s="10">
        <f t="shared" si="22"/>
        <v>0.46346539474945192</v>
      </c>
      <c r="T197" s="27">
        <f t="shared" si="23"/>
        <v>3.9630895948910414</v>
      </c>
    </row>
    <row r="198" spans="1:20" x14ac:dyDescent="0.25">
      <c r="A198" s="20">
        <v>42500</v>
      </c>
      <c r="B198" s="10">
        <v>50.330002</v>
      </c>
      <c r="C198" s="10">
        <v>51.099997999999999</v>
      </c>
      <c r="D198" s="10">
        <v>50.189999</v>
      </c>
      <c r="E198" s="10">
        <v>51.02</v>
      </c>
      <c r="F198" s="10">
        <v>49.712542999999997</v>
      </c>
      <c r="G198" s="10">
        <f t="shared" si="24"/>
        <v>-5.8781230837039536E-4</v>
      </c>
      <c r="H198" s="10">
        <f t="shared" si="17"/>
        <v>1.2183418002612823E-2</v>
      </c>
      <c r="I198" s="10">
        <f t="shared" si="18"/>
        <v>0.19340576492196487</v>
      </c>
      <c r="J198" s="21">
        <v>1.2183418002612823E-2</v>
      </c>
      <c r="K198" s="21">
        <v>0.19340576492196487</v>
      </c>
      <c r="L198" s="10">
        <v>51.02</v>
      </c>
      <c r="M198" s="10">
        <v>51.02</v>
      </c>
      <c r="N198" s="10">
        <v>1</v>
      </c>
      <c r="O198" s="21">
        <v>1E-3</v>
      </c>
      <c r="P198" s="10">
        <f t="shared" si="19"/>
        <v>0.10187335915490869</v>
      </c>
      <c r="Q198" s="10">
        <f t="shared" si="20"/>
        <v>-9.153240576705618E-2</v>
      </c>
      <c r="R198" s="10">
        <f t="shared" si="21"/>
        <v>0.54057140188061636</v>
      </c>
      <c r="S198" s="10">
        <f t="shared" si="22"/>
        <v>0.46353477911248853</v>
      </c>
      <c r="T198" s="27">
        <f t="shared" si="23"/>
        <v>3.9540462172285906</v>
      </c>
    </row>
    <row r="199" spans="1:20" x14ac:dyDescent="0.25">
      <c r="A199" s="20">
        <v>42499</v>
      </c>
      <c r="B199" s="10">
        <v>50.490001999999997</v>
      </c>
      <c r="C199" s="10">
        <v>50.59</v>
      </c>
      <c r="D199" s="10">
        <v>50</v>
      </c>
      <c r="E199" s="10">
        <v>50.07</v>
      </c>
      <c r="F199" s="10">
        <v>48.786887999999998</v>
      </c>
      <c r="G199" s="10">
        <f t="shared" si="24"/>
        <v>-1.8795686371812045E-2</v>
      </c>
      <c r="H199" s="10">
        <f t="shared" si="17"/>
        <v>1.2633126291611519E-2</v>
      </c>
      <c r="I199" s="10">
        <f t="shared" si="18"/>
        <v>0.20054466269325438</v>
      </c>
      <c r="J199" s="21">
        <v>1.2633126291611519E-2</v>
      </c>
      <c r="K199" s="21">
        <v>0.20054466269325438</v>
      </c>
      <c r="L199" s="10">
        <v>50.07</v>
      </c>
      <c r="M199" s="10">
        <v>50.07</v>
      </c>
      <c r="N199" s="10">
        <v>1</v>
      </c>
      <c r="O199" s="21">
        <v>1E-3</v>
      </c>
      <c r="P199" s="10">
        <f t="shared" si="19"/>
        <v>0.10525875176076489</v>
      </c>
      <c r="Q199" s="10">
        <f t="shared" si="20"/>
        <v>-9.528591093248949E-2</v>
      </c>
      <c r="R199" s="10">
        <f t="shared" si="21"/>
        <v>0.5419147537880955</v>
      </c>
      <c r="S199" s="10">
        <f t="shared" si="22"/>
        <v>0.46204386659007685</v>
      </c>
      <c r="T199" s="27">
        <f t="shared" si="23"/>
        <v>4.022258294991552</v>
      </c>
    </row>
    <row r="200" spans="1:20" x14ac:dyDescent="0.25">
      <c r="A200" s="20">
        <v>42496</v>
      </c>
      <c r="B200" s="10">
        <v>49.919998</v>
      </c>
      <c r="C200" s="10">
        <v>50.389999000000003</v>
      </c>
      <c r="D200" s="10">
        <v>49.66</v>
      </c>
      <c r="E200" s="10">
        <v>50.389999000000003</v>
      </c>
      <c r="F200" s="10">
        <v>49.098686999999998</v>
      </c>
      <c r="G200" s="10">
        <f t="shared" si="24"/>
        <v>6.3706965054457958E-3</v>
      </c>
      <c r="H200" s="10">
        <f t="shared" si="17"/>
        <v>1.2745701911661826E-2</v>
      </c>
      <c r="I200" s="10">
        <f t="shared" si="18"/>
        <v>0.20233174525930642</v>
      </c>
      <c r="J200" s="21">
        <v>1.2745701911661826E-2</v>
      </c>
      <c r="K200" s="21">
        <v>0.20233174525930642</v>
      </c>
      <c r="L200" s="10">
        <v>50.389999000000003</v>
      </c>
      <c r="M200" s="10">
        <v>50.389999000000003</v>
      </c>
      <c r="N200" s="10">
        <v>1</v>
      </c>
      <c r="O200" s="21">
        <v>1E-3</v>
      </c>
      <c r="P200" s="10">
        <f t="shared" si="19"/>
        <v>0.10610825079536523</v>
      </c>
      <c r="Q200" s="10">
        <f t="shared" si="20"/>
        <v>-9.6223494463941184E-2</v>
      </c>
      <c r="R200" s="10">
        <f t="shared" si="21"/>
        <v>0.5422517675414027</v>
      </c>
      <c r="S200" s="10">
        <f t="shared" si="22"/>
        <v>0.46167153575410563</v>
      </c>
      <c r="T200" s="27">
        <f t="shared" si="23"/>
        <v>4.0836897994688357</v>
      </c>
    </row>
    <row r="201" spans="1:20" x14ac:dyDescent="0.25">
      <c r="A201" s="20">
        <v>42495</v>
      </c>
      <c r="B201" s="10">
        <v>49.869999</v>
      </c>
      <c r="C201" s="10">
        <v>50.299999</v>
      </c>
      <c r="D201" s="10">
        <v>49.73</v>
      </c>
      <c r="E201" s="10">
        <v>49.939999</v>
      </c>
      <c r="F201" s="10">
        <v>48.660218</v>
      </c>
      <c r="G201" s="10">
        <f t="shared" si="24"/>
        <v>-8.9704580197011059E-3</v>
      </c>
      <c r="H201" s="10">
        <f t="shared" si="17"/>
        <v>1.2834554765499754E-2</v>
      </c>
      <c r="I201" s="10">
        <f t="shared" si="18"/>
        <v>0.20374224058650758</v>
      </c>
      <c r="J201" s="21">
        <v>1.2834554765499754E-2</v>
      </c>
      <c r="K201" s="21">
        <v>0.20374224058650758</v>
      </c>
      <c r="L201" s="10">
        <v>49.939999</v>
      </c>
      <c r="M201" s="10">
        <v>49.939999</v>
      </c>
      <c r="N201" s="10">
        <v>1</v>
      </c>
      <c r="O201" s="21">
        <v>1E-3</v>
      </c>
      <c r="P201" s="10">
        <f t="shared" si="19"/>
        <v>0.10677928267097835</v>
      </c>
      <c r="Q201" s="10">
        <f t="shared" si="20"/>
        <v>-9.6962957915529238E-2</v>
      </c>
      <c r="R201" s="10">
        <f t="shared" si="21"/>
        <v>0.54251795823655224</v>
      </c>
      <c r="S201" s="10">
        <f t="shared" si="22"/>
        <v>0.46137790554710106</v>
      </c>
      <c r="T201" s="27">
        <f t="shared" si="23"/>
        <v>4.0751638455459549</v>
      </c>
    </row>
    <row r="202" spans="1:20" x14ac:dyDescent="0.25">
      <c r="A202" s="20">
        <v>42494</v>
      </c>
      <c r="B202" s="10">
        <v>49.84</v>
      </c>
      <c r="C202" s="10">
        <v>50.060001</v>
      </c>
      <c r="D202" s="10">
        <v>49.459999000000003</v>
      </c>
      <c r="E202" s="10">
        <v>49.869999</v>
      </c>
      <c r="F202" s="10">
        <v>48.592011999999997</v>
      </c>
      <c r="G202" s="10">
        <f t="shared" si="24"/>
        <v>-1.402665321702656E-3</v>
      </c>
      <c r="H202" s="10">
        <f t="shared" si="17"/>
        <v>1.2793397336269722E-2</v>
      </c>
      <c r="I202" s="10">
        <f t="shared" si="18"/>
        <v>0.20308888665243516</v>
      </c>
      <c r="J202" s="21">
        <v>1.2793397336269722E-2</v>
      </c>
      <c r="K202" s="21">
        <v>0.20308888665243516</v>
      </c>
      <c r="L202" s="10">
        <v>49.869999</v>
      </c>
      <c r="M202" s="10">
        <v>49.869999</v>
      </c>
      <c r="N202" s="10">
        <v>1</v>
      </c>
      <c r="O202" s="21">
        <v>1E-3</v>
      </c>
      <c r="P202" s="10">
        <f t="shared" si="19"/>
        <v>0.10646839567281444</v>
      </c>
      <c r="Q202" s="10">
        <f t="shared" si="20"/>
        <v>-9.6620490979620721E-2</v>
      </c>
      <c r="R202" s="10">
        <f t="shared" si="21"/>
        <v>0.54239463527258791</v>
      </c>
      <c r="S202" s="10">
        <f t="shared" si="22"/>
        <v>0.46151389159051892</v>
      </c>
      <c r="T202" s="27">
        <f t="shared" si="23"/>
        <v>4.0565267998424765</v>
      </c>
    </row>
    <row r="203" spans="1:20" x14ac:dyDescent="0.25">
      <c r="A203" s="20">
        <v>42493</v>
      </c>
      <c r="B203" s="10">
        <v>50.34</v>
      </c>
      <c r="C203" s="10">
        <v>50.41</v>
      </c>
      <c r="D203" s="10">
        <v>49.599997999999999</v>
      </c>
      <c r="E203" s="10">
        <v>49.779998999999997</v>
      </c>
      <c r="F203" s="10">
        <v>48.504319000000002</v>
      </c>
      <c r="G203" s="10">
        <f t="shared" si="24"/>
        <v>-1.8063226548386787E-3</v>
      </c>
      <c r="H203" s="10">
        <f t="shared" si="17"/>
        <v>1.2321985514981848E-2</v>
      </c>
      <c r="I203" s="10">
        <f t="shared" si="18"/>
        <v>0.19560545598709272</v>
      </c>
      <c r="J203" s="21">
        <v>1.2321985514981848E-2</v>
      </c>
      <c r="K203" s="21">
        <v>0.19560545598709272</v>
      </c>
      <c r="L203" s="10">
        <v>49.779998999999997</v>
      </c>
      <c r="M203" s="10">
        <v>49.779998999999997</v>
      </c>
      <c r="N203" s="10">
        <v>1</v>
      </c>
      <c r="O203" s="21">
        <v>1E-3</v>
      </c>
      <c r="P203" s="10">
        <f t="shared" si="19"/>
        <v>0.10291505982986277</v>
      </c>
      <c r="Q203" s="10">
        <f t="shared" si="20"/>
        <v>-9.269039615722996E-2</v>
      </c>
      <c r="R203" s="10">
        <f t="shared" si="21"/>
        <v>0.54098480742379529</v>
      </c>
      <c r="S203" s="10">
        <f t="shared" si="22"/>
        <v>0.46307476346013454</v>
      </c>
      <c r="T203" s="27">
        <f t="shared" si="23"/>
        <v>3.9014022497733407</v>
      </c>
    </row>
    <row r="204" spans="1:20" x14ac:dyDescent="0.25">
      <c r="A204" s="20">
        <v>42492</v>
      </c>
      <c r="B204" s="10">
        <v>50</v>
      </c>
      <c r="C204" s="10">
        <v>50.75</v>
      </c>
      <c r="D204" s="10">
        <v>49.779998999999997</v>
      </c>
      <c r="E204" s="10">
        <v>50.610000999999997</v>
      </c>
      <c r="F204" s="10">
        <v>49.313049999999997</v>
      </c>
      <c r="G204" s="10">
        <f t="shared" si="24"/>
        <v>1.6535928133870507E-2</v>
      </c>
      <c r="H204" s="10">
        <f t="shared" si="17"/>
        <v>1.2853480394209657E-2</v>
      </c>
      <c r="I204" s="10">
        <f t="shared" si="18"/>
        <v>0.20404267562833928</v>
      </c>
      <c r="J204" s="21">
        <v>1.2853480394209657E-2</v>
      </c>
      <c r="K204" s="21">
        <v>0.20404267562833928</v>
      </c>
      <c r="L204" s="10">
        <v>50.610000999999997</v>
      </c>
      <c r="M204" s="10">
        <v>50.610000999999997</v>
      </c>
      <c r="N204" s="10">
        <v>1</v>
      </c>
      <c r="O204" s="21">
        <v>1E-3</v>
      </c>
      <c r="P204" s="10">
        <f t="shared" si="19"/>
        <v>0.10692227335091728</v>
      </c>
      <c r="Q204" s="10">
        <f t="shared" si="20"/>
        <v>-9.7120402277421997E-2</v>
      </c>
      <c r="R204" s="10">
        <f t="shared" si="21"/>
        <v>0.54257467854807251</v>
      </c>
      <c r="S204" s="10">
        <f t="shared" si="22"/>
        <v>0.46131538938856115</v>
      </c>
      <c r="T204" s="27">
        <f t="shared" si="23"/>
        <v>4.1358682082444922</v>
      </c>
    </row>
    <row r="205" spans="1:20" x14ac:dyDescent="0.25">
      <c r="A205" s="20">
        <v>42489</v>
      </c>
      <c r="B205" s="10">
        <v>49.349997999999999</v>
      </c>
      <c r="C205" s="10">
        <v>50.25</v>
      </c>
      <c r="D205" s="10">
        <v>49.349997999999999</v>
      </c>
      <c r="E205" s="10">
        <v>49.869999</v>
      </c>
      <c r="F205" s="10">
        <v>48.592011999999997</v>
      </c>
      <c r="G205" s="10">
        <f t="shared" si="24"/>
        <v>-1.4729605479031861E-2</v>
      </c>
      <c r="H205" s="10">
        <f t="shared" si="17"/>
        <v>1.3088226540469513E-2</v>
      </c>
      <c r="I205" s="10">
        <f t="shared" si="18"/>
        <v>0.2077691551737455</v>
      </c>
      <c r="J205" s="21">
        <v>1.3088226540469513E-2</v>
      </c>
      <c r="K205" s="21">
        <v>0.2077691551737455</v>
      </c>
      <c r="L205" s="10">
        <v>49.869999</v>
      </c>
      <c r="M205" s="10">
        <v>49.869999</v>
      </c>
      <c r="N205" s="10">
        <v>1</v>
      </c>
      <c r="O205" s="21">
        <v>1E-3</v>
      </c>
      <c r="P205" s="10">
        <f t="shared" si="19"/>
        <v>0.10869761154835637</v>
      </c>
      <c r="Q205" s="10">
        <f t="shared" si="20"/>
        <v>-9.9071543625389127E-2</v>
      </c>
      <c r="R205" s="10">
        <f t="shared" si="21"/>
        <v>0.5432788318301478</v>
      </c>
      <c r="S205" s="10">
        <f t="shared" si="22"/>
        <v>0.46054073290294401</v>
      </c>
      <c r="T205" s="27">
        <f t="shared" si="23"/>
        <v>4.1491045968948406</v>
      </c>
    </row>
    <row r="206" spans="1:20" x14ac:dyDescent="0.25">
      <c r="A206" s="20">
        <v>42488</v>
      </c>
      <c r="B206" s="10">
        <v>50.619999</v>
      </c>
      <c r="C206" s="10">
        <v>50.77</v>
      </c>
      <c r="D206" s="10">
        <v>49.560001</v>
      </c>
      <c r="E206" s="10">
        <v>49.900002000000001</v>
      </c>
      <c r="F206" s="10">
        <v>48.621245999999999</v>
      </c>
      <c r="G206" s="10">
        <f t="shared" si="24"/>
        <v>6.0144333173698403E-4</v>
      </c>
      <c r="H206" s="10">
        <f t="shared" si="17"/>
        <v>1.2902124302900393E-2</v>
      </c>
      <c r="I206" s="10">
        <f t="shared" si="18"/>
        <v>0.20481487373950219</v>
      </c>
      <c r="J206" s="21">
        <v>1.2902124302900393E-2</v>
      </c>
      <c r="K206" s="21">
        <v>0.20481487373950219</v>
      </c>
      <c r="L206" s="10">
        <v>49.900002000000001</v>
      </c>
      <c r="M206" s="10">
        <v>49.900002000000001</v>
      </c>
      <c r="N206" s="10">
        <v>1</v>
      </c>
      <c r="O206" s="21">
        <v>1E-3</v>
      </c>
      <c r="P206" s="10">
        <f t="shared" si="19"/>
        <v>0.10728989477791977</v>
      </c>
      <c r="Q206" s="10">
        <f t="shared" si="20"/>
        <v>-9.7524978961582423E-2</v>
      </c>
      <c r="R206" s="10">
        <f t="shared" si="21"/>
        <v>0.54272049946643786</v>
      </c>
      <c r="S206" s="10">
        <f t="shared" si="22"/>
        <v>0.46115474921721195</v>
      </c>
      <c r="T206" s="27">
        <f t="shared" si="23"/>
        <v>4.0931312214989788</v>
      </c>
    </row>
    <row r="207" spans="1:20" x14ac:dyDescent="0.25">
      <c r="A207" s="20">
        <v>42487</v>
      </c>
      <c r="B207" s="10">
        <v>51.48</v>
      </c>
      <c r="C207" s="10">
        <v>51.5</v>
      </c>
      <c r="D207" s="10">
        <v>50.549999</v>
      </c>
      <c r="E207" s="10">
        <v>50.939999</v>
      </c>
      <c r="F207" s="10">
        <v>49.634591999999998</v>
      </c>
      <c r="G207" s="10">
        <f t="shared" si="24"/>
        <v>2.0627407082739871E-2</v>
      </c>
      <c r="H207" s="10">
        <f t="shared" si="17"/>
        <v>1.3742669907887514E-2</v>
      </c>
      <c r="I207" s="10">
        <f t="shared" si="18"/>
        <v>0.21815812155792774</v>
      </c>
      <c r="J207" s="21">
        <v>1.3742669907887514E-2</v>
      </c>
      <c r="K207" s="21">
        <v>0.21815812155792774</v>
      </c>
      <c r="L207" s="10">
        <v>50.939999</v>
      </c>
      <c r="M207" s="10">
        <v>50.939999</v>
      </c>
      <c r="N207" s="10">
        <v>1</v>
      </c>
      <c r="O207" s="21">
        <v>1E-3</v>
      </c>
      <c r="P207" s="10">
        <f t="shared" si="19"/>
        <v>0.11366289196002981</v>
      </c>
      <c r="Q207" s="10">
        <f t="shared" si="20"/>
        <v>-0.10449522959789793</v>
      </c>
      <c r="R207" s="10">
        <f t="shared" si="21"/>
        <v>0.5452474851236685</v>
      </c>
      <c r="S207" s="10">
        <f t="shared" si="22"/>
        <v>0.45838817689279826</v>
      </c>
      <c r="T207" s="27">
        <f t="shared" si="23"/>
        <v>4.4479516964378583</v>
      </c>
    </row>
    <row r="208" spans="1:20" x14ac:dyDescent="0.25">
      <c r="A208" s="20">
        <v>42486</v>
      </c>
      <c r="B208" s="10">
        <v>52.259998000000003</v>
      </c>
      <c r="C208" s="10">
        <v>52.349997999999999</v>
      </c>
      <c r="D208" s="10">
        <v>51.09</v>
      </c>
      <c r="E208" s="10">
        <v>51.439999</v>
      </c>
      <c r="F208" s="10">
        <v>50.121778999999997</v>
      </c>
      <c r="G208" s="10">
        <f t="shared" si="24"/>
        <v>9.7676105688670432E-3</v>
      </c>
      <c r="H208" s="10">
        <f t="shared" si="17"/>
        <v>1.3894443724351618E-2</v>
      </c>
      <c r="I208" s="10">
        <f t="shared" si="18"/>
        <v>0.22056745620129881</v>
      </c>
      <c r="J208" s="21">
        <v>1.3894443724351618E-2</v>
      </c>
      <c r="K208" s="21">
        <v>0.22056745620129881</v>
      </c>
      <c r="L208" s="10">
        <v>51.439999</v>
      </c>
      <c r="M208" s="10">
        <v>51.439999</v>
      </c>
      <c r="N208" s="10">
        <v>1</v>
      </c>
      <c r="O208" s="21">
        <v>1E-3</v>
      </c>
      <c r="P208" s="10">
        <f t="shared" si="19"/>
        <v>0.11481748850765777</v>
      </c>
      <c r="Q208" s="10">
        <f t="shared" si="20"/>
        <v>-0.10574996769364103</v>
      </c>
      <c r="R208" s="10">
        <f t="shared" si="21"/>
        <v>0.54570510654620907</v>
      </c>
      <c r="S208" s="10">
        <f t="shared" si="22"/>
        <v>0.45789036704982522</v>
      </c>
      <c r="T208" s="27">
        <f t="shared" si="23"/>
        <v>4.5407322188870509</v>
      </c>
    </row>
    <row r="209" spans="1:20" x14ac:dyDescent="0.25">
      <c r="A209" s="20">
        <v>42485</v>
      </c>
      <c r="B209" s="10">
        <v>51.779998999999997</v>
      </c>
      <c r="C209" s="10">
        <v>52.130001</v>
      </c>
      <c r="D209" s="10">
        <v>51.630001</v>
      </c>
      <c r="E209" s="10">
        <v>52.110000999999997</v>
      </c>
      <c r="F209" s="10">
        <v>50.774611</v>
      </c>
      <c r="G209" s="10">
        <f t="shared" si="24"/>
        <v>1.2940827622058285E-2</v>
      </c>
      <c r="H209" s="10">
        <f t="shared" si="17"/>
        <v>1.4013445557282036E-2</v>
      </c>
      <c r="I209" s="10">
        <f t="shared" si="18"/>
        <v>0.22245655173426726</v>
      </c>
      <c r="J209" s="21">
        <v>1.4013445557282036E-2</v>
      </c>
      <c r="K209" s="21">
        <v>0.22245655173426726</v>
      </c>
      <c r="L209" s="10">
        <v>52.110000999999997</v>
      </c>
      <c r="M209" s="10">
        <v>52.110000999999997</v>
      </c>
      <c r="N209" s="10">
        <v>1</v>
      </c>
      <c r="O209" s="21">
        <v>1E-3</v>
      </c>
      <c r="P209" s="10">
        <f t="shared" si="19"/>
        <v>0.11572353569294688</v>
      </c>
      <c r="Q209" s="10">
        <f t="shared" si="20"/>
        <v>-0.10673301604132038</v>
      </c>
      <c r="R209" s="10">
        <f t="shared" si="21"/>
        <v>0.54606417360816373</v>
      </c>
      <c r="S209" s="10">
        <f t="shared" si="22"/>
        <v>0.45750039459716346</v>
      </c>
      <c r="T209" s="27">
        <f t="shared" si="23"/>
        <v>4.6388870426463491</v>
      </c>
    </row>
    <row r="210" spans="1:20" x14ac:dyDescent="0.25">
      <c r="A210" s="20">
        <v>42482</v>
      </c>
      <c r="B210" s="10">
        <v>51.91</v>
      </c>
      <c r="C210" s="10">
        <v>52.43</v>
      </c>
      <c r="D210" s="10">
        <v>50.77</v>
      </c>
      <c r="E210" s="10">
        <v>51.779998999999997</v>
      </c>
      <c r="F210" s="10">
        <v>50.453066</v>
      </c>
      <c r="G210" s="10">
        <f t="shared" si="24"/>
        <v>-6.3529331003822197E-3</v>
      </c>
      <c r="H210" s="10">
        <f t="shared" si="17"/>
        <v>1.219342787501925E-2</v>
      </c>
      <c r="I210" s="10">
        <f t="shared" si="18"/>
        <v>0.19356466672022224</v>
      </c>
      <c r="J210" s="21">
        <v>1.219342787501925E-2</v>
      </c>
      <c r="K210" s="21">
        <v>0.19356466672022224</v>
      </c>
      <c r="L210" s="10">
        <v>51.779998999999997</v>
      </c>
      <c r="M210" s="10">
        <v>51.779998999999997</v>
      </c>
      <c r="N210" s="10">
        <v>1</v>
      </c>
      <c r="O210" s="21">
        <v>1E-3</v>
      </c>
      <c r="P210" s="10">
        <f t="shared" si="19"/>
        <v>0.10194856548782374</v>
      </c>
      <c r="Q210" s="10">
        <f t="shared" si="20"/>
        <v>-9.1616101232398495E-2</v>
      </c>
      <c r="R210" s="10">
        <f t="shared" si="21"/>
        <v>0.5406012494672312</v>
      </c>
      <c r="S210" s="10">
        <f t="shared" si="22"/>
        <v>0.46350152915983756</v>
      </c>
      <c r="T210" s="27">
        <f t="shared" si="23"/>
        <v>4.0162115530781755</v>
      </c>
    </row>
    <row r="211" spans="1:20" x14ac:dyDescent="0.25">
      <c r="A211" s="20">
        <v>42481</v>
      </c>
      <c r="B211" s="10">
        <v>55.799999</v>
      </c>
      <c r="C211" s="10">
        <v>56.23</v>
      </c>
      <c r="D211" s="10">
        <v>55.419998</v>
      </c>
      <c r="E211" s="10">
        <v>55.779998999999997</v>
      </c>
      <c r="F211" s="10">
        <v>54.350560000000002</v>
      </c>
      <c r="G211" s="10">
        <f t="shared" si="24"/>
        <v>7.4411409260854641E-2</v>
      </c>
      <c r="H211" s="10">
        <f t="shared" si="17"/>
        <v>1.9975995413836777E-2</v>
      </c>
      <c r="I211" s="10">
        <f t="shared" si="18"/>
        <v>0.31710909633587342</v>
      </c>
      <c r="J211" s="21">
        <v>1.9975995413836777E-2</v>
      </c>
      <c r="K211" s="21">
        <v>0.31710909633587342</v>
      </c>
      <c r="L211" s="10">
        <v>55.779998999999997</v>
      </c>
      <c r="M211" s="10">
        <v>55.779998999999997</v>
      </c>
      <c r="N211" s="10">
        <v>1</v>
      </c>
      <c r="O211" s="21">
        <v>1E-3</v>
      </c>
      <c r="P211" s="10">
        <f t="shared" si="19"/>
        <v>0.1617080370194228</v>
      </c>
      <c r="Q211" s="10">
        <f t="shared" si="20"/>
        <v>-0.15540105931645062</v>
      </c>
      <c r="R211" s="10">
        <f t="shared" si="21"/>
        <v>0.56423211238967941</v>
      </c>
      <c r="S211" s="10">
        <f t="shared" si="22"/>
        <v>0.43825257454866762</v>
      </c>
      <c r="T211" s="27">
        <f t="shared" si="23"/>
        <v>7.051572004171355</v>
      </c>
    </row>
    <row r="212" spans="1:20" x14ac:dyDescent="0.25">
      <c r="A212" s="20">
        <v>42480</v>
      </c>
      <c r="B212" s="10">
        <v>56.290000999999997</v>
      </c>
      <c r="C212" s="10">
        <v>56.5</v>
      </c>
      <c r="D212" s="10">
        <v>55.490001999999997</v>
      </c>
      <c r="E212" s="10">
        <v>55.59</v>
      </c>
      <c r="F212" s="10">
        <v>54.165430999999998</v>
      </c>
      <c r="G212" s="10">
        <f t="shared" si="24"/>
        <v>-3.4120353063918757E-3</v>
      </c>
      <c r="H212" s="10">
        <f t="shared" si="17"/>
        <v>1.991658067741351E-2</v>
      </c>
      <c r="I212" s="10">
        <f t="shared" si="18"/>
        <v>0.31616591663514293</v>
      </c>
      <c r="J212" s="21">
        <v>1.991658067741351E-2</v>
      </c>
      <c r="K212" s="21">
        <v>0.31616591663514293</v>
      </c>
      <c r="L212" s="10">
        <v>55.59</v>
      </c>
      <c r="M212" s="10">
        <v>55.59</v>
      </c>
      <c r="N212" s="10">
        <v>1</v>
      </c>
      <c r="O212" s="21">
        <v>1E-3</v>
      </c>
      <c r="P212" s="10">
        <f t="shared" si="19"/>
        <v>0.16124585459254853</v>
      </c>
      <c r="Q212" s="10">
        <f t="shared" si="20"/>
        <v>-0.1549200620425944</v>
      </c>
      <c r="R212" s="10">
        <f t="shared" si="21"/>
        <v>0.56405011656734239</v>
      </c>
      <c r="S212" s="10">
        <f t="shared" si="22"/>
        <v>0.43844216868446867</v>
      </c>
      <c r="T212" s="27">
        <f t="shared" si="23"/>
        <v>7.0069066405271947</v>
      </c>
    </row>
    <row r="213" spans="1:20" x14ac:dyDescent="0.25">
      <c r="A213" s="20">
        <v>42479</v>
      </c>
      <c r="B213" s="10">
        <v>56.630001</v>
      </c>
      <c r="C213" s="10">
        <v>56.77</v>
      </c>
      <c r="D213" s="10">
        <v>55.68</v>
      </c>
      <c r="E213" s="10">
        <v>56.389999000000003</v>
      </c>
      <c r="F213" s="10">
        <v>54.944929000000002</v>
      </c>
      <c r="G213" s="10">
        <f t="shared" si="24"/>
        <v>1.4288491120071661E-2</v>
      </c>
      <c r="H213" s="10">
        <f t="shared" si="17"/>
        <v>1.9998794644042524E-2</v>
      </c>
      <c r="I213" s="10">
        <f t="shared" si="18"/>
        <v>0.31747102289512213</v>
      </c>
      <c r="J213" s="21">
        <v>1.9998794644042524E-2</v>
      </c>
      <c r="K213" s="21">
        <v>0.31747102289512213</v>
      </c>
      <c r="L213" s="10">
        <v>56.389999000000003</v>
      </c>
      <c r="M213" s="10">
        <v>56.389999000000003</v>
      </c>
      <c r="N213" s="10">
        <v>1</v>
      </c>
      <c r="O213" s="21">
        <v>1E-3</v>
      </c>
      <c r="P213" s="10">
        <f t="shared" si="19"/>
        <v>0.16188540522646622</v>
      </c>
      <c r="Q213" s="10">
        <f t="shared" si="20"/>
        <v>-0.15558561766865592</v>
      </c>
      <c r="R213" s="10">
        <f t="shared" si="21"/>
        <v>0.56430195192189991</v>
      </c>
      <c r="S213" s="10">
        <f t="shared" si="22"/>
        <v>0.43817983115728343</v>
      </c>
      <c r="T213" s="27">
        <f t="shared" si="23"/>
        <v>7.1367228736723938</v>
      </c>
    </row>
    <row r="214" spans="1:20" x14ac:dyDescent="0.25">
      <c r="A214" s="20">
        <v>42478</v>
      </c>
      <c r="B214" s="10">
        <v>55.490001999999997</v>
      </c>
      <c r="C214" s="10">
        <v>56.59</v>
      </c>
      <c r="D214" s="10">
        <v>55.209999000000003</v>
      </c>
      <c r="E214" s="10">
        <v>56.459999000000003</v>
      </c>
      <c r="F214" s="10">
        <v>55.013134999999998</v>
      </c>
      <c r="G214" s="10">
        <f t="shared" si="24"/>
        <v>1.2405850282390771E-3</v>
      </c>
      <c r="H214" s="10">
        <f t="shared" si="17"/>
        <v>1.9864521893468923E-2</v>
      </c>
      <c r="I214" s="10">
        <f t="shared" si="18"/>
        <v>0.31533950905990005</v>
      </c>
      <c r="J214" s="21">
        <v>1.9864521893468923E-2</v>
      </c>
      <c r="K214" s="21">
        <v>0.31533950905990005</v>
      </c>
      <c r="L214" s="10">
        <v>56.459999000000003</v>
      </c>
      <c r="M214" s="10">
        <v>56.459999000000003</v>
      </c>
      <c r="N214" s="10">
        <v>1</v>
      </c>
      <c r="O214" s="21">
        <v>1E-3</v>
      </c>
      <c r="P214" s="10">
        <f t="shared" si="19"/>
        <v>0.16084093978035277</v>
      </c>
      <c r="Q214" s="10">
        <f t="shared" si="20"/>
        <v>-0.15449856927954728</v>
      </c>
      <c r="R214" s="10">
        <f t="shared" si="21"/>
        <v>0.56389066014400568</v>
      </c>
      <c r="S214" s="10">
        <f t="shared" si="22"/>
        <v>0.43860831961264624</v>
      </c>
      <c r="T214" s="27">
        <f t="shared" si="23"/>
        <v>7.0981922686185648</v>
      </c>
    </row>
    <row r="215" spans="1:20" x14ac:dyDescent="0.25">
      <c r="A215" s="20">
        <v>42475</v>
      </c>
      <c r="B215" s="10">
        <v>55.299999</v>
      </c>
      <c r="C215" s="10">
        <v>55.919998</v>
      </c>
      <c r="D215" s="10">
        <v>55.110000999999997</v>
      </c>
      <c r="E215" s="10">
        <v>55.650002000000001</v>
      </c>
      <c r="F215" s="10">
        <v>54.223894000000001</v>
      </c>
      <c r="G215" s="10">
        <f t="shared" si="24"/>
        <v>-1.4450291453231814E-2</v>
      </c>
      <c r="H215" s="10">
        <f t="shared" si="17"/>
        <v>1.9729408526107148E-2</v>
      </c>
      <c r="I215" s="10">
        <f t="shared" si="18"/>
        <v>0.31319465084686138</v>
      </c>
      <c r="J215" s="21">
        <v>1.9729408526107148E-2</v>
      </c>
      <c r="K215" s="21">
        <v>0.31319465084686138</v>
      </c>
      <c r="L215" s="10">
        <v>55.650002000000001</v>
      </c>
      <c r="M215" s="10">
        <v>55.650002000000001</v>
      </c>
      <c r="N215" s="10">
        <v>1</v>
      </c>
      <c r="O215" s="21">
        <v>1E-3</v>
      </c>
      <c r="P215" s="10">
        <f t="shared" si="19"/>
        <v>0.15979022797555301</v>
      </c>
      <c r="Q215" s="10">
        <f t="shared" si="20"/>
        <v>-0.15340442287130837</v>
      </c>
      <c r="R215" s="10">
        <f t="shared" si="21"/>
        <v>0.56347683894189926</v>
      </c>
      <c r="S215" s="10">
        <f t="shared" si="22"/>
        <v>0.43903967861216819</v>
      </c>
      <c r="T215" s="27">
        <f t="shared" si="23"/>
        <v>6.9493485680082792</v>
      </c>
    </row>
    <row r="216" spans="1:20" x14ac:dyDescent="0.25">
      <c r="A216" s="20">
        <v>42474</v>
      </c>
      <c r="B216" s="10">
        <v>55.220001000000003</v>
      </c>
      <c r="C216" s="10">
        <v>55.580002</v>
      </c>
      <c r="D216" s="10">
        <v>55.07</v>
      </c>
      <c r="E216" s="10">
        <v>55.360000999999997</v>
      </c>
      <c r="F216" s="10">
        <v>53.941324999999999</v>
      </c>
      <c r="G216" s="10">
        <f t="shared" si="24"/>
        <v>-5.2247842874593555E-3</v>
      </c>
      <c r="H216" s="10">
        <f t="shared" ref="H216:H253" si="25">_xlfn.STDEV.S(G196:G216)</f>
        <v>1.9406608973351957E-2</v>
      </c>
      <c r="I216" s="10">
        <f t="shared" ref="I216:I253" si="26">H216*SQRT(252)</f>
        <v>0.30807036680738276</v>
      </c>
      <c r="J216" s="21">
        <v>1.9406608973351957E-2</v>
      </c>
      <c r="K216" s="21">
        <v>0.30807036680738276</v>
      </c>
      <c r="L216" s="10">
        <v>55.360000999999997</v>
      </c>
      <c r="M216" s="10">
        <v>55.360000999999997</v>
      </c>
      <c r="N216" s="10">
        <v>1</v>
      </c>
      <c r="O216" s="21">
        <v>1E-3</v>
      </c>
      <c r="P216" s="10">
        <f t="shared" ref="P216:P253" si="27">(LN(L216/M216)+(O216+(K216*K216)/2)*N216)/(K216*SQRT(N216))</f>
        <v>0.15728119505474134</v>
      </c>
      <c r="Q216" s="10">
        <f t="shared" ref="Q216:Q253" si="28">P216-K216*SQRT(N216)</f>
        <v>-0.15078917175264142</v>
      </c>
      <c r="R216" s="10">
        <f t="shared" ref="R216:R253" si="29">_xlfn.NORM.S.DIST(P216, TRUE)</f>
        <v>0.5624883800132886</v>
      </c>
      <c r="S216" s="10">
        <f t="shared" ref="S216:S253" si="30">_xlfn.NORM.S.DIST(Q216, TRUE)</f>
        <v>0.44007101414228245</v>
      </c>
      <c r="T216" s="27">
        <f t="shared" ref="T216:T253" si="31">L216*R216-M216*EXP(-N216*O216)*S216</f>
        <v>6.8013756517127391</v>
      </c>
    </row>
    <row r="217" spans="1:20" x14ac:dyDescent="0.25">
      <c r="A217" s="20">
        <v>42473</v>
      </c>
      <c r="B217" s="10">
        <v>55.119999</v>
      </c>
      <c r="C217" s="10">
        <v>55.439999</v>
      </c>
      <c r="D217" s="10">
        <v>54.889999000000003</v>
      </c>
      <c r="E217" s="10">
        <v>55.349997999999999</v>
      </c>
      <c r="F217" s="10">
        <v>53.931578999999999</v>
      </c>
      <c r="G217" s="10">
        <f t="shared" si="24"/>
        <v>-1.8070635204720022E-4</v>
      </c>
      <c r="H217" s="10">
        <f t="shared" si="25"/>
        <v>1.9396162683925817E-2</v>
      </c>
      <c r="I217" s="10">
        <f t="shared" si="26"/>
        <v>0.30790453710371291</v>
      </c>
      <c r="J217" s="21">
        <v>1.9396162683925817E-2</v>
      </c>
      <c r="K217" s="21">
        <v>0.30790453710371291</v>
      </c>
      <c r="L217" s="10">
        <v>55.349997999999999</v>
      </c>
      <c r="M217" s="10">
        <v>55.349997999999999</v>
      </c>
      <c r="N217" s="10">
        <v>1</v>
      </c>
      <c r="O217" s="21">
        <v>1E-3</v>
      </c>
      <c r="P217" s="10">
        <f t="shared" si="27"/>
        <v>0.15720002842381692</v>
      </c>
      <c r="Q217" s="10">
        <f t="shared" si="28"/>
        <v>-0.15070450867989599</v>
      </c>
      <c r="R217" s="10">
        <f t="shared" si="29"/>
        <v>0.56245639704964046</v>
      </c>
      <c r="S217" s="10">
        <f t="shared" si="30"/>
        <v>0.44010440822403174</v>
      </c>
      <c r="T217" s="27">
        <f t="shared" si="31"/>
        <v>6.7965299390783471</v>
      </c>
    </row>
    <row r="218" spans="1:20" x14ac:dyDescent="0.25">
      <c r="A218" s="20">
        <v>42472</v>
      </c>
      <c r="B218" s="10">
        <v>54.369999</v>
      </c>
      <c r="C218" s="10">
        <v>54.779998999999997</v>
      </c>
      <c r="D218" s="10">
        <v>53.759998000000003</v>
      </c>
      <c r="E218" s="10">
        <v>54.650002000000001</v>
      </c>
      <c r="F218" s="10">
        <v>53.249521000000001</v>
      </c>
      <c r="G218" s="10">
        <f t="shared" si="24"/>
        <v>-1.2727371801880326E-2</v>
      </c>
      <c r="H218" s="10">
        <f t="shared" si="25"/>
        <v>1.9533042373259115E-2</v>
      </c>
      <c r="I218" s="10">
        <f t="shared" si="26"/>
        <v>0.31007743480878303</v>
      </c>
      <c r="J218" s="21">
        <v>1.9533042373259115E-2</v>
      </c>
      <c r="K218" s="21">
        <v>0.31007743480878303</v>
      </c>
      <c r="L218" s="10">
        <v>54.650002000000001</v>
      </c>
      <c r="M218" s="10">
        <v>54.650002000000001</v>
      </c>
      <c r="N218" s="10">
        <v>1</v>
      </c>
      <c r="O218" s="21">
        <v>1E-3</v>
      </c>
      <c r="P218" s="10">
        <f t="shared" si="27"/>
        <v>0.15826371828398367</v>
      </c>
      <c r="Q218" s="10">
        <f t="shared" si="28"/>
        <v>-0.15181371652479936</v>
      </c>
      <c r="R218" s="10">
        <f t="shared" si="29"/>
        <v>0.56287550180082135</v>
      </c>
      <c r="S218" s="10">
        <f t="shared" si="30"/>
        <v>0.43966693165694182</v>
      </c>
      <c r="T218" s="27">
        <f t="shared" si="31"/>
        <v>6.757364393578829</v>
      </c>
    </row>
    <row r="219" spans="1:20" x14ac:dyDescent="0.25">
      <c r="A219" s="20">
        <v>42471</v>
      </c>
      <c r="B219" s="10">
        <v>54.490001999999997</v>
      </c>
      <c r="C219" s="10">
        <v>55.150002000000001</v>
      </c>
      <c r="D219" s="10">
        <v>54.299999</v>
      </c>
      <c r="E219" s="10">
        <v>54.310001</v>
      </c>
      <c r="F219" s="10">
        <v>52.918233999999998</v>
      </c>
      <c r="G219" s="10">
        <f t="shared" si="24"/>
        <v>-6.2408607595012345E-3</v>
      </c>
      <c r="H219" s="10">
        <f t="shared" si="25"/>
        <v>1.9627230504612535E-2</v>
      </c>
      <c r="I219" s="10">
        <f t="shared" si="26"/>
        <v>0.31157262504087324</v>
      </c>
      <c r="J219" s="21">
        <v>1.9627230504612535E-2</v>
      </c>
      <c r="K219" s="21">
        <v>0.31157262504087324</v>
      </c>
      <c r="L219" s="10">
        <v>54.310001</v>
      </c>
      <c r="M219" s="10">
        <v>54.310001</v>
      </c>
      <c r="N219" s="10">
        <v>1</v>
      </c>
      <c r="O219" s="21">
        <v>1E-3</v>
      </c>
      <c r="P219" s="10">
        <f t="shared" si="27"/>
        <v>0.15899583710517451</v>
      </c>
      <c r="Q219" s="10">
        <f t="shared" si="28"/>
        <v>-0.15257678793569873</v>
      </c>
      <c r="R219" s="10">
        <f t="shared" si="29"/>
        <v>0.56316392318971809</v>
      </c>
      <c r="S219" s="10">
        <f t="shared" si="30"/>
        <v>0.43936601559410082</v>
      </c>
      <c r="T219" s="27">
        <f t="shared" si="31"/>
        <v>6.747314527053792</v>
      </c>
    </row>
    <row r="220" spans="1:20" x14ac:dyDescent="0.25">
      <c r="A220" s="20">
        <v>42468</v>
      </c>
      <c r="B220" s="10">
        <v>54.669998</v>
      </c>
      <c r="C220" s="10">
        <v>55.279998999999997</v>
      </c>
      <c r="D220" s="10">
        <v>54.32</v>
      </c>
      <c r="E220" s="10">
        <v>54.419998</v>
      </c>
      <c r="F220" s="10">
        <v>53.025412000000003</v>
      </c>
      <c r="G220" s="10">
        <f t="shared" si="24"/>
        <v>2.0233061443361016E-3</v>
      </c>
      <c r="H220" s="10">
        <f t="shared" si="25"/>
        <v>1.898793808090268E-2</v>
      </c>
      <c r="I220" s="10">
        <f t="shared" si="26"/>
        <v>0.30142417243176922</v>
      </c>
      <c r="J220" s="21">
        <v>1.898793808090268E-2</v>
      </c>
      <c r="K220" s="21">
        <v>0.30142417243176922</v>
      </c>
      <c r="L220" s="10">
        <v>54.419998</v>
      </c>
      <c r="M220" s="10">
        <v>54.419998</v>
      </c>
      <c r="N220" s="10">
        <v>1</v>
      </c>
      <c r="O220" s="21">
        <v>1E-3</v>
      </c>
      <c r="P220" s="10">
        <f t="shared" si="27"/>
        <v>0.15402967017715885</v>
      </c>
      <c r="Q220" s="10">
        <f t="shared" si="28"/>
        <v>-0.14739450225461037</v>
      </c>
      <c r="R220" s="10">
        <f t="shared" si="29"/>
        <v>0.56120682933833566</v>
      </c>
      <c r="S220" s="10">
        <f t="shared" si="30"/>
        <v>0.44141032234768801</v>
      </c>
      <c r="T220" s="27">
        <f t="shared" si="31"/>
        <v>6.5433352129255304</v>
      </c>
    </row>
    <row r="221" spans="1:20" x14ac:dyDescent="0.25">
      <c r="A221" s="20">
        <v>42467</v>
      </c>
      <c r="B221" s="10">
        <v>54.869999</v>
      </c>
      <c r="C221" s="10">
        <v>54.91</v>
      </c>
      <c r="D221" s="10">
        <v>54.23</v>
      </c>
      <c r="E221" s="10">
        <v>54.459999000000003</v>
      </c>
      <c r="F221" s="10">
        <v>53.064387000000004</v>
      </c>
      <c r="G221" s="10">
        <f t="shared" si="24"/>
        <v>7.347722796077306E-4</v>
      </c>
      <c r="H221" s="10">
        <f t="shared" si="25"/>
        <v>1.8992096078804106E-2</v>
      </c>
      <c r="I221" s="10">
        <f t="shared" si="26"/>
        <v>0.30149017860216382</v>
      </c>
      <c r="J221" s="21">
        <v>1.8992096078804106E-2</v>
      </c>
      <c r="K221" s="21">
        <v>0.30149017860216382</v>
      </c>
      <c r="L221" s="10">
        <v>54.459999000000003</v>
      </c>
      <c r="M221" s="10">
        <v>54.459999000000003</v>
      </c>
      <c r="N221" s="10">
        <v>1</v>
      </c>
      <c r="O221" s="21">
        <v>1E-3</v>
      </c>
      <c r="P221" s="10">
        <f t="shared" si="27"/>
        <v>0.15406194693351435</v>
      </c>
      <c r="Q221" s="10">
        <f t="shared" si="28"/>
        <v>-0.14742823166864946</v>
      </c>
      <c r="R221" s="10">
        <f t="shared" si="29"/>
        <v>0.56121955402279078</v>
      </c>
      <c r="S221" s="10">
        <f t="shared" si="30"/>
        <v>0.44139701166812051</v>
      </c>
      <c r="T221" s="27">
        <f t="shared" si="31"/>
        <v>6.5495620023918555</v>
      </c>
    </row>
    <row r="222" spans="1:20" x14ac:dyDescent="0.25">
      <c r="A222" s="20">
        <v>42466</v>
      </c>
      <c r="B222" s="10">
        <v>54.360000999999997</v>
      </c>
      <c r="C222" s="10">
        <v>55.200001</v>
      </c>
      <c r="D222" s="10">
        <v>54.209999000000003</v>
      </c>
      <c r="E222" s="10">
        <v>55.119999</v>
      </c>
      <c r="F222" s="10">
        <v>53.707473999999998</v>
      </c>
      <c r="G222" s="10">
        <f t="shared" si="24"/>
        <v>1.2046139679654953E-2</v>
      </c>
      <c r="H222" s="10">
        <f t="shared" si="25"/>
        <v>1.8844271213508016E-2</v>
      </c>
      <c r="I222" s="10">
        <f t="shared" si="26"/>
        <v>0.29914353161517337</v>
      </c>
      <c r="J222" s="21">
        <v>1.8844271213508016E-2</v>
      </c>
      <c r="K222" s="21">
        <v>0.29914353161517337</v>
      </c>
      <c r="L222" s="10">
        <v>55.119999</v>
      </c>
      <c r="M222" s="10">
        <v>55.119999</v>
      </c>
      <c r="N222" s="10">
        <v>1</v>
      </c>
      <c r="O222" s="21">
        <v>1E-3</v>
      </c>
      <c r="P222" s="10">
        <f t="shared" si="27"/>
        <v>0.15291464270216862</v>
      </c>
      <c r="Q222" s="10">
        <f t="shared" si="28"/>
        <v>-0.14622888891300476</v>
      </c>
      <c r="R222" s="10">
        <f t="shared" si="29"/>
        <v>0.56076720574563721</v>
      </c>
      <c r="S222" s="10">
        <f t="shared" si="30"/>
        <v>0.44187035031004457</v>
      </c>
      <c r="T222" s="27">
        <f t="shared" si="31"/>
        <v>6.5779382720918953</v>
      </c>
    </row>
    <row r="223" spans="1:20" x14ac:dyDescent="0.25">
      <c r="A223" s="20">
        <v>42465</v>
      </c>
      <c r="B223" s="10">
        <v>55.189999</v>
      </c>
      <c r="C223" s="10">
        <v>55.299999</v>
      </c>
      <c r="D223" s="10">
        <v>54.459999000000003</v>
      </c>
      <c r="E223" s="10">
        <v>54.560001</v>
      </c>
      <c r="F223" s="10">
        <v>53.161827000000002</v>
      </c>
      <c r="G223" s="10">
        <f t="shared" si="24"/>
        <v>-1.0211576699515607E-2</v>
      </c>
      <c r="H223" s="10">
        <f t="shared" si="25"/>
        <v>1.9083422851423622E-2</v>
      </c>
      <c r="I223" s="10">
        <f t="shared" si="26"/>
        <v>0.30293994617252412</v>
      </c>
      <c r="J223" s="21">
        <v>1.9083422851423622E-2</v>
      </c>
      <c r="K223" s="21">
        <v>0.30293994617252412</v>
      </c>
      <c r="L223" s="10">
        <v>54.560001</v>
      </c>
      <c r="M223" s="10">
        <v>54.560001</v>
      </c>
      <c r="N223" s="10">
        <v>1</v>
      </c>
      <c r="O223" s="21">
        <v>1E-3</v>
      </c>
      <c r="P223" s="10">
        <f t="shared" si="27"/>
        <v>0.15477095736593346</v>
      </c>
      <c r="Q223" s="10">
        <f t="shared" si="28"/>
        <v>-0.14816898880659066</v>
      </c>
      <c r="R223" s="10">
        <f t="shared" si="29"/>
        <v>0.5614990560279598</v>
      </c>
      <c r="S223" s="10">
        <f t="shared" si="30"/>
        <v>0.44110470249553607</v>
      </c>
      <c r="T223" s="27">
        <f t="shared" si="31"/>
        <v>6.5927706928062584</v>
      </c>
    </row>
    <row r="224" spans="1:20" x14ac:dyDescent="0.25">
      <c r="A224" s="20">
        <v>42464</v>
      </c>
      <c r="B224" s="10">
        <v>55.43</v>
      </c>
      <c r="C224" s="10">
        <v>55.66</v>
      </c>
      <c r="D224" s="10">
        <v>55</v>
      </c>
      <c r="E224" s="10">
        <v>55.43</v>
      </c>
      <c r="F224" s="10">
        <v>54.009531000000003</v>
      </c>
      <c r="G224" s="10">
        <f t="shared" si="24"/>
        <v>1.5819931568061101E-2</v>
      </c>
      <c r="H224" s="10">
        <f t="shared" si="25"/>
        <v>1.9189672132534804E-2</v>
      </c>
      <c r="I224" s="10">
        <f t="shared" si="26"/>
        <v>0.30462660122132157</v>
      </c>
      <c r="J224" s="21">
        <v>1.9189672132534804E-2</v>
      </c>
      <c r="K224" s="21">
        <v>0.30462660122132157</v>
      </c>
      <c r="L224" s="10">
        <v>55.43</v>
      </c>
      <c r="M224" s="10">
        <v>55.43</v>
      </c>
      <c r="N224" s="10">
        <v>1</v>
      </c>
      <c r="O224" s="21">
        <v>1E-3</v>
      </c>
      <c r="P224" s="10">
        <f t="shared" si="27"/>
        <v>0.15559600801700926</v>
      </c>
      <c r="Q224" s="10">
        <f t="shared" si="28"/>
        <v>-0.14903059320431231</v>
      </c>
      <c r="R224" s="10">
        <f t="shared" si="29"/>
        <v>0.56182426412049502</v>
      </c>
      <c r="S224" s="10">
        <f t="shared" si="30"/>
        <v>0.44076474631872659</v>
      </c>
      <c r="T224" s="27">
        <f t="shared" si="31"/>
        <v>6.7347484499164416</v>
      </c>
    </row>
    <row r="225" spans="1:20" x14ac:dyDescent="0.25">
      <c r="A225" s="20">
        <v>42461</v>
      </c>
      <c r="B225" s="10">
        <v>55.049999</v>
      </c>
      <c r="C225" s="10">
        <v>55.610000999999997</v>
      </c>
      <c r="D225" s="10">
        <v>54.57</v>
      </c>
      <c r="E225" s="10">
        <v>55.57</v>
      </c>
      <c r="F225" s="10">
        <v>54.145943000000003</v>
      </c>
      <c r="G225" s="10">
        <f t="shared" si="24"/>
        <v>2.5225238601165956E-3</v>
      </c>
      <c r="H225" s="10">
        <f t="shared" si="25"/>
        <v>1.9015685828227723E-2</v>
      </c>
      <c r="I225" s="10">
        <f t="shared" si="26"/>
        <v>0.30186465426495512</v>
      </c>
      <c r="J225" s="21">
        <v>1.9015685828227723E-2</v>
      </c>
      <c r="K225" s="21">
        <v>0.30186465426495512</v>
      </c>
      <c r="L225" s="10">
        <v>55.57</v>
      </c>
      <c r="M225" s="10">
        <v>55.57</v>
      </c>
      <c r="N225" s="10">
        <v>1</v>
      </c>
      <c r="O225" s="21">
        <v>1E-3</v>
      </c>
      <c r="P225" s="10">
        <f t="shared" si="27"/>
        <v>0.15424507006501803</v>
      </c>
      <c r="Q225" s="10">
        <f t="shared" si="28"/>
        <v>-0.14761958419993709</v>
      </c>
      <c r="R225" s="10">
        <f t="shared" si="29"/>
        <v>0.5612917466980224</v>
      </c>
      <c r="S225" s="10">
        <f t="shared" si="30"/>
        <v>0.44132149923997133</v>
      </c>
      <c r="T225" s="27">
        <f t="shared" si="31"/>
        <v>6.6912586289251585</v>
      </c>
    </row>
    <row r="226" spans="1:20" x14ac:dyDescent="0.25">
      <c r="A226" s="20">
        <v>42460</v>
      </c>
      <c r="B226" s="10">
        <v>54.950001</v>
      </c>
      <c r="C226" s="10">
        <v>55.59</v>
      </c>
      <c r="D226" s="10">
        <v>54.860000999999997</v>
      </c>
      <c r="E226" s="10">
        <v>55.23</v>
      </c>
      <c r="F226" s="10">
        <v>53.814655999999999</v>
      </c>
      <c r="G226" s="10">
        <f t="shared" si="24"/>
        <v>-6.1372033787337561E-3</v>
      </c>
      <c r="H226" s="10">
        <f t="shared" si="25"/>
        <v>1.8671644059461447E-2</v>
      </c>
      <c r="I226" s="10">
        <f t="shared" si="26"/>
        <v>0.29640316050030902</v>
      </c>
      <c r="J226" s="21">
        <v>1.8671644059461447E-2</v>
      </c>
      <c r="K226" s="21">
        <v>0.29640316050030902</v>
      </c>
      <c r="L226" s="10">
        <v>55.23</v>
      </c>
      <c r="M226" s="10">
        <v>55.23</v>
      </c>
      <c r="N226" s="10">
        <v>1</v>
      </c>
      <c r="O226" s="21">
        <v>1E-3</v>
      </c>
      <c r="P226" s="10">
        <f t="shared" si="27"/>
        <v>0.15157536343894396</v>
      </c>
      <c r="Q226" s="10">
        <f t="shared" si="28"/>
        <v>-0.14482779706136506</v>
      </c>
      <c r="R226" s="10">
        <f t="shared" si="29"/>
        <v>0.56023906700883253</v>
      </c>
      <c r="S226" s="10">
        <f t="shared" si="30"/>
        <v>0.44242341736070134</v>
      </c>
      <c r="T226" s="27">
        <f t="shared" si="31"/>
        <v>6.5313811619559345</v>
      </c>
    </row>
    <row r="227" spans="1:20" x14ac:dyDescent="0.25">
      <c r="A227" s="20">
        <v>42459</v>
      </c>
      <c r="B227" s="10">
        <v>54.93</v>
      </c>
      <c r="C227" s="10">
        <v>55.639999000000003</v>
      </c>
      <c r="D227" s="10">
        <v>54.900002000000001</v>
      </c>
      <c r="E227" s="10">
        <v>55.049999</v>
      </c>
      <c r="F227" s="10">
        <v>53.639268000000001</v>
      </c>
      <c r="G227" s="10">
        <f t="shared" si="24"/>
        <v>-3.2644389097115489E-3</v>
      </c>
      <c r="H227" s="10">
        <f t="shared" si="25"/>
        <v>1.8734694014284081E-2</v>
      </c>
      <c r="I227" s="10">
        <f t="shared" si="26"/>
        <v>0.29740404750411625</v>
      </c>
      <c r="J227" s="21">
        <v>1.8734694014284081E-2</v>
      </c>
      <c r="K227" s="21">
        <v>0.29740404750411625</v>
      </c>
      <c r="L227" s="10">
        <v>55.049999</v>
      </c>
      <c r="M227" s="10">
        <v>55.049999</v>
      </c>
      <c r="N227" s="10">
        <v>1</v>
      </c>
      <c r="O227" s="21">
        <v>1E-3</v>
      </c>
      <c r="P227" s="10">
        <f t="shared" si="27"/>
        <v>0.15206445277208067</v>
      </c>
      <c r="Q227" s="10">
        <f t="shared" si="28"/>
        <v>-0.14533959473203559</v>
      </c>
      <c r="R227" s="10">
        <f t="shared" si="29"/>
        <v>0.56043194965884402</v>
      </c>
      <c r="S227" s="10">
        <f t="shared" si="30"/>
        <v>0.44222137726138461</v>
      </c>
      <c r="T227" s="27">
        <f t="shared" si="31"/>
        <v>6.5318240105587648</v>
      </c>
    </row>
    <row r="228" spans="1:20" x14ac:dyDescent="0.25">
      <c r="A228" s="20">
        <v>42458</v>
      </c>
      <c r="B228" s="10">
        <v>53.66</v>
      </c>
      <c r="C228" s="10">
        <v>54.860000999999997</v>
      </c>
      <c r="D228" s="10">
        <v>53.450001</v>
      </c>
      <c r="E228" s="10">
        <v>54.709999000000003</v>
      </c>
      <c r="F228" s="10">
        <v>53.307980999999998</v>
      </c>
      <c r="G228" s="10">
        <f t="shared" si="24"/>
        <v>-6.1953552058442137E-3</v>
      </c>
      <c r="H228" s="10">
        <f t="shared" si="25"/>
        <v>1.8505833543974313E-2</v>
      </c>
      <c r="I228" s="10">
        <f t="shared" si="26"/>
        <v>0.29377100016787872</v>
      </c>
      <c r="J228" s="21">
        <v>1.8505833543974313E-2</v>
      </c>
      <c r="K228" s="21">
        <v>0.29377100016787872</v>
      </c>
      <c r="L228" s="10">
        <v>54.709999000000003</v>
      </c>
      <c r="M228" s="10">
        <v>54.709999000000003</v>
      </c>
      <c r="N228" s="10">
        <v>1</v>
      </c>
      <c r="O228" s="21">
        <v>1E-3</v>
      </c>
      <c r="P228" s="10">
        <f t="shared" si="27"/>
        <v>0.15028951205050017</v>
      </c>
      <c r="Q228" s="10">
        <f t="shared" si="28"/>
        <v>-0.14348148811737854</v>
      </c>
      <c r="R228" s="10">
        <f t="shared" si="29"/>
        <v>0.5597318964088418</v>
      </c>
      <c r="S228" s="10">
        <f t="shared" si="30"/>
        <v>0.44295496515847482</v>
      </c>
      <c r="T228" s="27">
        <f t="shared" si="31"/>
        <v>6.413087744636659</v>
      </c>
    </row>
    <row r="229" spans="1:20" x14ac:dyDescent="0.25">
      <c r="A229" s="20">
        <v>42457</v>
      </c>
      <c r="B229" s="10">
        <v>54.209999000000003</v>
      </c>
      <c r="C229" s="10">
        <v>54.290000999999997</v>
      </c>
      <c r="D229" s="10">
        <v>53.330002</v>
      </c>
      <c r="E229" s="10">
        <v>53.540000999999997</v>
      </c>
      <c r="F229" s="10">
        <v>52.167966</v>
      </c>
      <c r="G229" s="10">
        <f t="shared" si="24"/>
        <v>-2.1617433027709972E-2</v>
      </c>
      <c r="H229" s="10">
        <f t="shared" si="25"/>
        <v>1.9219432061200508E-2</v>
      </c>
      <c r="I229" s="10">
        <f t="shared" si="26"/>
        <v>0.30509902544302842</v>
      </c>
      <c r="J229" s="21">
        <v>1.9219432061200508E-2</v>
      </c>
      <c r="K229" s="21">
        <v>0.30509902544302842</v>
      </c>
      <c r="L229" s="10">
        <v>53.540000999999997</v>
      </c>
      <c r="M229" s="10">
        <v>53.540000999999997</v>
      </c>
      <c r="N229" s="10">
        <v>1</v>
      </c>
      <c r="O229" s="21">
        <v>1E-3</v>
      </c>
      <c r="P229" s="10">
        <f t="shared" si="27"/>
        <v>0.15582713708805526</v>
      </c>
      <c r="Q229" s="10">
        <f t="shared" si="28"/>
        <v>-0.14927188835497315</v>
      </c>
      <c r="R229" s="10">
        <f t="shared" si="29"/>
        <v>0.56191536019572197</v>
      </c>
      <c r="S229" s="10">
        <f t="shared" si="30"/>
        <v>0.44066954828439403</v>
      </c>
      <c r="T229" s="27">
        <f t="shared" si="31"/>
        <v>6.5150825462413557</v>
      </c>
    </row>
    <row r="230" spans="1:20" x14ac:dyDescent="0.25">
      <c r="A230" s="20">
        <v>42453</v>
      </c>
      <c r="B230" s="10">
        <v>53.84</v>
      </c>
      <c r="C230" s="10">
        <v>54.330002</v>
      </c>
      <c r="D230" s="10">
        <v>53.73</v>
      </c>
      <c r="E230" s="10">
        <v>54.209999000000003</v>
      </c>
      <c r="F230" s="10">
        <v>52.820793999999999</v>
      </c>
      <c r="G230" s="10">
        <f t="shared" si="24"/>
        <v>1.2436318055635161E-2</v>
      </c>
      <c r="H230" s="10">
        <f t="shared" si="25"/>
        <v>1.9205258143963049E-2</v>
      </c>
      <c r="I230" s="10">
        <f t="shared" si="26"/>
        <v>0.30487402148234488</v>
      </c>
      <c r="J230" s="21">
        <v>1.9205258143963049E-2</v>
      </c>
      <c r="K230" s="21">
        <v>0.30487402148234488</v>
      </c>
      <c r="L230" s="10">
        <v>54.209999000000003</v>
      </c>
      <c r="M230" s="10">
        <v>54.209999000000003</v>
      </c>
      <c r="N230" s="10">
        <v>1</v>
      </c>
      <c r="O230" s="21">
        <v>1E-3</v>
      </c>
      <c r="P230" s="10">
        <f t="shared" si="27"/>
        <v>0.15571705406902914</v>
      </c>
      <c r="Q230" s="10">
        <f t="shared" si="28"/>
        <v>-0.14915696741331574</v>
      </c>
      <c r="R230" s="10">
        <f t="shared" si="29"/>
        <v>0.56187197302495417</v>
      </c>
      <c r="S230" s="10">
        <f t="shared" si="30"/>
        <v>0.44071488754882815</v>
      </c>
      <c r="T230" s="27">
        <f t="shared" si="31"/>
        <v>6.5918046945210662</v>
      </c>
    </row>
    <row r="231" spans="1:20" x14ac:dyDescent="0.25">
      <c r="A231" s="20">
        <v>42452</v>
      </c>
      <c r="B231" s="10">
        <v>54.110000999999997</v>
      </c>
      <c r="C231" s="10">
        <v>54.240001999999997</v>
      </c>
      <c r="D231" s="10">
        <v>53.740001999999997</v>
      </c>
      <c r="E231" s="10">
        <v>53.970001000000003</v>
      </c>
      <c r="F231" s="10">
        <v>52.586945999999998</v>
      </c>
      <c r="G231" s="10">
        <f t="shared" si="24"/>
        <v>-4.4370196661020714E-3</v>
      </c>
      <c r="H231" s="10">
        <f t="shared" si="25"/>
        <v>1.916870152520099E-2</v>
      </c>
      <c r="I231" s="10">
        <f t="shared" si="26"/>
        <v>0.30429370315023802</v>
      </c>
      <c r="J231" s="21">
        <v>1.916870152520099E-2</v>
      </c>
      <c r="K231" s="21">
        <v>0.30429370315023802</v>
      </c>
      <c r="L231" s="10">
        <v>53.970001000000003</v>
      </c>
      <c r="M231" s="10">
        <v>53.970001000000003</v>
      </c>
      <c r="N231" s="10">
        <v>1</v>
      </c>
      <c r="O231" s="21">
        <v>1E-3</v>
      </c>
      <c r="P231" s="10">
        <f t="shared" si="27"/>
        <v>0.15543315027156715</v>
      </c>
      <c r="Q231" s="10">
        <f t="shared" si="28"/>
        <v>-0.14886055287867087</v>
      </c>
      <c r="R231" s="10">
        <f t="shared" si="29"/>
        <v>0.56176007420197527</v>
      </c>
      <c r="S231" s="10">
        <f t="shared" si="30"/>
        <v>0.44083183428531009</v>
      </c>
      <c r="T231" s="27">
        <f t="shared" si="31"/>
        <v>6.5502770318848924</v>
      </c>
    </row>
    <row r="232" spans="1:20" x14ac:dyDescent="0.25">
      <c r="A232" s="20">
        <v>42451</v>
      </c>
      <c r="B232" s="10">
        <v>53.610000999999997</v>
      </c>
      <c r="C232" s="10">
        <v>54.25</v>
      </c>
      <c r="D232" s="10">
        <v>53.459999000000003</v>
      </c>
      <c r="E232" s="10">
        <v>54.07</v>
      </c>
      <c r="F232" s="10">
        <v>52.684381999999999</v>
      </c>
      <c r="G232" s="10">
        <f t="shared" si="24"/>
        <v>1.8511482345498766E-3</v>
      </c>
      <c r="H232" s="10">
        <f t="shared" si="25"/>
        <v>9.6195134117104918E-3</v>
      </c>
      <c r="I232" s="10">
        <f t="shared" si="26"/>
        <v>0.15270504132501869</v>
      </c>
      <c r="J232" s="21">
        <v>9.6195134117104918E-3</v>
      </c>
      <c r="K232" s="21">
        <v>0.15270504132501869</v>
      </c>
      <c r="L232" s="10">
        <v>54.07</v>
      </c>
      <c r="M232" s="10">
        <v>54.07</v>
      </c>
      <c r="N232" s="10">
        <v>1</v>
      </c>
      <c r="O232" s="21">
        <v>1E-3</v>
      </c>
      <c r="P232" s="10">
        <f t="shared" si="27"/>
        <v>8.2901092938336127E-2</v>
      </c>
      <c r="Q232" s="10">
        <f t="shared" si="28"/>
        <v>-6.9803948386682566E-2</v>
      </c>
      <c r="R232" s="10">
        <f t="shared" si="29"/>
        <v>0.53303490750234195</v>
      </c>
      <c r="S232" s="10">
        <f t="shared" si="30"/>
        <v>0.47217485224406153</v>
      </c>
      <c r="T232" s="27">
        <f t="shared" si="31"/>
        <v>3.3162209210829445</v>
      </c>
    </row>
    <row r="233" spans="1:20" x14ac:dyDescent="0.25">
      <c r="A233" s="20">
        <v>42450</v>
      </c>
      <c r="B233" s="10">
        <v>53.25</v>
      </c>
      <c r="C233" s="10">
        <v>53.93</v>
      </c>
      <c r="D233" s="10">
        <v>52.93</v>
      </c>
      <c r="E233" s="10">
        <v>53.860000999999997</v>
      </c>
      <c r="F233" s="10">
        <v>52.479765</v>
      </c>
      <c r="G233" s="10">
        <f t="shared" si="24"/>
        <v>-3.8913974438066269E-3</v>
      </c>
      <c r="H233" s="10">
        <f t="shared" si="25"/>
        <v>9.624887922031226E-3</v>
      </c>
      <c r="I233" s="10">
        <f t="shared" si="26"/>
        <v>0.15279035903138316</v>
      </c>
      <c r="J233" s="21">
        <v>9.624887922031226E-3</v>
      </c>
      <c r="K233" s="21">
        <v>0.15279035903138316</v>
      </c>
      <c r="L233" s="10">
        <v>53.860000999999997</v>
      </c>
      <c r="M233" s="10">
        <v>53.860000999999997</v>
      </c>
      <c r="N233" s="10">
        <v>1</v>
      </c>
      <c r="O233" s="21">
        <v>1E-3</v>
      </c>
      <c r="P233" s="10">
        <f t="shared" si="27"/>
        <v>8.2940095087194354E-2</v>
      </c>
      <c r="Q233" s="10">
        <f t="shared" si="28"/>
        <v>-6.9850263944188806E-2</v>
      </c>
      <c r="R233" s="10">
        <f t="shared" si="29"/>
        <v>0.53305041370782913</v>
      </c>
      <c r="S233" s="10">
        <f t="shared" si="30"/>
        <v>0.47215642000094699</v>
      </c>
      <c r="T233" s="27">
        <f t="shared" si="31"/>
        <v>3.3051681962647734</v>
      </c>
    </row>
    <row r="234" spans="1:20" x14ac:dyDescent="0.25">
      <c r="A234" s="20">
        <v>42447</v>
      </c>
      <c r="B234" s="10">
        <v>54.919998</v>
      </c>
      <c r="C234" s="10">
        <v>54.970001000000003</v>
      </c>
      <c r="D234" s="10">
        <v>53.450001</v>
      </c>
      <c r="E234" s="10">
        <v>53.490001999999997</v>
      </c>
      <c r="F234" s="10">
        <v>52.119247999999999</v>
      </c>
      <c r="G234" s="10">
        <f t="shared" si="24"/>
        <v>-6.893348016782549E-3</v>
      </c>
      <c r="H234" s="10">
        <f t="shared" si="25"/>
        <v>8.9749189604435963E-3</v>
      </c>
      <c r="I234" s="10">
        <f t="shared" si="26"/>
        <v>0.14247242163775259</v>
      </c>
      <c r="J234" s="21">
        <v>8.9749189604435963E-3</v>
      </c>
      <c r="K234" s="21">
        <v>0.14247242163775259</v>
      </c>
      <c r="L234" s="10">
        <v>53.490001999999997</v>
      </c>
      <c r="M234" s="10">
        <v>53.490001999999997</v>
      </c>
      <c r="N234" s="10">
        <v>1</v>
      </c>
      <c r="O234" s="21">
        <v>1E-3</v>
      </c>
      <c r="P234" s="10">
        <f t="shared" si="27"/>
        <v>7.8255113063288043E-2</v>
      </c>
      <c r="Q234" s="10">
        <f t="shared" si="28"/>
        <v>-6.4217308574464546E-2</v>
      </c>
      <c r="R234" s="10">
        <f t="shared" si="29"/>
        <v>0.53118743874932739</v>
      </c>
      <c r="S234" s="10">
        <f t="shared" si="30"/>
        <v>0.47439859779551113</v>
      </c>
      <c r="T234" s="27">
        <f t="shared" si="31"/>
        <v>3.0629981145794289</v>
      </c>
    </row>
    <row r="235" spans="1:20" x14ac:dyDescent="0.25">
      <c r="A235" s="20">
        <v>42446</v>
      </c>
      <c r="B235" s="10">
        <v>54.209999000000003</v>
      </c>
      <c r="C235" s="10">
        <v>55</v>
      </c>
      <c r="D235" s="10">
        <v>54</v>
      </c>
      <c r="E235" s="10">
        <v>54.66</v>
      </c>
      <c r="F235" s="10">
        <v>53.259262999999997</v>
      </c>
      <c r="G235" s="10">
        <f t="shared" si="24"/>
        <v>2.1637422566597425E-2</v>
      </c>
      <c r="H235" s="10">
        <f t="shared" si="25"/>
        <v>1.0393201286096417E-2</v>
      </c>
      <c r="I235" s="10">
        <f t="shared" si="26"/>
        <v>0.16498695557308671</v>
      </c>
      <c r="J235" s="21">
        <v>1.0393201286096417E-2</v>
      </c>
      <c r="K235" s="21">
        <v>0.16498695557308671</v>
      </c>
      <c r="L235" s="10">
        <v>54.66</v>
      </c>
      <c r="M235" s="10">
        <v>54.66</v>
      </c>
      <c r="N235" s="10">
        <v>1</v>
      </c>
      <c r="O235" s="21">
        <v>1E-3</v>
      </c>
      <c r="P235" s="10">
        <f t="shared" si="27"/>
        <v>8.8554563019169613E-2</v>
      </c>
      <c r="Q235" s="10">
        <f t="shared" si="28"/>
        <v>-7.6432392553917095E-2</v>
      </c>
      <c r="R235" s="10">
        <f t="shared" si="29"/>
        <v>0.53528204019526426</v>
      </c>
      <c r="S235" s="10">
        <f t="shared" si="30"/>
        <v>0.46953754972011047</v>
      </c>
      <c r="T235" s="27">
        <f t="shared" si="31"/>
        <v>3.6192459436547892</v>
      </c>
    </row>
    <row r="236" spans="1:20" x14ac:dyDescent="0.25">
      <c r="A236" s="20">
        <v>42445</v>
      </c>
      <c r="B236" s="10">
        <v>53.450001</v>
      </c>
      <c r="C236" s="10">
        <v>54.599997999999999</v>
      </c>
      <c r="D236" s="10">
        <v>53.400002000000001</v>
      </c>
      <c r="E236" s="10">
        <v>54.349997999999999</v>
      </c>
      <c r="F236" s="10">
        <v>52.957205999999999</v>
      </c>
      <c r="G236" s="10">
        <f t="shared" si="24"/>
        <v>-5.6876037312322426E-3</v>
      </c>
      <c r="H236" s="10">
        <f t="shared" si="25"/>
        <v>1.0018217148326477E-2</v>
      </c>
      <c r="I236" s="10">
        <f t="shared" si="26"/>
        <v>0.15903426692828726</v>
      </c>
      <c r="J236" s="21">
        <v>1.0018217148326477E-2</v>
      </c>
      <c r="K236" s="21">
        <v>0.15903426692828726</v>
      </c>
      <c r="L236" s="10">
        <v>54.349997999999999</v>
      </c>
      <c r="M236" s="10">
        <v>54.349997999999999</v>
      </c>
      <c r="N236" s="10">
        <v>1</v>
      </c>
      <c r="O236" s="21">
        <v>1E-3</v>
      </c>
      <c r="P236" s="10">
        <f t="shared" si="27"/>
        <v>8.5805086490335955E-2</v>
      </c>
      <c r="Q236" s="10">
        <f t="shared" si="28"/>
        <v>-7.3229180437951305E-2</v>
      </c>
      <c r="R236" s="10">
        <f t="shared" si="29"/>
        <v>0.53418931852014717</v>
      </c>
      <c r="S236" s="10">
        <f t="shared" si="30"/>
        <v>0.47081187304347272</v>
      </c>
      <c r="T236" s="27">
        <f t="shared" si="31"/>
        <v>3.4701398692121828</v>
      </c>
    </row>
    <row r="237" spans="1:20" x14ac:dyDescent="0.25">
      <c r="A237" s="20">
        <v>42444</v>
      </c>
      <c r="B237" s="10">
        <v>52.75</v>
      </c>
      <c r="C237" s="10">
        <v>53.59</v>
      </c>
      <c r="D237" s="10">
        <v>52.740001999999997</v>
      </c>
      <c r="E237" s="10">
        <v>53.59</v>
      </c>
      <c r="F237" s="10">
        <v>52.216683000000003</v>
      </c>
      <c r="G237" s="10">
        <f t="shared" si="24"/>
        <v>-1.4082093261930734E-2</v>
      </c>
      <c r="H237" s="10">
        <f t="shared" si="25"/>
        <v>1.0379366911948832E-2</v>
      </c>
      <c r="I237" s="10">
        <f t="shared" si="26"/>
        <v>0.16476734169185434</v>
      </c>
      <c r="J237" s="21">
        <v>1.0379366911948832E-2</v>
      </c>
      <c r="K237" s="21">
        <v>0.16476734169185434</v>
      </c>
      <c r="L237" s="10">
        <v>53.59</v>
      </c>
      <c r="M237" s="10">
        <v>53.59</v>
      </c>
      <c r="N237" s="10">
        <v>1</v>
      </c>
      <c r="O237" s="21">
        <v>1E-3</v>
      </c>
      <c r="P237" s="10">
        <f t="shared" si="27"/>
        <v>8.845283473321125E-2</v>
      </c>
      <c r="Q237" s="10">
        <f t="shared" si="28"/>
        <v>-7.6314506958643086E-2</v>
      </c>
      <c r="R237" s="10">
        <f t="shared" si="29"/>
        <v>0.53524161511424118</v>
      </c>
      <c r="S237" s="10">
        <f t="shared" si="30"/>
        <v>0.46958444230868779</v>
      </c>
      <c r="T237" s="27">
        <f t="shared" si="31"/>
        <v>3.5437203425909196</v>
      </c>
    </row>
    <row r="238" spans="1:20" x14ac:dyDescent="0.25">
      <c r="A238" s="20">
        <v>42443</v>
      </c>
      <c r="B238" s="10">
        <v>52.709999000000003</v>
      </c>
      <c r="C238" s="10">
        <v>53.59</v>
      </c>
      <c r="D238" s="10">
        <v>52.630001</v>
      </c>
      <c r="E238" s="10">
        <v>53.169998</v>
      </c>
      <c r="F238" s="10">
        <v>51.807445000000001</v>
      </c>
      <c r="G238" s="10">
        <f t="shared" si="24"/>
        <v>-7.8681936057090878E-3</v>
      </c>
      <c r="H238" s="10">
        <f t="shared" si="25"/>
        <v>1.0463976230537738E-2</v>
      </c>
      <c r="I238" s="10">
        <f t="shared" si="26"/>
        <v>0.16611047298536361</v>
      </c>
      <c r="J238" s="21">
        <v>1.0463976230537738E-2</v>
      </c>
      <c r="K238" s="21">
        <v>0.16611047298536361</v>
      </c>
      <c r="L238" s="10">
        <v>53.169998</v>
      </c>
      <c r="M238" s="10">
        <v>53.169998</v>
      </c>
      <c r="N238" s="10">
        <v>1</v>
      </c>
      <c r="O238" s="21">
        <v>1E-3</v>
      </c>
      <c r="P238" s="10">
        <f t="shared" si="27"/>
        <v>8.9075326508849001E-2</v>
      </c>
      <c r="Q238" s="10">
        <f t="shared" si="28"/>
        <v>-7.7035146476514604E-2</v>
      </c>
      <c r="R238" s="10">
        <f t="shared" si="29"/>
        <v>0.53548897698696085</v>
      </c>
      <c r="S238" s="10">
        <f t="shared" si="30"/>
        <v>0.46929779259291649</v>
      </c>
      <c r="T238" s="27">
        <f t="shared" si="31"/>
        <v>3.5443252324189096</v>
      </c>
    </row>
    <row r="239" spans="1:20" x14ac:dyDescent="0.25">
      <c r="A239" s="20">
        <v>42440</v>
      </c>
      <c r="B239" s="10">
        <v>53</v>
      </c>
      <c r="C239" s="10">
        <v>53.07</v>
      </c>
      <c r="D239" s="10">
        <v>52.380001</v>
      </c>
      <c r="E239" s="10">
        <v>53.07</v>
      </c>
      <c r="F239" s="10">
        <v>51.710008999999999</v>
      </c>
      <c r="G239" s="10">
        <f t="shared" si="24"/>
        <v>-1.8824930612462059E-3</v>
      </c>
      <c r="H239" s="10">
        <f t="shared" si="25"/>
        <v>1.0166994052635995E-2</v>
      </c>
      <c r="I239" s="10">
        <f t="shared" si="26"/>
        <v>0.16139602706608547</v>
      </c>
      <c r="J239" s="21">
        <v>1.0166994052635995E-2</v>
      </c>
      <c r="K239" s="21">
        <v>0.16139602706608547</v>
      </c>
      <c r="L239" s="10">
        <v>53.07</v>
      </c>
      <c r="M239" s="10">
        <v>53.07</v>
      </c>
      <c r="N239" s="10">
        <v>1</v>
      </c>
      <c r="O239" s="21">
        <v>1E-3</v>
      </c>
      <c r="P239" s="10">
        <f t="shared" si="27"/>
        <v>8.6893952913821543E-2</v>
      </c>
      <c r="Q239" s="10">
        <f t="shared" si="28"/>
        <v>-7.4502074152263925E-2</v>
      </c>
      <c r="R239" s="10">
        <f t="shared" si="29"/>
        <v>0.53462209689197093</v>
      </c>
      <c r="S239" s="10">
        <f t="shared" si="30"/>
        <v>0.47030544541041786</v>
      </c>
      <c r="T239" s="27">
        <f t="shared" si="31"/>
        <v>3.4382313287177659</v>
      </c>
    </row>
    <row r="240" spans="1:20" x14ac:dyDescent="0.25">
      <c r="A240" s="20">
        <v>42439</v>
      </c>
      <c r="B240" s="10">
        <v>52.93</v>
      </c>
      <c r="C240" s="10">
        <v>52.939999</v>
      </c>
      <c r="D240" s="10">
        <v>51.16</v>
      </c>
      <c r="E240" s="10">
        <v>52.049999</v>
      </c>
      <c r="F240" s="10">
        <v>50.716146999999999</v>
      </c>
      <c r="G240" s="10">
        <f t="shared" si="24"/>
        <v>-1.9407020991121727E-2</v>
      </c>
      <c r="H240" s="10">
        <f t="shared" si="25"/>
        <v>1.0862775899029283E-2</v>
      </c>
      <c r="I240" s="10">
        <f t="shared" si="26"/>
        <v>0.17244122145994539</v>
      </c>
      <c r="J240" s="21">
        <v>1.0862775899029283E-2</v>
      </c>
      <c r="K240" s="21">
        <v>0.17244122145994539</v>
      </c>
      <c r="L240" s="10">
        <v>52.049999</v>
      </c>
      <c r="M240" s="10">
        <v>52.049999</v>
      </c>
      <c r="N240" s="10">
        <v>1</v>
      </c>
      <c r="O240" s="21">
        <v>1E-3</v>
      </c>
      <c r="P240" s="10">
        <f t="shared" si="27"/>
        <v>9.2019688186822407E-2</v>
      </c>
      <c r="Q240" s="10">
        <f t="shared" si="28"/>
        <v>-8.0421533273122986E-2</v>
      </c>
      <c r="R240" s="10">
        <f t="shared" si="29"/>
        <v>0.53665880147681722</v>
      </c>
      <c r="S240" s="10">
        <f t="shared" si="30"/>
        <v>0.46795100064789324</v>
      </c>
      <c r="T240" s="27">
        <f t="shared" si="31"/>
        <v>3.6005856391873685</v>
      </c>
    </row>
    <row r="241" spans="1:20" x14ac:dyDescent="0.25">
      <c r="A241" s="20">
        <v>42438</v>
      </c>
      <c r="B241" s="10">
        <v>51.889999000000003</v>
      </c>
      <c r="C241" s="10">
        <v>52.849997999999999</v>
      </c>
      <c r="D241" s="10">
        <v>51.860000999999997</v>
      </c>
      <c r="E241" s="10">
        <v>52.84</v>
      </c>
      <c r="F241" s="10">
        <v>51.485903</v>
      </c>
      <c r="G241" s="10">
        <f t="shared" si="24"/>
        <v>1.5063703805442823E-2</v>
      </c>
      <c r="H241" s="10">
        <f t="shared" si="25"/>
        <v>1.1461912465691868E-2</v>
      </c>
      <c r="I241" s="10">
        <f t="shared" si="26"/>
        <v>0.181952219600471</v>
      </c>
      <c r="J241" s="21">
        <v>1.1461912465691868E-2</v>
      </c>
      <c r="K241" s="21">
        <v>0.181952219600471</v>
      </c>
      <c r="L241" s="10">
        <v>52.84</v>
      </c>
      <c r="M241" s="10">
        <v>52.84</v>
      </c>
      <c r="N241" s="10">
        <v>1</v>
      </c>
      <c r="O241" s="21">
        <v>1E-3</v>
      </c>
      <c r="P241" s="10">
        <f t="shared" si="27"/>
        <v>9.647205814423368E-2</v>
      </c>
      <c r="Q241" s="10">
        <f t="shared" si="28"/>
        <v>-8.5480161456237325E-2</v>
      </c>
      <c r="R241" s="10">
        <f t="shared" si="29"/>
        <v>0.53842716761579057</v>
      </c>
      <c r="S241" s="10">
        <f t="shared" si="30"/>
        <v>0.46593983330149763</v>
      </c>
      <c r="T241" s="27">
        <f t="shared" si="31"/>
        <v>3.8548386999308448</v>
      </c>
    </row>
    <row r="242" spans="1:20" x14ac:dyDescent="0.25">
      <c r="A242" s="20">
        <v>42437</v>
      </c>
      <c r="B242" s="10">
        <v>50.799999</v>
      </c>
      <c r="C242" s="10">
        <v>52.130001</v>
      </c>
      <c r="D242" s="10">
        <v>50.599997999999999</v>
      </c>
      <c r="E242" s="10">
        <v>51.650002000000001</v>
      </c>
      <c r="F242" s="10">
        <v>50.3264</v>
      </c>
      <c r="G242" s="10">
        <f t="shared" si="24"/>
        <v>-2.2778245366309423E-2</v>
      </c>
      <c r="H242" s="10">
        <f t="shared" si="25"/>
        <v>1.2356197926349446E-2</v>
      </c>
      <c r="I242" s="10">
        <f t="shared" si="26"/>
        <v>0.19614856118047574</v>
      </c>
      <c r="J242" s="21">
        <v>1.2356197926349446E-2</v>
      </c>
      <c r="K242" s="21">
        <v>0.19614856118047574</v>
      </c>
      <c r="L242" s="10">
        <v>51.650002000000001</v>
      </c>
      <c r="M242" s="10">
        <v>51.650002000000001</v>
      </c>
      <c r="N242" s="10">
        <v>1</v>
      </c>
      <c r="O242" s="21">
        <v>1E-3</v>
      </c>
      <c r="P242" s="10">
        <f t="shared" si="27"/>
        <v>0.10317245716610325</v>
      </c>
      <c r="Q242" s="10">
        <f t="shared" si="28"/>
        <v>-9.2976104014372493E-2</v>
      </c>
      <c r="R242" s="10">
        <f t="shared" si="29"/>
        <v>0.54108695038397325</v>
      </c>
      <c r="S242" s="10">
        <f t="shared" si="30"/>
        <v>0.46296127260439601</v>
      </c>
      <c r="T242" s="27">
        <f t="shared" si="31"/>
        <v>4.0590914122314601</v>
      </c>
    </row>
    <row r="243" spans="1:20" x14ac:dyDescent="0.25">
      <c r="A243" s="20">
        <v>42436</v>
      </c>
      <c r="B243" s="10">
        <v>51.560001</v>
      </c>
      <c r="C243" s="10">
        <v>51.799999</v>
      </c>
      <c r="D243" s="10">
        <v>50.580002</v>
      </c>
      <c r="E243" s="10">
        <v>51.029998999999997</v>
      </c>
      <c r="F243" s="10">
        <v>49.722285999999997</v>
      </c>
      <c r="G243" s="10">
        <f t="shared" si="24"/>
        <v>-1.2076558808251281E-2</v>
      </c>
      <c r="H243" s="10">
        <f t="shared" si="25"/>
        <v>1.2051616073420651E-2</v>
      </c>
      <c r="I243" s="10">
        <f t="shared" si="26"/>
        <v>0.1913134741601987</v>
      </c>
      <c r="J243" s="21">
        <v>1.2051616073420651E-2</v>
      </c>
      <c r="K243" s="21">
        <v>0.1913134741601987</v>
      </c>
      <c r="L243" s="10">
        <v>51.029998999999997</v>
      </c>
      <c r="M243" s="10">
        <v>51.029998999999997</v>
      </c>
      <c r="N243" s="10">
        <v>1</v>
      </c>
      <c r="O243" s="21">
        <v>1E-3</v>
      </c>
      <c r="P243" s="10">
        <f t="shared" si="27"/>
        <v>0.10088376044784521</v>
      </c>
      <c r="Q243" s="10">
        <f t="shared" si="28"/>
        <v>-9.0429713712353491E-2</v>
      </c>
      <c r="R243" s="10">
        <f t="shared" si="29"/>
        <v>0.54017863269131183</v>
      </c>
      <c r="S243" s="10">
        <f t="shared" si="30"/>
        <v>0.46397287264466547</v>
      </c>
      <c r="T243" s="27">
        <f t="shared" si="31"/>
        <v>3.9124445598791766</v>
      </c>
    </row>
    <row r="244" spans="1:20" x14ac:dyDescent="0.25">
      <c r="A244" s="20">
        <v>42433</v>
      </c>
      <c r="B244" s="10">
        <v>52.400002000000001</v>
      </c>
      <c r="C244" s="10">
        <v>52.450001</v>
      </c>
      <c r="D244" s="10">
        <v>51.709999000000003</v>
      </c>
      <c r="E244" s="10">
        <v>52.029998999999997</v>
      </c>
      <c r="F244" s="10">
        <v>50.696658999999997</v>
      </c>
      <c r="G244" s="10">
        <f t="shared" si="24"/>
        <v>1.9406780602966935E-2</v>
      </c>
      <c r="H244" s="10">
        <f t="shared" si="25"/>
        <v>1.2947745982042767E-2</v>
      </c>
      <c r="I244" s="10">
        <f t="shared" si="26"/>
        <v>0.20553909544392562</v>
      </c>
      <c r="J244" s="21">
        <v>1.2947745982042767E-2</v>
      </c>
      <c r="K244" s="21">
        <v>0.20553909544392562</v>
      </c>
      <c r="L244" s="10">
        <v>52.029998999999997</v>
      </c>
      <c r="M244" s="10">
        <v>52.029998999999997</v>
      </c>
      <c r="N244" s="10">
        <v>1</v>
      </c>
      <c r="O244" s="21">
        <v>1E-3</v>
      </c>
      <c r="P244" s="10">
        <f t="shared" si="27"/>
        <v>0.10763480217800774</v>
      </c>
      <c r="Q244" s="10">
        <f t="shared" si="28"/>
        <v>-9.7904293265917888E-2</v>
      </c>
      <c r="R244" s="10">
        <f t="shared" si="29"/>
        <v>0.54285730539739352</v>
      </c>
      <c r="S244" s="10">
        <f t="shared" si="30"/>
        <v>0.46100414541739376</v>
      </c>
      <c r="T244" s="27">
        <f t="shared" si="31"/>
        <v>4.2827938881053527</v>
      </c>
    </row>
    <row r="245" spans="1:20" x14ac:dyDescent="0.25">
      <c r="A245" s="20">
        <v>42432</v>
      </c>
      <c r="B245" s="10">
        <v>52.970001000000003</v>
      </c>
      <c r="C245" s="10">
        <v>52.970001000000003</v>
      </c>
      <c r="D245" s="10">
        <v>51.779998999999997</v>
      </c>
      <c r="E245" s="10">
        <v>52.349997999999999</v>
      </c>
      <c r="F245" s="10">
        <v>51.008457999999997</v>
      </c>
      <c r="G245" s="10">
        <f t="shared" si="24"/>
        <v>6.1314430296207229E-3</v>
      </c>
      <c r="H245" s="10">
        <f t="shared" si="25"/>
        <v>1.2433676200698119E-2</v>
      </c>
      <c r="I245" s="10">
        <f t="shared" si="26"/>
        <v>0.19737849065609789</v>
      </c>
      <c r="J245" s="21">
        <v>1.2433676200698119E-2</v>
      </c>
      <c r="K245" s="21">
        <v>0.19737849065609789</v>
      </c>
      <c r="L245" s="10">
        <v>52.349997999999999</v>
      </c>
      <c r="M245" s="10">
        <v>52.349997999999999</v>
      </c>
      <c r="N245" s="10">
        <v>1</v>
      </c>
      <c r="O245" s="21">
        <v>1E-3</v>
      </c>
      <c r="P245" s="10">
        <f t="shared" si="27"/>
        <v>0.10375565350999391</v>
      </c>
      <c r="Q245" s="10">
        <f t="shared" si="28"/>
        <v>-9.3622837146103977E-2</v>
      </c>
      <c r="R245" s="10">
        <f t="shared" si="29"/>
        <v>0.54131837008719574</v>
      </c>
      <c r="S245" s="10">
        <f t="shared" si="30"/>
        <v>0.46270438393627894</v>
      </c>
      <c r="T245" s="27">
        <f t="shared" si="31"/>
        <v>4.1396524840954783</v>
      </c>
    </row>
    <row r="246" spans="1:20" x14ac:dyDescent="0.25">
      <c r="A246" s="20">
        <v>42431</v>
      </c>
      <c r="B246" s="10">
        <v>52.41</v>
      </c>
      <c r="C246" s="10">
        <v>52.959999000000003</v>
      </c>
      <c r="D246" s="10">
        <v>52.16</v>
      </c>
      <c r="E246" s="10">
        <v>52.950001</v>
      </c>
      <c r="F246" s="10">
        <v>51.593085000000002</v>
      </c>
      <c r="G246" s="10">
        <f t="shared" si="24"/>
        <v>1.1396191821004945E-2</v>
      </c>
      <c r="H246" s="10">
        <f t="shared" si="25"/>
        <v>1.2767146781770409E-2</v>
      </c>
      <c r="I246" s="10">
        <f t="shared" si="26"/>
        <v>0.20267217201853877</v>
      </c>
      <c r="J246" s="21">
        <v>1.2767146781770409E-2</v>
      </c>
      <c r="K246" s="21">
        <v>0.20267217201853877</v>
      </c>
      <c r="L246" s="10">
        <v>52.950001</v>
      </c>
      <c r="M246" s="10">
        <v>52.950001</v>
      </c>
      <c r="N246" s="10">
        <v>1</v>
      </c>
      <c r="O246" s="21">
        <v>1E-3</v>
      </c>
      <c r="P246" s="10">
        <f t="shared" si="27"/>
        <v>0.10627016250354275</v>
      </c>
      <c r="Q246" s="10">
        <f t="shared" si="28"/>
        <v>-9.6402009514996015E-2</v>
      </c>
      <c r="R246" s="10">
        <f t="shared" si="29"/>
        <v>0.54231599780963102</v>
      </c>
      <c r="S246" s="10">
        <f t="shared" si="30"/>
        <v>0.46160064809841228</v>
      </c>
      <c r="T246" s="27">
        <f t="shared" si="31"/>
        <v>4.2983073858980099</v>
      </c>
    </row>
    <row r="247" spans="1:20" x14ac:dyDescent="0.25">
      <c r="A247" s="20">
        <v>42430</v>
      </c>
      <c r="B247" s="10">
        <v>50.970001000000003</v>
      </c>
      <c r="C247" s="10">
        <v>52.59</v>
      </c>
      <c r="D247" s="10">
        <v>50.919998</v>
      </c>
      <c r="E247" s="10">
        <v>52.580002</v>
      </c>
      <c r="F247" s="10">
        <v>51.232568000000001</v>
      </c>
      <c r="G247" s="10">
        <f t="shared" si="24"/>
        <v>-7.0122335941455371E-3</v>
      </c>
      <c r="H247" s="10">
        <f t="shared" si="25"/>
        <v>1.2781716781051236E-2</v>
      </c>
      <c r="I247" s="10">
        <f t="shared" si="26"/>
        <v>0.20290346358673553</v>
      </c>
      <c r="J247" s="21">
        <v>1.2781716781051236E-2</v>
      </c>
      <c r="K247" s="21">
        <v>0.20290346358673553</v>
      </c>
      <c r="L247" s="10">
        <v>52.580002</v>
      </c>
      <c r="M247" s="10">
        <v>52.580002</v>
      </c>
      <c r="N247" s="10">
        <v>1</v>
      </c>
      <c r="O247" s="21">
        <v>1E-3</v>
      </c>
      <c r="P247" s="10">
        <f t="shared" si="27"/>
        <v>0.10638018388739784</v>
      </c>
      <c r="Q247" s="10">
        <f t="shared" si="28"/>
        <v>-9.6523279699337688E-2</v>
      </c>
      <c r="R247" s="10">
        <f t="shared" si="29"/>
        <v>0.54235964258976832</v>
      </c>
      <c r="S247" s="10">
        <f t="shared" si="30"/>
        <v>0.46155249285980204</v>
      </c>
      <c r="T247" s="27">
        <f t="shared" si="31"/>
        <v>4.2730963952418293</v>
      </c>
    </row>
    <row r="248" spans="1:20" x14ac:dyDescent="0.25">
      <c r="A248" s="20">
        <v>42429</v>
      </c>
      <c r="B248" s="10">
        <v>51.349997999999999</v>
      </c>
      <c r="C248" s="10">
        <v>51.650002000000001</v>
      </c>
      <c r="D248" s="10">
        <v>50.66</v>
      </c>
      <c r="E248" s="10">
        <v>50.880001</v>
      </c>
      <c r="F248" s="10">
        <v>49.576132000000001</v>
      </c>
      <c r="G248" s="10">
        <f t="shared" si="24"/>
        <v>-3.2865918653056457E-2</v>
      </c>
      <c r="H248" s="10">
        <f t="shared" si="25"/>
        <v>1.4416329188030243E-2</v>
      </c>
      <c r="I248" s="10">
        <f t="shared" si="26"/>
        <v>0.22885213109981845</v>
      </c>
      <c r="J248" s="21">
        <v>1.4416329188030243E-2</v>
      </c>
      <c r="K248" s="21">
        <v>0.22885213109981845</v>
      </c>
      <c r="L248" s="10">
        <v>50.880001</v>
      </c>
      <c r="M248" s="10">
        <v>50.880001</v>
      </c>
      <c r="N248" s="10">
        <v>1</v>
      </c>
      <c r="O248" s="21">
        <v>1E-3</v>
      </c>
      <c r="P248" s="10">
        <f t="shared" si="27"/>
        <v>0.11879569931820404</v>
      </c>
      <c r="Q248" s="10">
        <f t="shared" si="28"/>
        <v>-0.11005643178161441</v>
      </c>
      <c r="R248" s="10">
        <f t="shared" si="29"/>
        <v>0.54728139199806725</v>
      </c>
      <c r="S248" s="10">
        <f t="shared" si="30"/>
        <v>0.45618231029611006</v>
      </c>
      <c r="T248" s="27">
        <f t="shared" si="31"/>
        <v>4.6583203230879668</v>
      </c>
    </row>
    <row r="249" spans="1:20" x14ac:dyDescent="0.25">
      <c r="A249" s="20">
        <v>42426</v>
      </c>
      <c r="B249" s="10">
        <v>52.599997999999999</v>
      </c>
      <c r="C249" s="10">
        <v>52.68</v>
      </c>
      <c r="D249" s="10">
        <v>51.099997999999999</v>
      </c>
      <c r="E249" s="10">
        <v>51.299999</v>
      </c>
      <c r="F249" s="10">
        <v>49.985366999999997</v>
      </c>
      <c r="G249" s="10">
        <f t="shared" si="24"/>
        <v>8.2207939975916296E-3</v>
      </c>
      <c r="H249" s="10">
        <f t="shared" si="25"/>
        <v>1.4635683658498606E-2</v>
      </c>
      <c r="I249" s="10">
        <f t="shared" si="26"/>
        <v>0.23233427536679577</v>
      </c>
      <c r="J249" s="21">
        <v>1.4635683658498606E-2</v>
      </c>
      <c r="K249" s="21">
        <v>0.23233427536679577</v>
      </c>
      <c r="L249" s="10">
        <v>51.299999</v>
      </c>
      <c r="M249" s="10">
        <v>51.299999</v>
      </c>
      <c r="N249" s="10">
        <v>1</v>
      </c>
      <c r="O249" s="21">
        <v>1E-3</v>
      </c>
      <c r="P249" s="10">
        <f t="shared" si="27"/>
        <v>0.12047128092021156</v>
      </c>
      <c r="Q249" s="10">
        <f t="shared" si="28"/>
        <v>-0.11186299444658421</v>
      </c>
      <c r="R249" s="10">
        <f t="shared" si="29"/>
        <v>0.54794508578216494</v>
      </c>
      <c r="S249" s="10">
        <f t="shared" si="30"/>
        <v>0.45546601927237473</v>
      </c>
      <c r="T249" s="27">
        <f t="shared" si="31"/>
        <v>4.7675297469964697</v>
      </c>
    </row>
    <row r="250" spans="1:20" x14ac:dyDescent="0.25">
      <c r="A250" s="20">
        <v>42425</v>
      </c>
      <c r="B250" s="10">
        <v>51.73</v>
      </c>
      <c r="C250" s="10">
        <v>52.099997999999999</v>
      </c>
      <c r="D250" s="10">
        <v>50.610000999999997</v>
      </c>
      <c r="E250" s="10">
        <v>52.099997999999999</v>
      </c>
      <c r="F250" s="10">
        <v>50.764865</v>
      </c>
      <c r="G250" s="10">
        <f t="shared" si="24"/>
        <v>1.5474177688058205E-2</v>
      </c>
      <c r="H250" s="10">
        <f t="shared" si="25"/>
        <v>1.452244248701833E-2</v>
      </c>
      <c r="I250" s="10">
        <f t="shared" si="26"/>
        <v>0.23053662749933318</v>
      </c>
      <c r="J250" s="21">
        <v>1.452244248701833E-2</v>
      </c>
      <c r="K250" s="21">
        <v>0.23053662749933318</v>
      </c>
      <c r="L250" s="10">
        <v>52.099997999999999</v>
      </c>
      <c r="M250" s="10">
        <v>52.099997999999999</v>
      </c>
      <c r="N250" s="10">
        <v>1</v>
      </c>
      <c r="O250" s="21">
        <v>1E-3</v>
      </c>
      <c r="P250" s="10">
        <f t="shared" si="27"/>
        <v>0.1196060192624398</v>
      </c>
      <c r="Q250" s="10">
        <f t="shared" si="28"/>
        <v>-0.11093060823689338</v>
      </c>
      <c r="R250" s="10">
        <f t="shared" si="29"/>
        <v>0.54760237436179371</v>
      </c>
      <c r="S250" s="10">
        <f t="shared" si="30"/>
        <v>0.45583568676177105</v>
      </c>
      <c r="T250" s="27">
        <f t="shared" si="31"/>
        <v>4.8047814082344189</v>
      </c>
    </row>
    <row r="251" spans="1:20" x14ac:dyDescent="0.25">
      <c r="A251" s="20">
        <v>42424</v>
      </c>
      <c r="B251" s="10">
        <v>50.689999</v>
      </c>
      <c r="C251" s="10">
        <v>51.5</v>
      </c>
      <c r="D251" s="10">
        <v>50.200001</v>
      </c>
      <c r="E251" s="10">
        <v>51.360000999999997</v>
      </c>
      <c r="F251" s="10">
        <v>50.043830999999997</v>
      </c>
      <c r="G251" s="10">
        <f t="shared" si="24"/>
        <v>-1.4305231519494142E-2</v>
      </c>
      <c r="H251" s="10">
        <f t="shared" si="25"/>
        <v>1.4430029039627599E-2</v>
      </c>
      <c r="I251" s="10">
        <f t="shared" si="26"/>
        <v>0.22906960950176902</v>
      </c>
      <c r="J251" s="21">
        <v>1.4430029039627599E-2</v>
      </c>
      <c r="K251" s="21">
        <v>0.22906960950176902</v>
      </c>
      <c r="L251" s="10">
        <v>51.360000999999997</v>
      </c>
      <c r="M251" s="10">
        <v>51.360000999999997</v>
      </c>
      <c r="N251" s="10">
        <v>1</v>
      </c>
      <c r="O251" s="21">
        <v>1E-3</v>
      </c>
      <c r="P251" s="10">
        <f t="shared" si="27"/>
        <v>0.11890028999432217</v>
      </c>
      <c r="Q251" s="10">
        <f t="shared" si="28"/>
        <v>-0.11016931950744685</v>
      </c>
      <c r="R251" s="10">
        <f t="shared" si="29"/>
        <v>0.5473228239948984</v>
      </c>
      <c r="S251" s="10">
        <f t="shared" si="30"/>
        <v>0.45613754680880236</v>
      </c>
      <c r="T251" s="27">
        <f t="shared" si="31"/>
        <v>4.7066914426145381</v>
      </c>
    </row>
    <row r="252" spans="1:20" x14ac:dyDescent="0.25">
      <c r="A252" s="20">
        <v>42423</v>
      </c>
      <c r="B252" s="10">
        <v>52.34</v>
      </c>
      <c r="C252" s="10">
        <v>52.369999</v>
      </c>
      <c r="D252" s="10">
        <v>50.98</v>
      </c>
      <c r="E252" s="10">
        <v>51.18</v>
      </c>
      <c r="F252" s="10">
        <v>49.868442999999999</v>
      </c>
      <c r="G252" s="10">
        <f t="shared" si="24"/>
        <v>-3.5108481204677651E-3</v>
      </c>
      <c r="H252" s="10">
        <f t="shared" si="25"/>
        <v>1.4425457524372668E-2</v>
      </c>
      <c r="I252" s="10">
        <f t="shared" si="26"/>
        <v>0.2289970389468933</v>
      </c>
      <c r="J252" s="21">
        <v>1.4425457524372668E-2</v>
      </c>
      <c r="K252" s="21">
        <v>0.2289970389468933</v>
      </c>
      <c r="L252" s="10">
        <v>51.18</v>
      </c>
      <c r="M252" s="10">
        <v>51.18</v>
      </c>
      <c r="N252" s="10">
        <v>1</v>
      </c>
      <c r="O252" s="21">
        <v>1E-3</v>
      </c>
      <c r="P252" s="10">
        <f t="shared" si="27"/>
        <v>0.11886538816571786</v>
      </c>
      <c r="Q252" s="10">
        <f t="shared" si="28"/>
        <v>-0.11013165078117544</v>
      </c>
      <c r="R252" s="10">
        <f t="shared" si="29"/>
        <v>0.54730899822651113</v>
      </c>
      <c r="S252" s="10">
        <f t="shared" si="30"/>
        <v>0.45615248356613841</v>
      </c>
      <c r="T252" s="27">
        <f t="shared" si="31"/>
        <v>4.6887246353747436</v>
      </c>
    </row>
    <row r="253" spans="1:20" x14ac:dyDescent="0.25">
      <c r="A253" s="22">
        <v>42422</v>
      </c>
      <c r="B253" s="23">
        <v>52.279998999999997</v>
      </c>
      <c r="C253" s="23">
        <v>53</v>
      </c>
      <c r="D253" s="23">
        <v>52.279998999999997</v>
      </c>
      <c r="E253" s="23">
        <v>52.650002000000001</v>
      </c>
      <c r="F253" s="23">
        <v>51.300773999999997</v>
      </c>
      <c r="G253" s="23">
        <f t="shared" si="24"/>
        <v>2.8317445835045602E-2</v>
      </c>
      <c r="H253" s="23">
        <f t="shared" si="25"/>
        <v>1.5907174874698542E-2</v>
      </c>
      <c r="I253" s="23">
        <f t="shared" si="26"/>
        <v>0.25251857268040429</v>
      </c>
      <c r="J253" s="24">
        <v>1.5907174874698542E-2</v>
      </c>
      <c r="K253" s="24">
        <v>0.25251857268040429</v>
      </c>
      <c r="L253" s="23">
        <v>52.650002000000001</v>
      </c>
      <c r="M253" s="23">
        <v>52.650002000000001</v>
      </c>
      <c r="N253" s="23">
        <v>1</v>
      </c>
      <c r="O253" s="24">
        <v>1E-3</v>
      </c>
      <c r="P253" s="23">
        <f t="shared" si="27"/>
        <v>0.1302193910936281</v>
      </c>
      <c r="Q253" s="23">
        <f t="shared" si="28"/>
        <v>-0.12229918158677619</v>
      </c>
      <c r="R253" s="23">
        <f t="shared" si="29"/>
        <v>0.55180357333434538</v>
      </c>
      <c r="S253" s="23">
        <f t="shared" si="30"/>
        <v>0.45133104006658969</v>
      </c>
      <c r="T253" s="28">
        <f t="shared" si="31"/>
        <v>5.3136297803239323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C17" sqref="C17"/>
    </sheetView>
  </sheetViews>
  <sheetFormatPr defaultRowHeight="12" customHeight="1" x14ac:dyDescent="0.25"/>
  <cols>
    <col min="1" max="1" width="37.7109375" bestFit="1" customWidth="1"/>
    <col min="3" max="3" width="45.7109375" customWidth="1"/>
    <col min="4" max="4" width="0.140625" customWidth="1"/>
    <col min="5" max="7" width="9.140625" hidden="1" customWidth="1"/>
  </cols>
  <sheetData>
    <row r="1" spans="1:7" ht="24" customHeight="1" x14ac:dyDescent="0.25">
      <c r="A1" s="17" t="s">
        <v>33</v>
      </c>
      <c r="B1" s="18"/>
      <c r="C1" s="18"/>
      <c r="D1" s="18"/>
      <c r="E1" s="18"/>
      <c r="F1" s="18"/>
      <c r="G1" s="19"/>
    </row>
    <row r="2" spans="1:7" ht="12" customHeight="1" thickBot="1" x14ac:dyDescent="0.3"/>
    <row r="3" spans="1:7" ht="12" customHeight="1" x14ac:dyDescent="0.25">
      <c r="A3" s="1" t="s">
        <v>1</v>
      </c>
      <c r="B3" s="2"/>
      <c r="C3" s="3"/>
    </row>
    <row r="4" spans="1:7" ht="12" customHeight="1" x14ac:dyDescent="0.25">
      <c r="A4" s="6" t="s">
        <v>2</v>
      </c>
      <c r="C4" s="4">
        <v>59</v>
      </c>
    </row>
    <row r="5" spans="1:7" ht="12" customHeight="1" x14ac:dyDescent="0.25">
      <c r="A5" s="6" t="s">
        <v>4</v>
      </c>
      <c r="B5" s="10"/>
      <c r="C5" s="35">
        <v>0.1</v>
      </c>
    </row>
    <row r="6" spans="1:7" ht="12" customHeight="1" x14ac:dyDescent="0.25">
      <c r="A6" s="6" t="s">
        <v>34</v>
      </c>
      <c r="C6" s="4">
        <v>1</v>
      </c>
    </row>
    <row r="7" spans="1:7" ht="12" customHeight="1" x14ac:dyDescent="0.25">
      <c r="A7" s="6" t="s">
        <v>3</v>
      </c>
      <c r="C7" s="4">
        <v>55</v>
      </c>
    </row>
    <row r="8" spans="1:7" ht="12" customHeight="1" thickBot="1" x14ac:dyDescent="0.3">
      <c r="A8" s="7" t="s">
        <v>35</v>
      </c>
      <c r="B8" s="5"/>
      <c r="C8" s="34">
        <v>0.01</v>
      </c>
    </row>
    <row r="9" spans="1:7" ht="12" customHeight="1" thickBot="1" x14ac:dyDescent="0.3"/>
    <row r="10" spans="1:7" ht="12" customHeight="1" x14ac:dyDescent="0.25">
      <c r="A10" s="1" t="s">
        <v>7</v>
      </c>
      <c r="B10" s="2"/>
      <c r="C10" s="3"/>
    </row>
    <row r="11" spans="1:7" ht="12" customHeight="1" x14ac:dyDescent="0.25">
      <c r="A11" t="s">
        <v>36</v>
      </c>
      <c r="C11" s="32">
        <f>EXP(C5*SQRT(C6))</f>
        <v>1.1051709180756477</v>
      </c>
    </row>
    <row r="12" spans="1:7" ht="12" customHeight="1" x14ac:dyDescent="0.25">
      <c r="A12" t="s">
        <v>37</v>
      </c>
      <c r="C12" s="32">
        <f>1/C11</f>
        <v>0.90483741803595952</v>
      </c>
    </row>
    <row r="13" spans="1:7" ht="12" customHeight="1" x14ac:dyDescent="0.25">
      <c r="A13" t="s">
        <v>39</v>
      </c>
      <c r="C13" s="32">
        <f>(EXP(C8*C6)-C12)/(C11-C12)</f>
        <v>0.52518799415656725</v>
      </c>
    </row>
    <row r="14" spans="1:7" ht="12" customHeight="1" x14ac:dyDescent="0.25">
      <c r="A14" t="s">
        <v>38</v>
      </c>
      <c r="C14" s="32">
        <f>1-C13</f>
        <v>0.47481200584343275</v>
      </c>
    </row>
    <row r="15" spans="1:7" ht="12" customHeight="1" x14ac:dyDescent="0.25">
      <c r="A15" t="s">
        <v>40</v>
      </c>
      <c r="C15" s="30">
        <f>C4 * C11</f>
        <v>65.205084166463209</v>
      </c>
    </row>
    <row r="16" spans="1:7" ht="12" customHeight="1" x14ac:dyDescent="0.25">
      <c r="A16" t="s">
        <v>41</v>
      </c>
      <c r="C16" s="30">
        <f>C4 * C12</f>
        <v>53.385407664121608</v>
      </c>
    </row>
    <row r="17" spans="1:4" ht="12" customHeight="1" x14ac:dyDescent="0.25">
      <c r="A17" t="s">
        <v>42</v>
      </c>
      <c r="C17" s="30">
        <f>MAX(0,(C15-C7))</f>
        <v>10.205084166463209</v>
      </c>
    </row>
    <row r="18" spans="1:4" ht="12" customHeight="1" thickBot="1" x14ac:dyDescent="0.3">
      <c r="A18" s="10" t="s">
        <v>43</v>
      </c>
      <c r="B18" s="10"/>
      <c r="C18" s="4">
        <f>MAX(0,(C16-C7))</f>
        <v>0</v>
      </c>
      <c r="D18" s="5"/>
    </row>
    <row r="19" spans="1:4" ht="12" customHeight="1" x14ac:dyDescent="0.25">
      <c r="A19" t="s">
        <v>44</v>
      </c>
      <c r="C19" s="30">
        <f>MAX((C7-C15),0)</f>
        <v>0</v>
      </c>
    </row>
    <row r="20" spans="1:4" ht="12" customHeight="1" thickBot="1" x14ac:dyDescent="0.3">
      <c r="A20" s="5" t="s">
        <v>45</v>
      </c>
      <c r="B20" s="5"/>
      <c r="C20" s="31">
        <f>MAX((C7-C16),0)</f>
        <v>1.6145923358783918</v>
      </c>
    </row>
    <row r="23" spans="1:4" ht="12" customHeight="1" thickBot="1" x14ac:dyDescent="0.3"/>
    <row r="24" spans="1:4" ht="12" customHeight="1" x14ac:dyDescent="0.25">
      <c r="A24" s="11" t="s">
        <v>13</v>
      </c>
      <c r="B24" s="12"/>
      <c r="C24" s="36">
        <f>(C17*C13+C18*C14)/(1 + C8)</f>
        <v>5.3065224589938191</v>
      </c>
    </row>
    <row r="25" spans="1:4" ht="12" customHeight="1" thickBot="1" x14ac:dyDescent="0.3">
      <c r="A25" s="14" t="s">
        <v>14</v>
      </c>
      <c r="B25" s="15"/>
      <c r="C25" s="16">
        <f>(C19*C13+C20*C14)/(1 + C8)</f>
        <v>0.75903745110678489</v>
      </c>
    </row>
  </sheetData>
  <mergeCells count="1">
    <mergeCell ref="A1:G1"/>
  </mergeCells>
  <dataValidations disablePrompts="1" count="1">
    <dataValidation allowBlank="1" showErrorMessage="1" promptTitle="Test" prompt="test" sqref="A4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6"/>
  <sheetViews>
    <sheetView workbookViewId="0"/>
  </sheetViews>
  <sheetFormatPr defaultRowHeight="15" x14ac:dyDescent="0.25"/>
  <cols>
    <col min="1" max="1" width="10.42578125" bestFit="1" customWidth="1"/>
  </cols>
  <sheetData>
    <row r="1" spans="1:6" x14ac:dyDescent="0.25">
      <c r="B1" s="37" t="s">
        <v>46</v>
      </c>
      <c r="C1" s="37" t="s">
        <v>47</v>
      </c>
      <c r="D1" s="37" t="s">
        <v>48</v>
      </c>
      <c r="E1" s="37" t="s">
        <v>49</v>
      </c>
      <c r="F1" s="37" t="s">
        <v>50</v>
      </c>
    </row>
    <row r="2" spans="1:6" x14ac:dyDescent="0.25">
      <c r="A2" s="38">
        <v>41641</v>
      </c>
      <c r="B2" s="39">
        <v>95.14</v>
      </c>
      <c r="C2">
        <f>AVERAGE(B2:B512)</f>
        <v>70.614716242661487</v>
      </c>
      <c r="D2">
        <f>MIN(B2:B512)</f>
        <v>34.549999999999997</v>
      </c>
      <c r="E2">
        <f>MAX(B2:B512)</f>
        <v>107.95</v>
      </c>
    </row>
    <row r="3" spans="1:6" x14ac:dyDescent="0.25">
      <c r="A3" s="38">
        <v>41642</v>
      </c>
      <c r="B3" s="39">
        <v>93.66</v>
      </c>
    </row>
    <row r="4" spans="1:6" x14ac:dyDescent="0.25">
      <c r="A4" s="38">
        <v>41645</v>
      </c>
      <c r="B4" s="39">
        <v>93.12</v>
      </c>
    </row>
    <row r="5" spans="1:6" x14ac:dyDescent="0.25">
      <c r="A5" s="38">
        <v>41646</v>
      </c>
      <c r="B5" s="39">
        <v>93.31</v>
      </c>
    </row>
    <row r="6" spans="1:6" x14ac:dyDescent="0.25">
      <c r="A6" s="38">
        <v>41647</v>
      </c>
      <c r="B6" s="39">
        <v>91.9</v>
      </c>
    </row>
    <row r="7" spans="1:6" x14ac:dyDescent="0.25">
      <c r="A7" s="38">
        <v>41648</v>
      </c>
      <c r="B7" s="39">
        <v>91.36</v>
      </c>
    </row>
    <row r="8" spans="1:6" x14ac:dyDescent="0.25">
      <c r="A8" s="38">
        <v>41649</v>
      </c>
      <c r="B8" s="39">
        <v>92.39</v>
      </c>
    </row>
    <row r="9" spans="1:6" x14ac:dyDescent="0.25">
      <c r="A9" s="38">
        <v>41652</v>
      </c>
      <c r="B9" s="39">
        <v>91.45</v>
      </c>
    </row>
    <row r="10" spans="1:6" x14ac:dyDescent="0.25">
      <c r="A10" s="38">
        <v>41653</v>
      </c>
      <c r="B10" s="39">
        <v>92.15</v>
      </c>
    </row>
    <row r="11" spans="1:6" x14ac:dyDescent="0.25">
      <c r="A11" s="38">
        <v>41654</v>
      </c>
      <c r="B11" s="39">
        <v>93.78</v>
      </c>
    </row>
    <row r="12" spans="1:6" x14ac:dyDescent="0.25">
      <c r="A12" s="38">
        <v>41655</v>
      </c>
      <c r="B12" s="39">
        <v>93.54</v>
      </c>
    </row>
    <row r="13" spans="1:6" x14ac:dyDescent="0.25">
      <c r="A13" s="38">
        <v>41656</v>
      </c>
      <c r="B13" s="39">
        <v>93.96</v>
      </c>
    </row>
    <row r="14" spans="1:6" x14ac:dyDescent="0.25">
      <c r="A14" s="38">
        <v>41660</v>
      </c>
      <c r="B14" s="39">
        <v>94.51</v>
      </c>
    </row>
    <row r="15" spans="1:6" x14ac:dyDescent="0.25">
      <c r="A15" s="38">
        <v>41661</v>
      </c>
      <c r="B15" s="39">
        <v>96.35</v>
      </c>
    </row>
    <row r="16" spans="1:6" x14ac:dyDescent="0.25">
      <c r="A16" s="38">
        <v>41662</v>
      </c>
      <c r="B16" s="39">
        <v>97.23</v>
      </c>
    </row>
    <row r="17" spans="1:4" x14ac:dyDescent="0.25">
      <c r="A17" s="38">
        <v>41663</v>
      </c>
      <c r="B17" s="39">
        <v>96.66</v>
      </c>
    </row>
    <row r="18" spans="1:4" x14ac:dyDescent="0.25">
      <c r="A18" s="38">
        <v>41666</v>
      </c>
      <c r="B18" s="39">
        <v>95.82</v>
      </c>
    </row>
    <row r="19" spans="1:4" x14ac:dyDescent="0.25">
      <c r="A19" s="38">
        <v>41667</v>
      </c>
      <c r="B19" s="39">
        <v>97.49</v>
      </c>
    </row>
    <row r="20" spans="1:4" x14ac:dyDescent="0.25">
      <c r="A20" s="38">
        <v>41668</v>
      </c>
      <c r="B20" s="39">
        <v>97.34</v>
      </c>
    </row>
    <row r="21" spans="1:4" x14ac:dyDescent="0.25">
      <c r="A21" s="38">
        <v>41669</v>
      </c>
      <c r="B21" s="39">
        <v>98.25</v>
      </c>
    </row>
    <row r="22" spans="1:4" x14ac:dyDescent="0.25">
      <c r="A22" s="38">
        <v>41670</v>
      </c>
      <c r="B22" s="39">
        <v>97.55</v>
      </c>
    </row>
    <row r="23" spans="1:4" x14ac:dyDescent="0.25">
      <c r="A23" s="38">
        <v>41673</v>
      </c>
      <c r="B23" s="39">
        <v>96.44</v>
      </c>
    </row>
    <row r="24" spans="1:4" x14ac:dyDescent="0.25">
      <c r="A24" s="38">
        <v>41674</v>
      </c>
      <c r="B24" s="39">
        <v>97.24</v>
      </c>
    </row>
    <row r="25" spans="1:4" x14ac:dyDescent="0.25">
      <c r="A25" s="38">
        <v>41675</v>
      </c>
      <c r="B25" s="39">
        <v>97.4</v>
      </c>
    </row>
    <row r="26" spans="1:4" x14ac:dyDescent="0.25">
      <c r="A26" s="38">
        <v>41676</v>
      </c>
      <c r="B26" s="39">
        <v>97.84</v>
      </c>
    </row>
    <row r="27" spans="1:4" x14ac:dyDescent="0.25">
      <c r="A27" s="38">
        <v>41677</v>
      </c>
      <c r="B27" s="39">
        <v>99.98</v>
      </c>
    </row>
    <row r="28" spans="1:4" x14ac:dyDescent="0.25">
      <c r="A28" s="38">
        <v>41680</v>
      </c>
      <c r="B28" s="39">
        <v>100.12</v>
      </c>
    </row>
    <row r="29" spans="1:4" x14ac:dyDescent="0.25">
      <c r="A29" s="38">
        <v>41681</v>
      </c>
      <c r="B29" s="39">
        <v>99.96</v>
      </c>
    </row>
    <row r="30" spans="1:4" x14ac:dyDescent="0.25">
      <c r="A30" s="38">
        <v>41682</v>
      </c>
      <c r="B30" s="39">
        <v>100.38</v>
      </c>
      <c r="D30">
        <f>SUM(B2:B30)/30</f>
        <v>92.543999999999997</v>
      </c>
    </row>
    <row r="31" spans="1:4" x14ac:dyDescent="0.25">
      <c r="A31" s="38">
        <v>41683</v>
      </c>
      <c r="B31" s="39">
        <v>100.27</v>
      </c>
      <c r="D31">
        <f>SUM(B3:B31)/30</f>
        <v>92.715000000000003</v>
      </c>
    </row>
    <row r="32" spans="1:4" x14ac:dyDescent="0.25">
      <c r="A32" s="38">
        <v>41684</v>
      </c>
      <c r="B32" s="39">
        <v>100.31</v>
      </c>
      <c r="D32">
        <f t="shared" ref="D32:D95" si="0">SUM(B4:B32)/30</f>
        <v>92.936666666666667</v>
      </c>
    </row>
    <row r="33" spans="1:4" x14ac:dyDescent="0.25">
      <c r="A33" s="38">
        <v>41688</v>
      </c>
      <c r="B33" s="39">
        <v>102.54</v>
      </c>
      <c r="D33">
        <f t="shared" si="0"/>
        <v>93.25066666666666</v>
      </c>
    </row>
    <row r="34" spans="1:4" x14ac:dyDescent="0.25">
      <c r="A34" s="38">
        <v>41689</v>
      </c>
      <c r="B34" s="39">
        <v>103.46</v>
      </c>
      <c r="D34">
        <f t="shared" si="0"/>
        <v>93.588999999999984</v>
      </c>
    </row>
    <row r="35" spans="1:4" x14ac:dyDescent="0.25">
      <c r="A35" s="38">
        <v>41690</v>
      </c>
      <c r="B35" s="39">
        <v>103.2</v>
      </c>
      <c r="D35">
        <f t="shared" si="0"/>
        <v>93.965666666666664</v>
      </c>
    </row>
    <row r="36" spans="1:4" x14ac:dyDescent="0.25">
      <c r="A36" s="38">
        <v>41691</v>
      </c>
      <c r="B36" s="39">
        <v>102.53</v>
      </c>
      <c r="D36">
        <f t="shared" si="0"/>
        <v>94.337999999999994</v>
      </c>
    </row>
    <row r="37" spans="1:4" x14ac:dyDescent="0.25">
      <c r="A37" s="38">
        <v>41694</v>
      </c>
      <c r="B37" s="39">
        <v>103.17</v>
      </c>
      <c r="D37">
        <f t="shared" si="0"/>
        <v>94.697333333333333</v>
      </c>
    </row>
    <row r="38" spans="1:4" x14ac:dyDescent="0.25">
      <c r="A38" s="38">
        <v>41695</v>
      </c>
      <c r="B38" s="39">
        <v>102.2</v>
      </c>
      <c r="D38">
        <f t="shared" si="0"/>
        <v>95.055666666666667</v>
      </c>
    </row>
    <row r="39" spans="1:4" x14ac:dyDescent="0.25">
      <c r="A39" s="38">
        <v>41696</v>
      </c>
      <c r="B39" s="39">
        <v>102.93</v>
      </c>
      <c r="D39">
        <f t="shared" si="0"/>
        <v>95.414999999999992</v>
      </c>
    </row>
    <row r="40" spans="1:4" x14ac:dyDescent="0.25">
      <c r="A40" s="38">
        <v>41697</v>
      </c>
      <c r="B40" s="39">
        <v>102.68</v>
      </c>
      <c r="D40">
        <f t="shared" si="0"/>
        <v>95.711666666666659</v>
      </c>
    </row>
    <row r="41" spans="1:4" x14ac:dyDescent="0.25">
      <c r="A41" s="38">
        <v>41698</v>
      </c>
      <c r="B41" s="39">
        <v>102.88</v>
      </c>
      <c r="D41">
        <f t="shared" si="0"/>
        <v>96.022999999999982</v>
      </c>
    </row>
    <row r="42" spans="1:4" x14ac:dyDescent="0.25">
      <c r="A42" s="38">
        <v>41701</v>
      </c>
      <c r="B42" s="39">
        <v>105.34</v>
      </c>
      <c r="D42">
        <f t="shared" si="0"/>
        <v>96.402333333333317</v>
      </c>
    </row>
    <row r="43" spans="1:4" x14ac:dyDescent="0.25">
      <c r="A43" s="38">
        <v>41702</v>
      </c>
      <c r="B43" s="39">
        <v>103.64</v>
      </c>
      <c r="D43">
        <f t="shared" si="0"/>
        <v>96.706666666666663</v>
      </c>
    </row>
    <row r="44" spans="1:4" x14ac:dyDescent="0.25">
      <c r="A44" s="38">
        <v>41703</v>
      </c>
      <c r="B44" s="39">
        <v>101.75</v>
      </c>
      <c r="D44">
        <f t="shared" si="0"/>
        <v>96.88666666666667</v>
      </c>
    </row>
    <row r="45" spans="1:4" x14ac:dyDescent="0.25">
      <c r="A45" s="38">
        <v>41704</v>
      </c>
      <c r="B45" s="39">
        <v>101.82</v>
      </c>
      <c r="D45">
        <f t="shared" si="0"/>
        <v>97.039666666666662</v>
      </c>
    </row>
    <row r="46" spans="1:4" x14ac:dyDescent="0.25">
      <c r="A46" s="38">
        <v>41705</v>
      </c>
      <c r="B46" s="39">
        <v>102.82</v>
      </c>
      <c r="D46">
        <f t="shared" si="0"/>
        <v>97.24499999999999</v>
      </c>
    </row>
    <row r="47" spans="1:4" x14ac:dyDescent="0.25">
      <c r="A47" s="38">
        <v>41708</v>
      </c>
      <c r="B47" s="39">
        <v>101.39</v>
      </c>
      <c r="D47">
        <f t="shared" si="0"/>
        <v>97.430666666666667</v>
      </c>
    </row>
    <row r="48" spans="1:4" x14ac:dyDescent="0.25">
      <c r="A48" s="38">
        <v>41709</v>
      </c>
      <c r="B48" s="39">
        <v>100.29</v>
      </c>
      <c r="D48">
        <f t="shared" si="0"/>
        <v>97.524000000000015</v>
      </c>
    </row>
    <row r="49" spans="1:4" x14ac:dyDescent="0.25">
      <c r="A49" s="38">
        <v>41710</v>
      </c>
      <c r="B49" s="39">
        <v>98.29</v>
      </c>
      <c r="D49">
        <f t="shared" si="0"/>
        <v>97.555666666666681</v>
      </c>
    </row>
    <row r="50" spans="1:4" x14ac:dyDescent="0.25">
      <c r="A50" s="38">
        <v>41711</v>
      </c>
      <c r="B50" s="39">
        <v>98.57</v>
      </c>
      <c r="D50">
        <f t="shared" si="0"/>
        <v>97.566333333333361</v>
      </c>
    </row>
    <row r="51" spans="1:4" x14ac:dyDescent="0.25">
      <c r="A51" s="38">
        <v>41712</v>
      </c>
      <c r="B51" s="39">
        <v>99.23</v>
      </c>
      <c r="D51">
        <f t="shared" si="0"/>
        <v>97.622333333333344</v>
      </c>
    </row>
    <row r="52" spans="1:4" x14ac:dyDescent="0.25">
      <c r="A52" s="38">
        <v>41715</v>
      </c>
      <c r="B52" s="39">
        <v>98.43</v>
      </c>
      <c r="D52">
        <f t="shared" si="0"/>
        <v>97.688666666666677</v>
      </c>
    </row>
    <row r="53" spans="1:4" x14ac:dyDescent="0.25">
      <c r="A53" s="38">
        <v>41716</v>
      </c>
      <c r="B53" s="39">
        <v>100.08</v>
      </c>
      <c r="D53">
        <f t="shared" si="0"/>
        <v>97.783333333333346</v>
      </c>
    </row>
    <row r="54" spans="1:4" x14ac:dyDescent="0.25">
      <c r="A54" s="38">
        <v>41717</v>
      </c>
      <c r="B54" s="39">
        <v>100.71</v>
      </c>
      <c r="D54">
        <f t="shared" si="0"/>
        <v>97.893666666666661</v>
      </c>
    </row>
    <row r="55" spans="1:4" x14ac:dyDescent="0.25">
      <c r="A55" s="38">
        <v>41718</v>
      </c>
      <c r="B55" s="39">
        <v>99.68</v>
      </c>
      <c r="D55">
        <f t="shared" si="0"/>
        <v>97.954999999999984</v>
      </c>
    </row>
    <row r="56" spans="1:4" x14ac:dyDescent="0.25">
      <c r="A56" s="38">
        <v>41719</v>
      </c>
      <c r="B56" s="39">
        <v>99.97</v>
      </c>
      <c r="D56">
        <f t="shared" si="0"/>
        <v>97.954666666666668</v>
      </c>
    </row>
    <row r="57" spans="1:4" x14ac:dyDescent="0.25">
      <c r="A57" s="38">
        <v>41722</v>
      </c>
      <c r="B57" s="39">
        <v>100.05</v>
      </c>
      <c r="D57">
        <f t="shared" si="0"/>
        <v>97.952333333333343</v>
      </c>
    </row>
    <row r="58" spans="1:4" x14ac:dyDescent="0.25">
      <c r="A58" s="38">
        <v>41723</v>
      </c>
      <c r="B58" s="39">
        <v>99.66</v>
      </c>
      <c r="D58">
        <f t="shared" si="0"/>
        <v>97.942333333333323</v>
      </c>
    </row>
    <row r="59" spans="1:4" x14ac:dyDescent="0.25">
      <c r="A59" s="38">
        <v>41724</v>
      </c>
      <c r="B59" s="39">
        <v>100.61</v>
      </c>
      <c r="D59">
        <f t="shared" si="0"/>
        <v>97.949999999999989</v>
      </c>
    </row>
    <row r="60" spans="1:4" x14ac:dyDescent="0.25">
      <c r="A60" s="38">
        <v>41725</v>
      </c>
      <c r="B60" s="39">
        <v>101.25</v>
      </c>
      <c r="D60">
        <f t="shared" si="0"/>
        <v>97.982666666666645</v>
      </c>
    </row>
    <row r="61" spans="1:4" x14ac:dyDescent="0.25">
      <c r="A61" s="38">
        <v>41726</v>
      </c>
      <c r="B61" s="39">
        <v>101.73</v>
      </c>
      <c r="D61">
        <f t="shared" si="0"/>
        <v>98.03</v>
      </c>
    </row>
    <row r="62" spans="1:4" x14ac:dyDescent="0.25">
      <c r="A62" s="38">
        <v>41729</v>
      </c>
      <c r="B62" s="39">
        <v>101.57</v>
      </c>
      <c r="D62">
        <f t="shared" si="0"/>
        <v>97.99766666666666</v>
      </c>
    </row>
    <row r="63" spans="1:4" x14ac:dyDescent="0.25">
      <c r="A63" s="38">
        <v>41730</v>
      </c>
      <c r="B63" s="39">
        <v>99.69</v>
      </c>
      <c r="D63">
        <f t="shared" si="0"/>
        <v>97.872000000000014</v>
      </c>
    </row>
    <row r="64" spans="1:4" x14ac:dyDescent="0.25">
      <c r="A64" s="38">
        <v>41731</v>
      </c>
      <c r="B64" s="39">
        <v>99.6</v>
      </c>
      <c r="D64">
        <f t="shared" si="0"/>
        <v>97.75200000000001</v>
      </c>
    </row>
    <row r="65" spans="1:4" x14ac:dyDescent="0.25">
      <c r="A65" s="38">
        <v>41732</v>
      </c>
      <c r="B65" s="39">
        <v>100.29</v>
      </c>
      <c r="D65">
        <f t="shared" si="0"/>
        <v>97.677333333333337</v>
      </c>
    </row>
    <row r="66" spans="1:4" x14ac:dyDescent="0.25">
      <c r="A66" s="38">
        <v>41733</v>
      </c>
      <c r="B66" s="39">
        <v>101.16</v>
      </c>
      <c r="D66">
        <f t="shared" si="0"/>
        <v>97.61033333333333</v>
      </c>
    </row>
    <row r="67" spans="1:4" x14ac:dyDescent="0.25">
      <c r="A67" s="38">
        <v>41736</v>
      </c>
      <c r="B67" s="39">
        <v>100.43</v>
      </c>
      <c r="D67">
        <f t="shared" si="0"/>
        <v>97.551333333333332</v>
      </c>
    </row>
    <row r="68" spans="1:4" x14ac:dyDescent="0.25">
      <c r="A68" s="38">
        <v>41737</v>
      </c>
      <c r="B68" s="39">
        <v>102.57</v>
      </c>
      <c r="D68">
        <f t="shared" si="0"/>
        <v>97.539333333333332</v>
      </c>
    </row>
    <row r="69" spans="1:4" x14ac:dyDescent="0.25">
      <c r="A69" s="38">
        <v>41738</v>
      </c>
      <c r="B69" s="39">
        <v>103.55</v>
      </c>
      <c r="D69">
        <f t="shared" si="0"/>
        <v>97.568333333333342</v>
      </c>
    </row>
    <row r="70" spans="1:4" x14ac:dyDescent="0.25">
      <c r="A70" s="38">
        <v>41739</v>
      </c>
      <c r="B70" s="39">
        <v>103.37</v>
      </c>
      <c r="D70">
        <f t="shared" si="0"/>
        <v>97.584666666666664</v>
      </c>
    </row>
    <row r="71" spans="1:4" x14ac:dyDescent="0.25">
      <c r="A71" s="38">
        <v>41740</v>
      </c>
      <c r="B71" s="39">
        <v>103.68</v>
      </c>
      <c r="D71">
        <f t="shared" si="0"/>
        <v>97.529333333333327</v>
      </c>
    </row>
    <row r="72" spans="1:4" x14ac:dyDescent="0.25">
      <c r="A72" s="38">
        <v>41743</v>
      </c>
      <c r="B72" s="39">
        <v>104.05</v>
      </c>
      <c r="D72">
        <f t="shared" si="0"/>
        <v>97.542999999999992</v>
      </c>
    </row>
    <row r="73" spans="1:4" x14ac:dyDescent="0.25">
      <c r="A73" s="38">
        <v>41744</v>
      </c>
      <c r="B73" s="39">
        <v>103.7</v>
      </c>
      <c r="D73">
        <f t="shared" si="0"/>
        <v>97.60799999999999</v>
      </c>
    </row>
    <row r="74" spans="1:4" x14ac:dyDescent="0.25">
      <c r="A74" s="38">
        <v>41745</v>
      </c>
      <c r="B74" s="39">
        <v>103.71</v>
      </c>
      <c r="D74">
        <f t="shared" si="0"/>
        <v>97.670999999999992</v>
      </c>
    </row>
    <row r="75" spans="1:4" x14ac:dyDescent="0.25">
      <c r="A75" s="38">
        <v>41746</v>
      </c>
      <c r="B75" s="39">
        <v>104.33</v>
      </c>
      <c r="D75">
        <f t="shared" si="0"/>
        <v>97.721333333333334</v>
      </c>
    </row>
    <row r="76" spans="1:4" x14ac:dyDescent="0.25">
      <c r="A76" s="38">
        <v>41750</v>
      </c>
      <c r="B76" s="39">
        <v>104.35</v>
      </c>
      <c r="D76">
        <f t="shared" si="0"/>
        <v>97.82</v>
      </c>
    </row>
    <row r="77" spans="1:4" x14ac:dyDescent="0.25">
      <c r="A77" s="38">
        <v>41751</v>
      </c>
      <c r="B77" s="39">
        <v>101.69</v>
      </c>
      <c r="D77">
        <f t="shared" si="0"/>
        <v>97.866666666666646</v>
      </c>
    </row>
    <row r="78" spans="1:4" x14ac:dyDescent="0.25">
      <c r="A78" s="38">
        <v>41752</v>
      </c>
      <c r="B78" s="39">
        <v>101.47</v>
      </c>
      <c r="D78">
        <f t="shared" si="0"/>
        <v>97.97266666666664</v>
      </c>
    </row>
    <row r="79" spans="1:4" x14ac:dyDescent="0.25">
      <c r="A79" s="38">
        <v>41753</v>
      </c>
      <c r="B79" s="39">
        <v>102.2</v>
      </c>
      <c r="D79">
        <f t="shared" si="0"/>
        <v>98.093666666666635</v>
      </c>
    </row>
    <row r="80" spans="1:4" x14ac:dyDescent="0.25">
      <c r="A80" s="38">
        <v>41754</v>
      </c>
      <c r="B80" s="39">
        <v>100.85</v>
      </c>
      <c r="D80">
        <f t="shared" si="0"/>
        <v>98.147666666666652</v>
      </c>
    </row>
    <row r="81" spans="1:4" x14ac:dyDescent="0.25">
      <c r="A81" s="38">
        <v>41757</v>
      </c>
      <c r="B81" s="39">
        <v>101.13</v>
      </c>
      <c r="D81">
        <f t="shared" si="0"/>
        <v>98.237666666666655</v>
      </c>
    </row>
    <row r="82" spans="1:4" x14ac:dyDescent="0.25">
      <c r="A82" s="38">
        <v>41758</v>
      </c>
      <c r="B82" s="39">
        <v>101.56</v>
      </c>
      <c r="D82">
        <f t="shared" si="0"/>
        <v>98.286999999999978</v>
      </c>
    </row>
    <row r="83" spans="1:4" x14ac:dyDescent="0.25">
      <c r="A83" s="38">
        <v>41759</v>
      </c>
      <c r="B83" s="39">
        <v>100.07</v>
      </c>
      <c r="D83">
        <f t="shared" si="0"/>
        <v>98.265666666666675</v>
      </c>
    </row>
    <row r="84" spans="1:4" x14ac:dyDescent="0.25">
      <c r="A84" s="38">
        <v>41760</v>
      </c>
      <c r="B84" s="39">
        <v>99.69</v>
      </c>
      <c r="D84">
        <f t="shared" si="0"/>
        <v>98.266000000000005</v>
      </c>
    </row>
    <row r="85" spans="1:4" x14ac:dyDescent="0.25">
      <c r="A85" s="38">
        <v>41761</v>
      </c>
      <c r="B85" s="39">
        <v>100.09</v>
      </c>
      <c r="D85">
        <f t="shared" si="0"/>
        <v>98.269999999999982</v>
      </c>
    </row>
    <row r="86" spans="1:4" x14ac:dyDescent="0.25">
      <c r="A86" s="38">
        <v>41764</v>
      </c>
      <c r="B86" s="39">
        <v>99.74</v>
      </c>
      <c r="D86">
        <f t="shared" si="0"/>
        <v>98.259666666666661</v>
      </c>
    </row>
    <row r="87" spans="1:4" x14ac:dyDescent="0.25">
      <c r="A87" s="38">
        <v>41765</v>
      </c>
      <c r="B87" s="39">
        <v>99.81</v>
      </c>
      <c r="D87">
        <f t="shared" si="0"/>
        <v>98.264666666666656</v>
      </c>
    </row>
    <row r="88" spans="1:4" x14ac:dyDescent="0.25">
      <c r="A88" s="38">
        <v>41766</v>
      </c>
      <c r="B88" s="39">
        <v>101.06</v>
      </c>
      <c r="D88">
        <f t="shared" si="0"/>
        <v>98.279666666666671</v>
      </c>
    </row>
    <row r="89" spans="1:4" x14ac:dyDescent="0.25">
      <c r="A89" s="38">
        <v>41767</v>
      </c>
      <c r="B89" s="39">
        <v>100.52</v>
      </c>
      <c r="D89">
        <f t="shared" si="0"/>
        <v>98.255333333333326</v>
      </c>
    </row>
    <row r="90" spans="1:4" x14ac:dyDescent="0.25">
      <c r="A90" s="38">
        <v>41768</v>
      </c>
      <c r="B90" s="39">
        <v>100.32</v>
      </c>
      <c r="D90">
        <f t="shared" si="0"/>
        <v>98.208333333333329</v>
      </c>
    </row>
    <row r="91" spans="1:4" x14ac:dyDescent="0.25">
      <c r="A91" s="38">
        <v>41771</v>
      </c>
      <c r="B91" s="39">
        <v>100.89</v>
      </c>
      <c r="D91">
        <f t="shared" si="0"/>
        <v>98.185666666666663</v>
      </c>
    </row>
    <row r="92" spans="1:4" x14ac:dyDescent="0.25">
      <c r="A92" s="38">
        <v>41772</v>
      </c>
      <c r="B92" s="39">
        <v>102.01</v>
      </c>
      <c r="D92">
        <f t="shared" si="0"/>
        <v>98.262999999999977</v>
      </c>
    </row>
    <row r="93" spans="1:4" x14ac:dyDescent="0.25">
      <c r="A93" s="38">
        <v>41773</v>
      </c>
      <c r="B93" s="39">
        <v>102.63</v>
      </c>
      <c r="D93">
        <f t="shared" si="0"/>
        <v>98.36399999999999</v>
      </c>
    </row>
    <row r="94" spans="1:4" x14ac:dyDescent="0.25">
      <c r="A94" s="38">
        <v>41774</v>
      </c>
      <c r="B94" s="39">
        <v>101.74</v>
      </c>
      <c r="D94">
        <f t="shared" si="0"/>
        <v>98.412333333333308</v>
      </c>
    </row>
    <row r="95" spans="1:4" x14ac:dyDescent="0.25">
      <c r="A95" s="38">
        <v>41775</v>
      </c>
      <c r="B95" s="39">
        <v>102.31</v>
      </c>
      <c r="D95">
        <f t="shared" si="0"/>
        <v>98.450666666666663</v>
      </c>
    </row>
    <row r="96" spans="1:4" x14ac:dyDescent="0.25">
      <c r="A96" s="38">
        <v>41778</v>
      </c>
      <c r="B96" s="39">
        <v>102.95</v>
      </c>
      <c r="D96">
        <f t="shared" ref="D96:D159" si="1">SUM(B68:B96)/30</f>
        <v>98.534666666666666</v>
      </c>
    </row>
    <row r="97" spans="1:4" x14ac:dyDescent="0.25">
      <c r="A97" s="38">
        <v>41779</v>
      </c>
      <c r="B97" s="39">
        <v>102.8</v>
      </c>
      <c r="D97">
        <f t="shared" si="1"/>
        <v>98.542333333333332</v>
      </c>
    </row>
    <row r="98" spans="1:4" x14ac:dyDescent="0.25">
      <c r="A98" s="38">
        <v>41780</v>
      </c>
      <c r="B98" s="39">
        <v>104.31</v>
      </c>
      <c r="D98">
        <f t="shared" si="1"/>
        <v>98.567666666666653</v>
      </c>
    </row>
    <row r="99" spans="1:4" x14ac:dyDescent="0.25">
      <c r="A99" s="38">
        <v>41781</v>
      </c>
      <c r="B99" s="39">
        <v>104.03</v>
      </c>
      <c r="D99">
        <f t="shared" si="1"/>
        <v>98.589666666666659</v>
      </c>
    </row>
    <row r="100" spans="1:4" x14ac:dyDescent="0.25">
      <c r="A100" s="38">
        <v>41782</v>
      </c>
      <c r="B100" s="39">
        <v>105.01</v>
      </c>
      <c r="D100">
        <f t="shared" si="1"/>
        <v>98.634</v>
      </c>
    </row>
    <row r="101" spans="1:4" x14ac:dyDescent="0.25">
      <c r="A101" s="38">
        <v>41786</v>
      </c>
      <c r="B101" s="39">
        <v>104.78</v>
      </c>
      <c r="D101">
        <f t="shared" si="1"/>
        <v>98.658333333333331</v>
      </c>
    </row>
    <row r="102" spans="1:4" x14ac:dyDescent="0.25">
      <c r="A102" s="38">
        <v>41787</v>
      </c>
      <c r="B102" s="39">
        <v>103.37</v>
      </c>
      <c r="D102">
        <f t="shared" si="1"/>
        <v>98.647333333333336</v>
      </c>
    </row>
    <row r="103" spans="1:4" x14ac:dyDescent="0.25">
      <c r="A103" s="38">
        <v>41788</v>
      </c>
      <c r="B103" s="39">
        <v>104.26</v>
      </c>
      <c r="D103">
        <f t="shared" si="1"/>
        <v>98.665666666666695</v>
      </c>
    </row>
    <row r="104" spans="1:4" x14ac:dyDescent="0.25">
      <c r="A104" s="38">
        <v>41789</v>
      </c>
      <c r="B104" s="39">
        <v>103.4</v>
      </c>
      <c r="D104">
        <f t="shared" si="1"/>
        <v>98.634666666666689</v>
      </c>
    </row>
    <row r="105" spans="1:4" x14ac:dyDescent="0.25">
      <c r="A105" s="38">
        <v>41792</v>
      </c>
      <c r="B105" s="39">
        <v>103.07</v>
      </c>
      <c r="D105">
        <f t="shared" si="1"/>
        <v>98.592000000000041</v>
      </c>
    </row>
    <row r="106" spans="1:4" x14ac:dyDescent="0.25">
      <c r="A106" s="38">
        <v>41793</v>
      </c>
      <c r="B106" s="39">
        <v>103.34</v>
      </c>
      <c r="D106">
        <f t="shared" si="1"/>
        <v>98.647000000000034</v>
      </c>
    </row>
    <row r="107" spans="1:4" x14ac:dyDescent="0.25">
      <c r="A107" s="38">
        <v>41794</v>
      </c>
      <c r="B107" s="39">
        <v>103.27</v>
      </c>
      <c r="D107">
        <f t="shared" si="1"/>
        <v>98.707000000000036</v>
      </c>
    </row>
    <row r="108" spans="1:4" x14ac:dyDescent="0.25">
      <c r="A108" s="38">
        <v>41795</v>
      </c>
      <c r="B108" s="39">
        <v>103.17</v>
      </c>
      <c r="D108">
        <f t="shared" si="1"/>
        <v>98.739333333333363</v>
      </c>
    </row>
    <row r="109" spans="1:4" x14ac:dyDescent="0.25">
      <c r="A109" s="38">
        <v>41796</v>
      </c>
      <c r="B109" s="39">
        <v>103.32</v>
      </c>
      <c r="D109">
        <f t="shared" si="1"/>
        <v>98.821666666666687</v>
      </c>
    </row>
    <row r="110" spans="1:4" x14ac:dyDescent="0.25">
      <c r="A110" s="38">
        <v>41799</v>
      </c>
      <c r="B110" s="39">
        <v>105.09</v>
      </c>
      <c r="D110">
        <f t="shared" si="1"/>
        <v>98.953666666666692</v>
      </c>
    </row>
    <row r="111" spans="1:4" x14ac:dyDescent="0.25">
      <c r="A111" s="38">
        <v>41800</v>
      </c>
      <c r="B111" s="39">
        <v>105.02</v>
      </c>
      <c r="D111">
        <f t="shared" si="1"/>
        <v>99.069000000000017</v>
      </c>
    </row>
    <row r="112" spans="1:4" x14ac:dyDescent="0.25">
      <c r="A112" s="38">
        <v>41801</v>
      </c>
      <c r="B112" s="39">
        <v>105.04</v>
      </c>
      <c r="D112">
        <f t="shared" si="1"/>
        <v>99.234666666666683</v>
      </c>
    </row>
    <row r="113" spans="1:4" x14ac:dyDescent="0.25">
      <c r="A113" s="38">
        <v>41802</v>
      </c>
      <c r="B113" s="39">
        <v>107.2</v>
      </c>
      <c r="D113">
        <f t="shared" si="1"/>
        <v>99.484999999999999</v>
      </c>
    </row>
    <row r="114" spans="1:4" x14ac:dyDescent="0.25">
      <c r="A114" s="38">
        <v>41803</v>
      </c>
      <c r="B114" s="39">
        <v>107.49</v>
      </c>
      <c r="D114">
        <f t="shared" si="1"/>
        <v>99.731666666666655</v>
      </c>
    </row>
    <row r="115" spans="1:4" x14ac:dyDescent="0.25">
      <c r="A115" s="38">
        <v>41806</v>
      </c>
      <c r="B115" s="39">
        <v>107.52</v>
      </c>
      <c r="D115">
        <f t="shared" si="1"/>
        <v>99.991</v>
      </c>
    </row>
    <row r="116" spans="1:4" x14ac:dyDescent="0.25">
      <c r="A116" s="38">
        <v>41807</v>
      </c>
      <c r="B116" s="39">
        <v>106.95</v>
      </c>
      <c r="D116">
        <f t="shared" si="1"/>
        <v>100.229</v>
      </c>
    </row>
    <row r="117" spans="1:4" x14ac:dyDescent="0.25">
      <c r="A117" s="38">
        <v>41808</v>
      </c>
      <c r="B117" s="39">
        <v>106.64</v>
      </c>
      <c r="D117">
        <f t="shared" si="1"/>
        <v>100.41499999999996</v>
      </c>
    </row>
    <row r="118" spans="1:4" x14ac:dyDescent="0.25">
      <c r="A118" s="38">
        <v>41809</v>
      </c>
      <c r="B118" s="39">
        <v>107.08</v>
      </c>
      <c r="D118">
        <f t="shared" si="1"/>
        <v>100.63366666666664</v>
      </c>
    </row>
    <row r="119" spans="1:4" x14ac:dyDescent="0.25">
      <c r="A119" s="38">
        <v>41810</v>
      </c>
      <c r="B119" s="39">
        <v>107.95</v>
      </c>
      <c r="D119">
        <f t="shared" si="1"/>
        <v>100.88799999999996</v>
      </c>
    </row>
    <row r="120" spans="1:4" x14ac:dyDescent="0.25">
      <c r="A120" s="38">
        <v>41813</v>
      </c>
      <c r="B120" s="39">
        <v>106.83</v>
      </c>
      <c r="D120">
        <f t="shared" si="1"/>
        <v>101.08599999999997</v>
      </c>
    </row>
    <row r="121" spans="1:4" x14ac:dyDescent="0.25">
      <c r="A121" s="38">
        <v>41814</v>
      </c>
      <c r="B121" s="39">
        <v>106.64</v>
      </c>
      <c r="D121">
        <f t="shared" si="1"/>
        <v>101.24033333333328</v>
      </c>
    </row>
    <row r="122" spans="1:4" x14ac:dyDescent="0.25">
      <c r="A122" s="38">
        <v>41815</v>
      </c>
      <c r="B122" s="39">
        <v>107.04</v>
      </c>
      <c r="D122">
        <f t="shared" si="1"/>
        <v>101.38733333333329</v>
      </c>
    </row>
    <row r="123" spans="1:4" x14ac:dyDescent="0.25">
      <c r="A123" s="38">
        <v>41816</v>
      </c>
      <c r="B123" s="39">
        <v>106.49</v>
      </c>
      <c r="D123">
        <f t="shared" si="1"/>
        <v>101.54566666666662</v>
      </c>
    </row>
    <row r="124" spans="1:4" x14ac:dyDescent="0.25">
      <c r="A124" s="38">
        <v>41817</v>
      </c>
      <c r="B124" s="39">
        <v>106.46</v>
      </c>
      <c r="D124">
        <f t="shared" si="1"/>
        <v>101.68399999999997</v>
      </c>
    </row>
    <row r="125" spans="1:4" x14ac:dyDescent="0.25">
      <c r="A125" s="38">
        <v>41820</v>
      </c>
      <c r="B125" s="39">
        <v>106.07</v>
      </c>
      <c r="D125">
        <f t="shared" si="1"/>
        <v>101.78799999999997</v>
      </c>
    </row>
    <row r="126" spans="1:4" x14ac:dyDescent="0.25">
      <c r="A126" s="38">
        <v>41821</v>
      </c>
      <c r="B126" s="39">
        <v>106.06</v>
      </c>
      <c r="D126">
        <f t="shared" si="1"/>
        <v>101.89666666666666</v>
      </c>
    </row>
    <row r="127" spans="1:4" x14ac:dyDescent="0.25">
      <c r="A127" s="38">
        <v>41822</v>
      </c>
      <c r="B127" s="39">
        <v>105.18</v>
      </c>
      <c r="D127">
        <f t="shared" si="1"/>
        <v>101.92566666666666</v>
      </c>
    </row>
    <row r="128" spans="1:4" x14ac:dyDescent="0.25">
      <c r="A128" s="38">
        <v>41823</v>
      </c>
      <c r="B128" s="39">
        <v>104.76</v>
      </c>
      <c r="D128">
        <f t="shared" si="1"/>
        <v>101.94999999999999</v>
      </c>
    </row>
    <row r="129" spans="1:4" x14ac:dyDescent="0.25">
      <c r="A129" s="38">
        <v>41827</v>
      </c>
      <c r="B129" s="39">
        <v>104.19</v>
      </c>
      <c r="D129">
        <f t="shared" si="1"/>
        <v>101.92266666666666</v>
      </c>
    </row>
    <row r="130" spans="1:4" x14ac:dyDescent="0.25">
      <c r="A130" s="38">
        <v>41828</v>
      </c>
      <c r="B130" s="39">
        <v>104.06</v>
      </c>
      <c r="D130">
        <f t="shared" si="1"/>
        <v>101.89866666666667</v>
      </c>
    </row>
    <row r="131" spans="1:4" x14ac:dyDescent="0.25">
      <c r="A131" s="38">
        <v>41829</v>
      </c>
      <c r="B131" s="39">
        <v>102.93</v>
      </c>
      <c r="D131">
        <f t="shared" si="1"/>
        <v>101.884</v>
      </c>
    </row>
    <row r="132" spans="1:4" x14ac:dyDescent="0.25">
      <c r="A132" s="38">
        <v>41830</v>
      </c>
      <c r="B132" s="39">
        <v>103.61</v>
      </c>
      <c r="D132">
        <f t="shared" si="1"/>
        <v>101.86233333333332</v>
      </c>
    </row>
    <row r="133" spans="1:4" x14ac:dyDescent="0.25">
      <c r="A133" s="38">
        <v>41831</v>
      </c>
      <c r="B133" s="39">
        <v>101.48</v>
      </c>
      <c r="D133">
        <f t="shared" si="1"/>
        <v>101.79833333333335</v>
      </c>
    </row>
    <row r="134" spans="1:4" x14ac:dyDescent="0.25">
      <c r="A134" s="38">
        <v>41834</v>
      </c>
      <c r="B134" s="39">
        <v>101.73</v>
      </c>
      <c r="D134">
        <f t="shared" si="1"/>
        <v>101.75366666666667</v>
      </c>
    </row>
    <row r="135" spans="1:4" x14ac:dyDescent="0.25">
      <c r="A135" s="38">
        <v>41835</v>
      </c>
      <c r="B135" s="39">
        <v>100.56</v>
      </c>
      <c r="D135">
        <f t="shared" si="1"/>
        <v>101.661</v>
      </c>
    </row>
    <row r="136" spans="1:4" x14ac:dyDescent="0.25">
      <c r="A136" s="38">
        <v>41836</v>
      </c>
      <c r="B136" s="39">
        <v>101.88</v>
      </c>
      <c r="D136">
        <f t="shared" si="1"/>
        <v>101.61466666666666</v>
      </c>
    </row>
    <row r="137" spans="1:4" x14ac:dyDescent="0.25">
      <c r="A137" s="38">
        <v>41837</v>
      </c>
      <c r="B137" s="39">
        <v>103.84</v>
      </c>
      <c r="D137">
        <f t="shared" si="1"/>
        <v>101.63700000000001</v>
      </c>
    </row>
    <row r="138" spans="1:4" x14ac:dyDescent="0.25">
      <c r="A138" s="38">
        <v>41838</v>
      </c>
      <c r="B138" s="39">
        <v>103.83</v>
      </c>
      <c r="D138">
        <f t="shared" si="1"/>
        <v>101.654</v>
      </c>
    </row>
    <row r="139" spans="1:4" x14ac:dyDescent="0.25">
      <c r="A139" s="38">
        <v>41841</v>
      </c>
      <c r="B139" s="39">
        <v>105.34</v>
      </c>
      <c r="D139">
        <f t="shared" si="1"/>
        <v>101.66233333333335</v>
      </c>
    </row>
    <row r="140" spans="1:4" x14ac:dyDescent="0.25">
      <c r="A140" s="38">
        <v>41842</v>
      </c>
      <c r="B140" s="39">
        <v>104.59</v>
      </c>
      <c r="D140">
        <f t="shared" si="1"/>
        <v>101.64800000000001</v>
      </c>
    </row>
    <row r="141" spans="1:4" x14ac:dyDescent="0.25">
      <c r="A141" s="38">
        <v>41843</v>
      </c>
      <c r="B141" s="39">
        <v>103.81</v>
      </c>
      <c r="D141">
        <f t="shared" si="1"/>
        <v>101.60700000000001</v>
      </c>
    </row>
    <row r="142" spans="1:4" x14ac:dyDescent="0.25">
      <c r="A142" s="38">
        <v>41844</v>
      </c>
      <c r="B142" s="39">
        <v>102.76</v>
      </c>
      <c r="D142">
        <f t="shared" si="1"/>
        <v>101.45900000000002</v>
      </c>
    </row>
    <row r="143" spans="1:4" x14ac:dyDescent="0.25">
      <c r="A143" s="38">
        <v>41845</v>
      </c>
      <c r="B143" s="39">
        <v>105.23</v>
      </c>
      <c r="D143">
        <f t="shared" si="1"/>
        <v>101.38366666666667</v>
      </c>
    </row>
    <row r="144" spans="1:4" x14ac:dyDescent="0.25">
      <c r="A144" s="38">
        <v>41848</v>
      </c>
      <c r="B144" s="39">
        <v>105.68</v>
      </c>
      <c r="D144">
        <f t="shared" si="1"/>
        <v>101.32233333333335</v>
      </c>
    </row>
    <row r="145" spans="1:4" x14ac:dyDescent="0.25">
      <c r="A145" s="38">
        <v>41849</v>
      </c>
      <c r="B145" s="39">
        <v>104.91</v>
      </c>
      <c r="D145">
        <f t="shared" si="1"/>
        <v>101.25433333333334</v>
      </c>
    </row>
    <row r="146" spans="1:4" x14ac:dyDescent="0.25">
      <c r="A146" s="38">
        <v>41850</v>
      </c>
      <c r="B146" s="39">
        <v>104.29</v>
      </c>
      <c r="D146">
        <f t="shared" si="1"/>
        <v>101.176</v>
      </c>
    </row>
    <row r="147" spans="1:4" x14ac:dyDescent="0.25">
      <c r="A147" s="38">
        <v>41851</v>
      </c>
      <c r="B147" s="39">
        <v>98.23</v>
      </c>
      <c r="D147">
        <f t="shared" si="1"/>
        <v>100.88100000000001</v>
      </c>
    </row>
    <row r="148" spans="1:4" x14ac:dyDescent="0.25">
      <c r="A148" s="38">
        <v>41852</v>
      </c>
      <c r="B148" s="39">
        <v>97.86</v>
      </c>
      <c r="D148">
        <f t="shared" si="1"/>
        <v>100.54466666666666</v>
      </c>
    </row>
    <row r="149" spans="1:4" x14ac:dyDescent="0.25">
      <c r="A149" s="38">
        <v>41855</v>
      </c>
      <c r="B149" s="39">
        <v>98.26</v>
      </c>
      <c r="D149">
        <f t="shared" si="1"/>
        <v>100.259</v>
      </c>
    </row>
    <row r="150" spans="1:4" x14ac:dyDescent="0.25">
      <c r="A150" s="38">
        <v>41856</v>
      </c>
      <c r="B150" s="39">
        <v>97.34</v>
      </c>
      <c r="D150">
        <f t="shared" si="1"/>
        <v>99.949000000000012</v>
      </c>
    </row>
    <row r="151" spans="1:4" x14ac:dyDescent="0.25">
      <c r="A151" s="38">
        <v>41857</v>
      </c>
      <c r="B151" s="39">
        <v>96.93</v>
      </c>
      <c r="D151">
        <f t="shared" si="1"/>
        <v>99.611999999999995</v>
      </c>
    </row>
    <row r="152" spans="1:4" x14ac:dyDescent="0.25">
      <c r="A152" s="38">
        <v>41858</v>
      </c>
      <c r="B152" s="39">
        <v>97.34</v>
      </c>
      <c r="D152">
        <f t="shared" si="1"/>
        <v>99.306999999999988</v>
      </c>
    </row>
    <row r="153" spans="1:4" x14ac:dyDescent="0.25">
      <c r="A153" s="38">
        <v>41859</v>
      </c>
      <c r="B153" s="39">
        <v>97.61</v>
      </c>
      <c r="D153">
        <f t="shared" si="1"/>
        <v>99.011999999999986</v>
      </c>
    </row>
    <row r="154" spans="1:4" x14ac:dyDescent="0.25">
      <c r="A154" s="38">
        <v>41862</v>
      </c>
      <c r="B154" s="39">
        <v>98.09</v>
      </c>
      <c r="D154">
        <f t="shared" si="1"/>
        <v>98.746000000000024</v>
      </c>
    </row>
    <row r="155" spans="1:4" x14ac:dyDescent="0.25">
      <c r="A155" s="38">
        <v>41863</v>
      </c>
      <c r="B155" s="39">
        <v>97.36</v>
      </c>
      <c r="D155">
        <f t="shared" si="1"/>
        <v>98.456000000000031</v>
      </c>
    </row>
    <row r="156" spans="1:4" x14ac:dyDescent="0.25">
      <c r="A156" s="38">
        <v>41864</v>
      </c>
      <c r="B156" s="39">
        <v>97.57</v>
      </c>
      <c r="D156">
        <f t="shared" si="1"/>
        <v>98.202333333333357</v>
      </c>
    </row>
    <row r="157" spans="1:4" x14ac:dyDescent="0.25">
      <c r="A157" s="38">
        <v>41865</v>
      </c>
      <c r="B157" s="39">
        <v>95.54</v>
      </c>
      <c r="D157">
        <f t="shared" si="1"/>
        <v>97.895000000000024</v>
      </c>
    </row>
    <row r="158" spans="1:4" x14ac:dyDescent="0.25">
      <c r="A158" s="38">
        <v>41866</v>
      </c>
      <c r="B158" s="39">
        <v>97.3</v>
      </c>
      <c r="D158">
        <f t="shared" si="1"/>
        <v>97.665333333333365</v>
      </c>
    </row>
    <row r="159" spans="1:4" x14ac:dyDescent="0.25">
      <c r="A159" s="38">
        <v>41869</v>
      </c>
      <c r="B159" s="39">
        <v>96.44</v>
      </c>
      <c r="D159">
        <f t="shared" si="1"/>
        <v>97.411333333333374</v>
      </c>
    </row>
    <row r="160" spans="1:4" x14ac:dyDescent="0.25">
      <c r="A160" s="38">
        <v>41870</v>
      </c>
      <c r="B160" s="39">
        <v>94.35</v>
      </c>
      <c r="D160">
        <f t="shared" ref="D160:D223" si="2">SUM(B132:B160)/30</f>
        <v>97.125333333333359</v>
      </c>
    </row>
    <row r="161" spans="1:4" x14ac:dyDescent="0.25">
      <c r="A161" s="38">
        <v>41871</v>
      </c>
      <c r="B161" s="39">
        <v>96.4</v>
      </c>
      <c r="D161">
        <f t="shared" si="2"/>
        <v>96.885000000000019</v>
      </c>
    </row>
    <row r="162" spans="1:4" x14ac:dyDescent="0.25">
      <c r="A162" s="38">
        <v>41872</v>
      </c>
      <c r="B162" s="39">
        <v>93.97</v>
      </c>
      <c r="D162">
        <f t="shared" si="2"/>
        <v>96.634666666666661</v>
      </c>
    </row>
    <row r="163" spans="1:4" x14ac:dyDescent="0.25">
      <c r="A163" s="38">
        <v>41873</v>
      </c>
      <c r="B163" s="39">
        <v>93.61</v>
      </c>
      <c r="D163">
        <f t="shared" si="2"/>
        <v>96.364000000000004</v>
      </c>
    </row>
    <row r="164" spans="1:4" x14ac:dyDescent="0.25">
      <c r="A164" s="38">
        <v>41876</v>
      </c>
      <c r="B164" s="39">
        <v>95.39</v>
      </c>
      <c r="D164">
        <f t="shared" si="2"/>
        <v>96.191666666666649</v>
      </c>
    </row>
    <row r="165" spans="1:4" x14ac:dyDescent="0.25">
      <c r="A165" s="38">
        <v>41877</v>
      </c>
      <c r="B165" s="39">
        <v>95.78</v>
      </c>
      <c r="D165">
        <f t="shared" si="2"/>
        <v>95.98833333333333</v>
      </c>
    </row>
    <row r="166" spans="1:4" x14ac:dyDescent="0.25">
      <c r="A166" s="38">
        <v>41878</v>
      </c>
      <c r="B166" s="39">
        <v>95.82</v>
      </c>
      <c r="D166">
        <f t="shared" si="2"/>
        <v>95.720999999999989</v>
      </c>
    </row>
    <row r="167" spans="1:4" x14ac:dyDescent="0.25">
      <c r="A167" s="38">
        <v>41879</v>
      </c>
      <c r="B167" s="39">
        <v>96.44</v>
      </c>
      <c r="D167">
        <f t="shared" si="2"/>
        <v>95.474666666666664</v>
      </c>
    </row>
    <row r="168" spans="1:4" x14ac:dyDescent="0.25">
      <c r="A168" s="38">
        <v>41880</v>
      </c>
      <c r="B168" s="39">
        <v>97.86</v>
      </c>
      <c r="D168">
        <f t="shared" si="2"/>
        <v>95.225333333333339</v>
      </c>
    </row>
    <row r="169" spans="1:4" x14ac:dyDescent="0.25">
      <c r="A169" s="38">
        <v>41884</v>
      </c>
      <c r="B169" s="39">
        <v>92.92</v>
      </c>
      <c r="D169">
        <f t="shared" si="2"/>
        <v>94.836333333333329</v>
      </c>
    </row>
    <row r="170" spans="1:4" x14ac:dyDescent="0.25">
      <c r="A170" s="38">
        <v>41885</v>
      </c>
      <c r="B170" s="39">
        <v>95.5</v>
      </c>
      <c r="D170">
        <f t="shared" si="2"/>
        <v>94.559333333333342</v>
      </c>
    </row>
    <row r="171" spans="1:4" x14ac:dyDescent="0.25">
      <c r="A171" s="38">
        <v>41886</v>
      </c>
      <c r="B171" s="39">
        <v>94.51</v>
      </c>
      <c r="D171">
        <f t="shared" si="2"/>
        <v>94.28433333333335</v>
      </c>
    </row>
    <row r="172" spans="1:4" x14ac:dyDescent="0.25">
      <c r="A172" s="38">
        <v>41887</v>
      </c>
      <c r="B172" s="39">
        <v>93.32</v>
      </c>
      <c r="D172">
        <f t="shared" si="2"/>
        <v>93.887333333333359</v>
      </c>
    </row>
    <row r="173" spans="1:4" x14ac:dyDescent="0.25">
      <c r="A173" s="38">
        <v>41890</v>
      </c>
      <c r="B173" s="39">
        <v>92.64</v>
      </c>
      <c r="D173">
        <f t="shared" si="2"/>
        <v>93.452666666666673</v>
      </c>
    </row>
    <row r="174" spans="1:4" x14ac:dyDescent="0.25">
      <c r="A174" s="38">
        <v>41891</v>
      </c>
      <c r="B174" s="39">
        <v>92.73</v>
      </c>
      <c r="D174">
        <f t="shared" si="2"/>
        <v>93.046666666666681</v>
      </c>
    </row>
    <row r="175" spans="1:4" x14ac:dyDescent="0.25">
      <c r="A175" s="38">
        <v>41892</v>
      </c>
      <c r="B175" s="39">
        <v>91.71</v>
      </c>
      <c r="D175">
        <f t="shared" si="2"/>
        <v>92.627333333333354</v>
      </c>
    </row>
    <row r="176" spans="1:4" x14ac:dyDescent="0.25">
      <c r="A176" s="38">
        <v>41893</v>
      </c>
      <c r="B176" s="39">
        <v>92.89</v>
      </c>
      <c r="D176">
        <f t="shared" si="2"/>
        <v>92.449333333333328</v>
      </c>
    </row>
    <row r="177" spans="1:4" x14ac:dyDescent="0.25">
      <c r="A177" s="38">
        <v>41894</v>
      </c>
      <c r="B177" s="39">
        <v>92.18</v>
      </c>
      <c r="D177">
        <f t="shared" si="2"/>
        <v>92.259999999999991</v>
      </c>
    </row>
    <row r="178" spans="1:4" x14ac:dyDescent="0.25">
      <c r="A178" s="38">
        <v>41897</v>
      </c>
      <c r="B178" s="39">
        <v>92.86</v>
      </c>
      <c r="D178">
        <f t="shared" si="2"/>
        <v>92.08</v>
      </c>
    </row>
    <row r="179" spans="1:4" x14ac:dyDescent="0.25">
      <c r="A179" s="38">
        <v>41898</v>
      </c>
      <c r="B179" s="39">
        <v>94.91</v>
      </c>
      <c r="D179">
        <f t="shared" si="2"/>
        <v>91.998999999999995</v>
      </c>
    </row>
    <row r="180" spans="1:4" x14ac:dyDescent="0.25">
      <c r="A180" s="38">
        <v>41899</v>
      </c>
      <c r="B180" s="39">
        <v>94.33</v>
      </c>
      <c r="D180">
        <f t="shared" si="2"/>
        <v>91.912333333333308</v>
      </c>
    </row>
    <row r="181" spans="1:4" x14ac:dyDescent="0.25">
      <c r="A181" s="38">
        <v>41900</v>
      </c>
      <c r="B181" s="39">
        <v>93.07</v>
      </c>
      <c r="D181">
        <f t="shared" si="2"/>
        <v>91.77</v>
      </c>
    </row>
    <row r="182" spans="1:4" x14ac:dyDescent="0.25">
      <c r="A182" s="38">
        <v>41901</v>
      </c>
      <c r="B182" s="39">
        <v>92.43</v>
      </c>
      <c r="D182">
        <f t="shared" si="2"/>
        <v>91.597333333333324</v>
      </c>
    </row>
    <row r="183" spans="1:4" x14ac:dyDescent="0.25">
      <c r="A183" s="38">
        <v>41904</v>
      </c>
      <c r="B183" s="39">
        <v>91.46</v>
      </c>
      <c r="D183">
        <f t="shared" si="2"/>
        <v>91.376333333333335</v>
      </c>
    </row>
    <row r="184" spans="1:4" x14ac:dyDescent="0.25">
      <c r="A184" s="38">
        <v>41905</v>
      </c>
      <c r="B184" s="39">
        <v>91.55</v>
      </c>
      <c r="D184">
        <f t="shared" si="2"/>
        <v>91.182666666666677</v>
      </c>
    </row>
    <row r="185" spans="1:4" x14ac:dyDescent="0.25">
      <c r="A185" s="38">
        <v>41906</v>
      </c>
      <c r="B185" s="39">
        <v>93.6</v>
      </c>
      <c r="D185">
        <f t="shared" si="2"/>
        <v>91.050333333333342</v>
      </c>
    </row>
    <row r="186" spans="1:4" x14ac:dyDescent="0.25">
      <c r="A186" s="38">
        <v>41907</v>
      </c>
      <c r="B186" s="39">
        <v>93.59</v>
      </c>
      <c r="D186">
        <f t="shared" si="2"/>
        <v>90.985333333333344</v>
      </c>
    </row>
    <row r="187" spans="1:4" x14ac:dyDescent="0.25">
      <c r="A187" s="38">
        <v>41908</v>
      </c>
      <c r="B187" s="39">
        <v>95.55</v>
      </c>
      <c r="D187">
        <f t="shared" si="2"/>
        <v>90.927000000000035</v>
      </c>
    </row>
    <row r="188" spans="1:4" x14ac:dyDescent="0.25">
      <c r="A188" s="38">
        <v>41911</v>
      </c>
      <c r="B188" s="39">
        <v>94.53</v>
      </c>
      <c r="D188">
        <f t="shared" si="2"/>
        <v>90.863333333333358</v>
      </c>
    </row>
    <row r="189" spans="1:4" x14ac:dyDescent="0.25">
      <c r="A189" s="38">
        <v>41912</v>
      </c>
      <c r="B189" s="39">
        <v>91.17</v>
      </c>
      <c r="D189">
        <f t="shared" si="2"/>
        <v>90.757333333333364</v>
      </c>
    </row>
    <row r="190" spans="1:4" x14ac:dyDescent="0.25">
      <c r="A190" s="38">
        <v>41913</v>
      </c>
      <c r="B190" s="39">
        <v>90.74</v>
      </c>
      <c r="D190">
        <f t="shared" si="2"/>
        <v>90.568666666666687</v>
      </c>
    </row>
    <row r="191" spans="1:4" x14ac:dyDescent="0.25">
      <c r="A191" s="38">
        <v>41914</v>
      </c>
      <c r="B191" s="39">
        <v>91.02</v>
      </c>
      <c r="D191">
        <f t="shared" si="2"/>
        <v>90.470333333333357</v>
      </c>
    </row>
    <row r="192" spans="1:4" x14ac:dyDescent="0.25">
      <c r="A192" s="38">
        <v>41915</v>
      </c>
      <c r="B192" s="39">
        <v>89.76</v>
      </c>
      <c r="D192">
        <f t="shared" si="2"/>
        <v>90.342000000000027</v>
      </c>
    </row>
    <row r="193" spans="1:4" x14ac:dyDescent="0.25">
      <c r="A193" s="38">
        <v>41918</v>
      </c>
      <c r="B193" s="39">
        <v>90.33</v>
      </c>
      <c r="D193">
        <f t="shared" si="2"/>
        <v>90.173333333333346</v>
      </c>
    </row>
    <row r="194" spans="1:4" x14ac:dyDescent="0.25">
      <c r="A194" s="38">
        <v>41919</v>
      </c>
      <c r="B194" s="39">
        <v>88.89</v>
      </c>
      <c r="D194">
        <f t="shared" si="2"/>
        <v>89.943666666666658</v>
      </c>
    </row>
    <row r="195" spans="1:4" x14ac:dyDescent="0.25">
      <c r="A195" s="38">
        <v>41920</v>
      </c>
      <c r="B195" s="39">
        <v>87.29</v>
      </c>
      <c r="D195">
        <f t="shared" si="2"/>
        <v>89.659333333333322</v>
      </c>
    </row>
    <row r="196" spans="1:4" x14ac:dyDescent="0.25">
      <c r="A196" s="38">
        <v>41921</v>
      </c>
      <c r="B196" s="39">
        <v>85.76</v>
      </c>
      <c r="D196">
        <f t="shared" si="2"/>
        <v>89.303333333333313</v>
      </c>
    </row>
    <row r="197" spans="1:4" x14ac:dyDescent="0.25">
      <c r="A197" s="38">
        <v>41922</v>
      </c>
      <c r="B197" s="39">
        <v>85.87</v>
      </c>
      <c r="D197">
        <f t="shared" si="2"/>
        <v>88.903666666666652</v>
      </c>
    </row>
    <row r="198" spans="1:4" x14ac:dyDescent="0.25">
      <c r="A198" s="38">
        <v>41925</v>
      </c>
      <c r="B198" s="39">
        <v>85.73</v>
      </c>
      <c r="D198">
        <f t="shared" si="2"/>
        <v>88.663999999999987</v>
      </c>
    </row>
    <row r="199" spans="1:4" x14ac:dyDescent="0.25">
      <c r="A199" s="38">
        <v>41926</v>
      </c>
      <c r="B199" s="39">
        <v>81.72</v>
      </c>
      <c r="D199">
        <f t="shared" si="2"/>
        <v>88.204666666666668</v>
      </c>
    </row>
    <row r="200" spans="1:4" x14ac:dyDescent="0.25">
      <c r="A200" s="38">
        <v>41927</v>
      </c>
      <c r="B200" s="39">
        <v>81.819999999999993</v>
      </c>
      <c r="D200">
        <f t="shared" si="2"/>
        <v>87.781666666666666</v>
      </c>
    </row>
    <row r="201" spans="1:4" x14ac:dyDescent="0.25">
      <c r="A201" s="38">
        <v>41928</v>
      </c>
      <c r="B201" s="39">
        <v>82.33</v>
      </c>
      <c r="D201">
        <f t="shared" si="2"/>
        <v>87.415333333333336</v>
      </c>
    </row>
    <row r="202" spans="1:4" x14ac:dyDescent="0.25">
      <c r="A202" s="38">
        <v>41929</v>
      </c>
      <c r="B202" s="39">
        <v>82.8</v>
      </c>
      <c r="D202">
        <f t="shared" si="2"/>
        <v>87.087333333333333</v>
      </c>
    </row>
    <row r="203" spans="1:4" x14ac:dyDescent="0.25">
      <c r="A203" s="38">
        <v>41932</v>
      </c>
      <c r="B203" s="39">
        <v>82.76</v>
      </c>
      <c r="D203">
        <f t="shared" si="2"/>
        <v>86.755000000000024</v>
      </c>
    </row>
    <row r="204" spans="1:4" x14ac:dyDescent="0.25">
      <c r="A204" s="38">
        <v>41933</v>
      </c>
      <c r="B204" s="39">
        <v>83.25</v>
      </c>
      <c r="D204">
        <f t="shared" si="2"/>
        <v>86.473000000000013</v>
      </c>
    </row>
    <row r="205" spans="1:4" x14ac:dyDescent="0.25">
      <c r="A205" s="38">
        <v>41934</v>
      </c>
      <c r="B205" s="39">
        <v>80.52</v>
      </c>
      <c r="D205">
        <f t="shared" si="2"/>
        <v>86.060666666666677</v>
      </c>
    </row>
    <row r="206" spans="1:4" x14ac:dyDescent="0.25">
      <c r="A206" s="38">
        <v>41935</v>
      </c>
      <c r="B206" s="39">
        <v>82.81</v>
      </c>
      <c r="D206">
        <f t="shared" si="2"/>
        <v>85.748333333333349</v>
      </c>
    </row>
    <row r="207" spans="1:4" x14ac:dyDescent="0.25">
      <c r="A207" s="38">
        <v>41936</v>
      </c>
      <c r="B207" s="39">
        <v>81.27</v>
      </c>
      <c r="D207">
        <f t="shared" si="2"/>
        <v>85.362000000000009</v>
      </c>
    </row>
    <row r="208" spans="1:4" x14ac:dyDescent="0.25">
      <c r="A208" s="38">
        <v>41939</v>
      </c>
      <c r="B208" s="39">
        <v>81.260000000000005</v>
      </c>
      <c r="D208">
        <f t="shared" si="2"/>
        <v>84.907000000000011</v>
      </c>
    </row>
    <row r="209" spans="1:4" x14ac:dyDescent="0.25">
      <c r="A209" s="38">
        <v>41940</v>
      </c>
      <c r="B209" s="39">
        <v>81.36</v>
      </c>
      <c r="D209">
        <f t="shared" si="2"/>
        <v>84.474666666666678</v>
      </c>
    </row>
    <row r="210" spans="1:4" x14ac:dyDescent="0.25">
      <c r="A210" s="38">
        <v>41941</v>
      </c>
      <c r="B210" s="39">
        <v>82.25</v>
      </c>
      <c r="D210">
        <f t="shared" si="2"/>
        <v>84.114000000000004</v>
      </c>
    </row>
    <row r="211" spans="1:4" x14ac:dyDescent="0.25">
      <c r="A211" s="38">
        <v>41942</v>
      </c>
      <c r="B211" s="39">
        <v>81.06</v>
      </c>
      <c r="D211">
        <f t="shared" si="2"/>
        <v>83.734999999999999</v>
      </c>
    </row>
    <row r="212" spans="1:4" x14ac:dyDescent="0.25">
      <c r="A212" s="38">
        <v>41943</v>
      </c>
      <c r="B212" s="39">
        <v>80.53</v>
      </c>
      <c r="D212">
        <f t="shared" si="2"/>
        <v>83.370666666666679</v>
      </c>
    </row>
    <row r="213" spans="1:4" x14ac:dyDescent="0.25">
      <c r="A213" s="38">
        <v>41946</v>
      </c>
      <c r="B213" s="39">
        <v>78.77</v>
      </c>
      <c r="D213">
        <f t="shared" si="2"/>
        <v>82.944666666666677</v>
      </c>
    </row>
    <row r="214" spans="1:4" x14ac:dyDescent="0.25">
      <c r="A214" s="38">
        <v>41947</v>
      </c>
      <c r="B214" s="39">
        <v>77.150000000000006</v>
      </c>
      <c r="D214">
        <f t="shared" si="2"/>
        <v>82.396333333333331</v>
      </c>
    </row>
    <row r="215" spans="1:4" x14ac:dyDescent="0.25">
      <c r="A215" s="38">
        <v>41948</v>
      </c>
      <c r="B215" s="39">
        <v>78.709999999999994</v>
      </c>
      <c r="D215">
        <f t="shared" si="2"/>
        <v>81.900333333333322</v>
      </c>
    </row>
    <row r="216" spans="1:4" x14ac:dyDescent="0.25">
      <c r="A216" s="38">
        <v>41949</v>
      </c>
      <c r="B216" s="39">
        <v>77.87</v>
      </c>
      <c r="D216">
        <f t="shared" si="2"/>
        <v>81.310999999999979</v>
      </c>
    </row>
    <row r="217" spans="1:4" x14ac:dyDescent="0.25">
      <c r="A217" s="38">
        <v>41950</v>
      </c>
      <c r="B217" s="39">
        <v>78.709999999999994</v>
      </c>
      <c r="D217">
        <f t="shared" si="2"/>
        <v>80.783666666666662</v>
      </c>
    </row>
    <row r="218" spans="1:4" x14ac:dyDescent="0.25">
      <c r="A218" s="38">
        <v>41953</v>
      </c>
      <c r="B218" s="39">
        <v>77.430000000000007</v>
      </c>
      <c r="D218">
        <f t="shared" si="2"/>
        <v>80.325666666666649</v>
      </c>
    </row>
    <row r="219" spans="1:4" x14ac:dyDescent="0.25">
      <c r="A219" s="38">
        <v>41954</v>
      </c>
      <c r="B219" s="39">
        <v>77.849999999999994</v>
      </c>
      <c r="D219">
        <f t="shared" si="2"/>
        <v>79.895999999999987</v>
      </c>
    </row>
    <row r="220" spans="1:4" x14ac:dyDescent="0.25">
      <c r="A220" s="38">
        <v>41955</v>
      </c>
      <c r="B220" s="39">
        <v>77.16</v>
      </c>
      <c r="D220">
        <f t="shared" si="2"/>
        <v>79.433999999999983</v>
      </c>
    </row>
    <row r="221" spans="1:4" x14ac:dyDescent="0.25">
      <c r="A221" s="38">
        <v>41956</v>
      </c>
      <c r="B221" s="39">
        <v>74.13</v>
      </c>
      <c r="D221">
        <f t="shared" si="2"/>
        <v>78.912999999999997</v>
      </c>
    </row>
    <row r="222" spans="1:4" x14ac:dyDescent="0.25">
      <c r="A222" s="38">
        <v>41957</v>
      </c>
      <c r="B222" s="39">
        <v>75.91</v>
      </c>
      <c r="D222">
        <f t="shared" si="2"/>
        <v>78.432333333333332</v>
      </c>
    </row>
    <row r="223" spans="1:4" x14ac:dyDescent="0.25">
      <c r="A223" s="38">
        <v>41960</v>
      </c>
      <c r="B223" s="39">
        <v>75.64</v>
      </c>
      <c r="D223">
        <f t="shared" si="2"/>
        <v>77.990666666666655</v>
      </c>
    </row>
    <row r="224" spans="1:4" x14ac:dyDescent="0.25">
      <c r="A224" s="38">
        <v>41961</v>
      </c>
      <c r="B224" s="39">
        <v>74.55</v>
      </c>
      <c r="D224">
        <f t="shared" ref="D224:D287" si="3">SUM(B196:B224)/30</f>
        <v>77.566000000000003</v>
      </c>
    </row>
    <row r="225" spans="1:4" x14ac:dyDescent="0.25">
      <c r="A225" s="38">
        <v>41962</v>
      </c>
      <c r="B225" s="39">
        <v>74.55</v>
      </c>
      <c r="D225">
        <f t="shared" si="3"/>
        <v>77.192333333333337</v>
      </c>
    </row>
    <row r="226" spans="1:4" x14ac:dyDescent="0.25">
      <c r="A226" s="38">
        <v>41963</v>
      </c>
      <c r="B226" s="39">
        <v>75.63</v>
      </c>
      <c r="D226">
        <f t="shared" si="3"/>
        <v>76.851000000000042</v>
      </c>
    </row>
    <row r="227" spans="1:4" x14ac:dyDescent="0.25">
      <c r="A227" s="38">
        <v>41964</v>
      </c>
      <c r="B227" s="39">
        <v>76.52</v>
      </c>
      <c r="D227">
        <f t="shared" si="3"/>
        <v>76.54400000000004</v>
      </c>
    </row>
    <row r="228" spans="1:4" x14ac:dyDescent="0.25">
      <c r="A228" s="38">
        <v>41967</v>
      </c>
      <c r="B228" s="39">
        <v>75.739999999999995</v>
      </c>
      <c r="D228">
        <f t="shared" si="3"/>
        <v>76.344666666666669</v>
      </c>
    </row>
    <row r="229" spans="1:4" x14ac:dyDescent="0.25">
      <c r="A229" s="38">
        <v>41968</v>
      </c>
      <c r="B229" s="39">
        <v>74.040000000000006</v>
      </c>
      <c r="D229">
        <f t="shared" si="3"/>
        <v>76.085333333333352</v>
      </c>
    </row>
    <row r="230" spans="1:4" x14ac:dyDescent="0.25">
      <c r="A230" s="38">
        <v>41969</v>
      </c>
      <c r="B230" s="39">
        <v>73.7</v>
      </c>
      <c r="D230">
        <f t="shared" si="3"/>
        <v>75.797666666666657</v>
      </c>
    </row>
    <row r="231" spans="1:4" x14ac:dyDescent="0.25">
      <c r="A231" s="38">
        <v>41971</v>
      </c>
      <c r="B231" s="39">
        <v>65.94</v>
      </c>
      <c r="D231">
        <f t="shared" si="3"/>
        <v>75.235666666666674</v>
      </c>
    </row>
    <row r="232" spans="1:4" x14ac:dyDescent="0.25">
      <c r="A232" s="38">
        <v>41974</v>
      </c>
      <c r="B232" s="39">
        <v>68.98</v>
      </c>
      <c r="D232">
        <f t="shared" si="3"/>
        <v>74.776333333333341</v>
      </c>
    </row>
    <row r="233" spans="1:4" x14ac:dyDescent="0.25">
      <c r="A233" s="38">
        <v>41975</v>
      </c>
      <c r="B233" s="39">
        <v>66.989999999999995</v>
      </c>
      <c r="D233">
        <f t="shared" si="3"/>
        <v>74.234333333333339</v>
      </c>
    </row>
    <row r="234" spans="1:4" x14ac:dyDescent="0.25">
      <c r="A234" s="38">
        <v>41976</v>
      </c>
      <c r="B234" s="39">
        <v>67.3</v>
      </c>
      <c r="D234">
        <f t="shared" si="3"/>
        <v>73.793666666666681</v>
      </c>
    </row>
    <row r="235" spans="1:4" x14ac:dyDescent="0.25">
      <c r="A235" s="38">
        <v>41977</v>
      </c>
      <c r="B235" s="39">
        <v>66.73</v>
      </c>
      <c r="D235">
        <f t="shared" si="3"/>
        <v>73.25766666666668</v>
      </c>
    </row>
    <row r="236" spans="1:4" x14ac:dyDescent="0.25">
      <c r="A236" s="38">
        <v>41978</v>
      </c>
      <c r="B236" s="39">
        <v>65.89</v>
      </c>
      <c r="D236">
        <f t="shared" si="3"/>
        <v>72.745000000000019</v>
      </c>
    </row>
    <row r="237" spans="1:4" x14ac:dyDescent="0.25">
      <c r="A237" s="38">
        <v>41981</v>
      </c>
      <c r="B237" s="39">
        <v>63.13</v>
      </c>
      <c r="D237">
        <f t="shared" si="3"/>
        <v>72.140666666666675</v>
      </c>
    </row>
    <row r="238" spans="1:4" x14ac:dyDescent="0.25">
      <c r="A238" s="38">
        <v>41982</v>
      </c>
      <c r="B238" s="39">
        <v>63.74</v>
      </c>
      <c r="D238">
        <f t="shared" si="3"/>
        <v>71.553333333333327</v>
      </c>
    </row>
    <row r="239" spans="1:4" x14ac:dyDescent="0.25">
      <c r="A239" s="38">
        <v>41983</v>
      </c>
      <c r="B239" s="39">
        <v>60.99</v>
      </c>
      <c r="D239">
        <f t="shared" si="3"/>
        <v>70.844666666666669</v>
      </c>
    </row>
    <row r="240" spans="1:4" x14ac:dyDescent="0.25">
      <c r="A240" s="38">
        <v>41984</v>
      </c>
      <c r="B240" s="39">
        <v>60.01</v>
      </c>
      <c r="D240">
        <f t="shared" si="3"/>
        <v>70.143000000000015</v>
      </c>
    </row>
    <row r="241" spans="1:4" x14ac:dyDescent="0.25">
      <c r="A241" s="38">
        <v>41985</v>
      </c>
      <c r="B241" s="39">
        <v>57.81</v>
      </c>
      <c r="D241">
        <f t="shared" si="3"/>
        <v>69.385666666666665</v>
      </c>
    </row>
    <row r="242" spans="1:4" x14ac:dyDescent="0.25">
      <c r="A242" s="38">
        <v>41988</v>
      </c>
      <c r="B242" s="39">
        <v>55.96</v>
      </c>
      <c r="D242">
        <f t="shared" si="3"/>
        <v>68.625333333333344</v>
      </c>
    </row>
    <row r="243" spans="1:4" x14ac:dyDescent="0.25">
      <c r="A243" s="38">
        <v>41989</v>
      </c>
      <c r="B243" s="39">
        <v>55.97</v>
      </c>
      <c r="D243">
        <f t="shared" si="3"/>
        <v>67.919333333333327</v>
      </c>
    </row>
    <row r="244" spans="1:4" x14ac:dyDescent="0.25">
      <c r="A244" s="38">
        <v>41990</v>
      </c>
      <c r="B244" s="39">
        <v>56.43</v>
      </c>
      <c r="D244">
        <f t="shared" si="3"/>
        <v>67.176666666666677</v>
      </c>
    </row>
    <row r="245" spans="1:4" x14ac:dyDescent="0.25">
      <c r="A245" s="38">
        <v>41991</v>
      </c>
      <c r="B245" s="39">
        <v>54.18</v>
      </c>
      <c r="D245">
        <f t="shared" si="3"/>
        <v>66.387</v>
      </c>
    </row>
    <row r="246" spans="1:4" x14ac:dyDescent="0.25">
      <c r="A246" s="38">
        <v>41992</v>
      </c>
      <c r="B246" s="39">
        <v>56.91</v>
      </c>
      <c r="D246">
        <f t="shared" si="3"/>
        <v>65.660333333333341</v>
      </c>
    </row>
    <row r="247" spans="1:4" x14ac:dyDescent="0.25">
      <c r="A247" s="38">
        <v>41995</v>
      </c>
      <c r="B247" s="39">
        <v>55.25</v>
      </c>
      <c r="D247">
        <f t="shared" si="3"/>
        <v>64.921000000000006</v>
      </c>
    </row>
    <row r="248" spans="1:4" x14ac:dyDescent="0.25">
      <c r="A248" s="38">
        <v>41996</v>
      </c>
      <c r="B248" s="39">
        <v>56.78</v>
      </c>
      <c r="D248">
        <f t="shared" si="3"/>
        <v>64.218666666666678</v>
      </c>
    </row>
    <row r="249" spans="1:4" x14ac:dyDescent="0.25">
      <c r="A249" s="38">
        <v>41997</v>
      </c>
      <c r="B249" s="39">
        <v>55.7</v>
      </c>
      <c r="D249">
        <f t="shared" si="3"/>
        <v>63.503333333333352</v>
      </c>
    </row>
    <row r="250" spans="1:4" x14ac:dyDescent="0.25">
      <c r="A250" s="38">
        <v>41999</v>
      </c>
      <c r="B250" s="39">
        <v>54.59</v>
      </c>
      <c r="D250">
        <f t="shared" si="3"/>
        <v>62.852000000000011</v>
      </c>
    </row>
    <row r="251" spans="1:4" x14ac:dyDescent="0.25">
      <c r="A251" s="38">
        <v>42002</v>
      </c>
      <c r="B251" s="39">
        <v>53.46</v>
      </c>
      <c r="D251">
        <f t="shared" si="3"/>
        <v>62.103666666666669</v>
      </c>
    </row>
    <row r="252" spans="1:4" x14ac:dyDescent="0.25">
      <c r="A252" s="38">
        <v>42003</v>
      </c>
      <c r="B252" s="39">
        <v>54.14</v>
      </c>
      <c r="D252">
        <f t="shared" si="3"/>
        <v>61.387000000000015</v>
      </c>
    </row>
    <row r="253" spans="1:4" x14ac:dyDescent="0.25">
      <c r="A253" s="38">
        <v>42004</v>
      </c>
      <c r="B253" s="39">
        <v>53.45</v>
      </c>
      <c r="D253">
        <f t="shared" si="3"/>
        <v>60.683666666666674</v>
      </c>
    </row>
    <row r="254" spans="1:4" x14ac:dyDescent="0.25">
      <c r="A254" s="38">
        <v>42005</v>
      </c>
      <c r="B254" s="39">
        <v>53.45</v>
      </c>
      <c r="D254">
        <f t="shared" si="3"/>
        <v>59.980333333333341</v>
      </c>
    </row>
    <row r="255" spans="1:4" x14ac:dyDescent="0.25">
      <c r="A255" s="38">
        <v>42006</v>
      </c>
      <c r="B255" s="39">
        <v>52.72</v>
      </c>
      <c r="D255">
        <f t="shared" si="3"/>
        <v>59.216666666666683</v>
      </c>
    </row>
    <row r="256" spans="1:4" x14ac:dyDescent="0.25">
      <c r="A256" s="38">
        <v>42009</v>
      </c>
      <c r="B256" s="39">
        <v>50.05</v>
      </c>
      <c r="D256">
        <f t="shared" si="3"/>
        <v>58.334333333333348</v>
      </c>
    </row>
    <row r="257" spans="1:4" x14ac:dyDescent="0.25">
      <c r="A257" s="38">
        <v>42010</v>
      </c>
      <c r="B257" s="39">
        <v>47.98</v>
      </c>
      <c r="D257">
        <f t="shared" si="3"/>
        <v>57.409000000000006</v>
      </c>
    </row>
    <row r="258" spans="1:4" x14ac:dyDescent="0.25">
      <c r="A258" s="38">
        <v>42011</v>
      </c>
      <c r="B258" s="39">
        <v>48.69</v>
      </c>
      <c r="D258">
        <f t="shared" si="3"/>
        <v>56.564000000000007</v>
      </c>
    </row>
    <row r="259" spans="1:4" x14ac:dyDescent="0.25">
      <c r="A259" s="38">
        <v>42012</v>
      </c>
      <c r="B259" s="39">
        <v>48.8</v>
      </c>
      <c r="D259">
        <f t="shared" si="3"/>
        <v>55.734000000000009</v>
      </c>
    </row>
    <row r="260" spans="1:4" x14ac:dyDescent="0.25">
      <c r="A260" s="38">
        <v>42013</v>
      </c>
      <c r="B260" s="39">
        <v>48.35</v>
      </c>
      <c r="D260">
        <f t="shared" si="3"/>
        <v>55.147666666666666</v>
      </c>
    </row>
    <row r="261" spans="1:4" x14ac:dyDescent="0.25">
      <c r="A261" s="38">
        <v>42016</v>
      </c>
      <c r="B261" s="39">
        <v>46.06</v>
      </c>
      <c r="D261">
        <f t="shared" si="3"/>
        <v>54.383666666666663</v>
      </c>
    </row>
    <row r="262" spans="1:4" x14ac:dyDescent="0.25">
      <c r="A262" s="38">
        <v>42017</v>
      </c>
      <c r="B262" s="39">
        <v>45.92</v>
      </c>
      <c r="D262">
        <f t="shared" si="3"/>
        <v>53.681333333333335</v>
      </c>
    </row>
    <row r="263" spans="1:4" x14ac:dyDescent="0.25">
      <c r="A263" s="38">
        <v>42018</v>
      </c>
      <c r="B263" s="39">
        <v>48.49</v>
      </c>
      <c r="D263">
        <f t="shared" si="3"/>
        <v>53.054333333333339</v>
      </c>
    </row>
    <row r="264" spans="1:4" x14ac:dyDescent="0.25">
      <c r="A264" s="38">
        <v>42019</v>
      </c>
      <c r="B264" s="39">
        <v>46.37</v>
      </c>
      <c r="D264">
        <f t="shared" si="3"/>
        <v>52.37566666666666</v>
      </c>
    </row>
    <row r="265" spans="1:4" x14ac:dyDescent="0.25">
      <c r="A265" s="38">
        <v>42020</v>
      </c>
      <c r="B265" s="39">
        <v>48.49</v>
      </c>
      <c r="D265">
        <f t="shared" si="3"/>
        <v>51.795666666666662</v>
      </c>
    </row>
    <row r="266" spans="1:4" x14ac:dyDescent="0.25">
      <c r="A266" s="38">
        <v>42024</v>
      </c>
      <c r="B266" s="39">
        <v>46.79</v>
      </c>
      <c r="D266">
        <f t="shared" si="3"/>
        <v>51.250999999999998</v>
      </c>
    </row>
    <row r="267" spans="1:4" x14ac:dyDescent="0.25">
      <c r="A267" s="38">
        <v>42025</v>
      </c>
      <c r="B267" s="39">
        <v>47.85</v>
      </c>
      <c r="D267">
        <f t="shared" si="3"/>
        <v>50.721333333333327</v>
      </c>
    </row>
    <row r="268" spans="1:4" x14ac:dyDescent="0.25">
      <c r="A268" s="38">
        <v>42026</v>
      </c>
      <c r="B268" s="39">
        <v>45.93</v>
      </c>
      <c r="D268">
        <f t="shared" si="3"/>
        <v>50.219333333333331</v>
      </c>
    </row>
    <row r="269" spans="1:4" x14ac:dyDescent="0.25">
      <c r="A269" s="38">
        <v>42027</v>
      </c>
      <c r="B269" s="39">
        <v>45.26</v>
      </c>
      <c r="D269">
        <f t="shared" si="3"/>
        <v>49.727666666666657</v>
      </c>
    </row>
    <row r="270" spans="1:4" x14ac:dyDescent="0.25">
      <c r="A270" s="38">
        <v>42030</v>
      </c>
      <c r="B270" s="39">
        <v>44.8</v>
      </c>
      <c r="D270">
        <f t="shared" si="3"/>
        <v>49.293999999999997</v>
      </c>
    </row>
    <row r="271" spans="1:4" x14ac:dyDescent="0.25">
      <c r="A271" s="38">
        <v>42031</v>
      </c>
      <c r="B271" s="39">
        <v>45.84</v>
      </c>
      <c r="D271">
        <f t="shared" si="3"/>
        <v>48.956666666666663</v>
      </c>
    </row>
    <row r="272" spans="1:4" x14ac:dyDescent="0.25">
      <c r="A272" s="38">
        <v>42032</v>
      </c>
      <c r="B272" s="39">
        <v>44.08</v>
      </c>
      <c r="D272">
        <f t="shared" si="3"/>
        <v>48.560333333333318</v>
      </c>
    </row>
    <row r="273" spans="1:4" x14ac:dyDescent="0.25">
      <c r="A273" s="38">
        <v>42033</v>
      </c>
      <c r="B273" s="39">
        <v>44.12</v>
      </c>
      <c r="D273">
        <f t="shared" si="3"/>
        <v>48.149999999999984</v>
      </c>
    </row>
    <row r="274" spans="1:4" x14ac:dyDescent="0.25">
      <c r="A274" s="38">
        <v>42034</v>
      </c>
      <c r="B274" s="39">
        <v>47.79</v>
      </c>
      <c r="D274">
        <f t="shared" si="3"/>
        <v>47.936999999999983</v>
      </c>
    </row>
    <row r="275" spans="1:4" x14ac:dyDescent="0.25">
      <c r="A275" s="38">
        <v>42037</v>
      </c>
      <c r="B275" s="39">
        <v>49.25</v>
      </c>
      <c r="D275">
        <f t="shared" si="3"/>
        <v>47.681666666666651</v>
      </c>
    </row>
    <row r="276" spans="1:4" x14ac:dyDescent="0.25">
      <c r="A276" s="38">
        <v>42038</v>
      </c>
      <c r="B276" s="39">
        <v>53.04</v>
      </c>
      <c r="D276">
        <f t="shared" si="3"/>
        <v>47.607999999999983</v>
      </c>
    </row>
    <row r="277" spans="1:4" x14ac:dyDescent="0.25">
      <c r="A277" s="38">
        <v>42039</v>
      </c>
      <c r="B277" s="39">
        <v>48.45</v>
      </c>
      <c r="D277">
        <f t="shared" si="3"/>
        <v>47.330333333333321</v>
      </c>
    </row>
    <row r="278" spans="1:4" x14ac:dyDescent="0.25">
      <c r="A278" s="38">
        <v>42040</v>
      </c>
      <c r="B278" s="39">
        <v>50.48</v>
      </c>
      <c r="D278">
        <f t="shared" si="3"/>
        <v>47.156333333333322</v>
      </c>
    </row>
    <row r="279" spans="1:4" x14ac:dyDescent="0.25">
      <c r="A279" s="38">
        <v>42041</v>
      </c>
      <c r="B279" s="39">
        <v>51.66</v>
      </c>
      <c r="D279">
        <f t="shared" si="3"/>
        <v>47.058666666666667</v>
      </c>
    </row>
    <row r="280" spans="1:4" x14ac:dyDescent="0.25">
      <c r="A280" s="38">
        <v>42044</v>
      </c>
      <c r="B280" s="39">
        <v>52.99</v>
      </c>
      <c r="D280">
        <f t="shared" si="3"/>
        <v>47.042999999999999</v>
      </c>
    </row>
    <row r="281" spans="1:4" x14ac:dyDescent="0.25">
      <c r="A281" s="38">
        <v>42045</v>
      </c>
      <c r="B281" s="39">
        <v>50.06</v>
      </c>
      <c r="D281">
        <f t="shared" si="3"/>
        <v>46.907000000000004</v>
      </c>
    </row>
    <row r="282" spans="1:4" x14ac:dyDescent="0.25">
      <c r="A282" s="38">
        <v>42046</v>
      </c>
      <c r="B282" s="39">
        <v>48.8</v>
      </c>
      <c r="D282">
        <f t="shared" si="3"/>
        <v>46.751999999999995</v>
      </c>
    </row>
    <row r="283" spans="1:4" x14ac:dyDescent="0.25">
      <c r="A283" s="38">
        <v>42047</v>
      </c>
      <c r="B283" s="39">
        <v>51.17</v>
      </c>
      <c r="D283">
        <f t="shared" si="3"/>
        <v>46.676000000000009</v>
      </c>
    </row>
    <row r="284" spans="1:4" x14ac:dyDescent="0.25">
      <c r="A284" s="38">
        <v>42048</v>
      </c>
      <c r="B284" s="39">
        <v>52.66</v>
      </c>
      <c r="D284">
        <f t="shared" si="3"/>
        <v>46.673999999999999</v>
      </c>
    </row>
    <row r="285" spans="1:4" x14ac:dyDescent="0.25">
      <c r="A285" s="38">
        <v>42052</v>
      </c>
      <c r="B285" s="39">
        <v>53.56</v>
      </c>
      <c r="D285">
        <f t="shared" si="3"/>
        <v>46.791000000000004</v>
      </c>
    </row>
    <row r="286" spans="1:4" x14ac:dyDescent="0.25">
      <c r="A286" s="38">
        <v>42053</v>
      </c>
      <c r="B286" s="39">
        <v>52.13</v>
      </c>
      <c r="D286">
        <f t="shared" si="3"/>
        <v>46.929333333333339</v>
      </c>
    </row>
    <row r="287" spans="1:4" x14ac:dyDescent="0.25">
      <c r="A287" s="38">
        <v>42054</v>
      </c>
      <c r="B287" s="39">
        <v>51.12</v>
      </c>
      <c r="D287">
        <f t="shared" si="3"/>
        <v>47.010333333333328</v>
      </c>
    </row>
    <row r="288" spans="1:4" x14ac:dyDescent="0.25">
      <c r="A288" s="38">
        <v>42055</v>
      </c>
      <c r="B288" s="39">
        <v>49.95</v>
      </c>
      <c r="D288">
        <f t="shared" ref="D288:D351" si="4">SUM(B260:B288)/30</f>
        <v>47.048666666666676</v>
      </c>
    </row>
    <row r="289" spans="1:4" x14ac:dyDescent="0.25">
      <c r="A289" s="38">
        <v>42058</v>
      </c>
      <c r="B289" s="39">
        <v>49.56</v>
      </c>
      <c r="D289">
        <f t="shared" si="4"/>
        <v>47.089000000000006</v>
      </c>
    </row>
    <row r="290" spans="1:4" x14ac:dyDescent="0.25">
      <c r="A290" s="38">
        <v>42059</v>
      </c>
      <c r="B290" s="39">
        <v>48.48</v>
      </c>
      <c r="D290">
        <f t="shared" si="4"/>
        <v>47.169666666666664</v>
      </c>
    </row>
    <row r="291" spans="1:4" x14ac:dyDescent="0.25">
      <c r="A291" s="38">
        <v>42060</v>
      </c>
      <c r="B291" s="39">
        <v>50.25</v>
      </c>
      <c r="D291">
        <f t="shared" si="4"/>
        <v>47.313999999999993</v>
      </c>
    </row>
    <row r="292" spans="1:4" x14ac:dyDescent="0.25">
      <c r="A292" s="38">
        <v>42061</v>
      </c>
      <c r="B292" s="39">
        <v>47.65</v>
      </c>
      <c r="D292">
        <f t="shared" si="4"/>
        <v>47.285999999999994</v>
      </c>
    </row>
    <row r="293" spans="1:4" x14ac:dyDescent="0.25">
      <c r="A293" s="38">
        <v>42062</v>
      </c>
      <c r="B293" s="39">
        <v>49.84</v>
      </c>
      <c r="D293">
        <f t="shared" si="4"/>
        <v>47.401666666666664</v>
      </c>
    </row>
    <row r="294" spans="1:4" x14ac:dyDescent="0.25">
      <c r="A294" s="38">
        <v>42065</v>
      </c>
      <c r="B294" s="39">
        <v>49.59</v>
      </c>
      <c r="D294">
        <f t="shared" si="4"/>
        <v>47.438333333333325</v>
      </c>
    </row>
    <row r="295" spans="1:4" x14ac:dyDescent="0.25">
      <c r="A295" s="38">
        <v>42066</v>
      </c>
      <c r="B295" s="39">
        <v>50.43</v>
      </c>
      <c r="D295">
        <f t="shared" si="4"/>
        <v>47.559666666666665</v>
      </c>
    </row>
    <row r="296" spans="1:4" x14ac:dyDescent="0.25">
      <c r="A296" s="38">
        <v>42067</v>
      </c>
      <c r="B296" s="39">
        <v>51.53</v>
      </c>
      <c r="D296">
        <f t="shared" si="4"/>
        <v>47.682333333333325</v>
      </c>
    </row>
    <row r="297" spans="1:4" x14ac:dyDescent="0.25">
      <c r="A297" s="38">
        <v>42068</v>
      </c>
      <c r="B297" s="39">
        <v>50.76</v>
      </c>
      <c r="D297">
        <f t="shared" si="4"/>
        <v>47.843333333333334</v>
      </c>
    </row>
    <row r="298" spans="1:4" x14ac:dyDescent="0.25">
      <c r="A298" s="38">
        <v>42069</v>
      </c>
      <c r="B298" s="39">
        <v>49.61</v>
      </c>
      <c r="D298">
        <f t="shared" si="4"/>
        <v>47.988333333333323</v>
      </c>
    </row>
    <row r="299" spans="1:4" x14ac:dyDescent="0.25">
      <c r="A299" s="38">
        <v>42072</v>
      </c>
      <c r="B299" s="39">
        <v>49.95</v>
      </c>
      <c r="D299">
        <f t="shared" si="4"/>
        <v>48.159999999999989</v>
      </c>
    </row>
    <row r="300" spans="1:4" x14ac:dyDescent="0.25">
      <c r="A300" s="38">
        <v>42073</v>
      </c>
      <c r="B300" s="39">
        <v>48.42</v>
      </c>
      <c r="D300">
        <f t="shared" si="4"/>
        <v>48.245999999999995</v>
      </c>
    </row>
    <row r="301" spans="1:4" x14ac:dyDescent="0.25">
      <c r="A301" s="38">
        <v>42074</v>
      </c>
      <c r="B301" s="39">
        <v>48.06</v>
      </c>
      <c r="D301">
        <f t="shared" si="4"/>
        <v>48.37866666666666</v>
      </c>
    </row>
    <row r="302" spans="1:4" x14ac:dyDescent="0.25">
      <c r="A302" s="38">
        <v>42075</v>
      </c>
      <c r="B302" s="39">
        <v>47.12</v>
      </c>
      <c r="D302">
        <f t="shared" si="4"/>
        <v>48.478666666666662</v>
      </c>
    </row>
    <row r="303" spans="1:4" x14ac:dyDescent="0.25">
      <c r="A303" s="38">
        <v>42076</v>
      </c>
      <c r="B303" s="39">
        <v>44.88</v>
      </c>
      <c r="D303">
        <f t="shared" si="4"/>
        <v>48.381666666666668</v>
      </c>
    </row>
    <row r="304" spans="1:4" x14ac:dyDescent="0.25">
      <c r="A304" s="38">
        <v>42079</v>
      </c>
      <c r="B304" s="39">
        <v>43.93</v>
      </c>
      <c r="D304">
        <f t="shared" si="4"/>
        <v>48.204333333333338</v>
      </c>
    </row>
    <row r="305" spans="1:4" x14ac:dyDescent="0.25">
      <c r="A305" s="38">
        <v>42080</v>
      </c>
      <c r="B305" s="39">
        <v>43.39</v>
      </c>
      <c r="D305">
        <f t="shared" si="4"/>
        <v>47.882666666666665</v>
      </c>
    </row>
    <row r="306" spans="1:4" x14ac:dyDescent="0.25">
      <c r="A306" s="38">
        <v>42081</v>
      </c>
      <c r="B306" s="39">
        <v>44.63</v>
      </c>
      <c r="D306">
        <f t="shared" si="4"/>
        <v>47.755333333333347</v>
      </c>
    </row>
    <row r="307" spans="1:4" x14ac:dyDescent="0.25">
      <c r="A307" s="38">
        <v>42082</v>
      </c>
      <c r="B307" s="39">
        <v>44.02</v>
      </c>
      <c r="D307">
        <f t="shared" si="4"/>
        <v>47.540000000000006</v>
      </c>
    </row>
    <row r="308" spans="1:4" x14ac:dyDescent="0.25">
      <c r="A308" s="38">
        <v>42083</v>
      </c>
      <c r="B308" s="39">
        <v>46</v>
      </c>
      <c r="D308">
        <f t="shared" si="4"/>
        <v>47.351333333333336</v>
      </c>
    </row>
    <row r="309" spans="1:4" x14ac:dyDescent="0.25">
      <c r="A309" s="38">
        <v>42086</v>
      </c>
      <c r="B309" s="39">
        <v>47.4</v>
      </c>
      <c r="D309">
        <f t="shared" si="4"/>
        <v>47.165000000000006</v>
      </c>
    </row>
    <row r="310" spans="1:4" x14ac:dyDescent="0.25">
      <c r="A310" s="38">
        <v>42087</v>
      </c>
      <c r="B310" s="39">
        <v>47.03</v>
      </c>
      <c r="D310">
        <f t="shared" si="4"/>
        <v>47.064000000000007</v>
      </c>
    </row>
    <row r="311" spans="1:4" x14ac:dyDescent="0.25">
      <c r="A311" s="38">
        <v>42088</v>
      </c>
      <c r="B311" s="39">
        <v>48.75</v>
      </c>
      <c r="D311">
        <f t="shared" si="4"/>
        <v>47.062333333333342</v>
      </c>
    </row>
    <row r="312" spans="1:4" x14ac:dyDescent="0.25">
      <c r="A312" s="38">
        <v>42089</v>
      </c>
      <c r="B312" s="39">
        <v>51.41</v>
      </c>
      <c r="D312">
        <f t="shared" si="4"/>
        <v>47.070333333333345</v>
      </c>
    </row>
    <row r="313" spans="1:4" x14ac:dyDescent="0.25">
      <c r="A313" s="38">
        <v>42090</v>
      </c>
      <c r="B313" s="39">
        <v>48.83</v>
      </c>
      <c r="D313">
        <f t="shared" si="4"/>
        <v>46.942666666666668</v>
      </c>
    </row>
    <row r="314" spans="1:4" x14ac:dyDescent="0.25">
      <c r="A314" s="38">
        <v>42093</v>
      </c>
      <c r="B314" s="39">
        <v>48.66</v>
      </c>
      <c r="D314">
        <f t="shared" si="4"/>
        <v>46.779333333333348</v>
      </c>
    </row>
    <row r="315" spans="1:4" x14ac:dyDescent="0.25">
      <c r="A315" s="38">
        <v>42094</v>
      </c>
      <c r="B315" s="39">
        <v>47.72</v>
      </c>
      <c r="D315">
        <f t="shared" si="4"/>
        <v>46.632333333333342</v>
      </c>
    </row>
    <row r="316" spans="1:4" x14ac:dyDescent="0.25">
      <c r="A316" s="38">
        <v>42095</v>
      </c>
      <c r="B316" s="39">
        <v>50.12</v>
      </c>
      <c r="D316">
        <f t="shared" si="4"/>
        <v>46.599000000000004</v>
      </c>
    </row>
    <row r="317" spans="1:4" x14ac:dyDescent="0.25">
      <c r="A317" s="38">
        <v>42096</v>
      </c>
      <c r="B317" s="39">
        <v>49.13</v>
      </c>
      <c r="D317">
        <f t="shared" si="4"/>
        <v>46.571666666666673</v>
      </c>
    </row>
    <row r="318" spans="1:4" x14ac:dyDescent="0.25">
      <c r="A318" s="38">
        <v>42097</v>
      </c>
      <c r="B318" s="39">
        <v>49.13</v>
      </c>
      <c r="D318">
        <f t="shared" si="4"/>
        <v>46.557333333333332</v>
      </c>
    </row>
    <row r="319" spans="1:4" x14ac:dyDescent="0.25">
      <c r="A319" s="38">
        <v>42100</v>
      </c>
      <c r="B319" s="39">
        <v>52.08</v>
      </c>
      <c r="D319">
        <f t="shared" si="4"/>
        <v>46.67733333333333</v>
      </c>
    </row>
    <row r="320" spans="1:4" x14ac:dyDescent="0.25">
      <c r="A320" s="38">
        <v>42101</v>
      </c>
      <c r="B320" s="39">
        <v>53.95</v>
      </c>
      <c r="D320">
        <f t="shared" si="4"/>
        <v>46.800666666666665</v>
      </c>
    </row>
    <row r="321" spans="1:4" x14ac:dyDescent="0.25">
      <c r="A321" s="38">
        <v>42102</v>
      </c>
      <c r="B321" s="39">
        <v>50.44</v>
      </c>
      <c r="D321">
        <f t="shared" si="4"/>
        <v>46.893666666666675</v>
      </c>
    </row>
    <row r="322" spans="1:4" x14ac:dyDescent="0.25">
      <c r="A322" s="38">
        <v>42103</v>
      </c>
      <c r="B322" s="39">
        <v>50.79</v>
      </c>
      <c r="D322">
        <f t="shared" si="4"/>
        <v>46.925333333333334</v>
      </c>
    </row>
    <row r="323" spans="1:4" x14ac:dyDescent="0.25">
      <c r="A323" s="38">
        <v>42104</v>
      </c>
      <c r="B323" s="39">
        <v>51.63</v>
      </c>
      <c r="D323">
        <f t="shared" si="4"/>
        <v>46.993333333333339</v>
      </c>
    </row>
    <row r="324" spans="1:4" x14ac:dyDescent="0.25">
      <c r="A324" s="38">
        <v>42107</v>
      </c>
      <c r="B324" s="39">
        <v>51.95</v>
      </c>
      <c r="D324">
        <f t="shared" si="4"/>
        <v>47.044000000000004</v>
      </c>
    </row>
    <row r="325" spans="1:4" x14ac:dyDescent="0.25">
      <c r="A325" s="38">
        <v>42108</v>
      </c>
      <c r="B325" s="39">
        <v>53.3</v>
      </c>
      <c r="D325">
        <f t="shared" si="4"/>
        <v>47.103000000000002</v>
      </c>
    </row>
    <row r="326" spans="1:4" x14ac:dyDescent="0.25">
      <c r="A326" s="38">
        <v>42109</v>
      </c>
      <c r="B326" s="39">
        <v>56.25</v>
      </c>
      <c r="D326">
        <f t="shared" si="4"/>
        <v>47.286000000000008</v>
      </c>
    </row>
    <row r="327" spans="1:4" x14ac:dyDescent="0.25">
      <c r="A327" s="38">
        <v>42110</v>
      </c>
      <c r="B327" s="39">
        <v>56.69</v>
      </c>
      <c r="D327">
        <f t="shared" si="4"/>
        <v>47.522000000000006</v>
      </c>
    </row>
    <row r="328" spans="1:4" x14ac:dyDescent="0.25">
      <c r="A328" s="38">
        <v>42111</v>
      </c>
      <c r="B328" s="39">
        <v>55.71</v>
      </c>
      <c r="D328">
        <f t="shared" si="4"/>
        <v>47.714000000000013</v>
      </c>
    </row>
    <row r="329" spans="1:4" x14ac:dyDescent="0.25">
      <c r="A329" s="38">
        <v>42114</v>
      </c>
      <c r="B329" s="39">
        <v>56.37</v>
      </c>
      <c r="D329">
        <f t="shared" si="4"/>
        <v>47.979000000000006</v>
      </c>
    </row>
    <row r="330" spans="1:4" x14ac:dyDescent="0.25">
      <c r="A330" s="38">
        <v>42115</v>
      </c>
      <c r="B330" s="39">
        <v>55.58</v>
      </c>
      <c r="D330">
        <f t="shared" si="4"/>
        <v>48.229666666666667</v>
      </c>
    </row>
    <row r="331" spans="1:4" x14ac:dyDescent="0.25">
      <c r="A331" s="38">
        <v>42116</v>
      </c>
      <c r="B331" s="39">
        <v>56.17</v>
      </c>
      <c r="D331">
        <f t="shared" si="4"/>
        <v>48.531333333333329</v>
      </c>
    </row>
    <row r="332" spans="1:4" x14ac:dyDescent="0.25">
      <c r="A332" s="38">
        <v>42117</v>
      </c>
      <c r="B332" s="39">
        <v>56.59</v>
      </c>
      <c r="D332">
        <f t="shared" si="4"/>
        <v>48.921666666666667</v>
      </c>
    </row>
    <row r="333" spans="1:4" x14ac:dyDescent="0.25">
      <c r="A333" s="38">
        <v>42118</v>
      </c>
      <c r="B333" s="39">
        <v>55.98</v>
      </c>
      <c r="D333">
        <f t="shared" si="4"/>
        <v>49.323333333333338</v>
      </c>
    </row>
    <row r="334" spans="1:4" x14ac:dyDescent="0.25">
      <c r="A334" s="38">
        <v>42121</v>
      </c>
      <c r="B334" s="39">
        <v>55.56</v>
      </c>
      <c r="D334">
        <f t="shared" si="4"/>
        <v>49.729000000000006</v>
      </c>
    </row>
    <row r="335" spans="1:4" x14ac:dyDescent="0.25">
      <c r="A335" s="38">
        <v>42122</v>
      </c>
      <c r="B335" s="39">
        <v>57.05</v>
      </c>
      <c r="D335">
        <f t="shared" si="4"/>
        <v>50.142999999999994</v>
      </c>
    </row>
    <row r="336" spans="1:4" x14ac:dyDescent="0.25">
      <c r="A336" s="38">
        <v>42123</v>
      </c>
      <c r="B336" s="39">
        <v>58.55</v>
      </c>
      <c r="D336">
        <f t="shared" si="4"/>
        <v>50.627333333333326</v>
      </c>
    </row>
    <row r="337" spans="1:4" x14ac:dyDescent="0.25">
      <c r="A337" s="38">
        <v>42124</v>
      </c>
      <c r="B337" s="39">
        <v>59.62</v>
      </c>
      <c r="D337">
        <f t="shared" si="4"/>
        <v>51.081333333333319</v>
      </c>
    </row>
    <row r="338" spans="1:4" x14ac:dyDescent="0.25">
      <c r="A338" s="38">
        <v>42125</v>
      </c>
      <c r="B338" s="39">
        <v>59.1</v>
      </c>
      <c r="D338">
        <f t="shared" si="4"/>
        <v>51.471333333333313</v>
      </c>
    </row>
    <row r="339" spans="1:4" x14ac:dyDescent="0.25">
      <c r="A339" s="38">
        <v>42128</v>
      </c>
      <c r="B339" s="39">
        <v>58.92</v>
      </c>
      <c r="D339">
        <f t="shared" si="4"/>
        <v>51.867666666666658</v>
      </c>
    </row>
    <row r="340" spans="1:4" x14ac:dyDescent="0.25">
      <c r="A340" s="38">
        <v>42129</v>
      </c>
      <c r="B340" s="39">
        <v>60.38</v>
      </c>
      <c r="D340">
        <f t="shared" si="4"/>
        <v>52.255333333333326</v>
      </c>
    </row>
    <row r="341" spans="1:4" x14ac:dyDescent="0.25">
      <c r="A341" s="38">
        <v>42130</v>
      </c>
      <c r="B341" s="39">
        <v>60.93</v>
      </c>
      <c r="D341">
        <f t="shared" si="4"/>
        <v>52.57266666666667</v>
      </c>
    </row>
    <row r="342" spans="1:4" x14ac:dyDescent="0.25">
      <c r="A342" s="38">
        <v>42131</v>
      </c>
      <c r="B342" s="39">
        <v>58.99</v>
      </c>
      <c r="D342">
        <f t="shared" si="4"/>
        <v>52.911333333333332</v>
      </c>
    </row>
    <row r="343" spans="1:4" x14ac:dyDescent="0.25">
      <c r="A343" s="38">
        <v>42132</v>
      </c>
      <c r="B343" s="39">
        <v>59.41</v>
      </c>
      <c r="D343">
        <f t="shared" si="4"/>
        <v>53.269666666666673</v>
      </c>
    </row>
    <row r="344" spans="1:4" x14ac:dyDescent="0.25">
      <c r="A344" s="38">
        <v>42135</v>
      </c>
      <c r="B344" s="39">
        <v>59.23</v>
      </c>
      <c r="D344">
        <f t="shared" si="4"/>
        <v>53.653333333333336</v>
      </c>
    </row>
    <row r="345" spans="1:4" x14ac:dyDescent="0.25">
      <c r="A345" s="38">
        <v>42136</v>
      </c>
      <c r="B345" s="39">
        <v>60.72</v>
      </c>
      <c r="D345">
        <f t="shared" si="4"/>
        <v>54.006666666666675</v>
      </c>
    </row>
    <row r="346" spans="1:4" x14ac:dyDescent="0.25">
      <c r="A346" s="38">
        <v>42137</v>
      </c>
      <c r="B346" s="39">
        <v>60.5</v>
      </c>
      <c r="D346">
        <f t="shared" si="4"/>
        <v>54.385666666666673</v>
      </c>
    </row>
    <row r="347" spans="1:4" x14ac:dyDescent="0.25">
      <c r="A347" s="38">
        <v>42138</v>
      </c>
      <c r="B347" s="39">
        <v>59.89</v>
      </c>
      <c r="D347">
        <f t="shared" si="4"/>
        <v>54.744333333333337</v>
      </c>
    </row>
    <row r="348" spans="1:4" x14ac:dyDescent="0.25">
      <c r="A348" s="38">
        <v>42139</v>
      </c>
      <c r="B348" s="39">
        <v>59.73</v>
      </c>
      <c r="D348">
        <f t="shared" si="4"/>
        <v>54.999333333333347</v>
      </c>
    </row>
    <row r="349" spans="1:4" x14ac:dyDescent="0.25">
      <c r="A349" s="38">
        <v>42142</v>
      </c>
      <c r="B349" s="39">
        <v>59.44</v>
      </c>
      <c r="D349">
        <f t="shared" si="4"/>
        <v>55.182333333333347</v>
      </c>
    </row>
    <row r="350" spans="1:4" x14ac:dyDescent="0.25">
      <c r="A350" s="38">
        <v>42143</v>
      </c>
      <c r="B350" s="39">
        <v>57.3</v>
      </c>
      <c r="D350">
        <f t="shared" si="4"/>
        <v>55.411000000000008</v>
      </c>
    </row>
    <row r="351" spans="1:4" x14ac:dyDescent="0.25">
      <c r="A351" s="38">
        <v>42144</v>
      </c>
      <c r="B351" s="39">
        <v>58.96</v>
      </c>
      <c r="D351">
        <f t="shared" si="4"/>
        <v>55.683333333333344</v>
      </c>
    </row>
    <row r="352" spans="1:4" x14ac:dyDescent="0.25">
      <c r="A352" s="38">
        <v>42145</v>
      </c>
      <c r="B352" s="39">
        <v>60.18</v>
      </c>
      <c r="D352">
        <f t="shared" ref="D352:D415" si="5">SUM(B324:B352)/30</f>
        <v>55.968333333333348</v>
      </c>
    </row>
    <row r="353" spans="1:4" x14ac:dyDescent="0.25">
      <c r="A353" s="38">
        <v>42146</v>
      </c>
      <c r="B353" s="39">
        <v>58.88</v>
      </c>
      <c r="D353">
        <f t="shared" si="5"/>
        <v>56.199333333333342</v>
      </c>
    </row>
    <row r="354" spans="1:4" x14ac:dyDescent="0.25">
      <c r="A354" s="38">
        <v>42149</v>
      </c>
      <c r="B354" s="39">
        <v>58.88</v>
      </c>
      <c r="D354">
        <f t="shared" si="5"/>
        <v>56.38533333333335</v>
      </c>
    </row>
    <row r="355" spans="1:4" x14ac:dyDescent="0.25">
      <c r="A355" s="38">
        <v>42150</v>
      </c>
      <c r="B355" s="39">
        <v>57.29</v>
      </c>
      <c r="D355">
        <f t="shared" si="5"/>
        <v>56.420000000000009</v>
      </c>
    </row>
    <row r="356" spans="1:4" x14ac:dyDescent="0.25">
      <c r="A356" s="38">
        <v>42151</v>
      </c>
      <c r="B356" s="39">
        <v>57.51</v>
      </c>
      <c r="D356">
        <f t="shared" si="5"/>
        <v>56.44733333333334</v>
      </c>
    </row>
    <row r="357" spans="1:4" x14ac:dyDescent="0.25">
      <c r="A357" s="38">
        <v>42152</v>
      </c>
      <c r="B357" s="39">
        <v>57.69</v>
      </c>
      <c r="D357">
        <f t="shared" si="5"/>
        <v>56.51333333333335</v>
      </c>
    </row>
    <row r="358" spans="1:4" x14ac:dyDescent="0.25">
      <c r="A358" s="38">
        <v>42153</v>
      </c>
      <c r="B358" s="39">
        <v>60.25</v>
      </c>
      <c r="D358">
        <f t="shared" si="5"/>
        <v>56.642666666666678</v>
      </c>
    </row>
    <row r="359" spans="1:4" x14ac:dyDescent="0.25">
      <c r="A359" s="38">
        <v>42156</v>
      </c>
      <c r="B359" s="39">
        <v>60.24</v>
      </c>
      <c r="D359">
        <f t="shared" si="5"/>
        <v>56.798000000000009</v>
      </c>
    </row>
    <row r="360" spans="1:4" x14ac:dyDescent="0.25">
      <c r="A360" s="38">
        <v>42157</v>
      </c>
      <c r="B360" s="39">
        <v>61.3</v>
      </c>
      <c r="D360">
        <f t="shared" si="5"/>
        <v>56.969000000000015</v>
      </c>
    </row>
    <row r="361" spans="1:4" x14ac:dyDescent="0.25">
      <c r="A361" s="38">
        <v>42158</v>
      </c>
      <c r="B361" s="39">
        <v>59.67</v>
      </c>
      <c r="D361">
        <f t="shared" si="5"/>
        <v>57.07166666666668</v>
      </c>
    </row>
    <row r="362" spans="1:4" x14ac:dyDescent="0.25">
      <c r="A362" s="38">
        <v>42159</v>
      </c>
      <c r="B362" s="39">
        <v>58</v>
      </c>
      <c r="D362">
        <f t="shared" si="5"/>
        <v>57.13900000000001</v>
      </c>
    </row>
    <row r="363" spans="1:4" x14ac:dyDescent="0.25">
      <c r="A363" s="38">
        <v>42160</v>
      </c>
      <c r="B363" s="39">
        <v>59.11</v>
      </c>
      <c r="D363">
        <f t="shared" si="5"/>
        <v>57.257333333333342</v>
      </c>
    </row>
    <row r="364" spans="1:4" x14ac:dyDescent="0.25">
      <c r="A364" s="38">
        <v>42163</v>
      </c>
      <c r="B364" s="39">
        <v>58.15</v>
      </c>
      <c r="D364">
        <f t="shared" si="5"/>
        <v>57.294000000000004</v>
      </c>
    </row>
    <row r="365" spans="1:4" x14ac:dyDescent="0.25">
      <c r="A365" s="38">
        <v>42164</v>
      </c>
      <c r="B365" s="39">
        <v>60.15</v>
      </c>
      <c r="D365">
        <f t="shared" si="5"/>
        <v>57.347333333333346</v>
      </c>
    </row>
    <row r="366" spans="1:4" x14ac:dyDescent="0.25">
      <c r="A366" s="38">
        <v>42165</v>
      </c>
      <c r="B366" s="39">
        <v>61.36</v>
      </c>
      <c r="D366">
        <f t="shared" si="5"/>
        <v>57.405333333333338</v>
      </c>
    </row>
    <row r="367" spans="1:4" x14ac:dyDescent="0.25">
      <c r="A367" s="38">
        <v>42166</v>
      </c>
      <c r="B367" s="39">
        <v>60.74</v>
      </c>
      <c r="D367">
        <f t="shared" si="5"/>
        <v>57.460000000000008</v>
      </c>
    </row>
    <row r="368" spans="1:4" x14ac:dyDescent="0.25">
      <c r="A368" s="38">
        <v>42167</v>
      </c>
      <c r="B368" s="39">
        <v>59.96</v>
      </c>
      <c r="D368">
        <f t="shared" si="5"/>
        <v>57.494666666666667</v>
      </c>
    </row>
    <row r="369" spans="1:4" x14ac:dyDescent="0.25">
      <c r="A369" s="38">
        <v>42170</v>
      </c>
      <c r="B369" s="39">
        <v>59.53</v>
      </c>
      <c r="D369">
        <f t="shared" si="5"/>
        <v>57.466333333333324</v>
      </c>
    </row>
    <row r="370" spans="1:4" x14ac:dyDescent="0.25">
      <c r="A370" s="38">
        <v>42171</v>
      </c>
      <c r="B370" s="39">
        <v>60.01</v>
      </c>
      <c r="D370">
        <f t="shared" si="5"/>
        <v>57.435666666666663</v>
      </c>
    </row>
    <row r="371" spans="1:4" x14ac:dyDescent="0.25">
      <c r="A371" s="38">
        <v>42172</v>
      </c>
      <c r="B371" s="39">
        <v>59.89</v>
      </c>
      <c r="D371">
        <f t="shared" si="5"/>
        <v>57.465666666666671</v>
      </c>
    </row>
    <row r="372" spans="1:4" x14ac:dyDescent="0.25">
      <c r="A372" s="38">
        <v>42173</v>
      </c>
      <c r="B372" s="39">
        <v>60.41</v>
      </c>
      <c r="D372">
        <f t="shared" si="5"/>
        <v>57.499000000000002</v>
      </c>
    </row>
    <row r="373" spans="1:4" x14ac:dyDescent="0.25">
      <c r="A373" s="38">
        <v>42174</v>
      </c>
      <c r="B373" s="39">
        <v>59.62</v>
      </c>
      <c r="D373">
        <f t="shared" si="5"/>
        <v>57.511999999999993</v>
      </c>
    </row>
    <row r="374" spans="1:4" x14ac:dyDescent="0.25">
      <c r="A374" s="38">
        <v>42177</v>
      </c>
      <c r="B374" s="39">
        <v>60.01</v>
      </c>
      <c r="D374">
        <f t="shared" si="5"/>
        <v>57.488333333333337</v>
      </c>
    </row>
    <row r="375" spans="1:4" x14ac:dyDescent="0.25">
      <c r="A375" s="38">
        <v>42178</v>
      </c>
      <c r="B375" s="39">
        <v>61.05</v>
      </c>
      <c r="D375">
        <f t="shared" si="5"/>
        <v>57.506666666666668</v>
      </c>
    </row>
    <row r="376" spans="1:4" x14ac:dyDescent="0.25">
      <c r="A376" s="38">
        <v>42179</v>
      </c>
      <c r="B376" s="39">
        <v>60.01</v>
      </c>
      <c r="D376">
        <f t="shared" si="5"/>
        <v>57.510666666666658</v>
      </c>
    </row>
    <row r="377" spans="1:4" x14ac:dyDescent="0.25">
      <c r="A377" s="38">
        <v>42180</v>
      </c>
      <c r="B377" s="39">
        <v>59.59</v>
      </c>
      <c r="D377">
        <f t="shared" si="5"/>
        <v>57.505999999999993</v>
      </c>
    </row>
    <row r="378" spans="1:4" x14ac:dyDescent="0.25">
      <c r="A378" s="38">
        <v>42181</v>
      </c>
      <c r="B378" s="39">
        <v>59.41</v>
      </c>
      <c r="D378">
        <f t="shared" si="5"/>
        <v>57.504999999999995</v>
      </c>
    </row>
    <row r="379" spans="1:4" x14ac:dyDescent="0.25">
      <c r="A379" s="38">
        <v>42184</v>
      </c>
      <c r="B379" s="39">
        <v>58.34</v>
      </c>
      <c r="D379">
        <f t="shared" si="5"/>
        <v>57.539666666666662</v>
      </c>
    </row>
    <row r="380" spans="1:4" x14ac:dyDescent="0.25">
      <c r="A380" s="38">
        <v>42185</v>
      </c>
      <c r="B380" s="39">
        <v>59.48</v>
      </c>
      <c r="D380">
        <f t="shared" si="5"/>
        <v>57.557000000000002</v>
      </c>
    </row>
    <row r="381" spans="1:4" x14ac:dyDescent="0.25">
      <c r="A381" s="38">
        <v>42186</v>
      </c>
      <c r="B381" s="39">
        <v>56.94</v>
      </c>
      <c r="D381">
        <f t="shared" si="5"/>
        <v>57.448999999999998</v>
      </c>
    </row>
    <row r="382" spans="1:4" x14ac:dyDescent="0.25">
      <c r="A382" s="38">
        <v>42187</v>
      </c>
      <c r="B382" s="39">
        <v>56.93</v>
      </c>
      <c r="D382">
        <f t="shared" si="5"/>
        <v>57.384</v>
      </c>
    </row>
    <row r="383" spans="1:4" x14ac:dyDescent="0.25">
      <c r="A383" s="38">
        <v>42188</v>
      </c>
      <c r="B383" s="39">
        <v>56.93</v>
      </c>
      <c r="D383">
        <f t="shared" si="5"/>
        <v>57.318999999999996</v>
      </c>
    </row>
    <row r="384" spans="1:4" x14ac:dyDescent="0.25">
      <c r="A384" s="38">
        <v>42191</v>
      </c>
      <c r="B384" s="39">
        <v>52.48</v>
      </c>
      <c r="D384">
        <f t="shared" si="5"/>
        <v>57.158666666666669</v>
      </c>
    </row>
    <row r="385" spans="1:4" x14ac:dyDescent="0.25">
      <c r="A385" s="38">
        <v>42192</v>
      </c>
      <c r="B385" s="39">
        <v>52.33</v>
      </c>
      <c r="D385">
        <f t="shared" si="5"/>
        <v>56.986000000000004</v>
      </c>
    </row>
    <row r="386" spans="1:4" x14ac:dyDescent="0.25">
      <c r="A386" s="38">
        <v>42193</v>
      </c>
      <c r="B386" s="39">
        <v>51.61</v>
      </c>
      <c r="D386">
        <f t="shared" si="5"/>
        <v>56.783333333333331</v>
      </c>
    </row>
    <row r="387" spans="1:4" x14ac:dyDescent="0.25">
      <c r="A387" s="38">
        <v>42194</v>
      </c>
      <c r="B387" s="39">
        <v>52.76</v>
      </c>
      <c r="D387">
        <f t="shared" si="5"/>
        <v>56.533666666666662</v>
      </c>
    </row>
    <row r="388" spans="1:4" x14ac:dyDescent="0.25">
      <c r="A388" s="38">
        <v>42195</v>
      </c>
      <c r="B388" s="39">
        <v>52.74</v>
      </c>
      <c r="D388">
        <f t="shared" si="5"/>
        <v>56.283666666666662</v>
      </c>
    </row>
    <row r="389" spans="1:4" x14ac:dyDescent="0.25">
      <c r="A389" s="38">
        <v>42198</v>
      </c>
      <c r="B389" s="39">
        <v>52.19</v>
      </c>
      <c r="D389">
        <f t="shared" si="5"/>
        <v>55.98</v>
      </c>
    </row>
    <row r="390" spans="1:4" x14ac:dyDescent="0.25">
      <c r="A390" s="38">
        <v>42199</v>
      </c>
      <c r="B390" s="39">
        <v>53.05</v>
      </c>
      <c r="D390">
        <f t="shared" si="5"/>
        <v>55.759333333333331</v>
      </c>
    </row>
    <row r="391" spans="1:4" x14ac:dyDescent="0.25">
      <c r="A391" s="38">
        <v>42200</v>
      </c>
      <c r="B391" s="39">
        <v>51.4</v>
      </c>
      <c r="D391">
        <f t="shared" si="5"/>
        <v>55.539333333333339</v>
      </c>
    </row>
    <row r="392" spans="1:4" x14ac:dyDescent="0.25">
      <c r="A392" s="38">
        <v>42201</v>
      </c>
      <c r="B392" s="39">
        <v>50.9</v>
      </c>
      <c r="D392">
        <f t="shared" si="5"/>
        <v>55.265666666666668</v>
      </c>
    </row>
    <row r="393" spans="1:4" x14ac:dyDescent="0.25">
      <c r="A393" s="38">
        <v>42202</v>
      </c>
      <c r="B393" s="39">
        <v>50.88</v>
      </c>
      <c r="D393">
        <f t="shared" si="5"/>
        <v>55.023333333333341</v>
      </c>
    </row>
    <row r="394" spans="1:4" x14ac:dyDescent="0.25">
      <c r="A394" s="38">
        <v>42205</v>
      </c>
      <c r="B394" s="39">
        <v>50.11</v>
      </c>
      <c r="D394">
        <f t="shared" si="5"/>
        <v>54.688666666666663</v>
      </c>
    </row>
    <row r="395" spans="1:4" x14ac:dyDescent="0.25">
      <c r="A395" s="38">
        <v>42206</v>
      </c>
      <c r="B395" s="39">
        <v>50.59</v>
      </c>
      <c r="D395">
        <f t="shared" si="5"/>
        <v>54.329666666666661</v>
      </c>
    </row>
    <row r="396" spans="1:4" x14ac:dyDescent="0.25">
      <c r="A396" s="38">
        <v>42207</v>
      </c>
      <c r="B396" s="39">
        <v>49.27</v>
      </c>
      <c r="D396">
        <f t="shared" si="5"/>
        <v>53.947333333333326</v>
      </c>
    </row>
    <row r="397" spans="1:4" x14ac:dyDescent="0.25">
      <c r="A397" s="38">
        <v>42208</v>
      </c>
      <c r="B397" s="39">
        <v>48.11</v>
      </c>
      <c r="D397">
        <f t="shared" si="5"/>
        <v>53.55233333333333</v>
      </c>
    </row>
    <row r="398" spans="1:4" x14ac:dyDescent="0.25">
      <c r="A398" s="38">
        <v>42209</v>
      </c>
      <c r="B398" s="39">
        <v>47.98</v>
      </c>
      <c r="D398">
        <f t="shared" si="5"/>
        <v>53.167333333333332</v>
      </c>
    </row>
    <row r="399" spans="1:4" x14ac:dyDescent="0.25">
      <c r="A399" s="38">
        <v>42212</v>
      </c>
      <c r="B399" s="39">
        <v>47.17</v>
      </c>
      <c r="D399">
        <f t="shared" si="5"/>
        <v>52.739333333333335</v>
      </c>
    </row>
    <row r="400" spans="1:4" x14ac:dyDescent="0.25">
      <c r="A400" s="38">
        <v>42213</v>
      </c>
      <c r="B400" s="39">
        <v>47.97</v>
      </c>
      <c r="D400">
        <f t="shared" si="5"/>
        <v>52.341999999999999</v>
      </c>
    </row>
    <row r="401" spans="1:4" x14ac:dyDescent="0.25">
      <c r="A401" s="38">
        <v>42214</v>
      </c>
      <c r="B401" s="39">
        <v>48.77</v>
      </c>
      <c r="D401">
        <f t="shared" si="5"/>
        <v>51.954000000000001</v>
      </c>
    </row>
    <row r="402" spans="1:4" x14ac:dyDescent="0.25">
      <c r="A402" s="38">
        <v>42215</v>
      </c>
      <c r="B402" s="39">
        <v>48.53</v>
      </c>
      <c r="D402">
        <f t="shared" si="5"/>
        <v>51.584333333333326</v>
      </c>
    </row>
    <row r="403" spans="1:4" x14ac:dyDescent="0.25">
      <c r="A403" s="38">
        <v>42216</v>
      </c>
      <c r="B403" s="39">
        <v>47.11</v>
      </c>
      <c r="D403">
        <f t="shared" si="5"/>
        <v>51.154333333333319</v>
      </c>
    </row>
    <row r="404" spans="1:4" x14ac:dyDescent="0.25">
      <c r="A404" s="38">
        <v>42219</v>
      </c>
      <c r="B404" s="39">
        <v>45.25</v>
      </c>
      <c r="D404">
        <f t="shared" si="5"/>
        <v>50.627666666666656</v>
      </c>
    </row>
    <row r="405" spans="1:4" x14ac:dyDescent="0.25">
      <c r="A405" s="38">
        <v>42220</v>
      </c>
      <c r="B405" s="39">
        <v>45.75</v>
      </c>
      <c r="D405">
        <f t="shared" si="5"/>
        <v>50.152333333333324</v>
      </c>
    </row>
    <row r="406" spans="1:4" x14ac:dyDescent="0.25">
      <c r="A406" s="38">
        <v>42221</v>
      </c>
      <c r="B406" s="39">
        <v>45.13</v>
      </c>
      <c r="D406">
        <f t="shared" si="5"/>
        <v>49.670333333333339</v>
      </c>
    </row>
    <row r="407" spans="1:4" x14ac:dyDescent="0.25">
      <c r="A407" s="38">
        <v>42222</v>
      </c>
      <c r="B407" s="39">
        <v>44.69</v>
      </c>
      <c r="D407">
        <f t="shared" si="5"/>
        <v>49.17966666666667</v>
      </c>
    </row>
    <row r="408" spans="1:4" x14ac:dyDescent="0.25">
      <c r="A408" s="38">
        <v>42223</v>
      </c>
      <c r="B408" s="39">
        <v>43.87</v>
      </c>
      <c r="D408">
        <f t="shared" si="5"/>
        <v>48.697333333333326</v>
      </c>
    </row>
    <row r="409" spans="1:4" x14ac:dyDescent="0.25">
      <c r="A409" s="38">
        <v>42226</v>
      </c>
      <c r="B409" s="39">
        <v>44.94</v>
      </c>
      <c r="D409">
        <f t="shared" si="5"/>
        <v>48.212666666666664</v>
      </c>
    </row>
    <row r="410" spans="1:4" x14ac:dyDescent="0.25">
      <c r="A410" s="38">
        <v>42227</v>
      </c>
      <c r="B410" s="39">
        <v>43.11</v>
      </c>
      <c r="D410">
        <f t="shared" si="5"/>
        <v>47.751666666666665</v>
      </c>
    </row>
    <row r="411" spans="1:4" x14ac:dyDescent="0.25">
      <c r="A411" s="38">
        <v>42228</v>
      </c>
      <c r="B411" s="39">
        <v>43.22</v>
      </c>
      <c r="D411">
        <f t="shared" si="5"/>
        <v>47.294666666666664</v>
      </c>
    </row>
    <row r="412" spans="1:4" x14ac:dyDescent="0.25">
      <c r="A412" s="38">
        <v>42229</v>
      </c>
      <c r="B412" s="39">
        <v>42.27</v>
      </c>
      <c r="D412">
        <f t="shared" si="5"/>
        <v>46.806000000000004</v>
      </c>
    </row>
    <row r="413" spans="1:4" x14ac:dyDescent="0.25">
      <c r="A413" s="38">
        <v>42230</v>
      </c>
      <c r="B413" s="39">
        <v>42.45</v>
      </c>
      <c r="D413">
        <f t="shared" si="5"/>
        <v>46.471666666666664</v>
      </c>
    </row>
    <row r="414" spans="1:4" x14ac:dyDescent="0.25">
      <c r="A414" s="38">
        <v>42233</v>
      </c>
      <c r="B414" s="39">
        <v>41.93</v>
      </c>
      <c r="D414">
        <f t="shared" si="5"/>
        <v>46.125</v>
      </c>
    </row>
    <row r="415" spans="1:4" x14ac:dyDescent="0.25">
      <c r="A415" s="38">
        <v>42234</v>
      </c>
      <c r="B415" s="39">
        <v>42.58</v>
      </c>
      <c r="D415">
        <f t="shared" si="5"/>
        <v>45.823999999999991</v>
      </c>
    </row>
    <row r="416" spans="1:4" x14ac:dyDescent="0.25">
      <c r="A416" s="38">
        <v>42235</v>
      </c>
      <c r="B416" s="39">
        <v>40.75</v>
      </c>
      <c r="D416">
        <f t="shared" ref="D416:D479" si="6">SUM(B388:B416)/30</f>
        <v>45.423666666666662</v>
      </c>
    </row>
    <row r="417" spans="1:4" x14ac:dyDescent="0.25">
      <c r="A417" s="38">
        <v>42236</v>
      </c>
      <c r="B417" s="39">
        <v>41</v>
      </c>
      <c r="D417">
        <f t="shared" si="6"/>
        <v>45.032333333333327</v>
      </c>
    </row>
    <row r="418" spans="1:4" x14ac:dyDescent="0.25">
      <c r="A418" s="38">
        <v>42237</v>
      </c>
      <c r="B418" s="39">
        <v>40.450000000000003</v>
      </c>
      <c r="D418">
        <f t="shared" si="6"/>
        <v>44.640999999999991</v>
      </c>
    </row>
    <row r="419" spans="1:4" x14ac:dyDescent="0.25">
      <c r="A419" s="38">
        <v>42240</v>
      </c>
      <c r="B419" s="39">
        <v>38.22</v>
      </c>
      <c r="D419">
        <f t="shared" si="6"/>
        <v>44.146666666666675</v>
      </c>
    </row>
    <row r="420" spans="1:4" x14ac:dyDescent="0.25">
      <c r="A420" s="38">
        <v>42241</v>
      </c>
      <c r="B420" s="39">
        <v>39.15</v>
      </c>
      <c r="D420">
        <f t="shared" si="6"/>
        <v>43.738333333333337</v>
      </c>
    </row>
    <row r="421" spans="1:4" x14ac:dyDescent="0.25">
      <c r="A421" s="38">
        <v>42242</v>
      </c>
      <c r="B421" s="39">
        <v>38.5</v>
      </c>
      <c r="D421">
        <f t="shared" si="6"/>
        <v>43.325000000000003</v>
      </c>
    </row>
    <row r="422" spans="1:4" x14ac:dyDescent="0.25">
      <c r="A422" s="38">
        <v>42243</v>
      </c>
      <c r="B422" s="39">
        <v>42.47</v>
      </c>
      <c r="D422">
        <f t="shared" si="6"/>
        <v>43.044666666666664</v>
      </c>
    </row>
    <row r="423" spans="1:4" x14ac:dyDescent="0.25">
      <c r="A423" s="38">
        <v>42244</v>
      </c>
      <c r="B423" s="39">
        <v>45.29</v>
      </c>
      <c r="D423">
        <f t="shared" si="6"/>
        <v>42.884000000000007</v>
      </c>
    </row>
    <row r="424" spans="1:4" x14ac:dyDescent="0.25">
      <c r="A424" s="38">
        <v>42247</v>
      </c>
      <c r="B424" s="39">
        <v>49.2</v>
      </c>
      <c r="D424">
        <f t="shared" si="6"/>
        <v>42.837666666666671</v>
      </c>
    </row>
    <row r="425" spans="1:4" x14ac:dyDescent="0.25">
      <c r="A425" s="38">
        <v>42248</v>
      </c>
      <c r="B425" s="39">
        <v>45.38</v>
      </c>
      <c r="D425">
        <f t="shared" si="6"/>
        <v>42.708000000000006</v>
      </c>
    </row>
    <row r="426" spans="1:4" x14ac:dyDescent="0.25">
      <c r="A426" s="38">
        <v>42249</v>
      </c>
      <c r="B426" s="39">
        <v>46.3</v>
      </c>
      <c r="D426">
        <f t="shared" si="6"/>
        <v>42.647666666666673</v>
      </c>
    </row>
    <row r="427" spans="1:4" x14ac:dyDescent="0.25">
      <c r="A427" s="38">
        <v>42250</v>
      </c>
      <c r="B427" s="39">
        <v>46.75</v>
      </c>
      <c r="D427">
        <f t="shared" si="6"/>
        <v>42.606666666666669</v>
      </c>
    </row>
    <row r="428" spans="1:4" x14ac:dyDescent="0.25">
      <c r="A428" s="38">
        <v>42251</v>
      </c>
      <c r="B428" s="39">
        <v>46.02</v>
      </c>
      <c r="D428">
        <f t="shared" si="6"/>
        <v>42.568333333333342</v>
      </c>
    </row>
    <row r="429" spans="1:4" x14ac:dyDescent="0.25">
      <c r="A429" s="38">
        <v>42254</v>
      </c>
      <c r="B429" s="39">
        <v>46.02</v>
      </c>
      <c r="D429">
        <f t="shared" si="6"/>
        <v>42.503333333333337</v>
      </c>
    </row>
    <row r="430" spans="1:4" x14ac:dyDescent="0.25">
      <c r="A430" s="38">
        <v>42255</v>
      </c>
      <c r="B430" s="39">
        <v>45.92</v>
      </c>
      <c r="D430">
        <f t="shared" si="6"/>
        <v>42.408333333333339</v>
      </c>
    </row>
    <row r="431" spans="1:4" x14ac:dyDescent="0.25">
      <c r="A431" s="38">
        <v>42256</v>
      </c>
      <c r="B431" s="39">
        <v>44.13</v>
      </c>
      <c r="D431">
        <f t="shared" si="6"/>
        <v>42.261666666666677</v>
      </c>
    </row>
    <row r="432" spans="1:4" x14ac:dyDescent="0.25">
      <c r="A432" s="38">
        <v>42257</v>
      </c>
      <c r="B432" s="39">
        <v>45.85</v>
      </c>
      <c r="D432">
        <f t="shared" si="6"/>
        <v>42.219666666666669</v>
      </c>
    </row>
    <row r="433" spans="1:4" x14ac:dyDescent="0.25">
      <c r="A433" s="38">
        <v>42258</v>
      </c>
      <c r="B433" s="39">
        <v>44.75</v>
      </c>
      <c r="D433">
        <f t="shared" si="6"/>
        <v>42.203000000000003</v>
      </c>
    </row>
    <row r="434" spans="1:4" x14ac:dyDescent="0.25">
      <c r="A434" s="38">
        <v>42261</v>
      </c>
      <c r="B434" s="39">
        <v>44.07</v>
      </c>
      <c r="D434">
        <f t="shared" si="6"/>
        <v>42.147000000000006</v>
      </c>
    </row>
    <row r="435" spans="1:4" x14ac:dyDescent="0.25">
      <c r="A435" s="38">
        <v>42262</v>
      </c>
      <c r="B435" s="39">
        <v>44.58</v>
      </c>
      <c r="D435">
        <f t="shared" si="6"/>
        <v>42.12866666666666</v>
      </c>
    </row>
    <row r="436" spans="1:4" x14ac:dyDescent="0.25">
      <c r="A436" s="38">
        <v>42263</v>
      </c>
      <c r="B436" s="39">
        <v>47.12</v>
      </c>
      <c r="D436">
        <f t="shared" si="6"/>
        <v>42.209666666666649</v>
      </c>
    </row>
    <row r="437" spans="1:4" x14ac:dyDescent="0.25">
      <c r="A437" s="38">
        <v>42264</v>
      </c>
      <c r="B437" s="39">
        <v>46.93</v>
      </c>
      <c r="D437">
        <f t="shared" si="6"/>
        <v>42.311666666666653</v>
      </c>
    </row>
    <row r="438" spans="1:4" x14ac:dyDescent="0.25">
      <c r="A438" s="38">
        <v>42265</v>
      </c>
      <c r="B438" s="39">
        <v>44.71</v>
      </c>
      <c r="D438">
        <f t="shared" si="6"/>
        <v>42.303999999999995</v>
      </c>
    </row>
    <row r="439" spans="1:4" x14ac:dyDescent="0.25">
      <c r="A439" s="38">
        <v>42268</v>
      </c>
      <c r="B439" s="39">
        <v>46.67</v>
      </c>
      <c r="D439">
        <f t="shared" si="6"/>
        <v>42.422666666666665</v>
      </c>
    </row>
    <row r="440" spans="1:4" x14ac:dyDescent="0.25">
      <c r="A440" s="38">
        <v>42269</v>
      </c>
      <c r="B440" s="39">
        <v>46.17</v>
      </c>
      <c r="D440">
        <f t="shared" si="6"/>
        <v>42.521000000000001</v>
      </c>
    </row>
    <row r="441" spans="1:4" x14ac:dyDescent="0.25">
      <c r="A441" s="38">
        <v>42270</v>
      </c>
      <c r="B441" s="39">
        <v>44.53</v>
      </c>
      <c r="D441">
        <f t="shared" si="6"/>
        <v>42.596333333333334</v>
      </c>
    </row>
    <row r="442" spans="1:4" x14ac:dyDescent="0.25">
      <c r="A442" s="38">
        <v>42271</v>
      </c>
      <c r="B442" s="39">
        <v>44.94</v>
      </c>
      <c r="D442">
        <f t="shared" si="6"/>
        <v>42.679333333333339</v>
      </c>
    </row>
    <row r="443" spans="1:4" x14ac:dyDescent="0.25">
      <c r="A443" s="38">
        <v>42272</v>
      </c>
      <c r="B443" s="39">
        <v>45.55</v>
      </c>
      <c r="D443">
        <f t="shared" si="6"/>
        <v>42.8</v>
      </c>
    </row>
    <row r="444" spans="1:4" x14ac:dyDescent="0.25">
      <c r="A444" s="38">
        <v>42275</v>
      </c>
      <c r="B444" s="39">
        <v>44.4</v>
      </c>
      <c r="D444">
        <f t="shared" si="6"/>
        <v>42.860666666666674</v>
      </c>
    </row>
    <row r="445" spans="1:4" x14ac:dyDescent="0.25">
      <c r="A445" s="38">
        <v>42276</v>
      </c>
      <c r="B445" s="39">
        <v>45.24</v>
      </c>
      <c r="D445">
        <f t="shared" si="6"/>
        <v>43.010333333333342</v>
      </c>
    </row>
    <row r="446" spans="1:4" x14ac:dyDescent="0.25">
      <c r="A446" s="38">
        <v>42277</v>
      </c>
      <c r="B446" s="39">
        <v>45.06</v>
      </c>
      <c r="D446">
        <f t="shared" si="6"/>
        <v>43.145666666666671</v>
      </c>
    </row>
    <row r="447" spans="1:4" x14ac:dyDescent="0.25">
      <c r="A447" s="38">
        <v>42278</v>
      </c>
      <c r="B447" s="39">
        <v>44.75</v>
      </c>
      <c r="D447">
        <f t="shared" si="6"/>
        <v>43.289000000000001</v>
      </c>
    </row>
    <row r="448" spans="1:4" x14ac:dyDescent="0.25">
      <c r="A448" s="38">
        <v>42279</v>
      </c>
      <c r="B448" s="39">
        <v>45.54</v>
      </c>
      <c r="D448">
        <f t="shared" si="6"/>
        <v>43.533000000000001</v>
      </c>
    </row>
    <row r="449" spans="1:4" x14ac:dyDescent="0.25">
      <c r="A449" s="38">
        <v>42282</v>
      </c>
      <c r="B449" s="39">
        <v>46.28</v>
      </c>
      <c r="D449">
        <f t="shared" si="6"/>
        <v>43.770666666666664</v>
      </c>
    </row>
    <row r="450" spans="1:4" x14ac:dyDescent="0.25">
      <c r="A450" s="38">
        <v>42283</v>
      </c>
      <c r="B450" s="39">
        <v>48.53</v>
      </c>
      <c r="D450">
        <f t="shared" si="6"/>
        <v>44.104999999999997</v>
      </c>
    </row>
    <row r="451" spans="1:4" x14ac:dyDescent="0.25">
      <c r="A451" s="38">
        <v>42284</v>
      </c>
      <c r="B451" s="39">
        <v>47.86</v>
      </c>
      <c r="D451">
        <f t="shared" si="6"/>
        <v>44.284666666666652</v>
      </c>
    </row>
    <row r="452" spans="1:4" x14ac:dyDescent="0.25">
      <c r="A452" s="38">
        <v>42285</v>
      </c>
      <c r="B452" s="39">
        <v>49.46</v>
      </c>
      <c r="D452">
        <f t="shared" si="6"/>
        <v>44.423666666666662</v>
      </c>
    </row>
    <row r="453" spans="1:4" x14ac:dyDescent="0.25">
      <c r="A453" s="38">
        <v>42286</v>
      </c>
      <c r="B453" s="39">
        <v>49.67</v>
      </c>
      <c r="D453">
        <f t="shared" si="6"/>
        <v>44.43933333333333</v>
      </c>
    </row>
    <row r="454" spans="1:4" x14ac:dyDescent="0.25">
      <c r="A454" s="38">
        <v>42289</v>
      </c>
      <c r="B454" s="39">
        <v>47.09</v>
      </c>
      <c r="D454">
        <f t="shared" si="6"/>
        <v>44.496333333333318</v>
      </c>
    </row>
    <row r="455" spans="1:4" x14ac:dyDescent="0.25">
      <c r="A455" s="38">
        <v>42290</v>
      </c>
      <c r="B455" s="39">
        <v>46.7</v>
      </c>
      <c r="D455">
        <f t="shared" si="6"/>
        <v>44.509666666666661</v>
      </c>
    </row>
    <row r="456" spans="1:4" x14ac:dyDescent="0.25">
      <c r="A456" s="38">
        <v>42291</v>
      </c>
      <c r="B456" s="39">
        <v>46.63</v>
      </c>
      <c r="D456">
        <f t="shared" si="6"/>
        <v>44.505666666666663</v>
      </c>
    </row>
    <row r="457" spans="1:4" x14ac:dyDescent="0.25">
      <c r="A457" s="38">
        <v>42292</v>
      </c>
      <c r="B457" s="39">
        <v>46.38</v>
      </c>
      <c r="D457">
        <f t="shared" si="6"/>
        <v>44.517666666666663</v>
      </c>
    </row>
    <row r="458" spans="1:4" x14ac:dyDescent="0.25">
      <c r="A458" s="38">
        <v>42293</v>
      </c>
      <c r="B458" s="39">
        <v>47.3</v>
      </c>
      <c r="D458">
        <f t="shared" si="6"/>
        <v>44.56033333333334</v>
      </c>
    </row>
    <row r="459" spans="1:4" x14ac:dyDescent="0.25">
      <c r="A459" s="38">
        <v>42296</v>
      </c>
      <c r="B459" s="39">
        <v>45.91</v>
      </c>
      <c r="D459">
        <f t="shared" si="6"/>
        <v>44.560000000000009</v>
      </c>
    </row>
    <row r="460" spans="1:4" x14ac:dyDescent="0.25">
      <c r="A460" s="38">
        <v>42297</v>
      </c>
      <c r="B460" s="39">
        <v>45.84</v>
      </c>
      <c r="D460">
        <f t="shared" si="6"/>
        <v>44.616999999999997</v>
      </c>
    </row>
    <row r="461" spans="1:4" x14ac:dyDescent="0.25">
      <c r="A461" s="38">
        <v>42298</v>
      </c>
      <c r="B461" s="39">
        <v>45.22</v>
      </c>
      <c r="D461">
        <f t="shared" si="6"/>
        <v>44.596000000000004</v>
      </c>
    </row>
    <row r="462" spans="1:4" x14ac:dyDescent="0.25">
      <c r="A462" s="38">
        <v>42299</v>
      </c>
      <c r="B462" s="39">
        <v>44.9</v>
      </c>
      <c r="D462">
        <f t="shared" si="6"/>
        <v>44.601000000000006</v>
      </c>
    </row>
    <row r="463" spans="1:4" x14ac:dyDescent="0.25">
      <c r="A463" s="38">
        <v>42300</v>
      </c>
      <c r="B463" s="39">
        <v>43.91</v>
      </c>
      <c r="D463">
        <f t="shared" si="6"/>
        <v>44.595666666666681</v>
      </c>
    </row>
    <row r="464" spans="1:4" x14ac:dyDescent="0.25">
      <c r="A464" s="38">
        <v>42303</v>
      </c>
      <c r="B464" s="39">
        <v>43.19</v>
      </c>
      <c r="D464">
        <f t="shared" si="6"/>
        <v>44.549333333333344</v>
      </c>
    </row>
    <row r="465" spans="1:4" x14ac:dyDescent="0.25">
      <c r="A465" s="38">
        <v>42304</v>
      </c>
      <c r="B465" s="39">
        <v>43.21</v>
      </c>
      <c r="D465">
        <f t="shared" si="6"/>
        <v>44.419000000000004</v>
      </c>
    </row>
    <row r="466" spans="1:4" x14ac:dyDescent="0.25">
      <c r="A466" s="38">
        <v>42305</v>
      </c>
      <c r="B466" s="39">
        <v>45.93</v>
      </c>
      <c r="D466">
        <f t="shared" si="6"/>
        <v>44.38566666666668</v>
      </c>
    </row>
    <row r="467" spans="1:4" x14ac:dyDescent="0.25">
      <c r="A467" s="38">
        <v>42306</v>
      </c>
      <c r="B467" s="39">
        <v>46.02</v>
      </c>
      <c r="D467">
        <f t="shared" si="6"/>
        <v>44.429333333333346</v>
      </c>
    </row>
    <row r="468" spans="1:4" x14ac:dyDescent="0.25">
      <c r="A468" s="38">
        <v>42307</v>
      </c>
      <c r="B468" s="39">
        <v>46.6</v>
      </c>
      <c r="D468">
        <f t="shared" si="6"/>
        <v>44.427000000000007</v>
      </c>
    </row>
    <row r="469" spans="1:4" x14ac:dyDescent="0.25">
      <c r="A469" s="38">
        <v>42310</v>
      </c>
      <c r="B469" s="39">
        <v>46.12</v>
      </c>
      <c r="D469">
        <f t="shared" si="6"/>
        <v>44.425333333333334</v>
      </c>
    </row>
    <row r="470" spans="1:4" x14ac:dyDescent="0.25">
      <c r="A470" s="38">
        <v>42311</v>
      </c>
      <c r="B470" s="39">
        <v>47.88</v>
      </c>
      <c r="D470">
        <f t="shared" si="6"/>
        <v>44.536999999999999</v>
      </c>
    </row>
    <row r="471" spans="1:4" x14ac:dyDescent="0.25">
      <c r="A471" s="38">
        <v>42312</v>
      </c>
      <c r="B471" s="39">
        <v>46.32</v>
      </c>
      <c r="D471">
        <f t="shared" si="6"/>
        <v>44.582999999999998</v>
      </c>
    </row>
    <row r="472" spans="1:4" x14ac:dyDescent="0.25">
      <c r="A472" s="38">
        <v>42313</v>
      </c>
      <c r="B472" s="39">
        <v>45.27</v>
      </c>
      <c r="D472">
        <f t="shared" si="6"/>
        <v>44.573666666666661</v>
      </c>
    </row>
    <row r="473" spans="1:4" x14ac:dyDescent="0.25">
      <c r="A473" s="38">
        <v>42314</v>
      </c>
      <c r="B473" s="39">
        <v>44.32</v>
      </c>
      <c r="D473">
        <f t="shared" si="6"/>
        <v>44.570999999999998</v>
      </c>
    </row>
    <row r="474" spans="1:4" x14ac:dyDescent="0.25">
      <c r="A474" s="38">
        <v>42317</v>
      </c>
      <c r="B474" s="39">
        <v>43.87</v>
      </c>
      <c r="D474">
        <f t="shared" si="6"/>
        <v>44.525333333333329</v>
      </c>
    </row>
    <row r="475" spans="1:4" x14ac:dyDescent="0.25">
      <c r="A475" s="38">
        <v>42318</v>
      </c>
      <c r="B475" s="39">
        <v>44.23</v>
      </c>
      <c r="D475">
        <f t="shared" si="6"/>
        <v>44.497666666666653</v>
      </c>
    </row>
    <row r="476" spans="1:4" x14ac:dyDescent="0.25">
      <c r="A476" s="38">
        <v>42319</v>
      </c>
      <c r="B476" s="39">
        <v>42.95</v>
      </c>
      <c r="D476">
        <f t="shared" si="6"/>
        <v>44.437666666666658</v>
      </c>
    </row>
    <row r="477" spans="1:4" x14ac:dyDescent="0.25">
      <c r="A477" s="38">
        <v>42320</v>
      </c>
      <c r="B477" s="39">
        <v>41.74</v>
      </c>
      <c r="D477">
        <f t="shared" si="6"/>
        <v>44.310999999999993</v>
      </c>
    </row>
    <row r="478" spans="1:4" x14ac:dyDescent="0.25">
      <c r="A478" s="38">
        <v>42321</v>
      </c>
      <c r="B478" s="39">
        <v>40.69</v>
      </c>
      <c r="D478">
        <f t="shared" si="6"/>
        <v>44.12466666666667</v>
      </c>
    </row>
    <row r="479" spans="1:4" x14ac:dyDescent="0.25">
      <c r="A479" s="38">
        <v>42324</v>
      </c>
      <c r="B479" s="39">
        <v>41.68</v>
      </c>
      <c r="D479">
        <f t="shared" si="6"/>
        <v>43.896333333333338</v>
      </c>
    </row>
    <row r="480" spans="1:4" x14ac:dyDescent="0.25">
      <c r="A480" s="38">
        <v>42325</v>
      </c>
      <c r="B480" s="39">
        <v>40.729999999999997</v>
      </c>
      <c r="D480">
        <f t="shared" ref="D480:D512" si="7">SUM(B452:B480)/30</f>
        <v>43.658666666666676</v>
      </c>
    </row>
    <row r="481" spans="1:4" x14ac:dyDescent="0.25">
      <c r="A481" s="38">
        <v>42326</v>
      </c>
      <c r="B481" s="39">
        <v>40.75</v>
      </c>
      <c r="D481">
        <f t="shared" si="7"/>
        <v>43.368333333333339</v>
      </c>
    </row>
    <row r="482" spans="1:4" x14ac:dyDescent="0.25">
      <c r="A482" s="38">
        <v>42327</v>
      </c>
      <c r="B482" s="39">
        <v>40.549999999999997</v>
      </c>
      <c r="D482">
        <f t="shared" si="7"/>
        <v>43.064333333333337</v>
      </c>
    </row>
    <row r="483" spans="1:4" x14ac:dyDescent="0.25">
      <c r="A483" s="38">
        <v>42328</v>
      </c>
      <c r="B483" s="39">
        <v>39.39</v>
      </c>
      <c r="D483">
        <f t="shared" si="7"/>
        <v>42.807666666666677</v>
      </c>
    </row>
    <row r="484" spans="1:4" x14ac:dyDescent="0.25">
      <c r="A484" s="38">
        <v>42331</v>
      </c>
      <c r="B484" s="39">
        <v>39.270000000000003</v>
      </c>
      <c r="D484">
        <f t="shared" si="7"/>
        <v>42.560000000000009</v>
      </c>
    </row>
    <row r="485" spans="1:4" x14ac:dyDescent="0.25">
      <c r="A485" s="38">
        <v>42332</v>
      </c>
      <c r="B485" s="39">
        <v>40.89</v>
      </c>
      <c r="D485">
        <f t="shared" si="7"/>
        <v>42.368666666666677</v>
      </c>
    </row>
    <row r="486" spans="1:4" x14ac:dyDescent="0.25">
      <c r="A486" s="38">
        <v>42333</v>
      </c>
      <c r="B486" s="39">
        <v>41.22</v>
      </c>
      <c r="D486">
        <f t="shared" si="7"/>
        <v>42.196666666666673</v>
      </c>
    </row>
    <row r="487" spans="1:4" x14ac:dyDescent="0.25">
      <c r="A487" s="38">
        <v>42334</v>
      </c>
      <c r="B487" s="39">
        <v>41.22</v>
      </c>
      <c r="D487">
        <f t="shared" si="7"/>
        <v>41.994000000000014</v>
      </c>
    </row>
    <row r="488" spans="1:4" x14ac:dyDescent="0.25">
      <c r="A488" s="38">
        <v>42335</v>
      </c>
      <c r="B488" s="39">
        <v>40.57</v>
      </c>
      <c r="D488">
        <f t="shared" si="7"/>
        <v>41.816000000000003</v>
      </c>
    </row>
    <row r="489" spans="1:4" x14ac:dyDescent="0.25">
      <c r="A489" s="38">
        <v>42338</v>
      </c>
      <c r="B489" s="39">
        <v>40.43</v>
      </c>
      <c r="D489">
        <f t="shared" si="7"/>
        <v>41.635666666666673</v>
      </c>
    </row>
    <row r="490" spans="1:4" x14ac:dyDescent="0.25">
      <c r="A490" s="38">
        <v>42339</v>
      </c>
      <c r="B490" s="39">
        <v>40.58</v>
      </c>
      <c r="D490">
        <f t="shared" si="7"/>
        <v>41.481000000000002</v>
      </c>
    </row>
    <row r="491" spans="1:4" x14ac:dyDescent="0.25">
      <c r="A491" s="38">
        <v>42340</v>
      </c>
      <c r="B491" s="39">
        <v>39.93</v>
      </c>
      <c r="D491">
        <f t="shared" si="7"/>
        <v>41.315333333333328</v>
      </c>
    </row>
    <row r="492" spans="1:4" x14ac:dyDescent="0.25">
      <c r="A492" s="38">
        <v>42341</v>
      </c>
      <c r="B492" s="39">
        <v>41.08</v>
      </c>
      <c r="D492">
        <f t="shared" si="7"/>
        <v>41.220999999999989</v>
      </c>
    </row>
    <row r="493" spans="1:4" x14ac:dyDescent="0.25">
      <c r="A493" s="38">
        <v>42342</v>
      </c>
      <c r="B493" s="39">
        <v>40</v>
      </c>
      <c r="D493">
        <f t="shared" si="7"/>
        <v>41.114666666666672</v>
      </c>
    </row>
    <row r="494" spans="1:4" x14ac:dyDescent="0.25">
      <c r="A494" s="38">
        <v>42345</v>
      </c>
      <c r="B494" s="39">
        <v>37.64</v>
      </c>
      <c r="D494">
        <f t="shared" si="7"/>
        <v>40.929000000000002</v>
      </c>
    </row>
    <row r="495" spans="1:4" x14ac:dyDescent="0.25">
      <c r="A495" s="38">
        <v>42346</v>
      </c>
      <c r="B495" s="39">
        <v>37.46</v>
      </c>
      <c r="D495">
        <f t="shared" si="7"/>
        <v>40.646666666666668</v>
      </c>
    </row>
    <row r="496" spans="1:4" x14ac:dyDescent="0.25">
      <c r="A496" s="38">
        <v>42347</v>
      </c>
      <c r="B496" s="39">
        <v>37.159999999999997</v>
      </c>
      <c r="D496">
        <f t="shared" si="7"/>
        <v>40.351333333333336</v>
      </c>
    </row>
    <row r="497" spans="1:4" x14ac:dyDescent="0.25">
      <c r="A497" s="38">
        <v>42348</v>
      </c>
      <c r="B497" s="39">
        <v>36.76</v>
      </c>
      <c r="D497">
        <f t="shared" si="7"/>
        <v>40.023333333333333</v>
      </c>
    </row>
    <row r="498" spans="1:4" x14ac:dyDescent="0.25">
      <c r="A498" s="38">
        <v>42349</v>
      </c>
      <c r="B498" s="39">
        <v>35.65</v>
      </c>
      <c r="D498">
        <f t="shared" si="7"/>
        <v>39.674333333333344</v>
      </c>
    </row>
    <row r="499" spans="1:4" x14ac:dyDescent="0.25">
      <c r="A499" s="38">
        <v>42352</v>
      </c>
      <c r="B499" s="39">
        <v>36.31</v>
      </c>
      <c r="D499">
        <f t="shared" si="7"/>
        <v>39.288666666666671</v>
      </c>
    </row>
    <row r="500" spans="1:4" x14ac:dyDescent="0.25">
      <c r="A500" s="38">
        <v>42353</v>
      </c>
      <c r="B500" s="39">
        <v>37.32</v>
      </c>
      <c r="D500">
        <f t="shared" si="7"/>
        <v>38.988666666666667</v>
      </c>
    </row>
    <row r="501" spans="1:4" x14ac:dyDescent="0.25">
      <c r="A501" s="38">
        <v>42354</v>
      </c>
      <c r="B501" s="39">
        <v>35.549999999999997</v>
      </c>
      <c r="D501">
        <f t="shared" si="7"/>
        <v>38.664666666666669</v>
      </c>
    </row>
    <row r="502" spans="1:4" x14ac:dyDescent="0.25">
      <c r="A502" s="38">
        <v>42355</v>
      </c>
      <c r="B502" s="39">
        <v>34.979999999999997</v>
      </c>
      <c r="D502">
        <f t="shared" si="7"/>
        <v>38.353333333333332</v>
      </c>
    </row>
    <row r="503" spans="1:4" x14ac:dyDescent="0.25">
      <c r="A503" s="38">
        <v>42356</v>
      </c>
      <c r="B503" s="39">
        <v>34.72</v>
      </c>
      <c r="D503">
        <f t="shared" si="7"/>
        <v>38.048333333333325</v>
      </c>
    </row>
    <row r="504" spans="1:4" x14ac:dyDescent="0.25">
      <c r="A504" s="38">
        <v>42359</v>
      </c>
      <c r="B504" s="39">
        <v>34.549999999999997</v>
      </c>
      <c r="D504">
        <f t="shared" si="7"/>
        <v>37.725666666666669</v>
      </c>
    </row>
    <row r="505" spans="1:4" x14ac:dyDescent="0.25">
      <c r="A505" s="38">
        <v>42360</v>
      </c>
      <c r="B505" s="39">
        <v>36.119999999999997</v>
      </c>
      <c r="D505">
        <f t="shared" si="7"/>
        <v>37.497999999999998</v>
      </c>
    </row>
    <row r="506" spans="1:4" x14ac:dyDescent="0.25">
      <c r="A506" s="38">
        <v>42361</v>
      </c>
      <c r="B506" s="39">
        <v>36.76</v>
      </c>
      <c r="D506">
        <f t="shared" si="7"/>
        <v>37.332000000000001</v>
      </c>
    </row>
    <row r="507" spans="1:4" x14ac:dyDescent="0.25">
      <c r="A507" s="38">
        <v>42362</v>
      </c>
      <c r="B507" s="39">
        <v>37.619999999999997</v>
      </c>
      <c r="D507">
        <f t="shared" si="7"/>
        <v>37.22966666666666</v>
      </c>
    </row>
    <row r="508" spans="1:4" x14ac:dyDescent="0.25">
      <c r="A508" s="38">
        <v>42363</v>
      </c>
      <c r="B508" s="39">
        <v>37.6</v>
      </c>
      <c r="D508">
        <f t="shared" si="7"/>
        <v>37.093666666666657</v>
      </c>
    </row>
    <row r="509" spans="1:4" x14ac:dyDescent="0.25">
      <c r="A509" s="38">
        <v>42366</v>
      </c>
      <c r="B509" s="39">
        <v>36.36</v>
      </c>
      <c r="D509">
        <f t="shared" si="7"/>
        <v>36.947999999999986</v>
      </c>
    </row>
    <row r="510" spans="1:4" x14ac:dyDescent="0.25">
      <c r="A510" s="38">
        <v>42367</v>
      </c>
      <c r="B510" s="39">
        <v>37.880000000000003</v>
      </c>
      <c r="D510">
        <f t="shared" si="7"/>
        <v>36.852333333333334</v>
      </c>
    </row>
    <row r="511" spans="1:4" x14ac:dyDescent="0.25">
      <c r="A511" s="38">
        <v>42368</v>
      </c>
      <c r="B511" s="39">
        <v>36.590000000000003</v>
      </c>
      <c r="D511">
        <f t="shared" si="7"/>
        <v>36.720333333333329</v>
      </c>
    </row>
    <row r="512" spans="1:4" x14ac:dyDescent="0.25">
      <c r="A512" s="38">
        <v>42369</v>
      </c>
      <c r="B512" s="39">
        <v>37.130000000000003</v>
      </c>
      <c r="D512">
        <f t="shared" si="7"/>
        <v>36.644999999999996</v>
      </c>
    </row>
    <row r="513" spans="1:2" x14ac:dyDescent="0.25">
      <c r="A513" s="38">
        <v>42370</v>
      </c>
      <c r="B513" s="39">
        <v>37.130000000000003</v>
      </c>
    </row>
    <row r="514" spans="1:2" x14ac:dyDescent="0.25">
      <c r="A514" s="38">
        <v>42373</v>
      </c>
      <c r="B514" s="39">
        <v>36.81</v>
      </c>
    </row>
    <row r="515" spans="1:2" x14ac:dyDescent="0.25">
      <c r="A515" s="38">
        <v>42374</v>
      </c>
      <c r="B515" s="39">
        <v>35.97</v>
      </c>
    </row>
    <row r="516" spans="1:2" x14ac:dyDescent="0.25">
      <c r="A516" s="38">
        <v>42375</v>
      </c>
      <c r="B516" s="39">
        <v>33.97</v>
      </c>
    </row>
    <row r="517" spans="1:2" x14ac:dyDescent="0.25">
      <c r="A517" s="38">
        <v>42376</v>
      </c>
      <c r="B517" s="39">
        <v>33.29</v>
      </c>
    </row>
    <row r="518" spans="1:2" x14ac:dyDescent="0.25">
      <c r="A518" s="38">
        <v>42377</v>
      </c>
      <c r="B518" s="39">
        <v>33.200000000000003</v>
      </c>
    </row>
    <row r="519" spans="1:2" x14ac:dyDescent="0.25">
      <c r="A519" s="38">
        <v>42380</v>
      </c>
      <c r="B519" s="39">
        <v>31.42</v>
      </c>
    </row>
    <row r="520" spans="1:2" x14ac:dyDescent="0.25">
      <c r="A520" s="38">
        <v>42381</v>
      </c>
      <c r="B520" s="39">
        <v>30.42</v>
      </c>
    </row>
    <row r="521" spans="1:2" x14ac:dyDescent="0.25">
      <c r="A521" s="38">
        <v>42382</v>
      </c>
      <c r="B521" s="39">
        <v>30.42</v>
      </c>
    </row>
    <row r="522" spans="1:2" x14ac:dyDescent="0.25">
      <c r="A522" s="38">
        <v>42383</v>
      </c>
      <c r="B522" s="39">
        <v>31.22</v>
      </c>
    </row>
    <row r="523" spans="1:2" x14ac:dyDescent="0.25">
      <c r="A523" s="38">
        <v>42384</v>
      </c>
      <c r="B523" s="39">
        <v>29.45</v>
      </c>
    </row>
    <row r="524" spans="1:2" x14ac:dyDescent="0.25">
      <c r="A524" s="38">
        <v>42388</v>
      </c>
      <c r="B524" s="39">
        <v>28.47</v>
      </c>
    </row>
    <row r="525" spans="1:2" x14ac:dyDescent="0.25">
      <c r="A525" s="38">
        <v>42389</v>
      </c>
      <c r="B525" s="39">
        <v>26.68</v>
      </c>
    </row>
    <row r="526" spans="1:2" x14ac:dyDescent="0.25">
      <c r="A526" s="38">
        <v>42390</v>
      </c>
      <c r="B526" s="39">
        <v>29.55</v>
      </c>
    </row>
    <row r="527" spans="1:2" x14ac:dyDescent="0.25">
      <c r="A527" s="38">
        <v>42391</v>
      </c>
      <c r="B527" s="39">
        <v>32.07</v>
      </c>
    </row>
    <row r="528" spans="1:2" x14ac:dyDescent="0.25">
      <c r="A528" s="38">
        <v>42394</v>
      </c>
      <c r="B528" s="39">
        <v>30.31</v>
      </c>
    </row>
    <row r="529" spans="1:2" x14ac:dyDescent="0.25">
      <c r="A529" s="38">
        <v>42395</v>
      </c>
      <c r="B529" s="39">
        <v>29.54</v>
      </c>
    </row>
    <row r="530" spans="1:2" x14ac:dyDescent="0.25">
      <c r="A530" s="38">
        <v>42396</v>
      </c>
      <c r="B530" s="39">
        <v>32.32</v>
      </c>
    </row>
    <row r="531" spans="1:2" x14ac:dyDescent="0.25">
      <c r="A531" s="38">
        <v>42397</v>
      </c>
      <c r="B531" s="39">
        <v>33.21</v>
      </c>
    </row>
    <row r="532" spans="1:2" x14ac:dyDescent="0.25">
      <c r="A532" s="38">
        <v>42398</v>
      </c>
      <c r="B532" s="39">
        <v>33.659999999999997</v>
      </c>
    </row>
    <row r="533" spans="1:2" x14ac:dyDescent="0.25">
      <c r="A533" s="38">
        <v>42401</v>
      </c>
      <c r="B533" s="39">
        <v>31.62</v>
      </c>
    </row>
    <row r="534" spans="1:2" x14ac:dyDescent="0.25">
      <c r="A534" s="38">
        <v>42402</v>
      </c>
      <c r="B534" s="39">
        <v>29.9</v>
      </c>
    </row>
    <row r="535" spans="1:2" x14ac:dyDescent="0.25">
      <c r="A535" s="38">
        <v>42403</v>
      </c>
      <c r="B535" s="39">
        <v>32.29</v>
      </c>
    </row>
    <row r="536" spans="1:2" x14ac:dyDescent="0.25">
      <c r="A536" s="38">
        <v>42404</v>
      </c>
      <c r="B536" s="39">
        <v>31.63</v>
      </c>
    </row>
    <row r="537" spans="1:2" x14ac:dyDescent="0.25">
      <c r="A537" s="38">
        <v>42405</v>
      </c>
      <c r="B537" s="39">
        <v>30.86</v>
      </c>
    </row>
    <row r="538" spans="1:2" x14ac:dyDescent="0.25">
      <c r="A538" s="38">
        <v>42408</v>
      </c>
      <c r="B538" s="39">
        <v>29.71</v>
      </c>
    </row>
    <row r="539" spans="1:2" x14ac:dyDescent="0.25">
      <c r="A539" s="38">
        <v>42409</v>
      </c>
      <c r="B539" s="39">
        <v>27.96</v>
      </c>
    </row>
    <row r="540" spans="1:2" x14ac:dyDescent="0.25">
      <c r="A540" s="38">
        <v>42410</v>
      </c>
      <c r="B540" s="39">
        <v>27.54</v>
      </c>
    </row>
    <row r="541" spans="1:2" x14ac:dyDescent="0.25">
      <c r="A541" s="38">
        <v>42411</v>
      </c>
      <c r="B541" s="39">
        <v>26.19</v>
      </c>
    </row>
    <row r="542" spans="1:2" x14ac:dyDescent="0.25">
      <c r="A542" s="38">
        <v>42412</v>
      </c>
      <c r="B542" s="39">
        <v>29.32</v>
      </c>
    </row>
    <row r="543" spans="1:2" x14ac:dyDescent="0.25">
      <c r="A543" s="38">
        <v>42416</v>
      </c>
      <c r="B543" s="39">
        <v>29.05</v>
      </c>
    </row>
    <row r="544" spans="1:2" x14ac:dyDescent="0.25">
      <c r="A544" s="38">
        <v>42417</v>
      </c>
      <c r="B544" s="39">
        <v>30.68</v>
      </c>
    </row>
    <row r="545" spans="1:2" x14ac:dyDescent="0.25">
      <c r="A545" s="38">
        <v>42418</v>
      </c>
      <c r="B545" s="39">
        <v>30.77</v>
      </c>
    </row>
    <row r="546" spans="1:2" x14ac:dyDescent="0.25">
      <c r="A546" s="38">
        <v>42419</v>
      </c>
      <c r="B546" s="39">
        <v>29.59</v>
      </c>
    </row>
    <row r="547" spans="1:2" x14ac:dyDescent="0.25">
      <c r="A547" s="38">
        <v>42422</v>
      </c>
      <c r="B547" s="39">
        <v>31.37</v>
      </c>
    </row>
    <row r="548" spans="1:2" x14ac:dyDescent="0.25">
      <c r="A548" s="38">
        <v>42423</v>
      </c>
      <c r="B548" s="39">
        <v>31.84</v>
      </c>
    </row>
    <row r="549" spans="1:2" x14ac:dyDescent="0.25">
      <c r="A549" s="38">
        <v>42424</v>
      </c>
      <c r="B549" s="39">
        <v>30.35</v>
      </c>
    </row>
    <row r="550" spans="1:2" x14ac:dyDescent="0.25">
      <c r="A550" s="38">
        <v>42425</v>
      </c>
      <c r="B550" s="39">
        <v>31.4</v>
      </c>
    </row>
    <row r="551" spans="1:2" x14ac:dyDescent="0.25">
      <c r="A551" s="38">
        <v>42426</v>
      </c>
      <c r="B551" s="39">
        <v>31.65</v>
      </c>
    </row>
    <row r="552" spans="1:2" x14ac:dyDescent="0.25">
      <c r="A552" s="38">
        <v>42429</v>
      </c>
      <c r="B552" s="39">
        <v>32.74</v>
      </c>
    </row>
    <row r="553" spans="1:2" x14ac:dyDescent="0.25">
      <c r="A553" s="38">
        <v>42430</v>
      </c>
      <c r="B553" s="39">
        <v>34.39</v>
      </c>
    </row>
    <row r="554" spans="1:2" x14ac:dyDescent="0.25">
      <c r="A554" s="38">
        <v>42431</v>
      </c>
      <c r="B554" s="39">
        <v>34.57</v>
      </c>
    </row>
    <row r="555" spans="1:2" x14ac:dyDescent="0.25">
      <c r="A555" s="38">
        <v>42432</v>
      </c>
      <c r="B555" s="39">
        <v>34.56</v>
      </c>
    </row>
    <row r="556" spans="1:2" x14ac:dyDescent="0.25">
      <c r="A556" s="38">
        <v>42433</v>
      </c>
      <c r="B556" s="39">
        <v>35.909999999999997</v>
      </c>
    </row>
    <row r="557" spans="1:2" x14ac:dyDescent="0.25">
      <c r="A557" s="38">
        <v>42436</v>
      </c>
      <c r="B557" s="39">
        <v>37.9</v>
      </c>
    </row>
    <row r="558" spans="1:2" x14ac:dyDescent="0.25">
      <c r="A558" s="38">
        <v>42437</v>
      </c>
      <c r="B558" s="39">
        <v>36.67</v>
      </c>
    </row>
    <row r="559" spans="1:2" x14ac:dyDescent="0.25">
      <c r="A559" s="38">
        <v>42438</v>
      </c>
      <c r="B559" s="39">
        <v>37.619999999999997</v>
      </c>
    </row>
    <row r="560" spans="1:2" x14ac:dyDescent="0.25">
      <c r="A560" s="38">
        <v>42439</v>
      </c>
      <c r="B560" s="39">
        <v>37.770000000000003</v>
      </c>
    </row>
    <row r="561" spans="1:2" x14ac:dyDescent="0.25">
      <c r="A561" s="38">
        <v>42440</v>
      </c>
      <c r="B561" s="39">
        <v>38.51</v>
      </c>
    </row>
    <row r="562" spans="1:2" x14ac:dyDescent="0.25">
      <c r="A562" s="38">
        <v>42443</v>
      </c>
      <c r="B562" s="39">
        <v>37.200000000000003</v>
      </c>
    </row>
    <row r="563" spans="1:2" x14ac:dyDescent="0.25">
      <c r="A563" s="38">
        <v>42444</v>
      </c>
      <c r="B563" s="39">
        <v>36.32</v>
      </c>
    </row>
    <row r="564" spans="1:2" x14ac:dyDescent="0.25">
      <c r="A564" s="38">
        <v>42445</v>
      </c>
      <c r="B564" s="39">
        <v>38.43</v>
      </c>
    </row>
    <row r="565" spans="1:2" x14ac:dyDescent="0.25">
      <c r="A565" s="38">
        <v>42446</v>
      </c>
      <c r="B565" s="39">
        <v>40.17</v>
      </c>
    </row>
    <row r="566" spans="1:2" x14ac:dyDescent="0.25">
      <c r="A566" s="38">
        <v>42447</v>
      </c>
      <c r="B566" s="39">
        <v>39.47</v>
      </c>
    </row>
    <row r="567" spans="1:2" x14ac:dyDescent="0.25">
      <c r="A567" s="38">
        <v>42450</v>
      </c>
      <c r="B567" s="39">
        <v>39.909999999999997</v>
      </c>
    </row>
    <row r="568" spans="1:2" x14ac:dyDescent="0.25">
      <c r="A568" s="38">
        <v>42451</v>
      </c>
      <c r="B568" s="39">
        <v>41.45</v>
      </c>
    </row>
    <row r="569" spans="1:2" x14ac:dyDescent="0.25">
      <c r="A569" s="38">
        <v>42452</v>
      </c>
      <c r="B569" s="39">
        <v>38.28</v>
      </c>
    </row>
    <row r="570" spans="1:2" x14ac:dyDescent="0.25">
      <c r="A570" s="38">
        <v>42453</v>
      </c>
      <c r="B570" s="39">
        <v>38.14</v>
      </c>
    </row>
    <row r="571" spans="1:2" x14ac:dyDescent="0.25">
      <c r="A571" s="38">
        <v>42457</v>
      </c>
      <c r="B571" s="39">
        <v>37.99</v>
      </c>
    </row>
    <row r="572" spans="1:2" x14ac:dyDescent="0.25">
      <c r="A572" s="38">
        <v>42458</v>
      </c>
      <c r="B572" s="39">
        <v>36.909999999999997</v>
      </c>
    </row>
    <row r="573" spans="1:2" x14ac:dyDescent="0.25">
      <c r="A573" s="38">
        <v>42459</v>
      </c>
      <c r="B573" s="39">
        <v>36.909999999999997</v>
      </c>
    </row>
    <row r="574" spans="1:2" x14ac:dyDescent="0.25">
      <c r="A574" s="38">
        <v>42460</v>
      </c>
      <c r="B574" s="39">
        <v>36.94</v>
      </c>
    </row>
    <row r="575" spans="1:2" x14ac:dyDescent="0.25">
      <c r="A575" s="38">
        <v>42461</v>
      </c>
      <c r="B575" s="39">
        <v>35.36</v>
      </c>
    </row>
    <row r="576" spans="1:2" x14ac:dyDescent="0.25">
      <c r="A576" s="38">
        <v>42464</v>
      </c>
      <c r="B576" s="39">
        <v>34.299999999999997</v>
      </c>
    </row>
    <row r="577" spans="1:2" x14ac:dyDescent="0.25">
      <c r="A577" s="38">
        <v>42465</v>
      </c>
      <c r="B577" s="39">
        <v>34.520000000000003</v>
      </c>
    </row>
    <row r="578" spans="1:2" x14ac:dyDescent="0.25">
      <c r="A578" s="38">
        <v>42466</v>
      </c>
      <c r="B578" s="39">
        <v>37.74</v>
      </c>
    </row>
    <row r="579" spans="1:2" x14ac:dyDescent="0.25">
      <c r="A579" s="38">
        <v>42467</v>
      </c>
      <c r="B579" s="39">
        <v>37.299999999999997</v>
      </c>
    </row>
    <row r="580" spans="1:2" x14ac:dyDescent="0.25">
      <c r="A580" s="38">
        <v>42468</v>
      </c>
      <c r="B580" s="39">
        <v>39.74</v>
      </c>
    </row>
    <row r="581" spans="1:2" x14ac:dyDescent="0.25">
      <c r="A581" s="38">
        <v>42471</v>
      </c>
      <c r="B581" s="39">
        <v>40.46</v>
      </c>
    </row>
    <row r="582" spans="1:2" x14ac:dyDescent="0.25">
      <c r="A582" s="38">
        <v>42472</v>
      </c>
      <c r="B582" s="39">
        <v>42.12</v>
      </c>
    </row>
    <row r="583" spans="1:2" x14ac:dyDescent="0.25">
      <c r="A583" s="38">
        <v>42473</v>
      </c>
      <c r="B583" s="39">
        <v>41.7</v>
      </c>
    </row>
    <row r="584" spans="1:2" x14ac:dyDescent="0.25">
      <c r="A584" s="38">
        <v>42474</v>
      </c>
      <c r="B584" s="39">
        <v>41.45</v>
      </c>
    </row>
    <row r="585" spans="1:2" x14ac:dyDescent="0.25">
      <c r="A585" s="38">
        <v>42475</v>
      </c>
      <c r="B585" s="39">
        <v>40.4</v>
      </c>
    </row>
    <row r="586" spans="1:2" x14ac:dyDescent="0.25">
      <c r="A586" s="38">
        <v>42478</v>
      </c>
      <c r="B586" s="39">
        <v>39.74</v>
      </c>
    </row>
    <row r="587" spans="1:2" x14ac:dyDescent="0.25">
      <c r="A587" s="38">
        <v>42479</v>
      </c>
      <c r="B587" s="39">
        <v>40.880000000000003</v>
      </c>
    </row>
    <row r="588" spans="1:2" x14ac:dyDescent="0.25">
      <c r="A588" s="38">
        <v>42480</v>
      </c>
      <c r="B588" s="39">
        <v>42.72</v>
      </c>
    </row>
    <row r="589" spans="1:2" x14ac:dyDescent="0.25">
      <c r="A589" s="38">
        <v>42481</v>
      </c>
      <c r="B589" s="39">
        <v>43.18</v>
      </c>
    </row>
    <row r="590" spans="1:2" x14ac:dyDescent="0.25">
      <c r="A590" s="38">
        <v>42482</v>
      </c>
      <c r="B590" s="39">
        <v>42.76</v>
      </c>
    </row>
    <row r="591" spans="1:2" x14ac:dyDescent="0.25">
      <c r="A591" s="38">
        <v>42485</v>
      </c>
      <c r="B591" s="39">
        <v>41.67</v>
      </c>
    </row>
    <row r="592" spans="1:2" x14ac:dyDescent="0.25">
      <c r="A592" s="38">
        <v>42486</v>
      </c>
      <c r="B592" s="39">
        <v>42.52</v>
      </c>
    </row>
    <row r="593" spans="1:2" x14ac:dyDescent="0.25">
      <c r="A593" s="38">
        <v>42487</v>
      </c>
      <c r="B593" s="39">
        <v>45.29</v>
      </c>
    </row>
    <row r="594" spans="1:2" x14ac:dyDescent="0.25">
      <c r="A594" s="38">
        <v>42488</v>
      </c>
      <c r="B594" s="39">
        <v>46.03</v>
      </c>
    </row>
    <row r="595" spans="1:2" x14ac:dyDescent="0.25">
      <c r="A595" s="38">
        <v>42489</v>
      </c>
      <c r="B595" s="39">
        <v>45.98</v>
      </c>
    </row>
    <row r="596" spans="1:2" x14ac:dyDescent="0.25">
      <c r="A596" s="38">
        <v>42492</v>
      </c>
      <c r="B596" s="39">
        <v>44.75</v>
      </c>
    </row>
    <row r="597" spans="1:2" x14ac:dyDescent="0.25">
      <c r="A597" s="38">
        <v>42493</v>
      </c>
      <c r="B597" s="39">
        <v>43.65</v>
      </c>
    </row>
    <row r="598" spans="1:2" x14ac:dyDescent="0.25">
      <c r="A598" s="38">
        <v>42494</v>
      </c>
      <c r="B598" s="39">
        <v>43.77</v>
      </c>
    </row>
    <row r="599" spans="1:2" x14ac:dyDescent="0.25">
      <c r="A599" s="38">
        <v>42495</v>
      </c>
      <c r="B599" s="39">
        <v>44.33</v>
      </c>
    </row>
    <row r="600" spans="1:2" x14ac:dyDescent="0.25">
      <c r="A600" s="38">
        <v>42496</v>
      </c>
      <c r="B600" s="39">
        <v>44.58</v>
      </c>
    </row>
    <row r="601" spans="1:2" x14ac:dyDescent="0.25">
      <c r="A601" s="38">
        <v>42499</v>
      </c>
      <c r="B601" s="39">
        <v>43.45</v>
      </c>
    </row>
    <row r="602" spans="1:2" x14ac:dyDescent="0.25">
      <c r="A602" s="38">
        <v>42500</v>
      </c>
      <c r="B602" s="39">
        <v>44.68</v>
      </c>
    </row>
    <row r="603" spans="1:2" x14ac:dyDescent="0.25">
      <c r="A603" s="38">
        <v>42501</v>
      </c>
      <c r="B603" s="39">
        <v>46.21</v>
      </c>
    </row>
    <row r="604" spans="1:2" x14ac:dyDescent="0.25">
      <c r="A604" s="38">
        <v>42502</v>
      </c>
      <c r="B604" s="39">
        <v>46.64</v>
      </c>
    </row>
    <row r="605" spans="1:2" x14ac:dyDescent="0.25">
      <c r="A605" s="38">
        <v>42503</v>
      </c>
      <c r="B605" s="39">
        <v>46.22</v>
      </c>
    </row>
    <row r="606" spans="1:2" x14ac:dyDescent="0.25">
      <c r="A606" s="38">
        <v>42506</v>
      </c>
      <c r="B606" s="39">
        <v>47.72</v>
      </c>
    </row>
    <row r="607" spans="1:2" x14ac:dyDescent="0.25">
      <c r="A607" s="38">
        <v>42507</v>
      </c>
      <c r="B607" s="39">
        <v>48.29</v>
      </c>
    </row>
    <row r="608" spans="1:2" x14ac:dyDescent="0.25">
      <c r="A608" s="38">
        <v>42508</v>
      </c>
      <c r="B608" s="39">
        <v>48.12</v>
      </c>
    </row>
    <row r="609" spans="1:2" x14ac:dyDescent="0.25">
      <c r="A609" s="38">
        <v>42509</v>
      </c>
      <c r="B609" s="39">
        <v>48.16</v>
      </c>
    </row>
    <row r="610" spans="1:2" x14ac:dyDescent="0.25">
      <c r="A610" s="38">
        <v>42510</v>
      </c>
      <c r="B610" s="39">
        <v>47.67</v>
      </c>
    </row>
    <row r="611" spans="1:2" x14ac:dyDescent="0.25">
      <c r="A611" s="38">
        <v>42513</v>
      </c>
      <c r="B611" s="39">
        <v>48.12</v>
      </c>
    </row>
    <row r="612" spans="1:2" x14ac:dyDescent="0.25">
      <c r="A612" s="38">
        <v>42514</v>
      </c>
      <c r="B612" s="39">
        <v>48.04</v>
      </c>
    </row>
    <row r="613" spans="1:2" x14ac:dyDescent="0.25">
      <c r="A613" s="38">
        <v>42515</v>
      </c>
      <c r="B613" s="39">
        <v>49.1</v>
      </c>
    </row>
    <row r="614" spans="1:2" x14ac:dyDescent="0.25">
      <c r="A614" s="38">
        <v>42516</v>
      </c>
      <c r="B614" s="39">
        <v>49</v>
      </c>
    </row>
    <row r="615" spans="1:2" x14ac:dyDescent="0.25">
      <c r="A615" s="38">
        <v>42517</v>
      </c>
      <c r="B615" s="39">
        <v>49.36</v>
      </c>
    </row>
    <row r="616" spans="1:2" x14ac:dyDescent="0.25">
      <c r="A616" s="38">
        <v>42521</v>
      </c>
      <c r="B616" s="39">
        <v>49.1</v>
      </c>
    </row>
    <row r="617" spans="1:2" x14ac:dyDescent="0.25">
      <c r="A617" s="38">
        <v>42522</v>
      </c>
      <c r="B617" s="39">
        <v>49.07</v>
      </c>
    </row>
    <row r="618" spans="1:2" x14ac:dyDescent="0.25">
      <c r="A618" s="38">
        <v>42523</v>
      </c>
      <c r="B618" s="39">
        <v>49.14</v>
      </c>
    </row>
    <row r="619" spans="1:2" x14ac:dyDescent="0.25">
      <c r="A619" s="38">
        <v>42524</v>
      </c>
      <c r="B619" s="39">
        <v>48.69</v>
      </c>
    </row>
    <row r="620" spans="1:2" x14ac:dyDescent="0.25">
      <c r="A620" s="38">
        <v>42527</v>
      </c>
      <c r="B620" s="39">
        <v>49.71</v>
      </c>
    </row>
    <row r="621" spans="1:2" x14ac:dyDescent="0.25">
      <c r="A621" s="38">
        <v>42528</v>
      </c>
      <c r="B621" s="39">
        <v>50.37</v>
      </c>
    </row>
    <row r="622" spans="1:2" x14ac:dyDescent="0.25">
      <c r="A622" s="38">
        <v>42529</v>
      </c>
      <c r="B622" s="39">
        <v>51.23</v>
      </c>
    </row>
    <row r="623" spans="1:2" x14ac:dyDescent="0.25">
      <c r="A623" s="38">
        <v>42530</v>
      </c>
      <c r="B623" s="39">
        <v>50.52</v>
      </c>
    </row>
    <row r="624" spans="1:2" x14ac:dyDescent="0.25">
      <c r="A624" s="38">
        <v>42531</v>
      </c>
      <c r="B624" s="39">
        <v>49.09</v>
      </c>
    </row>
    <row r="625" spans="1:2" x14ac:dyDescent="0.25">
      <c r="A625" s="38">
        <v>42534</v>
      </c>
      <c r="B625" s="39">
        <v>48.89</v>
      </c>
    </row>
    <row r="626" spans="1:2" x14ac:dyDescent="0.25">
      <c r="A626" s="38">
        <v>42535</v>
      </c>
      <c r="B626" s="39">
        <v>48.49</v>
      </c>
    </row>
    <row r="627" spans="1:2" x14ac:dyDescent="0.25">
      <c r="A627" s="38">
        <v>42536</v>
      </c>
      <c r="B627" s="39">
        <v>47.92</v>
      </c>
    </row>
    <row r="628" spans="1:2" x14ac:dyDescent="0.25">
      <c r="A628" s="38">
        <v>42537</v>
      </c>
      <c r="B628" s="39">
        <v>46.14</v>
      </c>
    </row>
    <row r="629" spans="1:2" x14ac:dyDescent="0.25">
      <c r="A629" s="38">
        <v>42538</v>
      </c>
      <c r="B629" s="39">
        <v>48</v>
      </c>
    </row>
    <row r="630" spans="1:2" x14ac:dyDescent="0.25">
      <c r="A630" s="38">
        <v>42541</v>
      </c>
      <c r="B630" s="39">
        <v>49.4</v>
      </c>
    </row>
    <row r="631" spans="1:2" x14ac:dyDescent="0.25">
      <c r="A631" s="38">
        <v>42542</v>
      </c>
      <c r="B631" s="39">
        <v>48.95</v>
      </c>
    </row>
    <row r="632" spans="1:2" x14ac:dyDescent="0.25">
      <c r="A632" s="38">
        <v>42543</v>
      </c>
      <c r="B632" s="39">
        <v>49.16</v>
      </c>
    </row>
    <row r="633" spans="1:2" x14ac:dyDescent="0.25">
      <c r="A633" s="38">
        <v>42544</v>
      </c>
      <c r="B633" s="39">
        <v>49.34</v>
      </c>
    </row>
    <row r="634" spans="1:2" x14ac:dyDescent="0.25">
      <c r="A634" s="38">
        <v>42545</v>
      </c>
      <c r="B634" s="39">
        <v>46.7</v>
      </c>
    </row>
    <row r="635" spans="1:2" x14ac:dyDescent="0.25">
      <c r="A635" s="38">
        <v>42548</v>
      </c>
      <c r="B635" s="39">
        <v>45.8</v>
      </c>
    </row>
    <row r="636" spans="1:2" x14ac:dyDescent="0.25">
      <c r="A636" s="38">
        <v>42549</v>
      </c>
      <c r="B636" s="39">
        <v>47.93</v>
      </c>
    </row>
    <row r="637" spans="1:2" x14ac:dyDescent="0.25">
      <c r="A637" s="38">
        <v>42550</v>
      </c>
      <c r="B637" s="39">
        <v>49.85</v>
      </c>
    </row>
    <row r="638" spans="1:2" x14ac:dyDescent="0.25">
      <c r="A638" s="38">
        <v>42551</v>
      </c>
      <c r="B638" s="39">
        <v>48.27</v>
      </c>
    </row>
    <row r="639" spans="1:2" x14ac:dyDescent="0.25">
      <c r="A639" s="38">
        <v>42552</v>
      </c>
      <c r="B639" s="39">
        <v>49.02</v>
      </c>
    </row>
    <row r="640" spans="1:2" x14ac:dyDescent="0.25">
      <c r="A640" s="38">
        <v>42556</v>
      </c>
      <c r="B640" s="39">
        <v>46.73</v>
      </c>
    </row>
    <row r="641" spans="1:2" x14ac:dyDescent="0.25">
      <c r="A641" s="38">
        <v>42557</v>
      </c>
      <c r="B641" s="39">
        <v>47.37</v>
      </c>
    </row>
    <row r="642" spans="1:2" x14ac:dyDescent="0.25">
      <c r="A642" s="38">
        <v>42558</v>
      </c>
      <c r="B642" s="39">
        <v>45.22</v>
      </c>
    </row>
    <row r="643" spans="1:2" x14ac:dyDescent="0.25">
      <c r="A643" s="38">
        <v>42559</v>
      </c>
      <c r="B643" s="39">
        <v>45.37</v>
      </c>
    </row>
    <row r="644" spans="1:2" x14ac:dyDescent="0.25">
      <c r="A644" s="38">
        <v>42562</v>
      </c>
      <c r="B644" s="39">
        <v>44.73</v>
      </c>
    </row>
    <row r="645" spans="1:2" x14ac:dyDescent="0.25">
      <c r="A645" s="38">
        <v>42563</v>
      </c>
      <c r="B645" s="39">
        <v>46.82</v>
      </c>
    </row>
    <row r="646" spans="1:2" x14ac:dyDescent="0.25">
      <c r="A646" s="38">
        <v>42564</v>
      </c>
      <c r="B646" s="39">
        <v>44.87</v>
      </c>
    </row>
    <row r="647" spans="1:2" x14ac:dyDescent="0.25">
      <c r="A647" s="38">
        <v>42565</v>
      </c>
      <c r="B647" s="39">
        <v>45.64</v>
      </c>
    </row>
    <row r="648" spans="1:2" x14ac:dyDescent="0.25">
      <c r="A648" s="38">
        <v>42566</v>
      </c>
      <c r="B648" s="39">
        <v>45.93</v>
      </c>
    </row>
    <row r="649" spans="1:2" x14ac:dyDescent="0.25">
      <c r="A649" s="38">
        <v>42569</v>
      </c>
      <c r="B649" s="39">
        <v>45.23</v>
      </c>
    </row>
    <row r="650" spans="1:2" x14ac:dyDescent="0.25">
      <c r="A650" s="38">
        <v>42570</v>
      </c>
      <c r="B650" s="39">
        <v>44.64</v>
      </c>
    </row>
    <row r="651" spans="1:2" x14ac:dyDescent="0.25">
      <c r="A651" s="38">
        <v>42571</v>
      </c>
      <c r="B651" s="39">
        <v>44.96</v>
      </c>
    </row>
    <row r="652" spans="1:2" x14ac:dyDescent="0.25">
      <c r="A652" s="38">
        <v>42572</v>
      </c>
      <c r="B652" s="39">
        <v>43.96</v>
      </c>
    </row>
    <row r="653" spans="1:2" x14ac:dyDescent="0.25">
      <c r="A653" s="38">
        <v>42573</v>
      </c>
      <c r="B653" s="39">
        <v>43.41</v>
      </c>
    </row>
    <row r="654" spans="1:2" x14ac:dyDescent="0.25">
      <c r="A654" s="38">
        <v>42576</v>
      </c>
      <c r="B654" s="39">
        <v>42.4</v>
      </c>
    </row>
    <row r="655" spans="1:2" x14ac:dyDescent="0.25">
      <c r="A655" s="38">
        <v>42577</v>
      </c>
      <c r="B655" s="39">
        <v>42.16</v>
      </c>
    </row>
    <row r="656" spans="1:2" x14ac:dyDescent="0.25">
      <c r="A656" s="38">
        <v>42578</v>
      </c>
      <c r="B656" s="39">
        <v>41.9</v>
      </c>
    </row>
    <row r="657" spans="1:2" x14ac:dyDescent="0.25">
      <c r="A657" s="38">
        <v>42579</v>
      </c>
      <c r="B657" s="39">
        <v>41.13</v>
      </c>
    </row>
    <row r="658" spans="1:2" x14ac:dyDescent="0.25">
      <c r="A658" s="38">
        <v>42580</v>
      </c>
      <c r="B658" s="39">
        <v>41.54</v>
      </c>
    </row>
    <row r="659" spans="1:2" x14ac:dyDescent="0.25">
      <c r="A659" s="38">
        <v>42583</v>
      </c>
      <c r="B659" s="39">
        <v>40.049999999999997</v>
      </c>
    </row>
    <row r="660" spans="1:2" x14ac:dyDescent="0.25">
      <c r="A660" s="38">
        <v>42584</v>
      </c>
      <c r="B660" s="39">
        <v>39.5</v>
      </c>
    </row>
    <row r="661" spans="1:2" x14ac:dyDescent="0.25">
      <c r="A661" s="38">
        <v>42585</v>
      </c>
      <c r="B661" s="39">
        <v>40.799999999999997</v>
      </c>
    </row>
    <row r="662" spans="1:2" x14ac:dyDescent="0.25">
      <c r="A662" s="38">
        <v>42586</v>
      </c>
      <c r="B662" s="39">
        <v>41.92</v>
      </c>
    </row>
    <row r="663" spans="1:2" x14ac:dyDescent="0.25">
      <c r="A663" s="38">
        <v>42587</v>
      </c>
      <c r="B663" s="39">
        <v>41.83</v>
      </c>
    </row>
    <row r="664" spans="1:2" x14ac:dyDescent="0.25">
      <c r="A664" s="38">
        <v>42590</v>
      </c>
      <c r="B664" s="39">
        <v>43.06</v>
      </c>
    </row>
    <row r="665" spans="1:2" x14ac:dyDescent="0.25">
      <c r="A665" s="38">
        <v>42591</v>
      </c>
      <c r="B665" s="39">
        <v>42.78</v>
      </c>
    </row>
    <row r="666" spans="1:2" x14ac:dyDescent="0.25">
      <c r="A666" s="38">
        <v>42592</v>
      </c>
      <c r="B666" s="39">
        <v>41.75</v>
      </c>
    </row>
    <row r="667" spans="1:2" x14ac:dyDescent="0.25">
      <c r="A667" s="38">
        <v>42593</v>
      </c>
      <c r="B667" s="39">
        <v>43.51</v>
      </c>
    </row>
    <row r="668" spans="1:2" x14ac:dyDescent="0.25">
      <c r="A668" s="38">
        <v>42594</v>
      </c>
      <c r="B668" s="39">
        <v>44.47</v>
      </c>
    </row>
    <row r="669" spans="1:2" x14ac:dyDescent="0.25">
      <c r="A669" s="38">
        <v>42597</v>
      </c>
      <c r="B669" s="39">
        <v>45.72</v>
      </c>
    </row>
    <row r="670" spans="1:2" x14ac:dyDescent="0.25">
      <c r="A670" s="38">
        <v>42598</v>
      </c>
      <c r="B670" s="39">
        <v>46.57</v>
      </c>
    </row>
    <row r="671" spans="1:2" x14ac:dyDescent="0.25">
      <c r="A671" s="38">
        <v>42599</v>
      </c>
      <c r="B671" s="39">
        <v>46.81</v>
      </c>
    </row>
    <row r="672" spans="1:2" x14ac:dyDescent="0.25">
      <c r="A672" s="38">
        <v>42600</v>
      </c>
      <c r="B672" s="39">
        <v>48.2</v>
      </c>
    </row>
    <row r="673" spans="1:2" x14ac:dyDescent="0.25">
      <c r="A673" s="38">
        <v>42601</v>
      </c>
      <c r="B673" s="39">
        <v>48.48</v>
      </c>
    </row>
    <row r="674" spans="1:2" x14ac:dyDescent="0.25">
      <c r="A674" s="38">
        <v>42604</v>
      </c>
      <c r="B674" s="39">
        <v>46.8</v>
      </c>
    </row>
    <row r="675" spans="1:2" x14ac:dyDescent="0.25">
      <c r="A675" s="38">
        <v>42605</v>
      </c>
      <c r="B675" s="39">
        <v>47.54</v>
      </c>
    </row>
    <row r="676" spans="1:2" x14ac:dyDescent="0.25">
      <c r="A676" s="38">
        <v>42606</v>
      </c>
      <c r="B676" s="39">
        <v>46.29</v>
      </c>
    </row>
    <row r="677" spans="1:2" x14ac:dyDescent="0.25">
      <c r="A677" s="38">
        <v>42607</v>
      </c>
      <c r="B677" s="39">
        <v>46.97</v>
      </c>
    </row>
    <row r="678" spans="1:2" x14ac:dyDescent="0.25">
      <c r="A678" s="38">
        <v>42608</v>
      </c>
      <c r="B678" s="39">
        <v>47.64</v>
      </c>
    </row>
    <row r="679" spans="1:2" x14ac:dyDescent="0.25">
      <c r="A679" s="38">
        <v>42611</v>
      </c>
      <c r="B679" s="39">
        <v>46.97</v>
      </c>
    </row>
    <row r="680" spans="1:2" x14ac:dyDescent="0.25">
      <c r="A680" s="38">
        <v>42612</v>
      </c>
      <c r="B680" s="39">
        <v>46.32</v>
      </c>
    </row>
    <row r="681" spans="1:2" x14ac:dyDescent="0.25">
      <c r="A681" s="38">
        <v>42613</v>
      </c>
      <c r="B681" s="39">
        <v>44.68</v>
      </c>
    </row>
    <row r="682" spans="1:2" x14ac:dyDescent="0.25">
      <c r="A682" s="38">
        <v>42614</v>
      </c>
      <c r="B682" s="39">
        <v>43.17</v>
      </c>
    </row>
    <row r="683" spans="1:2" x14ac:dyDescent="0.25">
      <c r="A683" s="38">
        <v>42615</v>
      </c>
      <c r="B683" s="39">
        <v>44.39</v>
      </c>
    </row>
    <row r="684" spans="1:2" x14ac:dyDescent="0.25">
      <c r="A684" s="38">
        <v>42618</v>
      </c>
      <c r="B684" s="39">
        <v>44.39</v>
      </c>
    </row>
    <row r="685" spans="1:2" x14ac:dyDescent="0.25">
      <c r="A685" s="38">
        <v>42619</v>
      </c>
      <c r="B685" s="39">
        <v>44.85</v>
      </c>
    </row>
    <row r="686" spans="1:2" x14ac:dyDescent="0.25">
      <c r="A686" s="38">
        <v>42620</v>
      </c>
      <c r="B686" s="39">
        <v>45.47</v>
      </c>
    </row>
    <row r="687" spans="1:2" x14ac:dyDescent="0.25">
      <c r="A687" s="38">
        <v>42621</v>
      </c>
      <c r="B687" s="39">
        <v>47.63</v>
      </c>
    </row>
    <row r="688" spans="1:2" x14ac:dyDescent="0.25">
      <c r="A688" s="38">
        <v>42622</v>
      </c>
      <c r="B688" s="39">
        <v>45.88</v>
      </c>
    </row>
    <row r="689" spans="1:2" x14ac:dyDescent="0.25">
      <c r="A689" s="38">
        <v>42625</v>
      </c>
      <c r="B689" s="39">
        <v>46.28</v>
      </c>
    </row>
    <row r="690" spans="1:2" x14ac:dyDescent="0.25">
      <c r="A690" s="38">
        <v>42626</v>
      </c>
      <c r="B690" s="39">
        <v>44.91</v>
      </c>
    </row>
    <row r="691" spans="1:2" x14ac:dyDescent="0.25">
      <c r="A691" s="38">
        <v>42627</v>
      </c>
      <c r="B691" s="39">
        <v>43.62</v>
      </c>
    </row>
    <row r="692" spans="1:2" x14ac:dyDescent="0.25">
      <c r="A692" s="38">
        <v>42628</v>
      </c>
      <c r="B692" s="39">
        <v>43.85</v>
      </c>
    </row>
    <row r="693" spans="1:2" x14ac:dyDescent="0.25">
      <c r="A693" s="38">
        <v>42629</v>
      </c>
      <c r="B693" s="39">
        <v>43.04</v>
      </c>
    </row>
    <row r="694" spans="1:2" x14ac:dyDescent="0.25">
      <c r="A694" s="38">
        <v>42632</v>
      </c>
      <c r="B694" s="39">
        <v>43.34</v>
      </c>
    </row>
    <row r="695" spans="1:2" x14ac:dyDescent="0.25">
      <c r="A695" s="38">
        <v>42633</v>
      </c>
      <c r="B695" s="39">
        <v>43.85</v>
      </c>
    </row>
    <row r="696" spans="1:2" x14ac:dyDescent="0.25">
      <c r="A696" s="38">
        <v>42634</v>
      </c>
      <c r="B696" s="39">
        <v>45.33</v>
      </c>
    </row>
    <row r="697" spans="1:2" x14ac:dyDescent="0.25">
      <c r="A697" s="38">
        <v>42635</v>
      </c>
      <c r="B697" s="39">
        <v>46.1</v>
      </c>
    </row>
    <row r="698" spans="1:2" x14ac:dyDescent="0.25">
      <c r="A698" s="38">
        <v>42636</v>
      </c>
      <c r="B698" s="39">
        <v>44.36</v>
      </c>
    </row>
    <row r="699" spans="1:2" x14ac:dyDescent="0.25">
      <c r="A699" s="38">
        <v>42639</v>
      </c>
      <c r="B699" s="39">
        <v>45.6</v>
      </c>
    </row>
    <row r="700" spans="1:2" x14ac:dyDescent="0.25">
      <c r="A700" s="38">
        <v>42640</v>
      </c>
      <c r="B700" s="39">
        <v>44.65</v>
      </c>
    </row>
    <row r="701" spans="1:2" x14ac:dyDescent="0.25">
      <c r="A701" s="38">
        <v>42641</v>
      </c>
      <c r="B701" s="39">
        <v>47.07</v>
      </c>
    </row>
    <row r="702" spans="1:2" x14ac:dyDescent="0.25">
      <c r="A702" s="38">
        <v>42642</v>
      </c>
      <c r="B702" s="39">
        <v>47.72</v>
      </c>
    </row>
    <row r="703" spans="1:2" x14ac:dyDescent="0.25">
      <c r="A703" s="38">
        <v>42643</v>
      </c>
      <c r="B703" s="39">
        <v>47.72</v>
      </c>
    </row>
    <row r="704" spans="1:2" x14ac:dyDescent="0.25">
      <c r="A704" s="38">
        <v>42646</v>
      </c>
      <c r="B704" s="39">
        <v>48.8</v>
      </c>
    </row>
    <row r="705" spans="1:2" x14ac:dyDescent="0.25">
      <c r="A705" s="38">
        <v>42647</v>
      </c>
      <c r="B705" s="39">
        <v>48.67</v>
      </c>
    </row>
    <row r="706" spans="1:2" x14ac:dyDescent="0.25">
      <c r="A706" s="38">
        <v>42648</v>
      </c>
      <c r="B706" s="39">
        <v>49.75</v>
      </c>
    </row>
    <row r="707" spans="1:2" x14ac:dyDescent="0.25">
      <c r="A707" s="38">
        <v>42649</v>
      </c>
      <c r="B707" s="39">
        <v>50.44</v>
      </c>
    </row>
    <row r="708" spans="1:2" x14ac:dyDescent="0.25">
      <c r="A708" s="38">
        <v>42650</v>
      </c>
      <c r="B708" s="39">
        <v>49.76</v>
      </c>
    </row>
    <row r="709" spans="1:2" x14ac:dyDescent="0.25">
      <c r="A709" s="38">
        <v>42653</v>
      </c>
      <c r="B709" s="39">
        <v>49.76</v>
      </c>
    </row>
    <row r="710" spans="1:2" x14ac:dyDescent="0.25">
      <c r="A710" s="38">
        <v>42654</v>
      </c>
      <c r="B710" s="39">
        <v>50.72</v>
      </c>
    </row>
    <row r="711" spans="1:2" x14ac:dyDescent="0.25">
      <c r="A711" s="38">
        <v>42655</v>
      </c>
      <c r="B711" s="39">
        <v>50.14</v>
      </c>
    </row>
    <row r="712" spans="1:2" x14ac:dyDescent="0.25">
      <c r="A712" s="38">
        <v>42656</v>
      </c>
      <c r="B712" s="39">
        <v>50.47</v>
      </c>
    </row>
    <row r="713" spans="1:2" x14ac:dyDescent="0.25">
      <c r="A713" s="38">
        <v>42657</v>
      </c>
      <c r="B713" s="39">
        <v>50.35</v>
      </c>
    </row>
    <row r="714" spans="1:2" x14ac:dyDescent="0.25">
      <c r="A714" s="38">
        <v>42660</v>
      </c>
      <c r="B714" s="39">
        <v>49.97</v>
      </c>
    </row>
    <row r="715" spans="1:2" x14ac:dyDescent="0.25">
      <c r="A715" s="38">
        <v>42661</v>
      </c>
      <c r="B715" s="39">
        <v>50.3</v>
      </c>
    </row>
    <row r="716" spans="1:2" x14ac:dyDescent="0.25">
      <c r="A716" s="38">
        <v>42662</v>
      </c>
      <c r="B716" s="39">
        <v>51.59</v>
      </c>
    </row>
    <row r="717" spans="1:2" x14ac:dyDescent="0.25">
      <c r="A717" s="38">
        <v>42663</v>
      </c>
      <c r="B717" s="39">
        <v>50.31</v>
      </c>
    </row>
    <row r="718" spans="1:2" x14ac:dyDescent="0.25">
      <c r="A718" s="38">
        <v>42664</v>
      </c>
      <c r="B718" s="39">
        <v>50.61</v>
      </c>
    </row>
    <row r="719" spans="1:2" x14ac:dyDescent="0.25">
      <c r="A719" s="38">
        <v>42667</v>
      </c>
      <c r="B719" s="39">
        <v>50.18</v>
      </c>
    </row>
    <row r="720" spans="1:2" x14ac:dyDescent="0.25">
      <c r="A720" s="38">
        <v>42668</v>
      </c>
      <c r="B720" s="39">
        <v>49.45</v>
      </c>
    </row>
    <row r="721" spans="1:2" x14ac:dyDescent="0.25">
      <c r="A721" s="38">
        <v>42669</v>
      </c>
      <c r="B721" s="39">
        <v>48.75</v>
      </c>
    </row>
    <row r="722" spans="1:2" x14ac:dyDescent="0.25">
      <c r="A722" s="38">
        <v>42670</v>
      </c>
      <c r="B722" s="39">
        <v>49.71</v>
      </c>
    </row>
    <row r="723" spans="1:2" x14ac:dyDescent="0.25">
      <c r="A723" s="38">
        <v>42671</v>
      </c>
      <c r="B723" s="39">
        <v>48.72</v>
      </c>
    </row>
    <row r="724" spans="1:2" x14ac:dyDescent="0.25">
      <c r="A724" s="38">
        <v>42674</v>
      </c>
      <c r="B724" s="39">
        <v>46.83</v>
      </c>
    </row>
    <row r="725" spans="1:2" x14ac:dyDescent="0.25">
      <c r="A725" s="38">
        <v>42675</v>
      </c>
      <c r="B725" s="39">
        <v>46.66</v>
      </c>
    </row>
    <row r="726" spans="1:2" x14ac:dyDescent="0.25">
      <c r="A726" s="38">
        <v>42676</v>
      </c>
      <c r="B726" s="39">
        <v>45.32</v>
      </c>
    </row>
    <row r="727" spans="1:2" x14ac:dyDescent="0.25">
      <c r="A727" s="38">
        <v>42677</v>
      </c>
      <c r="B727" s="39">
        <v>44.66</v>
      </c>
    </row>
    <row r="728" spans="1:2" x14ac:dyDescent="0.25">
      <c r="A728" s="38">
        <v>42678</v>
      </c>
      <c r="B728" s="39">
        <v>44.07</v>
      </c>
    </row>
    <row r="729" spans="1:2" x14ac:dyDescent="0.25">
      <c r="A729" s="38">
        <v>42681</v>
      </c>
      <c r="B729" s="39">
        <v>44.88</v>
      </c>
    </row>
    <row r="730" spans="1:2" x14ac:dyDescent="0.25">
      <c r="A730" s="38">
        <v>42682</v>
      </c>
      <c r="B730" s="39">
        <v>44.96</v>
      </c>
    </row>
    <row r="731" spans="1:2" x14ac:dyDescent="0.25">
      <c r="A731" s="38">
        <v>42683</v>
      </c>
      <c r="B731" s="39">
        <v>45.2</v>
      </c>
    </row>
    <row r="732" spans="1:2" x14ac:dyDescent="0.25">
      <c r="A732" s="38">
        <v>42684</v>
      </c>
      <c r="B732" s="39">
        <v>44.62</v>
      </c>
    </row>
    <row r="733" spans="1:2" x14ac:dyDescent="0.25">
      <c r="A733" s="38">
        <v>42685</v>
      </c>
      <c r="B733" s="39">
        <v>43.39</v>
      </c>
    </row>
    <row r="734" spans="1:2" x14ac:dyDescent="0.25">
      <c r="A734" s="38">
        <v>42688</v>
      </c>
      <c r="B734" s="39">
        <v>43.29</v>
      </c>
    </row>
    <row r="735" spans="1:2" x14ac:dyDescent="0.25">
      <c r="A735" s="38">
        <v>42689</v>
      </c>
      <c r="B735" s="39">
        <v>45.86</v>
      </c>
    </row>
    <row r="736" spans="1:2" x14ac:dyDescent="0.25">
      <c r="A736" s="38">
        <v>42690</v>
      </c>
      <c r="B736" s="39">
        <v>45.56</v>
      </c>
    </row>
    <row r="737" spans="1:2" x14ac:dyDescent="0.25">
      <c r="A737" s="38">
        <v>42691</v>
      </c>
      <c r="B737" s="39">
        <v>45.37</v>
      </c>
    </row>
    <row r="738" spans="1:2" x14ac:dyDescent="0.25">
      <c r="A738" s="38">
        <v>42692</v>
      </c>
      <c r="B738" s="39">
        <v>45.69</v>
      </c>
    </row>
    <row r="739" spans="1:2" x14ac:dyDescent="0.25">
      <c r="A739" s="38">
        <v>42695</v>
      </c>
      <c r="B739" s="39">
        <v>47.48</v>
      </c>
    </row>
    <row r="740" spans="1:2" x14ac:dyDescent="0.25">
      <c r="A740" s="38">
        <v>42696</v>
      </c>
      <c r="B740" s="39">
        <v>48.07</v>
      </c>
    </row>
    <row r="741" spans="1:2" x14ac:dyDescent="0.25">
      <c r="A741" s="38">
        <v>42697</v>
      </c>
      <c r="B741" s="39">
        <v>46.72</v>
      </c>
    </row>
    <row r="742" spans="1:2" x14ac:dyDescent="0.25">
      <c r="A742" s="38">
        <v>42698</v>
      </c>
      <c r="B742" s="39">
        <v>46.72</v>
      </c>
    </row>
    <row r="743" spans="1:2" x14ac:dyDescent="0.25">
      <c r="A743" s="38">
        <v>42699</v>
      </c>
      <c r="B743" s="39">
        <v>46.72</v>
      </c>
    </row>
    <row r="744" spans="1:2" x14ac:dyDescent="0.25">
      <c r="A744" s="38">
        <v>42702</v>
      </c>
      <c r="B744" s="39">
        <v>45.66</v>
      </c>
    </row>
    <row r="745" spans="1:2" x14ac:dyDescent="0.25">
      <c r="A745" s="38">
        <v>42703</v>
      </c>
      <c r="B745" s="39">
        <v>45.29</v>
      </c>
    </row>
    <row r="746" spans="1:2" x14ac:dyDescent="0.25">
      <c r="A746" s="38">
        <v>42704</v>
      </c>
      <c r="B746" s="39">
        <v>49.41</v>
      </c>
    </row>
    <row r="747" spans="1:2" x14ac:dyDescent="0.25">
      <c r="A747" s="38">
        <v>42705</v>
      </c>
      <c r="B747" s="39">
        <v>51.08</v>
      </c>
    </row>
    <row r="748" spans="1:2" x14ac:dyDescent="0.25">
      <c r="A748" s="38">
        <v>42706</v>
      </c>
      <c r="B748" s="39">
        <v>51.7</v>
      </c>
    </row>
    <row r="749" spans="1:2" x14ac:dyDescent="0.25">
      <c r="A749" s="38">
        <v>42709</v>
      </c>
      <c r="B749" s="39">
        <v>51.72</v>
      </c>
    </row>
    <row r="750" spans="1:2" x14ac:dyDescent="0.25">
      <c r="A750" s="38">
        <v>42710</v>
      </c>
      <c r="B750" s="39">
        <v>50.95</v>
      </c>
    </row>
    <row r="751" spans="1:2" x14ac:dyDescent="0.25">
      <c r="A751" s="38">
        <v>42711</v>
      </c>
      <c r="B751" s="39">
        <v>49.85</v>
      </c>
    </row>
    <row r="752" spans="1:2" x14ac:dyDescent="0.25">
      <c r="A752" s="38">
        <v>42712</v>
      </c>
      <c r="B752" s="39">
        <v>50.84</v>
      </c>
    </row>
    <row r="753" spans="1:2" x14ac:dyDescent="0.25">
      <c r="A753" s="38">
        <v>42713</v>
      </c>
      <c r="B753" s="39">
        <v>51.51</v>
      </c>
    </row>
    <row r="754" spans="1:2" x14ac:dyDescent="0.25">
      <c r="A754" s="38">
        <v>42716</v>
      </c>
      <c r="B754" s="39">
        <v>52.74</v>
      </c>
    </row>
    <row r="755" spans="1:2" x14ac:dyDescent="0.25">
      <c r="A755" s="38">
        <v>42717</v>
      </c>
      <c r="B755" s="39">
        <v>52.99</v>
      </c>
    </row>
    <row r="756" spans="1:2" x14ac:dyDescent="0.25">
      <c r="A756" s="38">
        <v>42718</v>
      </c>
      <c r="B756" s="39">
        <v>51.01</v>
      </c>
    </row>
    <row r="757" spans="1:2" x14ac:dyDescent="0.25">
      <c r="A757" s="38">
        <v>42719</v>
      </c>
      <c r="B757" s="39">
        <v>50.9</v>
      </c>
    </row>
    <row r="758" spans="1:2" x14ac:dyDescent="0.25">
      <c r="A758" s="38">
        <v>42720</v>
      </c>
      <c r="B758" s="39">
        <v>51.93</v>
      </c>
    </row>
    <row r="759" spans="1:2" x14ac:dyDescent="0.25">
      <c r="A759" s="38">
        <v>42723</v>
      </c>
      <c r="B759" s="39">
        <v>52.13</v>
      </c>
    </row>
    <row r="760" spans="1:2" x14ac:dyDescent="0.25">
      <c r="A760" s="38">
        <v>42724</v>
      </c>
      <c r="B760" s="39">
        <v>52.22</v>
      </c>
    </row>
    <row r="761" spans="1:2" x14ac:dyDescent="0.25">
      <c r="A761" s="38">
        <v>42725</v>
      </c>
      <c r="B761" s="39">
        <v>51.44</v>
      </c>
    </row>
    <row r="762" spans="1:2" x14ac:dyDescent="0.25">
      <c r="A762" s="38">
        <v>42726</v>
      </c>
      <c r="B762" s="39">
        <v>51.98</v>
      </c>
    </row>
    <row r="763" spans="1:2" x14ac:dyDescent="0.25">
      <c r="A763" s="38">
        <v>42727</v>
      </c>
      <c r="B763" s="39">
        <v>52.01</v>
      </c>
    </row>
    <row r="764" spans="1:2" x14ac:dyDescent="0.25">
      <c r="A764" s="38">
        <v>42731</v>
      </c>
      <c r="B764" s="39">
        <v>52.82</v>
      </c>
    </row>
    <row r="765" spans="1:2" x14ac:dyDescent="0.25">
      <c r="A765" s="38">
        <v>42732</v>
      </c>
      <c r="B765" s="39">
        <v>54.01</v>
      </c>
    </row>
    <row r="766" spans="1:2" x14ac:dyDescent="0.25">
      <c r="A766" s="38">
        <v>42733</v>
      </c>
      <c r="B766" s="39">
        <v>53.8</v>
      </c>
    </row>
    <row r="767" spans="1:2" x14ac:dyDescent="0.25">
      <c r="A767" s="38">
        <v>42734</v>
      </c>
      <c r="B767" s="39">
        <v>53.75</v>
      </c>
    </row>
    <row r="768" spans="1:2" x14ac:dyDescent="0.25">
      <c r="A768" s="38">
        <v>42738</v>
      </c>
      <c r="B768" s="39">
        <v>52.36</v>
      </c>
    </row>
    <row r="769" spans="1:2" x14ac:dyDescent="0.25">
      <c r="A769" s="38">
        <v>42739</v>
      </c>
      <c r="B769" s="39">
        <v>53.26</v>
      </c>
    </row>
    <row r="770" spans="1:2" x14ac:dyDescent="0.25">
      <c r="A770" s="38">
        <v>42740</v>
      </c>
      <c r="B770" s="39">
        <v>53.77</v>
      </c>
    </row>
    <row r="771" spans="1:2" x14ac:dyDescent="0.25">
      <c r="A771" s="38">
        <v>42741</v>
      </c>
      <c r="B771" s="39">
        <v>53.98</v>
      </c>
    </row>
    <row r="772" spans="1:2" x14ac:dyDescent="0.25">
      <c r="A772" s="38">
        <v>42744</v>
      </c>
      <c r="B772" s="39">
        <v>51.95</v>
      </c>
    </row>
    <row r="773" spans="1:2" x14ac:dyDescent="0.25">
      <c r="A773" s="38">
        <v>42745</v>
      </c>
      <c r="B773" s="39">
        <v>50.82</v>
      </c>
    </row>
    <row r="774" spans="1:2" x14ac:dyDescent="0.25">
      <c r="A774" s="38">
        <v>42746</v>
      </c>
      <c r="B774" s="39">
        <v>52.19</v>
      </c>
    </row>
    <row r="775" spans="1:2" x14ac:dyDescent="0.25">
      <c r="A775" s="38">
        <v>42747</v>
      </c>
      <c r="B775" s="39">
        <v>53.01</v>
      </c>
    </row>
    <row r="776" spans="1:2" x14ac:dyDescent="0.25">
      <c r="A776" s="38">
        <v>42748</v>
      </c>
      <c r="B776" s="39">
        <v>52.36</v>
      </c>
    </row>
    <row r="777" spans="1:2" x14ac:dyDescent="0.25">
      <c r="A777" s="38">
        <v>42752</v>
      </c>
      <c r="B777" s="39">
        <v>52.45</v>
      </c>
    </row>
    <row r="778" spans="1:2" x14ac:dyDescent="0.25">
      <c r="A778" s="38">
        <v>42753</v>
      </c>
      <c r="B778" s="39">
        <v>51.12</v>
      </c>
    </row>
    <row r="779" spans="1:2" x14ac:dyDescent="0.25">
      <c r="A779" s="38">
        <v>42754</v>
      </c>
      <c r="B779" s="39">
        <v>51.39</v>
      </c>
    </row>
    <row r="780" spans="1:2" x14ac:dyDescent="0.25">
      <c r="A780" s="38">
        <v>42755</v>
      </c>
      <c r="B780" s="39">
        <v>52.33</v>
      </c>
    </row>
    <row r="781" spans="1:2" x14ac:dyDescent="0.25">
      <c r="A781" s="38">
        <v>42758</v>
      </c>
      <c r="B781" s="39">
        <v>52.77</v>
      </c>
    </row>
    <row r="782" spans="1:2" x14ac:dyDescent="0.25">
      <c r="A782" s="38">
        <v>42759</v>
      </c>
      <c r="B782" s="39">
        <v>52.38</v>
      </c>
    </row>
    <row r="783" spans="1:2" x14ac:dyDescent="0.25">
      <c r="A783" s="38">
        <v>42760</v>
      </c>
      <c r="B783" s="39">
        <v>52.14</v>
      </c>
    </row>
    <row r="784" spans="1:2" x14ac:dyDescent="0.25">
      <c r="A784" s="38">
        <v>42761</v>
      </c>
      <c r="B784" s="39">
        <v>53.24</v>
      </c>
    </row>
    <row r="785" spans="1:2" x14ac:dyDescent="0.25">
      <c r="A785" s="38">
        <v>42762</v>
      </c>
      <c r="B785" s="39">
        <v>53.18</v>
      </c>
    </row>
    <row r="786" spans="1:2" x14ac:dyDescent="0.25">
      <c r="A786" s="38">
        <v>42765</v>
      </c>
      <c r="B786" s="39">
        <v>52.63</v>
      </c>
    </row>
    <row r="787" spans="1:2" x14ac:dyDescent="0.25">
      <c r="A787" s="38">
        <v>42766</v>
      </c>
      <c r="B787" s="39">
        <v>52.75</v>
      </c>
    </row>
    <row r="788" spans="1:2" x14ac:dyDescent="0.25">
      <c r="A788" s="38">
        <v>42767</v>
      </c>
      <c r="B788" s="39">
        <v>53.9</v>
      </c>
    </row>
    <row r="789" spans="1:2" x14ac:dyDescent="0.25">
      <c r="A789" s="38">
        <v>42768</v>
      </c>
      <c r="B789" s="39">
        <v>53.55</v>
      </c>
    </row>
    <row r="790" spans="1:2" x14ac:dyDescent="0.25">
      <c r="A790" s="38">
        <v>42769</v>
      </c>
      <c r="B790" s="39">
        <v>53.81</v>
      </c>
    </row>
    <row r="791" spans="1:2" x14ac:dyDescent="0.25">
      <c r="A791" s="38">
        <v>42772</v>
      </c>
      <c r="B791" s="39">
        <v>53.01</v>
      </c>
    </row>
    <row r="792" spans="1:2" x14ac:dyDescent="0.25">
      <c r="A792" s="38">
        <v>42773</v>
      </c>
      <c r="B792" s="39">
        <v>52.19</v>
      </c>
    </row>
    <row r="793" spans="1:2" x14ac:dyDescent="0.25">
      <c r="A793" s="38">
        <v>42774</v>
      </c>
      <c r="B793" s="39">
        <v>52.37</v>
      </c>
    </row>
    <row r="794" spans="1:2" x14ac:dyDescent="0.25">
      <c r="A794" s="38">
        <v>42775</v>
      </c>
      <c r="B794" s="39">
        <v>52.99</v>
      </c>
    </row>
    <row r="795" spans="1:2" x14ac:dyDescent="0.25">
      <c r="A795" s="38">
        <v>42776</v>
      </c>
      <c r="B795" s="39">
        <v>53.84</v>
      </c>
    </row>
    <row r="796" spans="1:2" x14ac:dyDescent="0.25">
      <c r="A796" s="38">
        <v>42779</v>
      </c>
      <c r="B796" s="39">
        <v>52.96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Black Scholes Model</vt:lpstr>
      <vt:lpstr>Black Scholes on MSFT Data</vt:lpstr>
      <vt:lpstr>BOPM</vt:lpstr>
      <vt:lpstr>Oil Price Data</vt:lpstr>
      <vt:lpstr>den</vt:lpstr>
      <vt:lpstr>K</vt:lpstr>
      <vt:lpstr>PV_k</vt:lpstr>
      <vt:lpstr>PVk</vt:lpstr>
      <vt:lpstr>S</vt:lpstr>
      <vt:lpstr>sig</vt:lpstr>
      <vt:lpstr>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</dc:creator>
  <cp:lastModifiedBy>mhd</cp:lastModifiedBy>
  <dcterms:created xsi:type="dcterms:W3CDTF">2017-02-21T13:13:24Z</dcterms:created>
  <dcterms:modified xsi:type="dcterms:W3CDTF">2017-02-21T23:14:49Z</dcterms:modified>
</cp:coreProperties>
</file>