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filterPrivacy="1"/>
  <xr:revisionPtr revIDLastSave="12" documentId="8_{67AA3EED-34C1-46E8-97B6-E3A152451088}" xr6:coauthVersionLast="32" xr6:coauthVersionMax="32" xr10:uidLastSave="{D993FF74-E511-43B2-AF34-1A98815B0F95}"/>
  <bookViews>
    <workbookView xWindow="0" yWindow="0" windowWidth="7188" windowHeight="6072" xr2:uid="{00000000-000D-0000-FFFF-FFFF00000000}"/>
  </bookViews>
  <sheets>
    <sheet name="Backup (MABS VM size)" sheetId="1" r:id="rId1"/>
  </sheets>
  <definedNames>
    <definedName name="BackupWindow">'Backup (MABS VM size)'!$G$10</definedName>
    <definedName name="PerDiskIOPS">'Backup (MABS VM size)'!$M$9</definedName>
    <definedName name="PerDiskStorage">'Backup (MABS VM size)'!$M$10</definedName>
    <definedName name="RETENTION">'Backup (MABS VM size)'!$M$13</definedName>
  </definedNames>
  <calcPr calcId="179017"/>
</workbook>
</file>

<file path=xl/calcChain.xml><?xml version="1.0" encoding="utf-8"?>
<calcChain xmlns="http://schemas.openxmlformats.org/spreadsheetml/2006/main">
  <c r="F16" i="1" l="1"/>
  <c r="F17" i="1"/>
  <c r="F18" i="1"/>
  <c r="F19" i="1"/>
  <c r="F15" i="1"/>
  <c r="L40" i="1" l="1"/>
  <c r="L41" i="1"/>
  <c r="L42" i="1"/>
  <c r="L43" i="1"/>
  <c r="L44" i="1"/>
  <c r="L45" i="1"/>
  <c r="L46" i="1"/>
  <c r="L47" i="1"/>
  <c r="L48" i="1"/>
  <c r="L49" i="1"/>
  <c r="L50" i="1"/>
  <c r="L51" i="1"/>
  <c r="L52" i="1"/>
  <c r="L53" i="1"/>
  <c r="L54" i="1"/>
  <c r="L55" i="1"/>
  <c r="K40" i="1"/>
  <c r="K41" i="1"/>
  <c r="K42" i="1"/>
  <c r="K43" i="1"/>
  <c r="K44" i="1"/>
  <c r="K45" i="1"/>
  <c r="K46" i="1"/>
  <c r="K47" i="1"/>
  <c r="K48" i="1"/>
  <c r="K49" i="1"/>
  <c r="K50" i="1"/>
  <c r="K51" i="1"/>
  <c r="K52" i="1"/>
  <c r="K53" i="1"/>
  <c r="K54" i="1"/>
  <c r="K55" i="1"/>
  <c r="C25" i="1" l="1"/>
  <c r="D25" i="1"/>
  <c r="F25" i="1" l="1"/>
  <c r="L4" i="1" s="1"/>
  <c r="M15" i="1" l="1"/>
  <c r="G4" i="1" s="1"/>
  <c r="M17" i="1" l="1"/>
  <c r="G10" i="1" s="1"/>
  <c r="G9" i="1" l="1"/>
</calcChain>
</file>

<file path=xl/sharedStrings.xml><?xml version="1.0" encoding="utf-8"?>
<sst xmlns="http://schemas.openxmlformats.org/spreadsheetml/2006/main" count="56" uniqueCount="40">
  <si>
    <t>VM 01</t>
  </si>
  <si>
    <t>VM 02</t>
  </si>
  <si>
    <t>VM 03</t>
  </si>
  <si>
    <t>VM 04</t>
  </si>
  <si>
    <t>VM 05</t>
  </si>
  <si>
    <t>VM 06</t>
  </si>
  <si>
    <t>VM 07</t>
  </si>
  <si>
    <t>VM 08</t>
  </si>
  <si>
    <t>VM 09</t>
  </si>
  <si>
    <t>VM 10</t>
  </si>
  <si>
    <t>Size of protected data (GB)</t>
  </si>
  <si>
    <t>SOURCE DETAILS</t>
  </si>
  <si>
    <t>#Disks</t>
  </si>
  <si>
    <t>VM size</t>
  </si>
  <si>
    <t>A2</t>
  </si>
  <si>
    <t>A3</t>
  </si>
  <si>
    <t>A4</t>
  </si>
  <si>
    <t>IOPS</t>
  </si>
  <si>
    <t>Storage</t>
  </si>
  <si>
    <t>Max Disks</t>
  </si>
  <si>
    <t>Estimated time taken to complete IR</t>
  </si>
  <si>
    <t xml:space="preserve">Estimated time taken to complete DR </t>
  </si>
  <si>
    <t xml:space="preserve"> It's suggested that the backup window be adjusted to accommodate the time taken for initial replication.</t>
  </si>
  <si>
    <t>Number of disks (1TB each):</t>
  </si>
  <si>
    <t>Retention range (days):</t>
  </si>
  <si>
    <t>Daily Churn %</t>
  </si>
  <si>
    <t>Workload type</t>
  </si>
  <si>
    <t>Workload</t>
  </si>
  <si>
    <t>Avg. Churn</t>
  </si>
  <si>
    <t>Windows Server</t>
  </si>
  <si>
    <t>SQL Server</t>
  </si>
  <si>
    <t>SharePoint</t>
  </si>
  <si>
    <t>IOPS per MABS-attached disk</t>
  </si>
  <si>
    <t>Storage per MABS-attached disk (raw)</t>
  </si>
  <si>
    <t>IOPS available for MABS use:</t>
  </si>
  <si>
    <t>Microsoft Azure Backup Server (MABS)</t>
  </si>
  <si>
    <t>Azure Stack VM Size Calculator</t>
  </si>
  <si>
    <t>A1</t>
  </si>
  <si>
    <t>A0</t>
  </si>
  <si>
    <t>Machine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</si>
</sst>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0.00"/>
    <numFmt numFmtId="165" formatCode="0.00\ [$GB]"/>
    <numFmt numFmtId="166" formatCode="0.00\ [$hours]"/>
    <numFmt numFmtId="167" formatCode="0\ [$GB]"/>
  </numFmts>
  <fonts count="25" x14ac:knownFonts="1">
    <font>
      <sz val="11"/>
      <color theme="3"/>
      <name val="Calibri"/>
      <family val="2"/>
      <scheme val="minor"/>
    </font>
    <font>
      <sz val="11"/>
      <color theme="1"/>
      <name val="Calibri"/>
      <family val="2"/>
      <scheme val="minor"/>
    </font>
    <font>
      <b/>
      <sz val="18"/>
      <color theme="3"/>
      <name val="Calibri"/>
      <family val="2"/>
      <scheme val="major"/>
    </font>
    <font>
      <b/>
      <sz val="11"/>
      <color theme="3"/>
      <name val="Calibri"/>
      <family val="2"/>
      <scheme val="minor"/>
    </font>
    <font>
      <i/>
      <sz val="12"/>
      <color theme="3"/>
      <name val="Calibri"/>
      <family val="2"/>
      <scheme val="minor"/>
    </font>
    <font>
      <b/>
      <sz val="16"/>
      <color theme="0"/>
      <name val="Calibri"/>
      <family val="2"/>
      <scheme val="minor"/>
    </font>
    <font>
      <b/>
      <sz val="30"/>
      <color theme="3"/>
      <name val="Calibri"/>
      <family val="2"/>
      <scheme val="major"/>
    </font>
    <font>
      <b/>
      <sz val="14"/>
      <color theme="3"/>
      <name val="Calibri"/>
      <family val="2"/>
      <scheme val="minor"/>
    </font>
    <font>
      <b/>
      <sz val="16"/>
      <color theme="3"/>
      <name val="Calibri"/>
      <family val="2"/>
      <scheme val="minor"/>
    </font>
    <font>
      <sz val="16"/>
      <color theme="6"/>
      <name val="Calibri"/>
      <family val="2"/>
      <scheme val="minor"/>
    </font>
    <font>
      <b/>
      <sz val="16"/>
      <color theme="6"/>
      <name val="Calibri"/>
      <family val="2"/>
      <scheme val="minor"/>
    </font>
    <font>
      <b/>
      <sz val="17"/>
      <color theme="3"/>
      <name val="Calibri"/>
      <family val="2"/>
      <scheme val="minor"/>
    </font>
    <font>
      <b/>
      <sz val="18"/>
      <color theme="0"/>
      <name val="Calibri"/>
      <family val="2"/>
      <scheme val="minor"/>
    </font>
    <font>
      <sz val="14"/>
      <color theme="0" tint="-0.14999847407452621"/>
      <name val="Calibri"/>
      <family val="2"/>
      <scheme val="minor"/>
    </font>
    <font>
      <sz val="11"/>
      <color theme="0" tint="-0.14999847407452621"/>
      <name val="Calibri"/>
      <family val="2"/>
      <scheme val="minor"/>
    </font>
    <font>
      <sz val="17"/>
      <color theme="3"/>
      <name val="Calibri"/>
      <family val="2"/>
      <scheme val="minor"/>
    </font>
    <font>
      <sz val="11"/>
      <color rgb="FF3F3F76"/>
      <name val="Calibri"/>
      <family val="2"/>
      <scheme val="minor"/>
    </font>
    <font>
      <b/>
      <sz val="39"/>
      <color theme="5"/>
      <name val="Calibri"/>
      <family val="2"/>
      <scheme val="major"/>
    </font>
    <font>
      <b/>
      <sz val="14"/>
      <color theme="5"/>
      <name val="Calibri"/>
      <family val="2"/>
      <scheme val="minor"/>
    </font>
    <font>
      <sz val="16"/>
      <color theme="5"/>
      <name val="Calibri"/>
      <family val="2"/>
      <scheme val="minor"/>
    </font>
    <font>
      <b/>
      <sz val="17"/>
      <color theme="4" tint="-0.249977111117893"/>
      <name val="Calibri"/>
      <family val="2"/>
      <scheme val="minor"/>
    </font>
    <font>
      <b/>
      <sz val="16"/>
      <color theme="4" tint="-0.249977111117893"/>
      <name val="Calibri"/>
      <family val="2"/>
      <scheme val="minor"/>
    </font>
    <font>
      <sz val="11"/>
      <color theme="5" tint="-0.249977111117893"/>
      <name val="Calibri"/>
      <family val="2"/>
      <scheme val="minor"/>
    </font>
    <font>
      <b/>
      <sz val="22"/>
      <color theme="0"/>
      <name val="Calibri"/>
      <family val="2"/>
      <scheme val="major"/>
    </font>
    <font>
      <b/>
      <sz val="26"/>
      <color theme="5" tint="-0.249977111117893"/>
      <name val="Segoe UI"/>
      <family val="2"/>
    </font>
  </fonts>
  <fills count="6">
    <fill>
      <patternFill patternType="none"/>
    </fill>
    <fill>
      <patternFill patternType="gray125"/>
    </fill>
    <fill>
      <patternFill patternType="solid">
        <fgColor rgb="FFFFCC99"/>
      </patternFill>
    </fill>
    <fill>
      <patternFill patternType="solid">
        <fgColor theme="4" tint="0.79998168889431442"/>
        <bgColor indexed="64"/>
      </patternFill>
    </fill>
    <fill>
      <patternFill patternType="solid">
        <fgColor theme="5"/>
        <bgColor indexed="64"/>
      </patternFill>
    </fill>
    <fill>
      <patternFill patternType="solid">
        <fgColor theme="5" tint="0.79998168889431442"/>
        <bgColor indexed="64"/>
      </patternFill>
    </fill>
  </fills>
  <borders count="4">
    <border>
      <left/>
      <right/>
      <top/>
      <bottom/>
      <diagonal/>
    </border>
    <border>
      <left/>
      <right/>
      <top/>
      <bottom style="dotted">
        <color theme="3" tint="0.39994506668294322"/>
      </bottom>
      <diagonal/>
    </border>
    <border>
      <left/>
      <right style="thick">
        <color theme="0"/>
      </right>
      <top/>
      <bottom/>
      <diagonal/>
    </border>
    <border>
      <left style="thin">
        <color rgb="FF7F7F7F"/>
      </left>
      <right style="thin">
        <color rgb="FF7F7F7F"/>
      </right>
      <top style="thin">
        <color rgb="FF7F7F7F"/>
      </top>
      <bottom style="thin">
        <color rgb="FF7F7F7F"/>
      </bottom>
      <diagonal/>
    </border>
  </borders>
  <cellStyleXfs count="7">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0" fillId="0" borderId="0" applyNumberFormat="0" applyFill="0" applyBorder="0" applyAlignment="0" applyProtection="0"/>
    <xf numFmtId="0" fontId="7" fillId="0" borderId="0" applyNumberFormat="0" applyFill="0" applyBorder="0" applyAlignment="0" applyProtection="0"/>
    <xf numFmtId="0" fontId="16" fillId="2" borderId="3" applyNumberFormat="0" applyAlignment="0" applyProtection="0"/>
  </cellStyleXfs>
  <cellXfs count="53">
    <xf numFmtId="0" fontId="0" fillId="0" borderId="0" xfId="0"/>
    <xf numFmtId="0" fontId="0" fillId="0" borderId="0" xfId="0" applyFont="1" applyFill="1" applyBorder="1" applyAlignment="1">
      <alignment horizontal="left"/>
    </xf>
    <xf numFmtId="0" fontId="0" fillId="0" borderId="0" xfId="0" applyFill="1"/>
    <xf numFmtId="14" fontId="6" fillId="0" borderId="0" xfId="0" applyNumberFormat="1" applyFont="1" applyFill="1" applyBorder="1" applyAlignment="1">
      <alignment vertical="top"/>
    </xf>
    <xf numFmtId="0" fontId="0" fillId="0" borderId="0" xfId="0" applyFill="1" applyAlignment="1">
      <alignment vertical="top"/>
    </xf>
    <xf numFmtId="0" fontId="8" fillId="0" borderId="0" xfId="3" applyFont="1" applyFill="1" applyAlignment="1">
      <alignment vertical="center"/>
    </xf>
    <xf numFmtId="0" fontId="4" fillId="0" borderId="0" xfId="0" applyFont="1" applyFill="1" applyAlignment="1">
      <alignment wrapText="1"/>
    </xf>
    <xf numFmtId="0" fontId="9" fillId="0" borderId="0" xfId="0" applyFont="1" applyFill="1" applyAlignment="1">
      <alignment vertical="center"/>
    </xf>
    <xf numFmtId="0" fontId="0" fillId="0" borderId="1" xfId="0" applyFill="1" applyBorder="1"/>
    <xf numFmtId="0" fontId="3" fillId="0" borderId="1" xfId="3" applyFill="1" applyBorder="1" applyAlignment="1">
      <alignment horizontal="right"/>
    </xf>
    <xf numFmtId="0" fontId="3" fillId="0" borderId="1" xfId="3" applyFill="1" applyBorder="1" applyAlignment="1">
      <alignment horizontal="center"/>
    </xf>
    <xf numFmtId="0" fontId="11" fillId="0" borderId="0" xfId="3" applyFont="1" applyFill="1" applyAlignment="1">
      <alignment horizontal="right" vertical="center"/>
    </xf>
    <xf numFmtId="0" fontId="0" fillId="0" borderId="0" xfId="0" applyFill="1" applyBorder="1"/>
    <xf numFmtId="0" fontId="3" fillId="0" borderId="0" xfId="3" applyFill="1" applyBorder="1" applyAlignment="1">
      <alignment horizontal="right"/>
    </xf>
    <xf numFmtId="0" fontId="3" fillId="0" borderId="0" xfId="3" applyFill="1" applyBorder="1" applyAlignment="1">
      <alignment horizontal="center"/>
    </xf>
    <xf numFmtId="0" fontId="0" fillId="0" borderId="0" xfId="0" applyNumberFormat="1" applyFill="1"/>
    <xf numFmtId="0" fontId="0" fillId="0" borderId="0" xfId="0" applyFill="1" applyBorder="1" applyAlignment="1">
      <alignment horizontal="center"/>
    </xf>
    <xf numFmtId="165" fontId="0" fillId="0" borderId="0" xfId="0" applyNumberFormat="1" applyFont="1" applyFill="1" applyBorder="1" applyAlignment="1">
      <alignment horizontal="left" vertical="center"/>
    </xf>
    <xf numFmtId="0" fontId="13" fillId="0" borderId="0" xfId="5" applyFont="1" applyFill="1" applyAlignment="1"/>
    <xf numFmtId="0" fontId="14" fillId="0" borderId="0" xfId="0" applyFont="1" applyFill="1"/>
    <xf numFmtId="1" fontId="13" fillId="0" borderId="0" xfId="0" applyNumberFormat="1" applyFont="1" applyFill="1" applyAlignment="1">
      <alignment horizontal="left" indent="2"/>
    </xf>
    <xf numFmtId="164" fontId="13" fillId="0" borderId="0" xfId="0" applyNumberFormat="1" applyFont="1" applyFill="1" applyAlignment="1"/>
    <xf numFmtId="0" fontId="13" fillId="0" borderId="0" xfId="5" applyFont="1" applyFill="1" applyAlignment="1">
      <alignment vertical="top"/>
    </xf>
    <xf numFmtId="0" fontId="11" fillId="0" borderId="0" xfId="3" applyFont="1" applyFill="1" applyAlignment="1">
      <alignment horizontal="left"/>
    </xf>
    <xf numFmtId="0" fontId="15" fillId="0" borderId="0" xfId="3" applyFont="1" applyFill="1" applyAlignment="1">
      <alignment horizontal="right"/>
    </xf>
    <xf numFmtId="1" fontId="5" fillId="0" borderId="0" xfId="3" applyNumberFormat="1" applyFont="1" applyFill="1" applyAlignment="1">
      <alignment vertical="center"/>
    </xf>
    <xf numFmtId="166" fontId="5" fillId="0" borderId="0" xfId="3" applyNumberFormat="1" applyFont="1" applyFill="1" applyAlignment="1">
      <alignment vertical="center"/>
    </xf>
    <xf numFmtId="167" fontId="0" fillId="0" borderId="0" xfId="0" applyNumberFormat="1" applyFill="1" applyBorder="1" applyAlignment="1">
      <alignment horizontal="center"/>
    </xf>
    <xf numFmtId="165" fontId="0" fillId="0" borderId="0" xfId="0" applyNumberFormat="1" applyFill="1"/>
    <xf numFmtId="2" fontId="0" fillId="0" borderId="0" xfId="0" applyNumberFormat="1" applyFill="1"/>
    <xf numFmtId="0" fontId="0" fillId="0" borderId="0" xfId="0" applyFill="1" applyAlignment="1">
      <alignment horizontal="right"/>
    </xf>
    <xf numFmtId="1" fontId="0" fillId="0" borderId="0" xfId="0" applyNumberFormat="1" applyFill="1"/>
    <xf numFmtId="0" fontId="7" fillId="0" borderId="0" xfId="5" applyFill="1" applyAlignment="1">
      <alignment horizontal="left" indent="6"/>
    </xf>
    <xf numFmtId="0" fontId="7" fillId="0" borderId="0" xfId="5" applyFill="1" applyAlignment="1">
      <alignment horizontal="left" vertical="top" indent="6"/>
    </xf>
    <xf numFmtId="166" fontId="18" fillId="0" borderId="0" xfId="1" applyNumberFormat="1" applyFont="1" applyFill="1" applyAlignment="1">
      <alignment horizontal="left" vertical="center" indent="1"/>
    </xf>
    <xf numFmtId="0" fontId="19" fillId="0" borderId="0" xfId="4" applyFont="1" applyFill="1" applyAlignment="1">
      <alignment horizontal="left" vertical="center" indent="7"/>
    </xf>
    <xf numFmtId="0" fontId="0" fillId="5" borderId="0" xfId="0" applyNumberFormat="1" applyFont="1" applyFill="1" applyBorder="1" applyAlignment="1">
      <alignment wrapText="1"/>
    </xf>
    <xf numFmtId="0" fontId="0" fillId="5" borderId="0" xfId="0" applyFont="1" applyFill="1" applyBorder="1" applyAlignment="1">
      <alignment wrapText="1"/>
    </xf>
    <xf numFmtId="0" fontId="0" fillId="5" borderId="0" xfId="0" applyFont="1" applyFill="1" applyBorder="1" applyAlignment="1">
      <alignment horizontal="left" wrapText="1"/>
    </xf>
    <xf numFmtId="0" fontId="0" fillId="5" borderId="2" xfId="0" applyFont="1" applyFill="1" applyBorder="1" applyAlignment="1">
      <alignment horizontal="left" wrapText="1"/>
    </xf>
    <xf numFmtId="0" fontId="20" fillId="0" borderId="0" xfId="3" applyFont="1" applyFill="1" applyAlignment="1">
      <alignment horizontal="right" vertical="center"/>
    </xf>
    <xf numFmtId="0" fontId="21" fillId="3" borderId="3" xfId="6" applyFont="1" applyFill="1" applyAlignment="1">
      <alignment horizontal="center" vertical="center"/>
    </xf>
    <xf numFmtId="9" fontId="0" fillId="0" borderId="0" xfId="0" applyNumberFormat="1" applyFill="1" applyBorder="1"/>
    <xf numFmtId="10" fontId="22" fillId="0" borderId="2" xfId="1" applyNumberFormat="1" applyFont="1" applyFill="1" applyBorder="1" applyAlignment="1">
      <alignment horizontal="left"/>
    </xf>
    <xf numFmtId="0" fontId="0" fillId="0" borderId="0" xfId="0" applyNumberFormat="1" applyFont="1" applyFill="1" applyBorder="1" applyAlignment="1">
      <alignment horizontal="left" vertical="center" indent="1"/>
    </xf>
    <xf numFmtId="167" fontId="0" fillId="0" borderId="0" xfId="0" applyNumberFormat="1" applyFont="1" applyFill="1" applyBorder="1" applyAlignment="1">
      <alignment horizontal="left" vertical="center"/>
    </xf>
    <xf numFmtId="0" fontId="24" fillId="0" borderId="0" xfId="0" applyFont="1" applyFill="1" applyAlignment="1">
      <alignment horizontal="center" vertical="center"/>
    </xf>
    <xf numFmtId="0" fontId="12" fillId="4" borderId="0" xfId="0" applyFont="1" applyFill="1" applyBorder="1" applyAlignment="1">
      <alignment horizontal="center" vertical="center"/>
    </xf>
    <xf numFmtId="0" fontId="12" fillId="4" borderId="2" xfId="0" applyFont="1" applyFill="1" applyBorder="1" applyAlignment="1">
      <alignment horizontal="center" vertical="center"/>
    </xf>
    <xf numFmtId="0" fontId="17" fillId="0" borderId="0" xfId="0" applyNumberFormat="1" applyFont="1" applyFill="1" applyBorder="1" applyAlignment="1">
      <alignment horizontal="center" vertical="top"/>
    </xf>
    <xf numFmtId="167" fontId="17" fillId="0" borderId="0" xfId="0" applyNumberFormat="1" applyFont="1" applyFill="1" applyBorder="1" applyAlignment="1">
      <alignment horizontal="center" vertical="top"/>
    </xf>
    <xf numFmtId="0" fontId="23" fillId="4" borderId="0" xfId="2" applyFont="1" applyFill="1" applyAlignment="1">
      <alignment horizontal="center" vertical="center" wrapText="1"/>
    </xf>
    <xf numFmtId="167" fontId="13" fillId="0" borderId="0" xfId="0" applyNumberFormat="1" applyFont="1" applyFill="1" applyAlignment="1">
      <alignment horizontal="left" indent="2"/>
    </xf>
  </cellXfs>
  <cellStyles count="7">
    <cellStyle name="Heading 1" xfId="4" builtinId="16" customBuiltin="1"/>
    <cellStyle name="Heading 2" xfId="5" builtinId="17" customBuiltin="1"/>
    <cellStyle name="Heading 4" xfId="3" builtinId="19"/>
    <cellStyle name="Input" xfId="6" builtinId="20"/>
    <cellStyle name="Normal" xfId="0" builtinId="0" customBuiltin="1"/>
    <cellStyle name="Percent" xfId="1" builtinId="5"/>
    <cellStyle name="Title" xfId="2" builtinId="15"/>
  </cellStyles>
  <dxfs count="26">
    <dxf>
      <font>
        <b val="0"/>
        <i val="0"/>
        <strike val="0"/>
        <condense val="0"/>
        <extend val="0"/>
        <outline val="0"/>
        <shadow val="0"/>
        <u val="none"/>
        <vertAlign val="baseline"/>
        <sz val="11"/>
        <color theme="3"/>
        <name val="Calibri"/>
        <family val="2"/>
        <scheme val="minor"/>
      </font>
      <numFmt numFmtId="167" formatCode="0\ [$GB]"/>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ont>
        <color theme="3"/>
      </font>
      <numFmt numFmtId="14" formatCode="0.00%"/>
      <fill>
        <patternFill patternType="none">
          <fgColor indexed="64"/>
          <bgColor indexed="65"/>
        </patternFill>
      </fill>
      <alignment horizontal="left" vertical="bottom" textRotation="0" wrapText="0" indent="0" justifyLastLine="0" shrinkToFit="0" readingOrder="0"/>
      <border diagonalUp="0" diagonalDown="0">
        <left/>
        <right style="thick">
          <color theme="0"/>
        </right>
        <top/>
        <bottom/>
        <vertical/>
        <horizontal/>
      </border>
    </dxf>
    <dxf>
      <font>
        <b val="0"/>
        <i val="0"/>
        <strike val="0"/>
        <condense val="0"/>
        <extend val="0"/>
        <outline val="0"/>
        <shadow val="0"/>
        <u val="none"/>
        <vertAlign val="baseline"/>
        <sz val="11"/>
        <color theme="3"/>
        <name val="Calibri"/>
        <family val="2"/>
        <scheme val="minor"/>
      </font>
      <numFmt numFmtId="165" formatCode="0.00\ [$GB]"/>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numFmt numFmtId="164" formatCode="&quot;$&quot;#,##0.0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theme="3"/>
        <name val="Calibri"/>
        <family val="2"/>
        <scheme val="minor"/>
      </font>
      <numFmt numFmtId="167" formatCode="0\ [$GB]"/>
      <fill>
        <patternFill patternType="none">
          <fgColor indexed="64"/>
          <bgColor indexed="65"/>
        </patternFill>
      </fill>
      <alignment horizontal="left" vertical="center" textRotation="0" wrapText="0" indent="0" justifyLastLine="0" shrinkToFit="0" readingOrder="0"/>
      <border diagonalUp="0" diagonalDown="0" outline="0">
        <left/>
        <right/>
        <top/>
        <bottom/>
      </border>
    </dxf>
    <dxf>
      <fill>
        <patternFill patternType="none">
          <fgColor indexed="64"/>
          <bgColor auto="1"/>
        </patternFill>
      </fill>
    </dxf>
    <dxf>
      <font>
        <b val="0"/>
        <i val="0"/>
        <strike val="0"/>
        <condense val="0"/>
        <extend val="0"/>
        <outline val="0"/>
        <shadow val="0"/>
        <u val="none"/>
        <vertAlign val="baseline"/>
        <sz val="11"/>
        <color theme="3"/>
        <name val="Calibri"/>
        <family val="2"/>
        <scheme val="minor"/>
      </font>
      <numFmt numFmtId="0" formatCode="General"/>
      <fill>
        <patternFill patternType="none">
          <fgColor indexed="64"/>
          <bgColor indexed="65"/>
        </patternFill>
      </fill>
      <alignment horizontal="left" vertical="center" textRotation="0" wrapText="0" indent="1" justifyLastLine="0" shrinkToFit="0" readingOrder="0"/>
      <border diagonalUp="0" diagonalDown="0" outline="0">
        <left/>
        <right/>
        <top/>
        <bottom/>
      </border>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numFmt numFmtId="0" formatCode="General"/>
      <fill>
        <patternFill patternType="none">
          <fgColor indexed="64"/>
          <bgColor indexed="65"/>
        </patternFill>
      </fill>
      <alignment horizontal="center" vertical="bottom" textRotation="0" wrapText="0" indent="0" justifyLastLine="0" shrinkToFit="0" readingOrder="0"/>
    </dxf>
    <dxf>
      <numFmt numFmtId="167" formatCode="0\ [$GB]"/>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auto="1"/>
        </patternFill>
      </fill>
      <alignment vertical="center" textRotation="0" wrapText="0" indent="0" justifyLastLine="0" shrinkToFit="0" readingOrder="0"/>
    </dxf>
    <dxf>
      <fill>
        <patternFill patternType="none">
          <fgColor indexed="64"/>
          <bgColor auto="1"/>
        </patternFill>
      </fill>
    </dxf>
    <dxf>
      <fill>
        <patternFill patternType="solid">
          <fgColor indexed="64"/>
          <bgColor theme="5" tint="0.79998168889431442"/>
        </patternFill>
      </fill>
    </dxf>
    <dxf>
      <font>
        <b/>
        <i val="0"/>
        <color theme="6" tint="-0.24994659260841701"/>
      </font>
      <fill>
        <patternFill>
          <bgColor theme="3" tint="0.79998168889431442"/>
        </patternFill>
      </fill>
    </dxf>
    <dxf>
      <font>
        <b/>
        <i val="0"/>
        <color theme="3"/>
      </font>
      <fill>
        <patternFill>
          <bgColor theme="4" tint="0.79998168889431442"/>
        </patternFill>
      </fill>
      <border>
        <bottom style="thin">
          <color theme="4"/>
        </bottom>
      </border>
    </dxf>
  </dxfs>
  <tableStyles count="1" defaultTableStyle="TableStyleMedium2" defaultPivotStyle="PivotStyleLight16">
    <tableStyle name="College Loan Calculator" pivot="0" count="2" xr9:uid="{00000000-0011-0000-FFFF-FFFF00000000}">
      <tableStyleElement type="headerRow" dxfId="25"/>
      <tableStyleElement type="totalRow" dxfId="2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4</xdr:col>
      <xdr:colOff>809625</xdr:colOff>
      <xdr:row>3</xdr:row>
      <xdr:rowOff>26459</xdr:rowOff>
    </xdr:from>
    <xdr:to>
      <xdr:col>5</xdr:col>
      <xdr:colOff>252466</xdr:colOff>
      <xdr:row>4</xdr:row>
      <xdr:rowOff>340784</xdr:rowOff>
    </xdr:to>
    <xdr:sp macro="" textlink="">
      <xdr:nvSpPr>
        <xdr:cNvPr id="15" name="AutoShape 13" descr="&quot;&quot;" title="Artwork: Right Triangle">
          <a:extLst>
            <a:ext uri="{FF2B5EF4-FFF2-40B4-BE49-F238E27FC236}">
              <a16:creationId xmlns:a16="http://schemas.microsoft.com/office/drawing/2014/main" id="{00000000-0008-0000-0000-00000F000000}"/>
            </a:ext>
          </a:extLst>
        </xdr:cNvPr>
        <xdr:cNvSpPr>
          <a:spLocks noChangeAspect="1" noChangeArrowheads="1" noTextEdit="1"/>
        </xdr:cNvSpPr>
      </xdr:nvSpPr>
      <xdr:spPr bwMode="auto">
        <a:xfrm>
          <a:off x="3609975" y="407459"/>
          <a:ext cx="526787" cy="819150"/>
        </a:xfrm>
        <a:prstGeom prst="rect">
          <a:avLst/>
        </a:prstGeom>
        <a:noFill/>
        <a:ln w="9525">
          <a:no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809625</xdr:colOff>
      <xdr:row>3</xdr:row>
      <xdr:rowOff>111889</xdr:rowOff>
    </xdr:from>
    <xdr:to>
      <xdr:col>5</xdr:col>
      <xdr:colOff>183100</xdr:colOff>
      <xdr:row>4</xdr:row>
      <xdr:rowOff>332928</xdr:rowOff>
    </xdr:to>
    <xdr:sp macro="" textlink="">
      <xdr:nvSpPr>
        <xdr:cNvPr id="17" name="Freeform 16" descr="&quot;&quot;" title="Artwork: Right Arrow">
          <a:extLst>
            <a:ext uri="{FF2B5EF4-FFF2-40B4-BE49-F238E27FC236}">
              <a16:creationId xmlns:a16="http://schemas.microsoft.com/office/drawing/2014/main" id="{00000000-0008-0000-0000-000011000000}"/>
            </a:ext>
          </a:extLst>
        </xdr:cNvPr>
        <xdr:cNvSpPr>
          <a:spLocks/>
        </xdr:cNvSpPr>
      </xdr:nvSpPr>
      <xdr:spPr bwMode="auto">
        <a:xfrm>
          <a:off x="3609975" y="492889"/>
          <a:ext cx="458373" cy="724912"/>
        </a:xfrm>
        <a:custGeom>
          <a:avLst/>
          <a:gdLst>
            <a:gd name="T0" fmla="*/ 0 w 2020"/>
            <a:gd name="T1" fmla="*/ 0 h 2997"/>
            <a:gd name="T2" fmla="*/ 2020 w 2020"/>
            <a:gd name="T3" fmla="*/ 1488 h 2997"/>
            <a:gd name="T4" fmla="*/ 0 w 2020"/>
            <a:gd name="T5" fmla="*/ 2997 h 2997"/>
            <a:gd name="T6" fmla="*/ 0 w 2020"/>
            <a:gd name="T7" fmla="*/ 0 h 2997"/>
          </a:gdLst>
          <a:ahLst/>
          <a:cxnLst>
            <a:cxn ang="0">
              <a:pos x="T0" y="T1"/>
            </a:cxn>
            <a:cxn ang="0">
              <a:pos x="T2" y="T3"/>
            </a:cxn>
            <a:cxn ang="0">
              <a:pos x="T4" y="T5"/>
            </a:cxn>
            <a:cxn ang="0">
              <a:pos x="T6" y="T7"/>
            </a:cxn>
          </a:cxnLst>
          <a:rect l="0" t="0" r="r" b="b"/>
          <a:pathLst>
            <a:path w="2020" h="2997">
              <a:moveTo>
                <a:pt x="0" y="0"/>
              </a:moveTo>
              <a:lnTo>
                <a:pt x="2020" y="1488"/>
              </a:lnTo>
              <a:lnTo>
                <a:pt x="0" y="2997"/>
              </a:lnTo>
              <a:lnTo>
                <a:pt x="0" y="0"/>
              </a:lnTo>
              <a:close/>
            </a:path>
          </a:pathLst>
        </a:custGeom>
        <a:solidFill>
          <a:schemeClr val="tx2">
            <a:lumMod val="20000"/>
            <a:lumOff val="80000"/>
          </a:schemeClr>
        </a:solidFill>
        <a:ln w="0">
          <a:noFill/>
          <a:prstDash val="solid"/>
          <a:round/>
          <a:headEnd/>
          <a:tailEnd/>
        </a:ln>
      </xdr:spPr>
    </xdr:sp>
    <xdr:clientData/>
  </xdr:twoCellAnchor>
  <xdr:twoCellAnchor editAs="oneCell">
    <xdr:from>
      <xdr:col>9</xdr:col>
      <xdr:colOff>781050</xdr:colOff>
      <xdr:row>3</xdr:row>
      <xdr:rowOff>111889</xdr:rowOff>
    </xdr:from>
    <xdr:to>
      <xdr:col>10</xdr:col>
      <xdr:colOff>99406</xdr:colOff>
      <xdr:row>4</xdr:row>
      <xdr:rowOff>332928</xdr:rowOff>
    </xdr:to>
    <xdr:sp macro="" textlink="">
      <xdr:nvSpPr>
        <xdr:cNvPr id="43" name="Freeform 42" descr="&quot;&quot;" title="Artwork: Right Arrow">
          <a:extLst>
            <a:ext uri="{FF2B5EF4-FFF2-40B4-BE49-F238E27FC236}">
              <a16:creationId xmlns:a16="http://schemas.microsoft.com/office/drawing/2014/main" id="{00000000-0008-0000-0000-00002B000000}"/>
            </a:ext>
          </a:extLst>
        </xdr:cNvPr>
        <xdr:cNvSpPr>
          <a:spLocks/>
        </xdr:cNvSpPr>
      </xdr:nvSpPr>
      <xdr:spPr bwMode="auto">
        <a:xfrm>
          <a:off x="8229600" y="492889"/>
          <a:ext cx="454690" cy="724912"/>
        </a:xfrm>
        <a:custGeom>
          <a:avLst/>
          <a:gdLst>
            <a:gd name="T0" fmla="*/ 0 w 2020"/>
            <a:gd name="T1" fmla="*/ 0 h 2997"/>
            <a:gd name="T2" fmla="*/ 2020 w 2020"/>
            <a:gd name="T3" fmla="*/ 1488 h 2997"/>
            <a:gd name="T4" fmla="*/ 0 w 2020"/>
            <a:gd name="T5" fmla="*/ 2997 h 2997"/>
            <a:gd name="T6" fmla="*/ 0 w 2020"/>
            <a:gd name="T7" fmla="*/ 0 h 2997"/>
          </a:gdLst>
          <a:ahLst/>
          <a:cxnLst>
            <a:cxn ang="0">
              <a:pos x="T0" y="T1"/>
            </a:cxn>
            <a:cxn ang="0">
              <a:pos x="T2" y="T3"/>
            </a:cxn>
            <a:cxn ang="0">
              <a:pos x="T4" y="T5"/>
            </a:cxn>
            <a:cxn ang="0">
              <a:pos x="T6" y="T7"/>
            </a:cxn>
          </a:cxnLst>
          <a:rect l="0" t="0" r="r" b="b"/>
          <a:pathLst>
            <a:path w="2020" h="2997">
              <a:moveTo>
                <a:pt x="0" y="0"/>
              </a:moveTo>
              <a:lnTo>
                <a:pt x="2020" y="1488"/>
              </a:lnTo>
              <a:lnTo>
                <a:pt x="0" y="2997"/>
              </a:lnTo>
              <a:lnTo>
                <a:pt x="0" y="0"/>
              </a:lnTo>
              <a:close/>
            </a:path>
          </a:pathLst>
        </a:custGeom>
        <a:solidFill>
          <a:schemeClr val="tx2">
            <a:lumMod val="20000"/>
            <a:lumOff val="80000"/>
          </a:schemeClr>
        </a:solidFill>
        <a:ln w="0">
          <a:noFill/>
          <a:prstDash val="solid"/>
          <a:round/>
          <a:headEnd/>
          <a:tailEnd/>
        </a:ln>
      </xdr:spPr>
    </xdr:sp>
    <xdr:clientData/>
  </xdr:twoCellAnchor>
  <xdr:twoCellAnchor editAs="oneCell">
    <xdr:from>
      <xdr:col>5</xdr:col>
      <xdr:colOff>821276</xdr:colOff>
      <xdr:row>8</xdr:row>
      <xdr:rowOff>65618</xdr:rowOff>
    </xdr:from>
    <xdr:to>
      <xdr:col>5</xdr:col>
      <xdr:colOff>939387</xdr:colOff>
      <xdr:row>8</xdr:row>
      <xdr:rowOff>250868</xdr:rowOff>
    </xdr:to>
    <xdr:sp macro="" textlink="">
      <xdr:nvSpPr>
        <xdr:cNvPr id="58" name="Arrow" descr="&quot;&quot;" title="Artwork: Right Arrow">
          <a:extLst>
            <a:ext uri="{FF2B5EF4-FFF2-40B4-BE49-F238E27FC236}">
              <a16:creationId xmlns:a16="http://schemas.microsoft.com/office/drawing/2014/main" id="{00000000-0008-0000-0000-00003A000000}"/>
            </a:ext>
          </a:extLst>
        </xdr:cNvPr>
        <xdr:cNvSpPr>
          <a:spLocks noChangeAspect="1"/>
        </xdr:cNvSpPr>
      </xdr:nvSpPr>
      <xdr:spPr bwMode="auto">
        <a:xfrm>
          <a:off x="4307426" y="2065868"/>
          <a:ext cx="116207" cy="183346"/>
        </a:xfrm>
        <a:custGeom>
          <a:avLst/>
          <a:gdLst>
            <a:gd name="T0" fmla="*/ 0 w 2240"/>
            <a:gd name="T1" fmla="*/ 0 h 3315"/>
            <a:gd name="T2" fmla="*/ 2240 w 2240"/>
            <a:gd name="T3" fmla="*/ 1646 h 3315"/>
            <a:gd name="T4" fmla="*/ 0 w 2240"/>
            <a:gd name="T5" fmla="*/ 3315 h 3315"/>
            <a:gd name="T6" fmla="*/ 0 w 2240"/>
            <a:gd name="T7" fmla="*/ 0 h 3315"/>
          </a:gdLst>
          <a:ahLst/>
          <a:cxnLst>
            <a:cxn ang="0">
              <a:pos x="T0" y="T1"/>
            </a:cxn>
            <a:cxn ang="0">
              <a:pos x="T2" y="T3"/>
            </a:cxn>
            <a:cxn ang="0">
              <a:pos x="T4" y="T5"/>
            </a:cxn>
            <a:cxn ang="0">
              <a:pos x="T6" y="T7"/>
            </a:cxn>
          </a:cxnLst>
          <a:rect l="0" t="0" r="r" b="b"/>
          <a:pathLst>
            <a:path w="2240" h="3315">
              <a:moveTo>
                <a:pt x="0" y="0"/>
              </a:moveTo>
              <a:lnTo>
                <a:pt x="2240" y="1646"/>
              </a:lnTo>
              <a:lnTo>
                <a:pt x="0" y="3315"/>
              </a:lnTo>
              <a:lnTo>
                <a:pt x="0" y="0"/>
              </a:lnTo>
              <a:close/>
            </a:path>
          </a:pathLst>
        </a:custGeom>
        <a:solidFill>
          <a:schemeClr val="tx2">
            <a:lumMod val="40000"/>
            <a:lumOff val="60000"/>
          </a:schemeClr>
        </a:solidFill>
        <a:ln w="0">
          <a:noFill/>
          <a:prstDash val="solid"/>
          <a:round/>
          <a:headEnd/>
          <a:tailEnd/>
        </a:ln>
      </xdr:spPr>
    </xdr:sp>
    <xdr:clientData/>
  </xdr:twoCellAnchor>
  <xdr:twoCellAnchor>
    <xdr:from>
      <xdr:col>11</xdr:col>
      <xdr:colOff>175182</xdr:colOff>
      <xdr:row>4</xdr:row>
      <xdr:rowOff>149722</xdr:rowOff>
    </xdr:from>
    <xdr:to>
      <xdr:col>12</xdr:col>
      <xdr:colOff>1353806</xdr:colOff>
      <xdr:row>4</xdr:row>
      <xdr:rowOff>400809</xdr:rowOff>
    </xdr:to>
    <xdr:sp macro="" textlink="">
      <xdr:nvSpPr>
        <xdr:cNvPr id="37" name="Text" descr="&quot;&quot;" title="Date You'll Begin Paying Back Loans">
          <a:extLst>
            <a:ext uri="{FF2B5EF4-FFF2-40B4-BE49-F238E27FC236}">
              <a16:creationId xmlns:a16="http://schemas.microsoft.com/office/drawing/2014/main" id="{00000000-0008-0000-0000-000025000000}"/>
            </a:ext>
          </a:extLst>
        </xdr:cNvPr>
        <xdr:cNvSpPr txBox="1"/>
      </xdr:nvSpPr>
      <xdr:spPr>
        <a:xfrm>
          <a:off x="9452532" y="911722"/>
          <a:ext cx="1826324" cy="251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a:solidFill>
                <a:schemeClr val="tx2"/>
              </a:solidFill>
            </a:rPr>
            <a:t>Estimated</a:t>
          </a:r>
          <a:r>
            <a:rPr lang="en-US" sz="1050" baseline="0">
              <a:solidFill>
                <a:schemeClr val="tx2"/>
              </a:solidFill>
            </a:rPr>
            <a:t> MABS disk storage</a:t>
          </a:r>
        </a:p>
      </xdr:txBody>
    </xdr:sp>
    <xdr:clientData/>
  </xdr:twoCellAnchor>
  <xdr:twoCellAnchor>
    <xdr:from>
      <xdr:col>10</xdr:col>
      <xdr:colOff>813630</xdr:colOff>
      <xdr:row>2</xdr:row>
      <xdr:rowOff>190500</xdr:rowOff>
    </xdr:from>
    <xdr:to>
      <xdr:col>13</xdr:col>
      <xdr:colOff>110685</xdr:colOff>
      <xdr:row>4</xdr:row>
      <xdr:rowOff>501015</xdr:rowOff>
    </xdr:to>
    <xdr:sp macro="" textlink="">
      <xdr:nvSpPr>
        <xdr:cNvPr id="38" name="Frame" descr="&quot;&quot;" title="Loan Payback Date Frame (artwork)">
          <a:extLst>
            <a:ext uri="{FF2B5EF4-FFF2-40B4-BE49-F238E27FC236}">
              <a16:creationId xmlns:a16="http://schemas.microsoft.com/office/drawing/2014/main" id="{00000000-0008-0000-0000-000026000000}"/>
            </a:ext>
          </a:extLst>
        </xdr:cNvPr>
        <xdr:cNvSpPr/>
      </xdr:nvSpPr>
      <xdr:spPr>
        <a:xfrm>
          <a:off x="9214680" y="190500"/>
          <a:ext cx="2449830" cy="1072515"/>
        </a:xfrm>
        <a:prstGeom prst="frame">
          <a:avLst>
            <a:gd name="adj1" fmla="val 7065"/>
          </a:avLst>
        </a:prstGeom>
        <a:solidFill>
          <a:schemeClr val="accent2">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accent2"/>
            </a:solidFill>
          </a:endParaRPr>
        </a:p>
      </xdr:txBody>
    </xdr:sp>
    <xdr:clientData/>
  </xdr:twoCellAnchor>
  <xdr:twoCellAnchor>
    <xdr:from>
      <xdr:col>5</xdr:col>
      <xdr:colOff>933449</xdr:colOff>
      <xdr:row>4</xdr:row>
      <xdr:rowOff>130672</xdr:rowOff>
    </xdr:from>
    <xdr:to>
      <xdr:col>9</xdr:col>
      <xdr:colOff>57149</xdr:colOff>
      <xdr:row>4</xdr:row>
      <xdr:rowOff>383002</xdr:rowOff>
    </xdr:to>
    <xdr:sp macro="" textlink="">
      <xdr:nvSpPr>
        <xdr:cNvPr id="28" name="Text" descr="&quot;&quot;" title="Estimated Annual Salary After Graduation">
          <a:extLst>
            <a:ext uri="{FF2B5EF4-FFF2-40B4-BE49-F238E27FC236}">
              <a16:creationId xmlns:a16="http://schemas.microsoft.com/office/drawing/2014/main" id="{00000000-0008-0000-0000-00001C000000}"/>
            </a:ext>
          </a:extLst>
        </xdr:cNvPr>
        <xdr:cNvSpPr txBox="1"/>
      </xdr:nvSpPr>
      <xdr:spPr>
        <a:xfrm>
          <a:off x="4695824" y="1016497"/>
          <a:ext cx="2809875" cy="2523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tx2"/>
              </a:solidFill>
            </a:rPr>
            <a:t>Estimated VM size of MABS</a:t>
          </a:r>
          <a:r>
            <a:rPr lang="en-US" sz="1100" baseline="0">
              <a:solidFill>
                <a:schemeClr val="tx2"/>
              </a:solidFill>
            </a:rPr>
            <a:t> needed on Azure Stack</a:t>
          </a:r>
          <a:endParaRPr lang="en-US" sz="1100">
            <a:solidFill>
              <a:schemeClr val="tx2"/>
            </a:solidFill>
          </a:endParaRPr>
        </a:p>
      </xdr:txBody>
    </xdr:sp>
    <xdr:clientData/>
  </xdr:twoCellAnchor>
  <xdr:twoCellAnchor>
    <xdr:from>
      <xdr:col>5</xdr:col>
      <xdr:colOff>906781</xdr:colOff>
      <xdr:row>2</xdr:row>
      <xdr:rowOff>214631</xdr:rowOff>
    </xdr:from>
    <xdr:to>
      <xdr:col>9</xdr:col>
      <xdr:colOff>98107</xdr:colOff>
      <xdr:row>5</xdr:row>
      <xdr:rowOff>14921</xdr:rowOff>
    </xdr:to>
    <xdr:sp macro="" textlink="">
      <xdr:nvSpPr>
        <xdr:cNvPr id="29" name="Frame" descr="&quot;&quot;" title="Estimated annual salary after graduation (artwork)">
          <a:extLst>
            <a:ext uri="{FF2B5EF4-FFF2-40B4-BE49-F238E27FC236}">
              <a16:creationId xmlns:a16="http://schemas.microsoft.com/office/drawing/2014/main" id="{00000000-0008-0000-0000-00001D000000}"/>
            </a:ext>
          </a:extLst>
        </xdr:cNvPr>
        <xdr:cNvSpPr/>
      </xdr:nvSpPr>
      <xdr:spPr>
        <a:xfrm>
          <a:off x="4697731" y="728981"/>
          <a:ext cx="3177539" cy="1067115"/>
        </a:xfrm>
        <a:prstGeom prst="frame">
          <a:avLst>
            <a:gd name="adj1" fmla="val 7065"/>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12</xdr:col>
      <xdr:colOff>0</xdr:colOff>
      <xdr:row>13</xdr:row>
      <xdr:rowOff>371476</xdr:rowOff>
    </xdr:from>
    <xdr:to>
      <xdr:col>13</xdr:col>
      <xdr:colOff>9525</xdr:colOff>
      <xdr:row>15</xdr:row>
      <xdr:rowOff>57150</xdr:rowOff>
    </xdr:to>
    <xdr:sp macro="" textlink="M15">
      <xdr:nvSpPr>
        <xdr:cNvPr id="139" name="Amount" descr="&quot;&quot;" title="Loan payback total frame (artwork)">
          <a:extLst>
            <a:ext uri="{FF2B5EF4-FFF2-40B4-BE49-F238E27FC236}">
              <a16:creationId xmlns:a16="http://schemas.microsoft.com/office/drawing/2014/main" id="{00000000-0008-0000-0000-00008B000000}"/>
            </a:ext>
          </a:extLst>
        </xdr:cNvPr>
        <xdr:cNvSpPr txBox="1"/>
      </xdr:nvSpPr>
      <xdr:spPr>
        <a:xfrm>
          <a:off x="9925050" y="3524251"/>
          <a:ext cx="1276350" cy="400049"/>
        </a:xfrm>
        <a:prstGeom prst="rect">
          <a:avLst/>
        </a:prstGeom>
        <a:noFill/>
        <a:ln w="2857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F773356-1FF1-4003-A1F1-6377E4165B6A}" type="TxLink">
            <a:rPr lang="en-US" sz="1600" b="1" i="0" u="none" strike="noStrike">
              <a:solidFill>
                <a:schemeClr val="accent2"/>
              </a:solidFill>
              <a:latin typeface="Calibri"/>
              <a:cs typeface="Calibri"/>
            </a:rPr>
            <a:pPr algn="ctr"/>
            <a:t>1</a:t>
          </a:fld>
          <a:endParaRPr lang="en-US" sz="1600" b="1">
            <a:solidFill>
              <a:schemeClr val="accent2"/>
            </a:solidFill>
          </a:endParaRPr>
        </a:p>
      </xdr:txBody>
    </xdr:sp>
    <xdr:clientData/>
  </xdr:twoCellAnchor>
  <xdr:twoCellAnchor editAs="oneCell">
    <xdr:from>
      <xdr:col>11</xdr:col>
      <xdr:colOff>200025</xdr:colOff>
      <xdr:row>13</xdr:row>
      <xdr:rowOff>451912</xdr:rowOff>
    </xdr:from>
    <xdr:to>
      <xdr:col>11</xdr:col>
      <xdr:colOff>427672</xdr:colOff>
      <xdr:row>15</xdr:row>
      <xdr:rowOff>39162</xdr:rowOff>
    </xdr:to>
    <xdr:sp macro="" textlink="">
      <xdr:nvSpPr>
        <xdr:cNvPr id="149" name="Arrow" descr="&quot;&quot;" title="Artwork: Right arrow">
          <a:extLst>
            <a:ext uri="{FF2B5EF4-FFF2-40B4-BE49-F238E27FC236}">
              <a16:creationId xmlns:a16="http://schemas.microsoft.com/office/drawing/2014/main" id="{00000000-0008-0000-0000-000095000000}"/>
            </a:ext>
          </a:extLst>
        </xdr:cNvPr>
        <xdr:cNvSpPr>
          <a:spLocks/>
        </xdr:cNvSpPr>
      </xdr:nvSpPr>
      <xdr:spPr bwMode="auto">
        <a:xfrm>
          <a:off x="9477375" y="3604687"/>
          <a:ext cx="228600" cy="301625"/>
        </a:xfrm>
        <a:custGeom>
          <a:avLst/>
          <a:gdLst>
            <a:gd name="T0" fmla="*/ 0 w 2240"/>
            <a:gd name="T1" fmla="*/ 0 h 3315"/>
            <a:gd name="T2" fmla="*/ 2240 w 2240"/>
            <a:gd name="T3" fmla="*/ 1646 h 3315"/>
            <a:gd name="T4" fmla="*/ 0 w 2240"/>
            <a:gd name="T5" fmla="*/ 3315 h 3315"/>
            <a:gd name="T6" fmla="*/ 0 w 2240"/>
            <a:gd name="T7" fmla="*/ 0 h 3315"/>
          </a:gdLst>
          <a:ahLst/>
          <a:cxnLst>
            <a:cxn ang="0">
              <a:pos x="T0" y="T1"/>
            </a:cxn>
            <a:cxn ang="0">
              <a:pos x="T2" y="T3"/>
            </a:cxn>
            <a:cxn ang="0">
              <a:pos x="T4" y="T5"/>
            </a:cxn>
            <a:cxn ang="0">
              <a:pos x="T6" y="T7"/>
            </a:cxn>
          </a:cxnLst>
          <a:rect l="0" t="0" r="r" b="b"/>
          <a:pathLst>
            <a:path w="2240" h="3315">
              <a:moveTo>
                <a:pt x="0" y="0"/>
              </a:moveTo>
              <a:lnTo>
                <a:pt x="2240" y="1646"/>
              </a:lnTo>
              <a:lnTo>
                <a:pt x="0" y="3315"/>
              </a:lnTo>
              <a:lnTo>
                <a:pt x="0" y="0"/>
              </a:lnTo>
              <a:close/>
            </a:path>
          </a:pathLst>
        </a:custGeom>
        <a:solidFill>
          <a:schemeClr val="tx2">
            <a:lumMod val="40000"/>
            <a:lumOff val="60000"/>
          </a:schemeClr>
        </a:solidFill>
        <a:ln w="0">
          <a:noFill/>
          <a:prstDash val="solid"/>
          <a:round/>
          <a:headEnd/>
          <a:tailEnd/>
        </a:ln>
      </xdr:spPr>
    </xdr:sp>
    <xdr:clientData/>
  </xdr:twoCellAnchor>
  <xdr:twoCellAnchor>
    <xdr:from>
      <xdr:col>5</xdr:col>
      <xdr:colOff>952500</xdr:colOff>
      <xdr:row>21</xdr:row>
      <xdr:rowOff>85726</xdr:rowOff>
    </xdr:from>
    <xdr:to>
      <xdr:col>8</xdr:col>
      <xdr:colOff>66675</xdr:colOff>
      <xdr:row>25</xdr:row>
      <xdr:rowOff>190500</xdr:rowOff>
    </xdr:to>
    <xdr:grpSp>
      <xdr:nvGrpSpPr>
        <xdr:cNvPr id="3" name="Data Entry Tip" descr="Need more rows? In the last cell of the table, such as M16, press the Tab key." title="Data Entry Tip">
          <a:extLst>
            <a:ext uri="{FF2B5EF4-FFF2-40B4-BE49-F238E27FC236}">
              <a16:creationId xmlns:a16="http://schemas.microsoft.com/office/drawing/2014/main" id="{00000000-0008-0000-0000-000003000000}"/>
            </a:ext>
          </a:extLst>
        </xdr:cNvPr>
        <xdr:cNvGrpSpPr/>
      </xdr:nvGrpSpPr>
      <xdr:grpSpPr>
        <a:xfrm>
          <a:off x="4579620" y="5915026"/>
          <a:ext cx="2063115" cy="1110614"/>
          <a:chOff x="12477750" y="4105276"/>
          <a:chExt cx="1571625" cy="819149"/>
        </a:xfrm>
      </xdr:grpSpPr>
      <xdr:sp macro="" textlink="">
        <xdr:nvSpPr>
          <xdr:cNvPr id="2" name="Rectangle 1">
            <a:extLst>
              <a:ext uri="{FF2B5EF4-FFF2-40B4-BE49-F238E27FC236}">
                <a16:creationId xmlns:a16="http://schemas.microsoft.com/office/drawing/2014/main" id="{00000000-0008-0000-0000-000002000000}"/>
              </a:ext>
            </a:extLst>
          </xdr:cNvPr>
          <xdr:cNvSpPr/>
        </xdr:nvSpPr>
        <xdr:spPr>
          <a:xfrm>
            <a:off x="12706350" y="4105276"/>
            <a:ext cx="1343025" cy="819149"/>
          </a:xfrm>
          <a:prstGeom prst="rect">
            <a:avLst/>
          </a:prstGeom>
          <a:solidFill>
            <a:schemeClr val="tx2">
              <a:lumMod val="40000"/>
              <a:lumOff val="60000"/>
            </a:schemeClr>
          </a:solidFill>
          <a:ln w="0">
            <a:noFill/>
            <a:prstDash val="solid"/>
            <a:round/>
            <a:headEnd/>
            <a:tailEnd/>
          </a:ln>
        </xdr:spPr>
        <xdr:txBody>
          <a:bodyPr vertOverflow="clip" horzOverflow="clip" lIns="182880" rtlCol="0" anchor="ctr"/>
          <a:lstStyle/>
          <a:p>
            <a:pPr algn="l"/>
            <a:r>
              <a:rPr lang="en-US" sz="1100">
                <a:solidFill>
                  <a:schemeClr val="tx2"/>
                </a:solidFill>
              </a:rPr>
              <a:t>Need more rows? </a:t>
            </a:r>
            <a:br>
              <a:rPr lang="en-US" sz="1100">
                <a:solidFill>
                  <a:schemeClr val="tx2"/>
                </a:solidFill>
              </a:rPr>
            </a:br>
            <a:r>
              <a:rPr lang="en-US" sz="1100">
                <a:solidFill>
                  <a:schemeClr val="tx2"/>
                </a:solidFill>
              </a:rPr>
              <a:t>In the last cell of the table, such as </a:t>
            </a:r>
            <a:r>
              <a:rPr lang="en-US" sz="1100" b="1">
                <a:solidFill>
                  <a:schemeClr val="tx2"/>
                </a:solidFill>
              </a:rPr>
              <a:t>F22</a:t>
            </a:r>
            <a:r>
              <a:rPr lang="en-US" sz="1100">
                <a:solidFill>
                  <a:schemeClr val="tx2"/>
                </a:solidFill>
              </a:rPr>
              <a:t>, press the </a:t>
            </a:r>
            <a:r>
              <a:rPr lang="en-US" sz="1100" b="1">
                <a:solidFill>
                  <a:schemeClr val="tx2"/>
                </a:solidFill>
              </a:rPr>
              <a:t>Tab</a:t>
            </a:r>
            <a:r>
              <a:rPr lang="en-US" sz="1100">
                <a:solidFill>
                  <a:schemeClr val="tx2"/>
                </a:solidFill>
              </a:rPr>
              <a:t> key.</a:t>
            </a:r>
          </a:p>
        </xdr:txBody>
      </xdr:sp>
      <xdr:sp macro="" textlink="">
        <xdr:nvSpPr>
          <xdr:cNvPr id="18" name="Arrow" descr="&quot;&quot;" title="Artwork: Right arrow">
            <a:extLst>
              <a:ext uri="{FF2B5EF4-FFF2-40B4-BE49-F238E27FC236}">
                <a16:creationId xmlns:a16="http://schemas.microsoft.com/office/drawing/2014/main" id="{00000000-0008-0000-0000-000012000000}"/>
              </a:ext>
            </a:extLst>
          </xdr:cNvPr>
          <xdr:cNvSpPr>
            <a:spLocks/>
          </xdr:cNvSpPr>
        </xdr:nvSpPr>
        <xdr:spPr bwMode="auto">
          <a:xfrm flipH="1">
            <a:off x="12477750" y="4362451"/>
            <a:ext cx="228600" cy="301625"/>
          </a:xfrm>
          <a:custGeom>
            <a:avLst/>
            <a:gdLst>
              <a:gd name="T0" fmla="*/ 0 w 2240"/>
              <a:gd name="T1" fmla="*/ 0 h 3315"/>
              <a:gd name="T2" fmla="*/ 2240 w 2240"/>
              <a:gd name="T3" fmla="*/ 1646 h 3315"/>
              <a:gd name="T4" fmla="*/ 0 w 2240"/>
              <a:gd name="T5" fmla="*/ 3315 h 3315"/>
              <a:gd name="T6" fmla="*/ 0 w 2240"/>
              <a:gd name="T7" fmla="*/ 0 h 3315"/>
            </a:gdLst>
            <a:ahLst/>
            <a:cxnLst>
              <a:cxn ang="0">
                <a:pos x="T0" y="T1"/>
              </a:cxn>
              <a:cxn ang="0">
                <a:pos x="T2" y="T3"/>
              </a:cxn>
              <a:cxn ang="0">
                <a:pos x="T4" y="T5"/>
              </a:cxn>
              <a:cxn ang="0">
                <a:pos x="T6" y="T7"/>
              </a:cxn>
            </a:cxnLst>
            <a:rect l="0" t="0" r="r" b="b"/>
            <a:pathLst>
              <a:path w="2240" h="3315">
                <a:moveTo>
                  <a:pt x="0" y="0"/>
                </a:moveTo>
                <a:lnTo>
                  <a:pt x="2240" y="1646"/>
                </a:lnTo>
                <a:lnTo>
                  <a:pt x="0" y="3315"/>
                </a:lnTo>
                <a:lnTo>
                  <a:pt x="0" y="0"/>
                </a:lnTo>
                <a:close/>
              </a:path>
            </a:pathLst>
          </a:custGeom>
          <a:solidFill>
            <a:schemeClr val="tx2">
              <a:lumMod val="40000"/>
              <a:lumOff val="60000"/>
            </a:schemeClr>
          </a:solidFill>
          <a:ln w="0">
            <a:noFill/>
            <a:prstDash val="solid"/>
            <a:round/>
            <a:headEnd/>
            <a:tailEnd/>
          </a:ln>
        </xdr:spPr>
      </xdr:sp>
    </xdr:grpSp>
    <xdr:clientData fPrintsWithSheet="0"/>
  </xdr:twoCellAnchor>
  <xdr:oneCellAnchor>
    <xdr:from>
      <xdr:col>5</xdr:col>
      <xdr:colOff>821276</xdr:colOff>
      <xdr:row>9</xdr:row>
      <xdr:rowOff>46568</xdr:rowOff>
    </xdr:from>
    <xdr:ext cx="116207" cy="183346"/>
    <xdr:sp macro="" textlink="">
      <xdr:nvSpPr>
        <xdr:cNvPr id="22" name="Arrow" descr="&quot;&quot;" title="Artwork: Right Arrow">
          <a:extLst>
            <a:ext uri="{FF2B5EF4-FFF2-40B4-BE49-F238E27FC236}">
              <a16:creationId xmlns:a16="http://schemas.microsoft.com/office/drawing/2014/main" id="{00000000-0008-0000-0000-000016000000}"/>
            </a:ext>
          </a:extLst>
        </xdr:cNvPr>
        <xdr:cNvSpPr>
          <a:spLocks noChangeAspect="1"/>
        </xdr:cNvSpPr>
      </xdr:nvSpPr>
      <xdr:spPr bwMode="auto">
        <a:xfrm>
          <a:off x="4307426" y="2303993"/>
          <a:ext cx="116207" cy="183346"/>
        </a:xfrm>
        <a:custGeom>
          <a:avLst/>
          <a:gdLst>
            <a:gd name="T0" fmla="*/ 0 w 2240"/>
            <a:gd name="T1" fmla="*/ 0 h 3315"/>
            <a:gd name="T2" fmla="*/ 2240 w 2240"/>
            <a:gd name="T3" fmla="*/ 1646 h 3315"/>
            <a:gd name="T4" fmla="*/ 0 w 2240"/>
            <a:gd name="T5" fmla="*/ 3315 h 3315"/>
            <a:gd name="T6" fmla="*/ 0 w 2240"/>
            <a:gd name="T7" fmla="*/ 0 h 3315"/>
          </a:gdLst>
          <a:ahLst/>
          <a:cxnLst>
            <a:cxn ang="0">
              <a:pos x="T0" y="T1"/>
            </a:cxn>
            <a:cxn ang="0">
              <a:pos x="T2" y="T3"/>
            </a:cxn>
            <a:cxn ang="0">
              <a:pos x="T4" y="T5"/>
            </a:cxn>
            <a:cxn ang="0">
              <a:pos x="T6" y="T7"/>
            </a:cxn>
          </a:cxnLst>
          <a:rect l="0" t="0" r="r" b="b"/>
          <a:pathLst>
            <a:path w="2240" h="3315">
              <a:moveTo>
                <a:pt x="0" y="0"/>
              </a:moveTo>
              <a:lnTo>
                <a:pt x="2240" y="1646"/>
              </a:lnTo>
              <a:lnTo>
                <a:pt x="0" y="3315"/>
              </a:lnTo>
              <a:lnTo>
                <a:pt x="0" y="0"/>
              </a:lnTo>
              <a:close/>
            </a:path>
          </a:pathLst>
        </a:custGeom>
        <a:solidFill>
          <a:schemeClr val="tx2">
            <a:lumMod val="40000"/>
            <a:lumOff val="60000"/>
          </a:schemeClr>
        </a:solidFill>
        <a:ln w="0">
          <a:noFill/>
          <a:prstDash val="solid"/>
          <a:round/>
          <a:headEnd/>
          <a:tailEnd/>
        </a:ln>
      </xdr:spPr>
    </xdr:sp>
    <xdr:clientData/>
  </xdr:oneCellAnchor>
  <xdr:twoCellAnchor>
    <xdr:from>
      <xdr:col>6</xdr:col>
      <xdr:colOff>38100</xdr:colOff>
      <xdr:row>12</xdr:row>
      <xdr:rowOff>257176</xdr:rowOff>
    </xdr:from>
    <xdr:to>
      <xdr:col>8</xdr:col>
      <xdr:colOff>114300</xdr:colOff>
      <xdr:row>17</xdr:row>
      <xdr:rowOff>66675</xdr:rowOff>
    </xdr:to>
    <xdr:grpSp>
      <xdr:nvGrpSpPr>
        <xdr:cNvPr id="30" name="Data Entry Tip" descr="Need more rows? In the last cell of the table, such as M16, press the Tab key." title="Data Entry Tip">
          <a:extLst>
            <a:ext uri="{FF2B5EF4-FFF2-40B4-BE49-F238E27FC236}">
              <a16:creationId xmlns:a16="http://schemas.microsoft.com/office/drawing/2014/main" id="{00000000-0008-0000-0000-00001E000000}"/>
            </a:ext>
          </a:extLst>
        </xdr:cNvPr>
        <xdr:cNvGrpSpPr/>
      </xdr:nvGrpSpPr>
      <xdr:grpSpPr>
        <a:xfrm>
          <a:off x="4655820" y="3579496"/>
          <a:ext cx="2034540" cy="1310639"/>
          <a:chOff x="12477750" y="4105276"/>
          <a:chExt cx="1571625" cy="819149"/>
        </a:xfrm>
      </xdr:grpSpPr>
      <xdr:sp macro="" textlink="">
        <xdr:nvSpPr>
          <xdr:cNvPr id="31" name="Rectangle 30">
            <a:extLst>
              <a:ext uri="{FF2B5EF4-FFF2-40B4-BE49-F238E27FC236}">
                <a16:creationId xmlns:a16="http://schemas.microsoft.com/office/drawing/2014/main" id="{00000000-0008-0000-0000-00001F000000}"/>
              </a:ext>
            </a:extLst>
          </xdr:cNvPr>
          <xdr:cNvSpPr/>
        </xdr:nvSpPr>
        <xdr:spPr>
          <a:xfrm>
            <a:off x="12706350" y="4105276"/>
            <a:ext cx="1343025" cy="819149"/>
          </a:xfrm>
          <a:prstGeom prst="rect">
            <a:avLst/>
          </a:prstGeom>
          <a:solidFill>
            <a:schemeClr val="tx2">
              <a:lumMod val="40000"/>
              <a:lumOff val="60000"/>
            </a:schemeClr>
          </a:solidFill>
          <a:ln w="0">
            <a:noFill/>
            <a:prstDash val="solid"/>
            <a:round/>
            <a:headEnd/>
            <a:tailEnd/>
          </a:ln>
        </xdr:spPr>
        <xdr:txBody>
          <a:bodyPr vertOverflow="clip" horzOverflow="clip" lIns="182880" rtlCol="0" anchor="ctr"/>
          <a:lstStyle/>
          <a:p>
            <a:pPr algn="l"/>
            <a:r>
              <a:rPr lang="en-US" sz="1100">
                <a:solidFill>
                  <a:schemeClr val="tx2"/>
                </a:solidFill>
              </a:rPr>
              <a:t>Enter input about your workloads</a:t>
            </a:r>
            <a:r>
              <a:rPr lang="en-US" sz="1100" baseline="0">
                <a:solidFill>
                  <a:schemeClr val="tx2"/>
                </a:solidFill>
              </a:rPr>
              <a:t> here. </a:t>
            </a:r>
          </a:p>
          <a:p>
            <a:pPr algn="l"/>
            <a:endParaRPr lang="en-US" sz="1100" baseline="0">
              <a:solidFill>
                <a:schemeClr val="tx2"/>
              </a:solidFill>
            </a:endParaRPr>
          </a:p>
          <a:p>
            <a:pPr algn="l"/>
            <a:r>
              <a:rPr lang="en-US" sz="1100" baseline="0">
                <a:solidFill>
                  <a:schemeClr val="tx2"/>
                </a:solidFill>
              </a:rPr>
              <a:t>Use what you need, and leave the rest of the rows blank.</a:t>
            </a:r>
            <a:endParaRPr lang="en-US" sz="1100">
              <a:solidFill>
                <a:schemeClr val="tx2"/>
              </a:solidFill>
            </a:endParaRPr>
          </a:p>
        </xdr:txBody>
      </xdr:sp>
      <xdr:sp macro="" textlink="">
        <xdr:nvSpPr>
          <xdr:cNvPr id="36" name="Arrow" descr="&quot;&quot;" title="Artwork: Right arrow">
            <a:extLst>
              <a:ext uri="{FF2B5EF4-FFF2-40B4-BE49-F238E27FC236}">
                <a16:creationId xmlns:a16="http://schemas.microsoft.com/office/drawing/2014/main" id="{00000000-0008-0000-0000-000024000000}"/>
              </a:ext>
            </a:extLst>
          </xdr:cNvPr>
          <xdr:cNvSpPr>
            <a:spLocks/>
          </xdr:cNvSpPr>
        </xdr:nvSpPr>
        <xdr:spPr bwMode="auto">
          <a:xfrm flipH="1">
            <a:off x="12477750" y="4362451"/>
            <a:ext cx="228600" cy="301625"/>
          </a:xfrm>
          <a:custGeom>
            <a:avLst/>
            <a:gdLst>
              <a:gd name="T0" fmla="*/ 0 w 2240"/>
              <a:gd name="T1" fmla="*/ 0 h 3315"/>
              <a:gd name="T2" fmla="*/ 2240 w 2240"/>
              <a:gd name="T3" fmla="*/ 1646 h 3315"/>
              <a:gd name="T4" fmla="*/ 0 w 2240"/>
              <a:gd name="T5" fmla="*/ 3315 h 3315"/>
              <a:gd name="T6" fmla="*/ 0 w 2240"/>
              <a:gd name="T7" fmla="*/ 0 h 3315"/>
            </a:gdLst>
            <a:ahLst/>
            <a:cxnLst>
              <a:cxn ang="0">
                <a:pos x="T0" y="T1"/>
              </a:cxn>
              <a:cxn ang="0">
                <a:pos x="T2" y="T3"/>
              </a:cxn>
              <a:cxn ang="0">
                <a:pos x="T4" y="T5"/>
              </a:cxn>
              <a:cxn ang="0">
                <a:pos x="T6" y="T7"/>
              </a:cxn>
            </a:cxnLst>
            <a:rect l="0" t="0" r="r" b="b"/>
            <a:pathLst>
              <a:path w="2240" h="3315">
                <a:moveTo>
                  <a:pt x="0" y="0"/>
                </a:moveTo>
                <a:lnTo>
                  <a:pt x="2240" y="1646"/>
                </a:lnTo>
                <a:lnTo>
                  <a:pt x="0" y="3315"/>
                </a:lnTo>
                <a:lnTo>
                  <a:pt x="0" y="0"/>
                </a:lnTo>
                <a:close/>
              </a:path>
            </a:pathLst>
          </a:custGeom>
          <a:solidFill>
            <a:schemeClr val="tx2">
              <a:lumMod val="40000"/>
              <a:lumOff val="60000"/>
            </a:schemeClr>
          </a:solidFill>
          <a:ln w="0">
            <a:noFill/>
            <a:prstDash val="solid"/>
            <a:round/>
            <a:headEnd/>
            <a:tailEnd/>
          </a:ln>
        </xdr:spPr>
      </xdr:sp>
    </xdr:grpSp>
    <xdr:clientData fPrintsWithSheet="0"/>
  </xdr:twoCellAnchor>
  <xdr:twoCellAnchor>
    <xdr:from>
      <xdr:col>11</xdr:col>
      <xdr:colOff>695325</xdr:colOff>
      <xdr:row>15</xdr:row>
      <xdr:rowOff>219076</xdr:rowOff>
    </xdr:from>
    <xdr:to>
      <xdr:col>13</xdr:col>
      <xdr:colOff>5353</xdr:colOff>
      <xdr:row>17</xdr:row>
      <xdr:rowOff>102872</xdr:rowOff>
    </xdr:to>
    <xdr:sp macro="" textlink="M17">
      <xdr:nvSpPr>
        <xdr:cNvPr id="46" name="Amount" descr="&quot;&quot;" title="Loan payback total frame (artwork)">
          <a:extLst>
            <a:ext uri="{FF2B5EF4-FFF2-40B4-BE49-F238E27FC236}">
              <a16:creationId xmlns:a16="http://schemas.microsoft.com/office/drawing/2014/main" id="{00000000-0008-0000-0000-00002E000000}"/>
            </a:ext>
          </a:extLst>
        </xdr:cNvPr>
        <xdr:cNvSpPr txBox="1"/>
      </xdr:nvSpPr>
      <xdr:spPr>
        <a:xfrm>
          <a:off x="9972675" y="4086226"/>
          <a:ext cx="1672228" cy="398146"/>
        </a:xfrm>
        <a:prstGeom prst="rect">
          <a:avLst/>
        </a:prstGeom>
        <a:noFill/>
        <a:ln w="2857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8DE631C-154A-42C5-9431-55136C1B02C1}" type="TxLink">
            <a:rPr lang="en-US" sz="1600" b="1" i="0" u="none" strike="noStrike">
              <a:solidFill>
                <a:schemeClr val="accent2"/>
              </a:solidFill>
              <a:latin typeface="Calibri"/>
              <a:cs typeface="Calibri"/>
            </a:rPr>
            <a:pPr algn="ctr"/>
            <a:t>500</a:t>
          </a:fld>
          <a:endParaRPr lang="en-US" sz="1600" b="1">
            <a:solidFill>
              <a:schemeClr val="accent2"/>
            </a:solidFill>
          </a:endParaRPr>
        </a:p>
      </xdr:txBody>
    </xdr:sp>
    <xdr:clientData/>
  </xdr:twoCellAnchor>
  <xdr:oneCellAnchor>
    <xdr:from>
      <xdr:col>11</xdr:col>
      <xdr:colOff>200025</xdr:colOff>
      <xdr:row>15</xdr:row>
      <xdr:rowOff>451912</xdr:rowOff>
    </xdr:from>
    <xdr:ext cx="228600" cy="301625"/>
    <xdr:sp macro="" textlink="">
      <xdr:nvSpPr>
        <xdr:cNvPr id="47" name="Arrow" descr="&quot;&quot;" title="Artwork: Right arrow">
          <a:extLst>
            <a:ext uri="{FF2B5EF4-FFF2-40B4-BE49-F238E27FC236}">
              <a16:creationId xmlns:a16="http://schemas.microsoft.com/office/drawing/2014/main" id="{00000000-0008-0000-0000-00002F000000}"/>
            </a:ext>
          </a:extLst>
        </xdr:cNvPr>
        <xdr:cNvSpPr>
          <a:spLocks/>
        </xdr:cNvSpPr>
      </xdr:nvSpPr>
      <xdr:spPr bwMode="auto">
        <a:xfrm>
          <a:off x="9477375" y="3604687"/>
          <a:ext cx="228600" cy="301625"/>
        </a:xfrm>
        <a:custGeom>
          <a:avLst/>
          <a:gdLst>
            <a:gd name="T0" fmla="*/ 0 w 2240"/>
            <a:gd name="T1" fmla="*/ 0 h 3315"/>
            <a:gd name="T2" fmla="*/ 2240 w 2240"/>
            <a:gd name="T3" fmla="*/ 1646 h 3315"/>
            <a:gd name="T4" fmla="*/ 0 w 2240"/>
            <a:gd name="T5" fmla="*/ 3315 h 3315"/>
            <a:gd name="T6" fmla="*/ 0 w 2240"/>
            <a:gd name="T7" fmla="*/ 0 h 3315"/>
          </a:gdLst>
          <a:ahLst/>
          <a:cxnLst>
            <a:cxn ang="0">
              <a:pos x="T0" y="T1"/>
            </a:cxn>
            <a:cxn ang="0">
              <a:pos x="T2" y="T3"/>
            </a:cxn>
            <a:cxn ang="0">
              <a:pos x="T4" y="T5"/>
            </a:cxn>
            <a:cxn ang="0">
              <a:pos x="T6" y="T7"/>
            </a:cxn>
          </a:cxnLst>
          <a:rect l="0" t="0" r="r" b="b"/>
          <a:pathLst>
            <a:path w="2240" h="3315">
              <a:moveTo>
                <a:pt x="0" y="0"/>
              </a:moveTo>
              <a:lnTo>
                <a:pt x="2240" y="1646"/>
              </a:lnTo>
              <a:lnTo>
                <a:pt x="0" y="3315"/>
              </a:lnTo>
              <a:lnTo>
                <a:pt x="0" y="0"/>
              </a:lnTo>
              <a:close/>
            </a:path>
          </a:pathLst>
        </a:custGeom>
        <a:solidFill>
          <a:schemeClr val="tx2">
            <a:lumMod val="40000"/>
            <a:lumOff val="60000"/>
          </a:schemeClr>
        </a:solidFill>
        <a:ln w="0">
          <a:noFill/>
          <a:prstDash val="solid"/>
          <a:round/>
          <a:headEnd/>
          <a:tailEnd/>
        </a:ln>
      </xdr:spPr>
    </xdr:sp>
    <xdr:clientData/>
  </xdr:oneCellAnchor>
  <xdr:twoCellAnchor editAs="oneCell">
    <xdr:from>
      <xdr:col>11</xdr:col>
      <xdr:colOff>180975</xdr:colOff>
      <xdr:row>12</xdr:row>
      <xdr:rowOff>4237</xdr:rowOff>
    </xdr:from>
    <xdr:to>
      <xdr:col>11</xdr:col>
      <xdr:colOff>410527</xdr:colOff>
      <xdr:row>13</xdr:row>
      <xdr:rowOff>9634</xdr:rowOff>
    </xdr:to>
    <xdr:sp macro="" textlink="">
      <xdr:nvSpPr>
        <xdr:cNvPr id="24" name="Arrow" descr="&quot;&quot;" title="Artwork: Right arrow">
          <a:extLst>
            <a:ext uri="{FF2B5EF4-FFF2-40B4-BE49-F238E27FC236}">
              <a16:creationId xmlns:a16="http://schemas.microsoft.com/office/drawing/2014/main" id="{00000000-0008-0000-0000-000018000000}"/>
            </a:ext>
          </a:extLst>
        </xdr:cNvPr>
        <xdr:cNvSpPr>
          <a:spLocks/>
        </xdr:cNvSpPr>
      </xdr:nvSpPr>
      <xdr:spPr bwMode="auto">
        <a:xfrm>
          <a:off x="9458325" y="2861737"/>
          <a:ext cx="228600" cy="301625"/>
        </a:xfrm>
        <a:custGeom>
          <a:avLst/>
          <a:gdLst>
            <a:gd name="T0" fmla="*/ 0 w 2240"/>
            <a:gd name="T1" fmla="*/ 0 h 3315"/>
            <a:gd name="T2" fmla="*/ 2240 w 2240"/>
            <a:gd name="T3" fmla="*/ 1646 h 3315"/>
            <a:gd name="T4" fmla="*/ 0 w 2240"/>
            <a:gd name="T5" fmla="*/ 3315 h 3315"/>
            <a:gd name="T6" fmla="*/ 0 w 2240"/>
            <a:gd name="T7" fmla="*/ 0 h 3315"/>
          </a:gdLst>
          <a:ahLst/>
          <a:cxnLst>
            <a:cxn ang="0">
              <a:pos x="T0" y="T1"/>
            </a:cxn>
            <a:cxn ang="0">
              <a:pos x="T2" y="T3"/>
            </a:cxn>
            <a:cxn ang="0">
              <a:pos x="T4" y="T5"/>
            </a:cxn>
            <a:cxn ang="0">
              <a:pos x="T6" y="T7"/>
            </a:cxn>
          </a:cxnLst>
          <a:rect l="0" t="0" r="r" b="b"/>
          <a:pathLst>
            <a:path w="2240" h="3315">
              <a:moveTo>
                <a:pt x="0" y="0"/>
              </a:moveTo>
              <a:lnTo>
                <a:pt x="2240" y="1646"/>
              </a:lnTo>
              <a:lnTo>
                <a:pt x="0" y="3315"/>
              </a:lnTo>
              <a:lnTo>
                <a:pt x="0" y="0"/>
              </a:lnTo>
              <a:close/>
            </a:path>
          </a:pathLst>
        </a:custGeom>
        <a:solidFill>
          <a:schemeClr val="accent1">
            <a:lumMod val="75000"/>
          </a:schemeClr>
        </a:solidFill>
        <a:ln w="0">
          <a:noFill/>
          <a:prstDash val="solid"/>
          <a:round/>
          <a:headEnd/>
          <a:tailEnd/>
        </a:ln>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zureVMTable" displayName="AzureVMTable" ref="C14:F25" totalsRowCount="1" headerRowDxfId="23" dataDxfId="22" totalsRowDxfId="21">
  <tableColumns count="4">
    <tableColumn id="1" xr3:uid="{00000000-0010-0000-0000-000001000000}" name="Machine Name" totalsRowFunction="count" dataDxfId="7" totalsRowDxfId="6"/>
    <tableColumn id="3" xr3:uid="{00000000-0010-0000-0000-000003000000}" name="Size of protected data (GB)" totalsRowFunction="sum" dataDxfId="5" totalsRowDxfId="4"/>
    <tableColumn id="6" xr3:uid="{00000000-0010-0000-0000-000006000000}" name="Workload type" dataDxfId="3" totalsRowDxfId="2"/>
    <tableColumn id="7" xr3:uid="{00000000-0010-0000-0000-000007000000}" name="Daily Churn %" totalsRowFunction="custom" dataDxfId="1" totalsRowDxfId="0" dataCellStyle="Percent">
      <calculatedColumnFormula>IFERROR(VLOOKUP(AzureVMTable[[#This Row],[Workload type]],Table3[],2),)</calculatedColumnFormula>
      <totalsRowFormula>SUMPRODUCT(AzureVMTable[Daily Churn %],AzureVMTable[Size of protected data (GB)])</totalsRowFormula>
    </tableColumn>
  </tableColumns>
  <tableStyleInfo name="TableStyleLight3" showFirstColumn="0" showLastColumn="0" showRowStripes="0" showColumnStripes="0"/>
  <extLst>
    <ext xmlns:x14="http://schemas.microsoft.com/office/spreadsheetml/2009/9/main" uri="{504A1905-F514-4f6f-8877-14C23A59335A}">
      <x14:table altText="Loan Details" altTextSummary="Summary of loan information for each loan: General Loan Details, such as Loan No, Lender, Loan Amount, and Annual Interest rate, Loan Payback Data, such as Beginning Date, Length of Loan in Years, and Payment Details, such as Current Payment, Total Interest, Scheduled Payment, and Annual Payment. "/>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J39:N55" totalsRowShown="0" headerRowDxfId="20" dataDxfId="19" tableBorderDxfId="18">
  <autoFilter ref="J39:N55" xr:uid="{00000000-0009-0000-0100-000002000000}"/>
  <tableColumns count="5">
    <tableColumn id="1" xr3:uid="{00000000-0010-0000-0100-000001000000}" name="#Disks" dataDxfId="17"/>
    <tableColumn id="4" xr3:uid="{00000000-0010-0000-0100-000004000000}" name="Storage" dataDxfId="16">
      <calculatedColumnFormula>PerDiskStorage*Table2[[#This Row],['#Disks]]</calculatedColumnFormula>
    </tableColumn>
    <tableColumn id="3" xr3:uid="{00000000-0010-0000-0100-000003000000}" name="IOPS" dataDxfId="15">
      <calculatedColumnFormula>Table2[[#This Row],['#Disks]]*PerDiskIOPS</calculatedColumnFormula>
    </tableColumn>
    <tableColumn id="2" xr3:uid="{00000000-0010-0000-0100-000002000000}" name="VM size" dataDxfId="14"/>
    <tableColumn id="6" xr3:uid="{00000000-0010-0000-0100-000006000000}" name="Max Disks" dataDxfId="13"/>
  </tableColumns>
  <tableStyleInfo name="TableStyleLight3"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G39:H42" totalsRowShown="0" headerRowDxfId="12" dataDxfId="11" tableBorderDxfId="10">
  <autoFilter ref="G39:H42" xr:uid="{00000000-0009-0000-0100-000003000000}"/>
  <tableColumns count="2">
    <tableColumn id="1" xr3:uid="{00000000-0010-0000-0200-000001000000}" name="Workload" dataDxfId="9"/>
    <tableColumn id="2" xr3:uid="{00000000-0010-0000-0200-000002000000}" name="Avg. Churn" dataDxfId="8"/>
  </tableColumns>
  <tableStyleInfo name="TableStyleLight3" showFirstColumn="0" showLastColumn="0" showRowStripes="0" showColumnStripes="0"/>
</table>
</file>

<file path=xl/theme/theme1.xml><?xml version="1.0" encoding="utf-8"?>
<a:theme xmlns:a="http://schemas.openxmlformats.org/drawingml/2006/main" name="college_theme_calc">
  <a:themeElements>
    <a:clrScheme name="College Loan Calculator">
      <a:dk1>
        <a:sysClr val="windowText" lastClr="000000"/>
      </a:dk1>
      <a:lt1>
        <a:sysClr val="window" lastClr="FFFFFF"/>
      </a:lt1>
      <a:dk2>
        <a:srgbClr val="55554D"/>
      </a:dk2>
      <a:lt2>
        <a:srgbClr val="EEECE1"/>
      </a:lt2>
      <a:accent1>
        <a:srgbClr val="FFAF44"/>
      </a:accent1>
      <a:accent2>
        <a:srgbClr val="24A3DD"/>
      </a:accent2>
      <a:accent3>
        <a:srgbClr val="E86F52"/>
      </a:accent3>
      <a:accent4>
        <a:srgbClr val="8064A2"/>
      </a:accent4>
      <a:accent5>
        <a:srgbClr val="9BBB59"/>
      </a:accent5>
      <a:accent6>
        <a:srgbClr val="4F81BD"/>
      </a:accent6>
      <a:hlink>
        <a:srgbClr val="23A3DD"/>
      </a:hlink>
      <a:folHlink>
        <a:srgbClr val="919191"/>
      </a:folHlink>
    </a:clrScheme>
    <a:fontScheme name="College Loan Calculator">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autoPageBreaks="0" fitToPage="1"/>
  </sheetPr>
  <dimension ref="A1:N64"/>
  <sheetViews>
    <sheetView showGridLines="0" tabSelected="1" zoomScaleNormal="100" workbookViewId="0">
      <selection activeCell="D15" sqref="D15"/>
    </sheetView>
  </sheetViews>
  <sheetFormatPr defaultColWidth="9.21875" defaultRowHeight="20.25" customHeight="1" x14ac:dyDescent="0.3"/>
  <cols>
    <col min="1" max="2" width="2.21875" style="2" customWidth="1"/>
    <col min="3" max="3" width="16.21875" style="2" customWidth="1"/>
    <col min="4" max="4" width="16" style="2" customWidth="1"/>
    <col min="5" max="5" width="16.21875" style="2" customWidth="1"/>
    <col min="6" max="6" width="14.44140625" style="2" customWidth="1"/>
    <col min="7" max="7" width="15.77734375" style="2" customWidth="1"/>
    <col min="8" max="8" width="12.77734375" style="2" customWidth="1"/>
    <col min="9" max="9" width="15.109375" style="2" customWidth="1"/>
    <col min="10" max="10" width="17" style="2" customWidth="1"/>
    <col min="11" max="11" width="14.44140625" style="2" customWidth="1"/>
    <col min="12" max="12" width="9.77734375" style="2" customWidth="1"/>
    <col min="13" max="13" width="23.21875" style="2" customWidth="1"/>
    <col min="14" max="14" width="9.77734375" style="2" customWidth="1"/>
    <col min="15" max="15" width="8.44140625" style="2" customWidth="1"/>
    <col min="16" max="16384" width="9.21875" style="2"/>
  </cols>
  <sheetData>
    <row r="1" spans="1:14" ht="20.25" customHeight="1" x14ac:dyDescent="0.3">
      <c r="C1" s="46" t="s">
        <v>35</v>
      </c>
      <c r="D1" s="46"/>
      <c r="E1" s="46"/>
      <c r="F1" s="46"/>
      <c r="G1" s="46"/>
      <c r="H1" s="46"/>
      <c r="I1" s="46"/>
      <c r="J1" s="46"/>
      <c r="K1" s="46"/>
      <c r="L1" s="46"/>
      <c r="M1" s="46"/>
    </row>
    <row r="2" spans="1:14" ht="20.25" customHeight="1" x14ac:dyDescent="0.3">
      <c r="C2" s="46"/>
      <c r="D2" s="46"/>
      <c r="E2" s="46"/>
      <c r="F2" s="46"/>
      <c r="G2" s="46"/>
      <c r="H2" s="46"/>
      <c r="I2" s="46"/>
      <c r="J2" s="46"/>
      <c r="K2" s="46"/>
      <c r="L2" s="46"/>
      <c r="M2" s="46"/>
    </row>
    <row r="3" spans="1:14" ht="20.25" customHeight="1" x14ac:dyDescent="0.3">
      <c r="A3" s="15"/>
    </row>
    <row r="4" spans="1:14" ht="39.75" customHeight="1" x14ac:dyDescent="0.3">
      <c r="B4" s="51" t="s">
        <v>36</v>
      </c>
      <c r="C4" s="51"/>
      <c r="D4" s="51"/>
      <c r="G4" s="49" t="str">
        <f>VLOOKUP(M15,Table2[#All],4)</f>
        <v>A0</v>
      </c>
      <c r="H4" s="49"/>
      <c r="I4" s="49"/>
      <c r="J4" s="3"/>
      <c r="L4" s="50">
        <f>(AzureVMTable[[#Totals],[Size of protected data (GB)]]+AzureVMTable[[#Totals],[Daily Churn %]]*RETENTION)*110%</f>
        <v>640.20000000000005</v>
      </c>
      <c r="M4" s="50"/>
    </row>
    <row r="5" spans="1:14" ht="39.75" customHeight="1" x14ac:dyDescent="0.3">
      <c r="B5" s="51"/>
      <c r="C5" s="51"/>
      <c r="D5" s="51"/>
      <c r="G5" s="49"/>
      <c r="H5" s="49"/>
      <c r="I5" s="49"/>
      <c r="J5" s="3"/>
      <c r="L5" s="50"/>
      <c r="M5" s="50"/>
    </row>
    <row r="6" spans="1:14" ht="20.25" customHeight="1" x14ac:dyDescent="0.3">
      <c r="B6" s="8"/>
      <c r="C6" s="8"/>
      <c r="D6" s="8"/>
      <c r="E6" s="8"/>
      <c r="F6" s="8"/>
      <c r="G6" s="8"/>
      <c r="H6" s="8"/>
      <c r="I6" s="8"/>
      <c r="J6" s="8"/>
      <c r="K6" s="8"/>
      <c r="L6" s="8"/>
      <c r="M6" s="8"/>
    </row>
    <row r="7" spans="1:14" ht="25.5" customHeight="1" x14ac:dyDescent="0.3">
      <c r="B7" s="35" t="s">
        <v>22</v>
      </c>
      <c r="C7" s="7"/>
      <c r="D7" s="7"/>
      <c r="E7" s="7"/>
      <c r="F7" s="7"/>
      <c r="G7" s="7"/>
      <c r="H7" s="7"/>
      <c r="I7" s="7"/>
      <c r="J7" s="7"/>
      <c r="K7" s="7"/>
      <c r="L7" s="7"/>
      <c r="M7" s="7"/>
      <c r="N7" s="7"/>
    </row>
    <row r="8" spans="1:14" ht="12" customHeight="1" x14ac:dyDescent="0.3"/>
    <row r="9" spans="1:14" ht="20.25" customHeight="1" x14ac:dyDescent="0.35">
      <c r="C9" s="32" t="s">
        <v>20</v>
      </c>
      <c r="G9" s="34">
        <f>AzureVMTable[[#Totals],[Size of protected data (GB)]]*1024*1024/(M17*64)/3600</f>
        <v>3.6408888888888891</v>
      </c>
      <c r="I9" s="18" t="s">
        <v>32</v>
      </c>
      <c r="J9" s="19"/>
      <c r="K9" s="19"/>
      <c r="L9" s="19"/>
      <c r="M9" s="20">
        <v>500</v>
      </c>
      <c r="N9" s="21"/>
    </row>
    <row r="10" spans="1:14" ht="20.25" customHeight="1" x14ac:dyDescent="0.35">
      <c r="C10" s="33" t="s">
        <v>21</v>
      </c>
      <c r="D10" s="4"/>
      <c r="G10" s="34">
        <f>AzureVMTable[[#Totals],[Daily Churn %]]*1024*1024/(M17*16)/3600</f>
        <v>0.94663111111111109</v>
      </c>
      <c r="I10" s="22" t="s">
        <v>33</v>
      </c>
      <c r="J10" s="19"/>
      <c r="K10" s="19"/>
      <c r="L10" s="19"/>
      <c r="M10" s="52">
        <v>1024</v>
      </c>
      <c r="N10" s="52"/>
    </row>
    <row r="11" spans="1:14" ht="6.75" customHeight="1" x14ac:dyDescent="0.3">
      <c r="B11" s="8"/>
      <c r="C11" s="8"/>
      <c r="D11" s="8"/>
      <c r="E11" s="9"/>
      <c r="F11" s="10"/>
      <c r="G11" s="8"/>
      <c r="H11" s="8"/>
      <c r="I11" s="8"/>
      <c r="J11" s="8"/>
      <c r="K11" s="8"/>
      <c r="L11" s="8"/>
      <c r="M11" s="8"/>
    </row>
    <row r="12" spans="1:14" ht="20.25" customHeight="1" x14ac:dyDescent="0.3">
      <c r="B12" s="12"/>
      <c r="C12" s="12"/>
      <c r="D12" s="12"/>
      <c r="E12" s="13"/>
      <c r="F12" s="14"/>
      <c r="G12" s="12"/>
      <c r="H12" s="12"/>
      <c r="I12" s="12"/>
      <c r="J12" s="12"/>
      <c r="K12" s="12"/>
      <c r="L12" s="12"/>
      <c r="M12" s="12"/>
    </row>
    <row r="13" spans="1:14" ht="23.25" customHeight="1" x14ac:dyDescent="0.3">
      <c r="C13" s="47" t="s">
        <v>11</v>
      </c>
      <c r="D13" s="47"/>
      <c r="E13" s="47"/>
      <c r="F13" s="48"/>
      <c r="G13"/>
      <c r="H13"/>
      <c r="I13"/>
      <c r="J13" s="5"/>
      <c r="K13" s="40" t="s">
        <v>24</v>
      </c>
      <c r="M13" s="41">
        <v>7</v>
      </c>
    </row>
    <row r="14" spans="1:14" ht="36" customHeight="1" x14ac:dyDescent="0.3">
      <c r="C14" s="36" t="s">
        <v>39</v>
      </c>
      <c r="D14" s="37" t="s">
        <v>10</v>
      </c>
      <c r="E14" s="38" t="s">
        <v>26</v>
      </c>
      <c r="F14" s="39" t="s">
        <v>25</v>
      </c>
    </row>
    <row r="15" spans="1:14" ht="20.25" customHeight="1" x14ac:dyDescent="0.3">
      <c r="C15" s="1" t="s">
        <v>0</v>
      </c>
      <c r="D15" s="1">
        <v>60</v>
      </c>
      <c r="E15" s="1" t="s">
        <v>29</v>
      </c>
      <c r="F15" s="43">
        <f>IFERROR(VLOOKUP(AzureVMTable[[#This Row],[Workload type]],Table3[],2),)</f>
        <v>0.1</v>
      </c>
      <c r="H15" s="5"/>
      <c r="I15" s="5"/>
      <c r="J15" s="5"/>
      <c r="K15" s="11" t="s">
        <v>23</v>
      </c>
      <c r="M15" s="25">
        <f>_xlfn.CEILING.MATH(L4/PerDiskStorage,1)</f>
        <v>1</v>
      </c>
    </row>
    <row r="16" spans="1:14" ht="20.25" customHeight="1" x14ac:dyDescent="0.3">
      <c r="C16" s="1" t="s">
        <v>1</v>
      </c>
      <c r="D16" s="1">
        <v>100</v>
      </c>
      <c r="E16" s="1" t="s">
        <v>29</v>
      </c>
      <c r="F16" s="43">
        <f>IFERROR(VLOOKUP(AzureVMTable[[#This Row],[Workload type]],Table3[],2),)</f>
        <v>0.1</v>
      </c>
    </row>
    <row r="17" spans="3:13" ht="20.25" customHeight="1" x14ac:dyDescent="0.3">
      <c r="C17" s="1" t="s">
        <v>2</v>
      </c>
      <c r="D17" s="1">
        <v>40</v>
      </c>
      <c r="E17" s="1" t="s">
        <v>31</v>
      </c>
      <c r="F17" s="43">
        <f>IFERROR(VLOOKUP(AzureVMTable[[#This Row],[Workload type]],Table3[],2),)</f>
        <v>0</v>
      </c>
      <c r="H17"/>
      <c r="I17" s="5"/>
      <c r="J17" s="5"/>
      <c r="K17" s="11" t="s">
        <v>34</v>
      </c>
      <c r="M17" s="25">
        <f>M15*PerDiskIOPS</f>
        <v>500</v>
      </c>
    </row>
    <row r="18" spans="3:13" ht="20.25" customHeight="1" x14ac:dyDescent="0.3">
      <c r="C18" s="1" t="s">
        <v>3</v>
      </c>
      <c r="D18" s="1">
        <v>100</v>
      </c>
      <c r="E18" s="1" t="s">
        <v>31</v>
      </c>
      <c r="F18" s="43">
        <f>IFERROR(VLOOKUP(AzureVMTable[[#This Row],[Workload type]],Table3[],2),)</f>
        <v>0</v>
      </c>
      <c r="H18"/>
    </row>
    <row r="19" spans="3:13" ht="20.25" customHeight="1" x14ac:dyDescent="0.3">
      <c r="C19" s="1" t="s">
        <v>4</v>
      </c>
      <c r="D19" s="1">
        <v>100</v>
      </c>
      <c r="E19" s="1" t="s">
        <v>30</v>
      </c>
      <c r="F19" s="43">
        <f>IFERROR(VLOOKUP(AzureVMTable[[#This Row],[Workload type]],Table3[],2),)</f>
        <v>0.1</v>
      </c>
      <c r="H19"/>
      <c r="I19" s="5"/>
      <c r="M19"/>
    </row>
    <row r="20" spans="3:13" ht="20.25" customHeight="1" x14ac:dyDescent="0.3">
      <c r="C20" s="1" t="s">
        <v>5</v>
      </c>
      <c r="D20" s="1"/>
      <c r="E20" s="1"/>
      <c r="F20" s="43"/>
      <c r="H20"/>
      <c r="I20"/>
      <c r="J20"/>
      <c r="K20"/>
      <c r="L20"/>
      <c r="M20"/>
    </row>
    <row r="21" spans="3:13" ht="20.25" customHeight="1" x14ac:dyDescent="0.3">
      <c r="C21" s="1" t="s">
        <v>6</v>
      </c>
      <c r="D21" s="1"/>
      <c r="E21" s="1"/>
      <c r="F21" s="43"/>
      <c r="H21"/>
      <c r="I21"/>
      <c r="J21"/>
      <c r="K21"/>
      <c r="L21"/>
      <c r="M21"/>
    </row>
    <row r="22" spans="3:13" ht="20.25" customHeight="1" x14ac:dyDescent="0.3">
      <c r="C22" s="1" t="s">
        <v>7</v>
      </c>
      <c r="D22" s="1"/>
      <c r="E22" s="1"/>
      <c r="F22" s="43"/>
    </row>
    <row r="23" spans="3:13" ht="20.25" customHeight="1" x14ac:dyDescent="0.45">
      <c r="C23" s="1" t="s">
        <v>8</v>
      </c>
      <c r="D23" s="1"/>
      <c r="E23" s="1"/>
      <c r="F23" s="43"/>
      <c r="H23" s="23"/>
    </row>
    <row r="24" spans="3:13" ht="20.25" customHeight="1" x14ac:dyDescent="0.45">
      <c r="C24" s="1" t="s">
        <v>9</v>
      </c>
      <c r="D24" s="1"/>
      <c r="E24" s="1"/>
      <c r="F24" s="43"/>
      <c r="H24" s="5"/>
      <c r="I24" s="5"/>
      <c r="J24" s="5"/>
      <c r="K24" s="24"/>
      <c r="M24" s="26"/>
    </row>
    <row r="25" spans="3:13" ht="20.25" customHeight="1" x14ac:dyDescent="0.3">
      <c r="C25" s="44">
        <f>SUBTOTAL(103,AzureVMTable[Machine Name])</f>
        <v>10</v>
      </c>
      <c r="D25" s="45">
        <f>SUBTOTAL(109,AzureVMTable[Size of protected data (GB)])</f>
        <v>400</v>
      </c>
      <c r="E25" s="17"/>
      <c r="F25" s="45">
        <f>SUMPRODUCT(AzureVMTable[Daily Churn %],AzureVMTable[Size of protected data (GB)])</f>
        <v>26</v>
      </c>
    </row>
    <row r="26" spans="3:13" ht="20.25" customHeight="1" x14ac:dyDescent="0.3">
      <c r="F26"/>
      <c r="G26" s="5"/>
    </row>
    <row r="28" spans="3:13" ht="20.25" customHeight="1" x14ac:dyDescent="0.3">
      <c r="C28" s="6"/>
      <c r="D28" s="6"/>
      <c r="F28" s="5"/>
      <c r="G28" s="5"/>
    </row>
    <row r="29" spans="3:13" ht="20.25" customHeight="1" x14ac:dyDescent="0.3">
      <c r="E29" s="5"/>
      <c r="F29" s="5"/>
      <c r="G29" s="5"/>
    </row>
    <row r="30" spans="3:13" ht="20.25" customHeight="1" x14ac:dyDescent="0.3">
      <c r="C30" s="6"/>
      <c r="D30" s="6"/>
      <c r="F30" s="5"/>
      <c r="G30" s="5"/>
    </row>
    <row r="39" spans="7:14" ht="20.25" customHeight="1" x14ac:dyDescent="0.3">
      <c r="G39" s="12" t="s">
        <v>27</v>
      </c>
      <c r="H39" s="12" t="s">
        <v>28</v>
      </c>
      <c r="J39" s="16" t="s">
        <v>12</v>
      </c>
      <c r="K39" s="16" t="s">
        <v>18</v>
      </c>
      <c r="L39" s="16" t="s">
        <v>17</v>
      </c>
      <c r="M39" s="16" t="s">
        <v>13</v>
      </c>
      <c r="N39" s="16" t="s">
        <v>19</v>
      </c>
    </row>
    <row r="40" spans="7:14" ht="20.25" customHeight="1" x14ac:dyDescent="0.3">
      <c r="G40" s="12" t="s">
        <v>29</v>
      </c>
      <c r="H40" s="42">
        <v>0.05</v>
      </c>
      <c r="J40" s="16">
        <v>1</v>
      </c>
      <c r="K40" s="27">
        <f>PerDiskStorage*Table2[[#This Row],['#Disks]]</f>
        <v>1024</v>
      </c>
      <c r="L40" s="16">
        <f>Table2[[#This Row],['#Disks]]*PerDiskIOPS</f>
        <v>500</v>
      </c>
      <c r="M40" s="16" t="s">
        <v>38</v>
      </c>
      <c r="N40" s="16">
        <v>1</v>
      </c>
    </row>
    <row r="41" spans="7:14" ht="20.25" customHeight="1" x14ac:dyDescent="0.3">
      <c r="G41" s="12" t="s">
        <v>30</v>
      </c>
      <c r="H41" s="42">
        <v>0.1</v>
      </c>
      <c r="J41" s="16">
        <v>2</v>
      </c>
      <c r="K41" s="27">
        <f>PerDiskStorage*Table2[[#This Row],['#Disks]]</f>
        <v>2048</v>
      </c>
      <c r="L41" s="16">
        <f>Table2[[#This Row],['#Disks]]*PerDiskIOPS</f>
        <v>1000</v>
      </c>
      <c r="M41" s="16" t="s">
        <v>37</v>
      </c>
      <c r="N41" s="16">
        <v>2</v>
      </c>
    </row>
    <row r="42" spans="7:14" ht="20.25" customHeight="1" x14ac:dyDescent="0.3">
      <c r="G42" s="12" t="s">
        <v>31</v>
      </c>
      <c r="H42" s="42">
        <v>0.1</v>
      </c>
      <c r="J42" s="16">
        <v>3</v>
      </c>
      <c r="K42" s="27">
        <f>PerDiskStorage*Table2[[#This Row],['#Disks]]</f>
        <v>3072</v>
      </c>
      <c r="L42" s="16">
        <f>Table2[[#This Row],['#Disks]]*PerDiskIOPS</f>
        <v>1500</v>
      </c>
      <c r="M42" s="16" t="s">
        <v>14</v>
      </c>
      <c r="N42" s="16">
        <v>4</v>
      </c>
    </row>
    <row r="43" spans="7:14" ht="20.25" customHeight="1" x14ac:dyDescent="0.3">
      <c r="G43" s="12"/>
      <c r="H43" s="12"/>
      <c r="J43" s="16">
        <v>4</v>
      </c>
      <c r="K43" s="27">
        <f>PerDiskStorage*Table2[[#This Row],['#Disks]]</f>
        <v>4096</v>
      </c>
      <c r="L43" s="16">
        <f>Table2[[#This Row],['#Disks]]*PerDiskIOPS</f>
        <v>2000</v>
      </c>
      <c r="M43" s="16" t="s">
        <v>14</v>
      </c>
      <c r="N43" s="16">
        <v>4</v>
      </c>
    </row>
    <row r="44" spans="7:14" ht="20.25" customHeight="1" x14ac:dyDescent="0.3">
      <c r="G44" s="12"/>
      <c r="H44" s="12"/>
      <c r="J44" s="16">
        <v>5</v>
      </c>
      <c r="K44" s="27">
        <f>PerDiskStorage*Table2[[#This Row],['#Disks]]</f>
        <v>5120</v>
      </c>
      <c r="L44" s="16">
        <f>Table2[[#This Row],['#Disks]]*PerDiskIOPS</f>
        <v>2500</v>
      </c>
      <c r="M44" s="16" t="s">
        <v>15</v>
      </c>
      <c r="N44" s="16">
        <v>8</v>
      </c>
    </row>
    <row r="45" spans="7:14" ht="20.25" customHeight="1" x14ac:dyDescent="0.3">
      <c r="G45" s="12"/>
      <c r="H45" s="12"/>
      <c r="J45" s="16">
        <v>6</v>
      </c>
      <c r="K45" s="27">
        <f>PerDiskStorage*Table2[[#This Row],['#Disks]]</f>
        <v>6144</v>
      </c>
      <c r="L45" s="16">
        <f>Table2[[#This Row],['#Disks]]*PerDiskIOPS</f>
        <v>3000</v>
      </c>
      <c r="M45" s="16" t="s">
        <v>15</v>
      </c>
      <c r="N45" s="16">
        <v>8</v>
      </c>
    </row>
    <row r="46" spans="7:14" ht="20.25" customHeight="1" x14ac:dyDescent="0.3">
      <c r="J46" s="16">
        <v>7</v>
      </c>
      <c r="K46" s="27">
        <f>PerDiskStorage*Table2[[#This Row],['#Disks]]</f>
        <v>7168</v>
      </c>
      <c r="L46" s="16">
        <f>Table2[[#This Row],['#Disks]]*PerDiskIOPS</f>
        <v>3500</v>
      </c>
      <c r="M46" s="16" t="s">
        <v>15</v>
      </c>
      <c r="N46" s="16">
        <v>8</v>
      </c>
    </row>
    <row r="47" spans="7:14" ht="20.25" customHeight="1" x14ac:dyDescent="0.3">
      <c r="J47" s="16">
        <v>8</v>
      </c>
      <c r="K47" s="27">
        <f>PerDiskStorage*Table2[[#This Row],['#Disks]]</f>
        <v>8192</v>
      </c>
      <c r="L47" s="16">
        <f>Table2[[#This Row],['#Disks]]*PerDiskIOPS</f>
        <v>4000</v>
      </c>
      <c r="M47" s="16" t="s">
        <v>15</v>
      </c>
      <c r="N47" s="16">
        <v>8</v>
      </c>
    </row>
    <row r="48" spans="7:14" ht="20.25" customHeight="1" x14ac:dyDescent="0.3">
      <c r="J48" s="16">
        <v>9</v>
      </c>
      <c r="K48" s="27">
        <f>PerDiskStorage*Table2[[#This Row],['#Disks]]</f>
        <v>9216</v>
      </c>
      <c r="L48" s="16">
        <f>Table2[[#This Row],['#Disks]]*PerDiskIOPS</f>
        <v>4500</v>
      </c>
      <c r="M48" s="16" t="s">
        <v>16</v>
      </c>
      <c r="N48" s="16">
        <v>16</v>
      </c>
    </row>
    <row r="49" spans="10:14" ht="20.25" customHeight="1" x14ac:dyDescent="0.3">
      <c r="J49" s="16">
        <v>10</v>
      </c>
      <c r="K49" s="27">
        <f>PerDiskStorage*Table2[[#This Row],['#Disks]]</f>
        <v>10240</v>
      </c>
      <c r="L49" s="16">
        <f>Table2[[#This Row],['#Disks]]*PerDiskIOPS</f>
        <v>5000</v>
      </c>
      <c r="M49" s="16" t="s">
        <v>16</v>
      </c>
      <c r="N49" s="16">
        <v>16</v>
      </c>
    </row>
    <row r="50" spans="10:14" ht="20.25" customHeight="1" x14ac:dyDescent="0.3">
      <c r="J50" s="16">
        <v>11</v>
      </c>
      <c r="K50" s="27">
        <f>PerDiskStorage*Table2[[#This Row],['#Disks]]</f>
        <v>11264</v>
      </c>
      <c r="L50" s="16">
        <f>Table2[[#This Row],['#Disks]]*PerDiskIOPS</f>
        <v>5500</v>
      </c>
      <c r="M50" s="16" t="s">
        <v>16</v>
      </c>
      <c r="N50" s="16">
        <v>16</v>
      </c>
    </row>
    <row r="51" spans="10:14" ht="20.25" customHeight="1" x14ac:dyDescent="0.3">
      <c r="J51" s="16">
        <v>12</v>
      </c>
      <c r="K51" s="27">
        <f>PerDiskStorage*Table2[[#This Row],['#Disks]]</f>
        <v>12288</v>
      </c>
      <c r="L51" s="16">
        <f>Table2[[#This Row],['#Disks]]*PerDiskIOPS</f>
        <v>6000</v>
      </c>
      <c r="M51" s="16" t="s">
        <v>16</v>
      </c>
      <c r="N51" s="16">
        <v>16</v>
      </c>
    </row>
    <row r="52" spans="10:14" ht="20.25" customHeight="1" x14ac:dyDescent="0.3">
      <c r="J52" s="16">
        <v>13</v>
      </c>
      <c r="K52" s="27">
        <f>PerDiskStorage*Table2[[#This Row],['#Disks]]</f>
        <v>13312</v>
      </c>
      <c r="L52" s="16">
        <f>Table2[[#This Row],['#Disks]]*PerDiskIOPS</f>
        <v>6500</v>
      </c>
      <c r="M52" s="16" t="s">
        <v>16</v>
      </c>
      <c r="N52" s="16">
        <v>16</v>
      </c>
    </row>
    <row r="53" spans="10:14" ht="20.25" customHeight="1" x14ac:dyDescent="0.3">
      <c r="J53" s="16">
        <v>14</v>
      </c>
      <c r="K53" s="27">
        <f>PerDiskStorage*Table2[[#This Row],['#Disks]]</f>
        <v>14336</v>
      </c>
      <c r="L53" s="16">
        <f>Table2[[#This Row],['#Disks]]*PerDiskIOPS</f>
        <v>7000</v>
      </c>
      <c r="M53" s="16" t="s">
        <v>16</v>
      </c>
      <c r="N53" s="16">
        <v>16</v>
      </c>
    </row>
    <row r="54" spans="10:14" ht="20.25" customHeight="1" x14ac:dyDescent="0.3">
      <c r="J54" s="16">
        <v>15</v>
      </c>
      <c r="K54" s="27">
        <f>PerDiskStorage*Table2[[#This Row],['#Disks]]</f>
        <v>15360</v>
      </c>
      <c r="L54" s="16">
        <f>Table2[[#This Row],['#Disks]]*PerDiskIOPS</f>
        <v>7500</v>
      </c>
      <c r="M54" s="16" t="s">
        <v>16</v>
      </c>
      <c r="N54" s="16">
        <v>16</v>
      </c>
    </row>
    <row r="55" spans="10:14" ht="20.25" customHeight="1" x14ac:dyDescent="0.3">
      <c r="J55" s="16">
        <v>16</v>
      </c>
      <c r="K55" s="27">
        <f>PerDiskStorage*Table2[[#This Row],['#Disks]]</f>
        <v>16384</v>
      </c>
      <c r="L55" s="16">
        <f>Table2[[#This Row],['#Disks]]*PerDiskIOPS</f>
        <v>8000</v>
      </c>
      <c r="M55" s="16" t="s">
        <v>16</v>
      </c>
      <c r="N55" s="16">
        <v>16</v>
      </c>
    </row>
    <row r="59" spans="10:14" ht="20.25" customHeight="1" x14ac:dyDescent="0.3">
      <c r="L59" s="28"/>
    </row>
    <row r="60" spans="10:14" ht="20.25" customHeight="1" x14ac:dyDescent="0.3">
      <c r="L60" s="31"/>
      <c r="M60" s="31"/>
    </row>
    <row r="62" spans="10:14" ht="20.25" customHeight="1" x14ac:dyDescent="0.3">
      <c r="L62" s="29"/>
      <c r="M62" s="29"/>
    </row>
    <row r="63" spans="10:14" ht="20.25" customHeight="1" x14ac:dyDescent="0.3">
      <c r="L63" s="29"/>
      <c r="M63" s="29"/>
    </row>
    <row r="64" spans="10:14" ht="20.25" customHeight="1" x14ac:dyDescent="0.3">
      <c r="L64" s="30"/>
      <c r="M64" s="30"/>
    </row>
  </sheetData>
  <mergeCells count="6">
    <mergeCell ref="C1:M2"/>
    <mergeCell ref="C13:F13"/>
    <mergeCell ref="G4:I5"/>
    <mergeCell ref="L4:M5"/>
    <mergeCell ref="B4:D5"/>
    <mergeCell ref="M10:N10"/>
  </mergeCells>
  <dataValidations count="1">
    <dataValidation type="list" allowBlank="1" showInputMessage="1" showErrorMessage="1" sqref="E15:E24" xr:uid="{00000000-0002-0000-0000-000000000000}">
      <formula1>$G$40:$G$42</formula1>
    </dataValidation>
  </dataValidations>
  <pageMargins left="0.25" right="0.25" top="0.75" bottom="0.75" header="0.3" footer="0.3"/>
  <pageSetup scale="72" fitToHeight="0" orientation="landscape" r:id="rId1"/>
  <drawing r:id="rId2"/>
  <tableParts count="3">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Backup (MABS VM size)</vt:lpstr>
      <vt:lpstr>BackupWindow</vt:lpstr>
      <vt:lpstr>PerDiskIOPS</vt:lpstr>
      <vt:lpstr>PerDiskStorage</vt:lpstr>
      <vt:lpstr>RETENTION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dcterms:created xsi:type="dcterms:W3CDTF">2014-09-12T07:16:03Z</dcterms:created>
  <dcterms:modified xsi:type="dcterms:W3CDTF">2018-04-23T03:47:46Z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shivamg@microsoft.com</vt:lpwstr>
  </property>
  <property fmtid="{D5CDD505-2E9C-101B-9397-08002B2CF9AE}" pid="5" name="MSIP_Label_f42aa342-8706-4288-bd11-ebb85995028c_SetDate">
    <vt:lpwstr>2018-02-24T19:55:58.4935351Z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