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C:\Users\Devin\Box\Papers\"/>
    </mc:Choice>
  </mc:AlternateContent>
  <xr:revisionPtr revIDLastSave="0" documentId="13_ncr:1_{DCA4FD33-9D62-43B5-86F8-5A23515B7768}" xr6:coauthVersionLast="47" xr6:coauthVersionMax="47" xr10:uidLastSave="{00000000-0000-0000-0000-000000000000}"/>
  <bookViews>
    <workbookView xWindow="-120" yWindow="-120" windowWidth="38640" windowHeight="21240" xr2:uid="{CFD47A29-D0F7-4837-8561-FF057F143BCA}"/>
  </bookViews>
  <sheets>
    <sheet name="Introduction" sheetId="12" r:id="rId1"/>
    <sheet name="Inputs and Calculations" sheetId="1" r:id="rId2"/>
    <sheet name="Solver Install Instructions" sheetId="13" r:id="rId3"/>
    <sheet name="Solver Setup Instructions" sheetId="14" r:id="rId4"/>
  </sheets>
  <definedNames>
    <definedName name="A">'Inputs and Calculations'!$C$8</definedName>
    <definedName name="A_U" localSheetId="1">'Inputs and Calculations'!$D$8</definedName>
    <definedName name="COx">'Inputs and Calculations'!$F$8</definedName>
    <definedName name="COx_U" localSheetId="1">'Inputs and Calculations'!$G$8</definedName>
    <definedName name="Dia">#REF!</definedName>
    <definedName name="DOx">'Inputs and Calculations'!$L$8</definedName>
    <definedName name="DOx_U" localSheetId="1">'Inputs and Calculations'!#REF!</definedName>
    <definedName name="e_">'Inputs and Calculations'!$I$8</definedName>
    <definedName name="E_eq">'Inputs and Calculations'!$O$8</definedName>
    <definedName name="Eeq">'Inputs and Calculations'!#REF!</definedName>
    <definedName name="Eeq_U">#REF!</definedName>
    <definedName name="Eo">'Inputs and Calculations'!#REF!</definedName>
    <definedName name="Ep">'Inputs and Calculations'!$G$18</definedName>
    <definedName name="Ep_U" localSheetId="1">'Inputs and Calculations'!#REF!</definedName>
    <definedName name="eta">'Inputs and Calculations'!$G$19</definedName>
    <definedName name="F">'Inputs and Calculations'!$C$9</definedName>
    <definedName name="F_U" localSheetId="1">'Inputs and Calculations'!$D$9</definedName>
    <definedName name="Ip">'Inputs and Calculations'!$G$18</definedName>
    <definedName name="Ip_calc">'Inputs and Calculations'!$J$18</definedName>
    <definedName name="Ip_U" localSheetId="1">'Inputs and Calculations'!$H$18</definedName>
    <definedName name="MW">'Inputs and Calculations'!$F$9</definedName>
    <definedName name="MW_U" localSheetId="1">'Inputs and Calculations'!#REF!</definedName>
    <definedName name="n">'Inputs and Calculations'!$I$9</definedName>
    <definedName name="n_U" localSheetId="1">'Inputs and Calculations'!$J$9</definedName>
    <definedName name="R_">'Inputs and Calculations'!$L$9</definedName>
    <definedName name="R_U" localSheetId="1">'Inputs and Calculations'!$M$9</definedName>
    <definedName name="rA">'Inputs and Calculations'!$C$10</definedName>
    <definedName name="rA_U" localSheetId="1">'Inputs and Calculations'!#REF!</definedName>
    <definedName name="Ru">'Inputs and Calculations'!$F$10</definedName>
    <definedName name="Ru_U" localSheetId="1">'Inputs and Calculations'!#REF!</definedName>
    <definedName name="solver_adj" localSheetId="1" hidden="1">'Inputs and Calculations'!#REF!</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lhs1" localSheetId="1" hidden="1">'Inputs and Calculations'!#REF!</definedName>
    <definedName name="solver_lhs2" localSheetId="1" hidden="1">'Inputs and Calculations'!#REF!</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0</definedName>
    <definedName name="solver_nwt" localSheetId="1" hidden="1">1</definedName>
    <definedName name="solver_opt" localSheetId="1" hidden="1">'Inputs and Calculations'!$L$33</definedName>
    <definedName name="solver_pre" localSheetId="1" hidden="1">0.000001</definedName>
    <definedName name="solver_rbv" localSheetId="1" hidden="1">1</definedName>
    <definedName name="solver_rel1" localSheetId="1" hidden="1">3</definedName>
    <definedName name="solver_rel2" localSheetId="1" hidden="1">3</definedName>
    <definedName name="solver_rhs1" localSheetId="1" hidden="1">0.00000001</definedName>
    <definedName name="solver_rhs2" localSheetId="1" hidden="1">0.000001</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 name="T">'Inputs and Calculations'!$I$10</definedName>
    <definedName name="T_U" localSheetId="1">'Inputs and Calculations'!$J$10</definedName>
    <definedName name="x_OX">'Inputs and Calculations'!$L$10</definedName>
    <definedName name="Γ">'Inputs and Calculations'!$D$14</definedName>
    <definedName name="Γ_U" localSheetId="1">'Inputs and Calculations'!$D$19</definedName>
    <definedName name="ΔE">'Inputs and Calculations'!$C$11</definedName>
    <definedName name="ΔE_U" localSheetId="1">'Inputs and Calculations'!$D$11</definedName>
    <definedName name="Δεs">'Inputs and Calculations'!$G$14</definedName>
    <definedName name="Δεs_U" localSheetId="1">'Inputs and Calculations'!#REF!</definedName>
    <definedName name="ηp">'Inputs and Calculations'!$F$19:$G$19</definedName>
    <definedName name="ν">'Inputs and Calculations'!$C$18</definedName>
    <definedName name="ν_U" localSheetId="1">'Inputs and Calculations'!$D$18</definedName>
    <definedName name="ρ">'Inputs and Calculations'!$K$14</definedName>
    <definedName name="ρ_U" localSheetId="1">'Inputs and Calculations'!#REF!</definedName>
    <definedName name="ρD">'Inputs and Calculations'!$F$11</definedName>
    <definedName name="ρD_U" localSheetId="1">'Inputs and Calculations'!#REF!</definedName>
    <definedName name="χ">'Inputs and Calculations'!$I$14</definedName>
    <definedName name="χ_U" localSheetId="1">'Inputs and Calculations'!#REF!</definedName>
    <definedName name="ψp">'Inputs and Calculations'!#REF!</definedName>
    <definedName name="ψp_U" localSheetId="1">'Inputs and Calculations'!#REF!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1" l="1"/>
  <c r="G29" i="1" s="1"/>
  <c r="G25" i="1"/>
  <c r="G26" i="1"/>
  <c r="G27" i="1"/>
  <c r="G28" i="1"/>
  <c r="G33" i="1"/>
  <c r="G24" i="1"/>
  <c r="K14" i="1"/>
  <c r="G30" i="1" l="1"/>
  <c r="G32" i="1"/>
  <c r="G31" i="1"/>
  <c r="D14" i="1" l="1"/>
  <c r="G14" i="1"/>
  <c r="R8" i="12"/>
  <c r="R9" i="12"/>
  <c r="R10" i="12"/>
  <c r="R7" i="12"/>
  <c r="F27" i="1" l="1"/>
  <c r="H27" i="1" s="1"/>
  <c r="F28" i="1"/>
  <c r="H28" i="1" s="1"/>
  <c r="F29" i="1"/>
  <c r="H29" i="1" s="1"/>
  <c r="F30" i="1"/>
  <c r="H30" i="1" s="1"/>
  <c r="F31" i="1"/>
  <c r="H31" i="1" s="1"/>
  <c r="F32" i="1"/>
  <c r="H32" i="1" s="1"/>
  <c r="F25" i="1"/>
  <c r="H25" i="1" s="1"/>
  <c r="F33" i="1"/>
  <c r="H33" i="1" s="1"/>
  <c r="F26" i="1"/>
  <c r="H26" i="1" s="1"/>
  <c r="I14" i="1"/>
  <c r="G19" i="1" s="1"/>
  <c r="J18" i="1" s="1"/>
  <c r="F24" i="1"/>
  <c r="H24" i="1" s="1"/>
  <c r="I24" i="1" s="1"/>
  <c r="J25" i="1" l="1"/>
  <c r="I25" i="1"/>
  <c r="I32" i="1"/>
  <c r="J32" i="1"/>
  <c r="J29" i="1"/>
  <c r="I29" i="1"/>
  <c r="J28" i="1"/>
  <c r="I28" i="1"/>
  <c r="J30" i="1"/>
  <c r="I30" i="1"/>
  <c r="J27" i="1"/>
  <c r="I27" i="1"/>
  <c r="I31" i="1"/>
  <c r="J31" i="1"/>
  <c r="J26" i="1"/>
  <c r="I26" i="1"/>
  <c r="J33" i="1"/>
  <c r="I33" i="1"/>
  <c r="J24" i="1"/>
  <c r="J19" i="1"/>
</calcChain>
</file>

<file path=xl/sharedStrings.xml><?xml version="1.0" encoding="utf-8"?>
<sst xmlns="http://schemas.openxmlformats.org/spreadsheetml/2006/main" count="121" uniqueCount="103">
  <si>
    <t>T</t>
  </si>
  <si>
    <t>K</t>
  </si>
  <si>
    <t>R</t>
  </si>
  <si>
    <t>n</t>
  </si>
  <si>
    <t>F</t>
  </si>
  <si>
    <t>C/mol</t>
  </si>
  <si>
    <t>A</t>
  </si>
  <si>
    <t>ν</t>
  </si>
  <si>
    <t>Inputs</t>
  </si>
  <si>
    <t>V</t>
  </si>
  <si>
    <r>
      <t>mol cm</t>
    </r>
    <r>
      <rPr>
        <vertAlign val="superscript"/>
        <sz val="11"/>
        <color theme="1"/>
        <rFont val="Times New Roman"/>
        <family val="1"/>
      </rPr>
      <t>-3</t>
    </r>
  </si>
  <si>
    <r>
      <t>J mol</t>
    </r>
    <r>
      <rPr>
        <vertAlign val="superscript"/>
        <sz val="11"/>
        <color theme="1"/>
        <rFont val="Times New Roman"/>
        <family val="1"/>
      </rPr>
      <t>-1</t>
    </r>
    <r>
      <rPr>
        <sz val="11"/>
        <color theme="1"/>
        <rFont val="Times New Roman"/>
        <family val="1"/>
      </rPr>
      <t xml:space="preserve"> K</t>
    </r>
    <r>
      <rPr>
        <vertAlign val="superscript"/>
        <sz val="11"/>
        <color theme="1"/>
        <rFont val="Times New Roman"/>
        <family val="1"/>
      </rPr>
      <t>-1</t>
    </r>
  </si>
  <si>
    <r>
      <t>cm</t>
    </r>
    <r>
      <rPr>
        <vertAlign val="superscript"/>
        <sz val="11"/>
        <color theme="1"/>
        <rFont val="Times New Roman"/>
        <family val="1"/>
      </rPr>
      <t>2</t>
    </r>
  </si>
  <si>
    <r>
      <t>V s</t>
    </r>
    <r>
      <rPr>
        <vertAlign val="superscript"/>
        <sz val="11"/>
        <color theme="1"/>
        <rFont val="Times New Roman"/>
        <family val="1"/>
      </rPr>
      <t>-1</t>
    </r>
  </si>
  <si>
    <t>χ</t>
  </si>
  <si>
    <t>MW</t>
  </si>
  <si>
    <r>
      <t>g cm</t>
    </r>
    <r>
      <rPr>
        <vertAlign val="superscript"/>
        <sz val="11"/>
        <color theme="1"/>
        <rFont val="Times New Roman"/>
        <family val="1"/>
      </rPr>
      <t>-3</t>
    </r>
  </si>
  <si>
    <r>
      <t>g mol</t>
    </r>
    <r>
      <rPr>
        <vertAlign val="superscript"/>
        <sz val="11"/>
        <color theme="1"/>
        <rFont val="Times New Roman"/>
        <family val="1"/>
      </rPr>
      <t>-1</t>
    </r>
  </si>
  <si>
    <t>pm</t>
  </si>
  <si>
    <r>
      <t>mol cm</t>
    </r>
    <r>
      <rPr>
        <vertAlign val="superscript"/>
        <sz val="11"/>
        <color theme="1"/>
        <rFont val="Times New Roman"/>
        <family val="1"/>
      </rPr>
      <t>-2</t>
    </r>
  </si>
  <si>
    <t>Multiple Scan Rates</t>
  </si>
  <si>
    <t>Potential</t>
  </si>
  <si>
    <t>Time</t>
  </si>
  <si>
    <t>Before using this computation tool ensure that you meet the following conditions:</t>
  </si>
  <si>
    <t>1. Electrochemical reversibility (i.e. peak current is linear with sqaure root of scan rate, peak potential independent of scan rate)</t>
  </si>
  <si>
    <r>
      <t>2. Semi-infinite linear diffusion (i.e.,</t>
    </r>
    <r>
      <rPr>
        <i/>
        <sz val="11"/>
        <color theme="1"/>
        <rFont val="Times New Roman"/>
        <family val="1"/>
        <scheme val="minor"/>
      </rPr>
      <t xml:space="preserve"> ν &lt;&lt; RTD</t>
    </r>
    <r>
      <rPr>
        <i/>
        <vertAlign val="subscript"/>
        <sz val="11"/>
        <color theme="1"/>
        <rFont val="Times New Roman"/>
        <family val="1"/>
        <scheme val="minor"/>
      </rPr>
      <t>Ox</t>
    </r>
    <r>
      <rPr>
        <i/>
        <sz val="11"/>
        <color theme="1"/>
        <rFont val="Times New Roman"/>
        <family val="1"/>
        <scheme val="minor"/>
      </rPr>
      <t>/(nFr</t>
    </r>
    <r>
      <rPr>
        <i/>
        <vertAlign val="subscript"/>
        <sz val="11"/>
        <color theme="1"/>
        <rFont val="Times New Roman"/>
        <family val="1"/>
        <scheme val="minor"/>
      </rPr>
      <t>0</t>
    </r>
    <r>
      <rPr>
        <i/>
        <sz val="11"/>
        <color theme="1"/>
        <rFont val="Times New Roman"/>
        <family val="1"/>
        <scheme val="minor"/>
      </rPr>
      <t>)</t>
    </r>
    <r>
      <rPr>
        <sz val="11"/>
        <color theme="1"/>
        <rFont val="Times New Roman"/>
        <family val="1"/>
        <scheme val="minor"/>
      </rPr>
      <t>)</t>
    </r>
  </si>
  <si>
    <t>3. Metal deposits onto a clean foreign substrate (e.g., La deposition onto W)</t>
  </si>
  <si>
    <t>Nomenclature</t>
  </si>
  <si>
    <t>Area of working electrode</t>
  </si>
  <si>
    <r>
      <t>C</t>
    </r>
    <r>
      <rPr>
        <vertAlign val="subscript"/>
        <sz val="11"/>
        <color theme="1"/>
        <rFont val="Times New Roman"/>
        <family val="1"/>
        <scheme val="minor"/>
      </rPr>
      <t>Ox</t>
    </r>
  </si>
  <si>
    <r>
      <t>D</t>
    </r>
    <r>
      <rPr>
        <vertAlign val="subscript"/>
        <sz val="11"/>
        <color theme="1"/>
        <rFont val="Times New Roman"/>
        <family val="1"/>
        <scheme val="minor"/>
      </rPr>
      <t>Ox</t>
    </r>
  </si>
  <si>
    <t>Temperature of electrolyte</t>
  </si>
  <si>
    <t>Universal Gas Constant</t>
  </si>
  <si>
    <t>Number of electrons exchanged</t>
  </si>
  <si>
    <t>Molecular or atomic mass of deposit</t>
  </si>
  <si>
    <t>ΔE</t>
  </si>
  <si>
    <r>
      <rPr>
        <b/>
        <i/>
        <sz val="11"/>
        <color theme="1"/>
        <rFont val="Times New Roman"/>
        <family val="1"/>
        <scheme val="minor"/>
      </rPr>
      <t>Note</t>
    </r>
    <r>
      <rPr>
        <i/>
        <sz val="11"/>
        <color theme="1"/>
        <rFont val="Times New Roman"/>
        <family val="1"/>
        <scheme val="minor"/>
      </rPr>
      <t>: This figure is an example. Consult your specific potentiostat software to ensure parameters are defined in the same manner. You may need to convert your potentiostat parameters to match the definitions in this figure</t>
    </r>
  </si>
  <si>
    <t>Scan rate</t>
  </si>
  <si>
    <r>
      <t xml:space="preserve">Potential step (scan rate </t>
    </r>
    <r>
      <rPr>
        <sz val="11"/>
        <color theme="1"/>
        <rFont val="Calibri"/>
        <family val="2"/>
      </rPr>
      <t>×</t>
    </r>
    <r>
      <rPr>
        <sz val="11"/>
        <color theme="1"/>
        <rFont val="Times New Roman"/>
        <family val="2"/>
      </rPr>
      <t xml:space="preserve"> sampling time)</t>
    </r>
  </si>
  <si>
    <t>Mass density of deposit</t>
  </si>
  <si>
    <t>Radius of deposited atoms or molecules</t>
  </si>
  <si>
    <r>
      <t>r</t>
    </r>
    <r>
      <rPr>
        <vertAlign val="subscript"/>
        <sz val="11"/>
        <color theme="1"/>
        <rFont val="Times New Roman"/>
        <family val="1"/>
        <scheme val="minor"/>
      </rPr>
      <t>A</t>
    </r>
  </si>
  <si>
    <r>
      <t>ρ</t>
    </r>
    <r>
      <rPr>
        <vertAlign val="subscript"/>
        <sz val="11"/>
        <color theme="1"/>
        <rFont val="Times New Roman"/>
        <family val="1"/>
        <scheme val="minor"/>
      </rPr>
      <t>D</t>
    </r>
  </si>
  <si>
    <t>e</t>
  </si>
  <si>
    <t>Roughness factor for electrode/deposits</t>
  </si>
  <si>
    <t>Equations</t>
  </si>
  <si>
    <t>Monolayer of Deposit Calculation</t>
  </si>
  <si>
    <t>Dimensionless Parameters</t>
  </si>
  <si>
    <t>Please cite the following sources when using this computational tool.</t>
  </si>
  <si>
    <t>Single Scan Rate</t>
  </si>
  <si>
    <t>Calculations</t>
  </si>
  <si>
    <t>Solving Instructions</t>
  </si>
  <si>
    <r>
      <t>r</t>
    </r>
    <r>
      <rPr>
        <b/>
        <vertAlign val="subscript"/>
        <sz val="11"/>
        <color theme="1"/>
        <rFont val="Times New Roman"/>
        <family val="1"/>
      </rPr>
      <t>A</t>
    </r>
  </si>
  <si>
    <r>
      <t>C</t>
    </r>
    <r>
      <rPr>
        <b/>
        <vertAlign val="subscript"/>
        <sz val="11"/>
        <color theme="1"/>
        <rFont val="Times New Roman"/>
        <family val="1"/>
      </rPr>
      <t>Ox</t>
    </r>
  </si>
  <si>
    <r>
      <rPr>
        <b/>
        <sz val="11"/>
        <color theme="1"/>
        <rFont val="Calibri"/>
        <family val="2"/>
      </rPr>
      <t>Δ</t>
    </r>
    <r>
      <rPr>
        <b/>
        <sz val="11"/>
        <color theme="1"/>
        <rFont val="Times New Roman"/>
        <family val="1"/>
      </rPr>
      <t>E</t>
    </r>
  </si>
  <si>
    <r>
      <t>ρ</t>
    </r>
    <r>
      <rPr>
        <b/>
        <vertAlign val="subscript"/>
        <sz val="11"/>
        <color theme="1"/>
        <rFont val="Calibri"/>
        <family val="2"/>
      </rPr>
      <t>D</t>
    </r>
  </si>
  <si>
    <r>
      <t>Γ</t>
    </r>
    <r>
      <rPr>
        <b/>
        <vertAlign val="subscript"/>
        <sz val="11"/>
        <color theme="1"/>
        <rFont val="Times New Roman"/>
        <family val="1"/>
      </rPr>
      <t>1</t>
    </r>
  </si>
  <si>
    <r>
      <rPr>
        <b/>
        <sz val="11"/>
        <color theme="1"/>
        <rFont val="Calibri"/>
        <family val="2"/>
      </rPr>
      <t>Δε</t>
    </r>
    <r>
      <rPr>
        <b/>
        <vertAlign val="subscript"/>
        <sz val="11"/>
        <color theme="1"/>
        <rFont val="Times New Roman"/>
        <family val="1"/>
      </rPr>
      <t>s</t>
    </r>
  </si>
  <si>
    <r>
      <t>ν (V s</t>
    </r>
    <r>
      <rPr>
        <b/>
        <vertAlign val="superscript"/>
        <sz val="11"/>
        <color theme="1"/>
        <rFont val="Times New Roman"/>
        <family val="1"/>
      </rPr>
      <t>-1</t>
    </r>
    <r>
      <rPr>
        <b/>
        <sz val="11"/>
        <color theme="1"/>
        <rFont val="Times New Roman"/>
        <family val="1"/>
      </rPr>
      <t>)</t>
    </r>
  </si>
  <si>
    <t>Step 1:</t>
  </si>
  <si>
    <t xml:space="preserve">Step 1: </t>
  </si>
  <si>
    <t>Step 2:</t>
  </si>
  <si>
    <t>Step 3:</t>
  </si>
  <si>
    <t>Step 4:</t>
  </si>
  <si>
    <t>Step 5:</t>
  </si>
  <si>
    <r>
      <t>4. A digital staircase is used to approximate a true analogy linear scan (</t>
    </r>
    <r>
      <rPr>
        <sz val="11"/>
        <color theme="1"/>
        <rFont val="Calibri"/>
        <family val="2"/>
      </rPr>
      <t>Δ</t>
    </r>
    <r>
      <rPr>
        <sz val="11"/>
        <color theme="1"/>
        <rFont val="Times New Roman"/>
        <family val="2"/>
      </rPr>
      <t>E = 0 for analog scan)</t>
    </r>
  </si>
  <si>
    <t>Calculation of Apparent Standard Potential from Cyclic Volammetry Electrodeposition Peak on Foreign Substrate using a Digital Staircase</t>
  </si>
  <si>
    <r>
      <t>E</t>
    </r>
    <r>
      <rPr>
        <vertAlign val="subscript"/>
        <sz val="11"/>
        <color theme="1"/>
        <rFont val="Times New Roman"/>
        <family val="1"/>
        <scheme val="minor"/>
      </rPr>
      <t>p</t>
    </r>
  </si>
  <si>
    <t>Peak potential</t>
  </si>
  <si>
    <t>Faraday's Constant</t>
  </si>
  <si>
    <t>Calculated Peak Potential</t>
  </si>
  <si>
    <r>
      <t>R</t>
    </r>
    <r>
      <rPr>
        <vertAlign val="subscript"/>
        <sz val="11"/>
        <color theme="1"/>
        <rFont val="Times New Roman"/>
        <family val="1"/>
        <scheme val="minor"/>
      </rPr>
      <t>u</t>
    </r>
  </si>
  <si>
    <t>Uncompensated resistance</t>
  </si>
  <si>
    <r>
      <rPr>
        <sz val="11"/>
        <color theme="1"/>
        <rFont val="Calibri"/>
        <family val="2"/>
      </rPr>
      <t>η</t>
    </r>
    <r>
      <rPr>
        <vertAlign val="subscript"/>
        <sz val="11"/>
        <color theme="1"/>
        <rFont val="Times New Roman"/>
        <family val="1"/>
      </rPr>
      <t>p</t>
    </r>
  </si>
  <si>
    <t>Peak overpotential</t>
  </si>
  <si>
    <r>
      <t>E</t>
    </r>
    <r>
      <rPr>
        <vertAlign val="subscript"/>
        <sz val="11"/>
        <color theme="1"/>
        <rFont val="Times New Roman"/>
        <family val="1"/>
        <scheme val="minor"/>
      </rPr>
      <t>eq</t>
    </r>
  </si>
  <si>
    <t>Equilibrium potential</t>
  </si>
  <si>
    <r>
      <t>E</t>
    </r>
    <r>
      <rPr>
        <vertAlign val="superscript"/>
        <sz val="11"/>
        <color theme="1"/>
        <rFont val="Times New Roman"/>
        <family val="1"/>
        <scheme val="minor"/>
      </rPr>
      <t>o'</t>
    </r>
  </si>
  <si>
    <t>Apparent standard potential</t>
  </si>
  <si>
    <r>
      <t>x</t>
    </r>
    <r>
      <rPr>
        <vertAlign val="subscript"/>
        <sz val="11"/>
        <color theme="1"/>
        <rFont val="Times New Roman"/>
        <family val="1"/>
        <scheme val="minor"/>
      </rPr>
      <t>Ox</t>
    </r>
  </si>
  <si>
    <t>Mole fraction of counter ion of deposit</t>
  </si>
  <si>
    <r>
      <t>Concentration of counter ion of depositing metal (M</t>
    </r>
    <r>
      <rPr>
        <vertAlign val="superscript"/>
        <sz val="11"/>
        <color theme="1"/>
        <rFont val="Times New Roman"/>
        <family val="1"/>
        <scheme val="minor"/>
      </rPr>
      <t>n+</t>
    </r>
    <r>
      <rPr>
        <sz val="11"/>
        <color theme="1"/>
        <rFont val="Times New Roman"/>
        <family val="2"/>
        <scheme val="minor"/>
      </rPr>
      <t>)</t>
    </r>
  </si>
  <si>
    <r>
      <t>Diffusion coefficient of counter ion of depositing metal (M</t>
    </r>
    <r>
      <rPr>
        <vertAlign val="superscript"/>
        <sz val="11"/>
        <color theme="1"/>
        <rFont val="Times New Roman"/>
        <family val="1"/>
        <scheme val="minor"/>
      </rPr>
      <t>n+</t>
    </r>
    <r>
      <rPr>
        <sz val="11"/>
        <color theme="1"/>
        <rFont val="Times New Roman"/>
        <family val="2"/>
        <scheme val="minor"/>
      </rPr>
      <t>)</t>
    </r>
  </si>
  <si>
    <t>Sources:</t>
  </si>
  <si>
    <t>cm2 s-1</t>
  </si>
  <si>
    <t>Ω</t>
  </si>
  <si>
    <r>
      <t>E</t>
    </r>
    <r>
      <rPr>
        <b/>
        <vertAlign val="subscript"/>
        <sz val="11"/>
        <color theme="1"/>
        <rFont val="Times New Roman"/>
        <family val="1"/>
      </rPr>
      <t>p</t>
    </r>
    <r>
      <rPr>
        <b/>
        <sz val="11"/>
        <color theme="1"/>
        <rFont val="Times New Roman"/>
        <family val="1"/>
      </rPr>
      <t xml:space="preserve"> (measured)</t>
    </r>
  </si>
  <si>
    <t>ρ</t>
  </si>
  <si>
    <r>
      <t>E</t>
    </r>
    <r>
      <rPr>
        <b/>
        <vertAlign val="superscript"/>
        <sz val="11"/>
        <color theme="1"/>
        <rFont val="Times New Roman"/>
        <family val="1"/>
      </rPr>
      <t>o</t>
    </r>
    <r>
      <rPr>
        <b/>
        <sz val="11"/>
        <color theme="1"/>
        <rFont val="Times New Roman"/>
        <family val="1"/>
      </rPr>
      <t>'</t>
    </r>
    <r>
      <rPr>
        <b/>
        <vertAlign val="subscript"/>
        <sz val="11"/>
        <color theme="1"/>
        <rFont val="Times New Roman"/>
        <family val="1"/>
      </rPr>
      <t xml:space="preserve"> </t>
    </r>
    <r>
      <rPr>
        <b/>
        <sz val="11"/>
        <color theme="1"/>
        <rFont val="Times New Roman"/>
        <family val="1"/>
      </rPr>
      <t>(calculated)</t>
    </r>
  </si>
  <si>
    <t>Mole fraction basis</t>
  </si>
  <si>
    <t>Concentration basis</t>
  </si>
  <si>
    <r>
      <t>R</t>
    </r>
    <r>
      <rPr>
        <b/>
        <vertAlign val="subscript"/>
        <sz val="11"/>
        <color theme="1"/>
        <rFont val="Times New Roman"/>
        <family val="1"/>
        <scheme val="minor"/>
      </rPr>
      <t>u</t>
    </r>
  </si>
  <si>
    <r>
      <t>x</t>
    </r>
    <r>
      <rPr>
        <b/>
        <vertAlign val="subscript"/>
        <sz val="11"/>
        <color theme="1"/>
        <rFont val="Times New Roman"/>
        <family val="1"/>
        <scheme val="minor"/>
      </rPr>
      <t>Ox</t>
    </r>
  </si>
  <si>
    <r>
      <t>D</t>
    </r>
    <r>
      <rPr>
        <b/>
        <vertAlign val="subscript"/>
        <sz val="11"/>
        <color theme="1"/>
        <rFont val="Times New Roman"/>
        <family val="1"/>
        <scheme val="minor"/>
      </rPr>
      <t>Ox</t>
    </r>
  </si>
  <si>
    <r>
      <t>E</t>
    </r>
    <r>
      <rPr>
        <b/>
        <vertAlign val="subscript"/>
        <sz val="11"/>
        <color theme="1"/>
        <rFont val="Times New Roman"/>
        <family val="1"/>
        <scheme val="minor"/>
      </rPr>
      <t>p</t>
    </r>
    <r>
      <rPr>
        <b/>
        <sz val="11"/>
        <color theme="1"/>
        <rFont val="Times New Roman"/>
        <family val="2"/>
        <scheme val="minor"/>
      </rPr>
      <t xml:space="preserve"> (measured) (V)</t>
    </r>
  </si>
  <si>
    <r>
      <rPr>
        <b/>
        <sz val="11"/>
        <color theme="1"/>
        <rFont val="Calibri"/>
        <family val="2"/>
      </rPr>
      <t>η</t>
    </r>
    <r>
      <rPr>
        <b/>
        <vertAlign val="subscript"/>
        <sz val="11"/>
        <color theme="1"/>
        <rFont val="Times New Roman"/>
        <family val="1"/>
      </rPr>
      <t xml:space="preserve">p </t>
    </r>
    <r>
      <rPr>
        <b/>
        <sz val="11"/>
        <color theme="1"/>
        <rFont val="Times New Roman"/>
        <family val="1"/>
      </rPr>
      <t>(calculated)</t>
    </r>
  </si>
  <si>
    <r>
      <t>η</t>
    </r>
    <r>
      <rPr>
        <b/>
        <vertAlign val="subscript"/>
        <sz val="11"/>
        <color theme="1"/>
        <rFont val="Times New Roman"/>
        <family val="1"/>
        <scheme val="minor"/>
      </rPr>
      <t>p</t>
    </r>
    <r>
      <rPr>
        <b/>
        <sz val="11"/>
        <color theme="1"/>
        <rFont val="Times New Roman"/>
        <family val="2"/>
        <scheme val="minor"/>
      </rPr>
      <t xml:space="preserve"> (calculated)</t>
    </r>
  </si>
  <si>
    <t>Mole Fraction</t>
  </si>
  <si>
    <t>Concentration</t>
  </si>
  <si>
    <t>Sources of pre-loaded example data:</t>
  </si>
  <si>
    <r>
      <rPr>
        <i/>
        <sz val="12"/>
        <color theme="1"/>
        <rFont val="Times New Roman"/>
        <family val="1"/>
        <scheme val="minor"/>
      </rPr>
      <t>Multiple Scan Rates:</t>
    </r>
    <r>
      <rPr>
        <sz val="12"/>
        <color theme="1"/>
        <rFont val="Times New Roman"/>
        <family val="1"/>
        <scheme val="minor"/>
      </rPr>
      <t xml:space="preserve"> (1) Rappleye, D.; Teaford, K.; Simpson, M. F. Investigation of the Effects of Uranium(III)-Chloride Concentration on Voltammetry in Molten LiCl-KCl Eutectic with a Glass Sealed Tungsten Electrode. Electrochimica Acta 2016, 219, 721–733. https://doi.org/10.1016/j.electacta.2016.10.075.
</t>
    </r>
    <r>
      <rPr>
        <i/>
        <sz val="12"/>
        <color theme="1"/>
        <rFont val="Times New Roman"/>
        <family val="1"/>
        <scheme val="minor"/>
      </rPr>
      <t>Single Scan Rate:</t>
    </r>
    <r>
      <rPr>
        <sz val="12"/>
        <color theme="1"/>
        <rFont val="Times New Roman"/>
        <family val="1"/>
        <scheme val="minor"/>
      </rPr>
      <t xml:space="preserve"> (2) Rappleye, D.; Newton, M. L.; Zhang, C.; Simpson, M. F. Electroanalytical Measurements of Binary-Analyte Mixtures in Molten LiCl-KCl Eutectic: Uranium(III)- and Magnesium(II)-Chloride. J. Nucl. Mater. 2017, 486, 369–380. https://doi.org/10.1016/j.jnucmat.2017.01.047.</t>
    </r>
  </si>
  <si>
    <t>1) Enter inputs, scan rate(s) and peak current(s)  (cells requiring input values are shaded green)</t>
  </si>
  <si>
    <t>(1) Krulic, D.; Fatouros, N.; Liu, D. A Complementary Survey of Staircase Voltammetry with Metal Ion Deposition on Macroelectrodes. J. Electroanal. Chem. 2015, 754, 30–39. https://doi.org/10.1016/j.jelechem.2015.06.012.
(2) Rappleye, D. S.; Fuller, R. G. Bringing the Analysis of Electrodeposition Signals in Voltammetry Out of the Shadows. J. Electrochem. Soc. 2023, 170 (6), 063505. https://doi.org/10.1149/1945-7111/acd879.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</si>
</sst>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E+00"/>
    <numFmt numFmtId="165" formatCode="0.00000"/>
    <numFmt numFmtId="166" formatCode="0.0000"/>
    <numFmt numFmtId="167" formatCode="0.0000000"/>
    <numFmt numFmtId="168" formatCode="0.000"/>
  </numFmts>
  <fonts count="37" x14ac:knownFonts="1">
    <font>
      <sz val="11"/>
      <color theme="1"/>
      <name val="Times New Roman"/>
      <family val="2"/>
      <scheme val="minor"/>
    </font>
    <font>
      <sz val="11"/>
      <color theme="1"/>
      <name val="Calibri"/>
      <family val="2"/>
    </font>
    <font>
      <sz val="11"/>
      <color theme="1"/>
      <name val="Times New Roman"/>
      <family val="1"/>
    </font>
    <font>
      <vertAlign val="superscript"/>
      <sz val="11"/>
      <color theme="1"/>
      <name val="Times New Roman"/>
      <family val="1"/>
    </font>
    <font>
      <b/>
      <sz val="14"/>
      <color theme="1"/>
      <name val="Times New Roman"/>
      <family val="1"/>
    </font>
    <font>
      <sz val="11"/>
      <color theme="1"/>
      <name val="Times New Roman"/>
      <family val="2"/>
    </font>
    <font>
      <b/>
      <sz val="12"/>
      <color theme="1"/>
      <name val="Times New Roman"/>
      <family val="2"/>
      <scheme val="minor"/>
    </font>
    <font>
      <i/>
      <sz val="11"/>
      <color theme="1"/>
      <name val="Times New Roman"/>
      <family val="1"/>
    </font>
    <font>
      <i/>
      <sz val="11"/>
      <color theme="1"/>
      <name val="Times New Roman"/>
      <family val="1"/>
      <scheme val="minor"/>
    </font>
    <font>
      <vertAlign val="subscript"/>
      <sz val="11"/>
      <color theme="1"/>
      <name val="Times New Roman"/>
      <family val="1"/>
      <scheme val="minor"/>
    </font>
    <font>
      <sz val="11"/>
      <color theme="1"/>
      <name val="Times New Roman"/>
      <family val="1"/>
      <scheme val="minor"/>
    </font>
    <font>
      <b/>
      <i/>
      <sz val="14"/>
      <color theme="1"/>
      <name val="Times New Roman"/>
      <family val="1"/>
    </font>
    <font>
      <b/>
      <sz val="11"/>
      <color theme="1"/>
      <name val="Times New Roman"/>
      <family val="1"/>
      <scheme val="minor"/>
    </font>
    <font>
      <b/>
      <sz val="11"/>
      <color rgb="FFFF0000"/>
      <name val="Times New Roman"/>
      <family val="1"/>
      <scheme val="minor"/>
    </font>
    <font>
      <i/>
      <vertAlign val="subscript"/>
      <sz val="11"/>
      <color theme="1"/>
      <name val="Times New Roman"/>
      <family val="1"/>
      <scheme val="minor"/>
    </font>
    <font>
      <b/>
      <u/>
      <sz val="11"/>
      <color theme="1"/>
      <name val="Times New Roman"/>
      <family val="1"/>
      <scheme val="minor"/>
    </font>
    <font>
      <sz val="11"/>
      <color theme="0"/>
      <name val="Times New Roman"/>
      <family val="2"/>
      <scheme val="minor"/>
    </font>
    <font>
      <b/>
      <i/>
      <sz val="11"/>
      <color theme="1"/>
      <name val="Times New Roman"/>
      <family val="1"/>
      <scheme val="minor"/>
    </font>
    <font>
      <b/>
      <sz val="11"/>
      <color theme="1"/>
      <name val="Times New Roman"/>
      <family val="2"/>
      <scheme val="minor"/>
    </font>
    <font>
      <b/>
      <sz val="14"/>
      <color theme="1"/>
      <name val="Times New Roman"/>
      <family val="1"/>
      <scheme val="minor"/>
    </font>
    <font>
      <b/>
      <sz val="11"/>
      <color theme="1"/>
      <name val="Times New Roman"/>
      <family val="1"/>
    </font>
    <font>
      <b/>
      <vertAlign val="subscript"/>
      <sz val="11"/>
      <color theme="1"/>
      <name val="Times New Roman"/>
      <family val="1"/>
    </font>
    <font>
      <b/>
      <sz val="11"/>
      <color theme="1"/>
      <name val="Times New Roman"/>
      <family val="2"/>
    </font>
    <font>
      <b/>
      <sz val="11"/>
      <color theme="1"/>
      <name val="Calibri"/>
      <family val="2"/>
    </font>
    <font>
      <b/>
      <vertAlign val="subscript"/>
      <sz val="11"/>
      <color theme="1"/>
      <name val="Calibri"/>
      <family val="2"/>
    </font>
    <font>
      <sz val="11"/>
      <color theme="5" tint="-0.499984740745262"/>
      <name val="Times New Roman"/>
      <family val="1"/>
    </font>
    <font>
      <sz val="11"/>
      <color theme="5" tint="-0.499984740745262"/>
      <name val="Times New Roman"/>
      <family val="1"/>
      <scheme val="minor"/>
    </font>
    <font>
      <b/>
      <vertAlign val="subscript"/>
      <sz val="11"/>
      <color theme="1"/>
      <name val="Times New Roman"/>
      <family val="1"/>
      <scheme val="minor"/>
    </font>
    <font>
      <b/>
      <vertAlign val="superscript"/>
      <sz val="11"/>
      <color theme="1"/>
      <name val="Times New Roman"/>
      <family val="1"/>
    </font>
    <font>
      <b/>
      <i/>
      <sz val="11"/>
      <color theme="1"/>
      <name val="Times New Roman"/>
      <family val="1"/>
    </font>
    <font>
      <sz val="16"/>
      <color theme="1"/>
      <name val="Times New Roman"/>
      <family val="2"/>
      <scheme val="minor"/>
    </font>
    <font>
      <b/>
      <u/>
      <sz val="16"/>
      <color theme="1"/>
      <name val="Times New Roman"/>
      <family val="1"/>
      <scheme val="minor"/>
    </font>
    <font>
      <sz val="12"/>
      <color theme="1"/>
      <name val="Times New Roman"/>
      <family val="1"/>
      <scheme val="minor"/>
    </font>
    <font>
      <vertAlign val="subscript"/>
      <sz val="11"/>
      <color theme="1"/>
      <name val="Times New Roman"/>
      <family val="1"/>
    </font>
    <font>
      <vertAlign val="superscript"/>
      <sz val="11"/>
      <color theme="1"/>
      <name val="Times New Roman"/>
      <family val="1"/>
      <scheme val="minor"/>
    </font>
    <font>
      <sz val="11"/>
      <color theme="6"/>
      <name val="Times New Roman"/>
      <family val="1"/>
      <scheme val="minor"/>
    </font>
    <font>
      <i/>
      <sz val="12"/>
      <color theme="1"/>
      <name val="Times New Roman"/>
      <family val="1"/>
      <scheme val="minor"/>
    </font>
  </fonts>
  <fills count="5">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6" tint="0.79998168889431442"/>
        <bgColor indexed="64"/>
      </patternFill>
    </fill>
  </fills>
  <borders count="47">
    <border>
      <left/>
      <right/>
      <top/>
      <bottom/>
      <diagonal/>
    </border>
    <border>
      <left/>
      <right/>
      <top/>
      <bottom style="medium">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theme="6"/>
      </left>
      <right/>
      <top style="thin">
        <color theme="6"/>
      </top>
      <bottom/>
      <diagonal/>
    </border>
    <border>
      <left/>
      <right/>
      <top style="thin">
        <color theme="6"/>
      </top>
      <bottom/>
      <diagonal/>
    </border>
    <border>
      <left style="thin">
        <color theme="6"/>
      </left>
      <right/>
      <top/>
      <bottom style="thin">
        <color theme="6"/>
      </bottom>
      <diagonal/>
    </border>
    <border>
      <left/>
      <right/>
      <top/>
      <bottom style="thin">
        <color theme="6"/>
      </bottom>
      <diagonal/>
    </border>
    <border>
      <left style="medium">
        <color theme="6"/>
      </left>
      <right/>
      <top style="medium">
        <color theme="6"/>
      </top>
      <bottom style="double">
        <color indexed="64"/>
      </bottom>
      <diagonal/>
    </border>
    <border>
      <left/>
      <right/>
      <top style="medium">
        <color theme="6"/>
      </top>
      <bottom style="double">
        <color indexed="64"/>
      </bottom>
      <diagonal/>
    </border>
    <border>
      <left/>
      <right style="medium">
        <color theme="6"/>
      </right>
      <top style="medium">
        <color theme="6"/>
      </top>
      <bottom style="double">
        <color indexed="64"/>
      </bottom>
      <diagonal/>
    </border>
    <border>
      <left style="medium">
        <color theme="6"/>
      </left>
      <right/>
      <top/>
      <bottom/>
      <diagonal/>
    </border>
    <border>
      <left/>
      <right style="medium">
        <color theme="6"/>
      </right>
      <top/>
      <bottom/>
      <diagonal/>
    </border>
    <border>
      <left style="medium">
        <color theme="6"/>
      </left>
      <right/>
      <top style="thin">
        <color indexed="64"/>
      </top>
      <bottom style="double">
        <color indexed="64"/>
      </bottom>
      <diagonal/>
    </border>
    <border>
      <left/>
      <right style="medium">
        <color theme="6"/>
      </right>
      <top style="thin">
        <color indexed="64"/>
      </top>
      <bottom style="double">
        <color indexed="64"/>
      </bottom>
      <diagonal/>
    </border>
    <border>
      <left/>
      <right style="medium">
        <color theme="6"/>
      </right>
      <top style="thin">
        <color theme="6"/>
      </top>
      <bottom/>
      <diagonal/>
    </border>
    <border>
      <left/>
      <right style="medium">
        <color theme="6"/>
      </right>
      <top/>
      <bottom style="thin">
        <color theme="6"/>
      </bottom>
      <diagonal/>
    </border>
    <border>
      <left style="medium">
        <color theme="6"/>
      </left>
      <right/>
      <top/>
      <bottom style="medium">
        <color theme="6"/>
      </bottom>
      <diagonal/>
    </border>
    <border>
      <left/>
      <right/>
      <top/>
      <bottom style="medium">
        <color theme="6"/>
      </bottom>
      <diagonal/>
    </border>
    <border>
      <left/>
      <right style="medium">
        <color theme="6"/>
      </right>
      <top/>
      <bottom style="medium">
        <color theme="6"/>
      </bottom>
      <diagonal/>
    </border>
    <border>
      <left/>
      <right/>
      <top style="thin">
        <color theme="6"/>
      </top>
      <bottom style="thin">
        <color theme="6"/>
      </bottom>
      <diagonal/>
    </border>
    <border>
      <left style="medium">
        <color theme="6"/>
      </left>
      <right/>
      <top style="thin">
        <color theme="6"/>
      </top>
      <bottom style="thin">
        <color theme="6"/>
      </bottom>
      <diagonal/>
    </border>
    <border>
      <left/>
      <right style="medium">
        <color theme="6"/>
      </right>
      <top style="thin">
        <color theme="6"/>
      </top>
      <bottom style="thin">
        <color theme="6"/>
      </bottom>
      <diagonal/>
    </border>
  </borders>
  <cellStyleXfs count="1">
    <xf numFmtId="0" fontId="0" fillId="0" borderId="0"/>
  </cellStyleXfs>
  <cellXfs count="153">
    <xf numFmtId="0" fontId="0" fillId="0" borderId="0" xfId="0"/>
    <xf numFmtId="0" fontId="0" fillId="2" borderId="0" xfId="0" applyFill="1"/>
    <xf numFmtId="0" fontId="0" fillId="2" borderId="3" xfId="0" applyFill="1" applyBorder="1"/>
    <xf numFmtId="0" fontId="0" fillId="2" borderId="4" xfId="0" applyFill="1" applyBorder="1"/>
    <xf numFmtId="0" fontId="0" fillId="2" borderId="6" xfId="0" applyFill="1" applyBorder="1"/>
    <xf numFmtId="0" fontId="16" fillId="2" borderId="0" xfId="0" applyFont="1" applyFill="1" applyProtection="1">
      <protection locked="0" hidden="1"/>
    </xf>
    <xf numFmtId="0" fontId="0" fillId="2" borderId="16" xfId="0" applyFill="1" applyBorder="1"/>
    <xf numFmtId="0" fontId="0" fillId="2" borderId="17" xfId="0" applyFill="1" applyBorder="1"/>
    <xf numFmtId="0" fontId="10" fillId="2" borderId="16" xfId="0" applyFont="1" applyFill="1" applyBorder="1"/>
    <xf numFmtId="0" fontId="0" fillId="2" borderId="20" xfId="0" applyFill="1" applyBorder="1"/>
    <xf numFmtId="0" fontId="5" fillId="2" borderId="16" xfId="0" applyFont="1" applyFill="1" applyBorder="1"/>
    <xf numFmtId="0" fontId="1" fillId="2" borderId="20" xfId="0" applyFont="1" applyFill="1" applyBorder="1"/>
    <xf numFmtId="0" fontId="0" fillId="2" borderId="21" xfId="0" applyFill="1" applyBorder="1"/>
    <xf numFmtId="0" fontId="0" fillId="2" borderId="1" xfId="0" applyFill="1" applyBorder="1"/>
    <xf numFmtId="0" fontId="0" fillId="2" borderId="23" xfId="0" applyFill="1" applyBorder="1"/>
    <xf numFmtId="0" fontId="0" fillId="2" borderId="6" xfId="0" applyFill="1" applyBorder="1" applyAlignment="1">
      <alignment wrapText="1"/>
    </xf>
    <xf numFmtId="0" fontId="6" fillId="2" borderId="0" xfId="0" applyFont="1" applyFill="1" applyAlignment="1">
      <alignment wrapText="1"/>
    </xf>
    <xf numFmtId="0" fontId="6" fillId="2" borderId="0" xfId="0" applyFont="1" applyFill="1" applyAlignment="1">
      <alignment horizontal="center" wrapText="1"/>
    </xf>
    <xf numFmtId="0" fontId="2" fillId="2" borderId="0" xfId="0" applyFont="1" applyFill="1"/>
    <xf numFmtId="0" fontId="2" fillId="2" borderId="0" xfId="0" applyFont="1" applyFill="1" applyAlignment="1">
      <alignment vertical="center"/>
    </xf>
    <xf numFmtId="0" fontId="4" fillId="2" borderId="0" xfId="0" applyFont="1" applyFill="1"/>
    <xf numFmtId="0" fontId="7" fillId="2" borderId="0" xfId="0" applyFont="1" applyFill="1"/>
    <xf numFmtId="0" fontId="5" fillId="2" borderId="0" xfId="0" applyFont="1" applyFill="1"/>
    <xf numFmtId="0" fontId="11" fillId="2" borderId="0" xfId="0" applyFont="1" applyFill="1"/>
    <xf numFmtId="0" fontId="0" fillId="2" borderId="0" xfId="0" applyFill="1" applyAlignment="1">
      <alignment horizontal="center"/>
    </xf>
    <xf numFmtId="164" fontId="0" fillId="2" borderId="0" xfId="0" applyNumberFormat="1" applyFill="1"/>
    <xf numFmtId="167" fontId="0" fillId="2" borderId="0" xfId="0" applyNumberFormat="1" applyFill="1" applyAlignment="1">
      <alignment horizontal="center"/>
    </xf>
    <xf numFmtId="167" fontId="0" fillId="2" borderId="0" xfId="0" applyNumberFormat="1" applyFill="1"/>
    <xf numFmtId="0" fontId="30" fillId="0" borderId="0" xfId="0" applyFont="1"/>
    <xf numFmtId="0" fontId="31" fillId="0" borderId="0" xfId="0" applyFont="1"/>
    <xf numFmtId="0" fontId="23" fillId="2" borderId="0" xfId="0" applyFont="1" applyFill="1" applyAlignment="1">
      <alignment horizontal="right"/>
    </xf>
    <xf numFmtId="0" fontId="1" fillId="2" borderId="0" xfId="0" applyFont="1" applyFill="1"/>
    <xf numFmtId="0" fontId="0" fillId="2" borderId="5" xfId="0" applyFill="1" applyBorder="1"/>
    <xf numFmtId="0" fontId="0" fillId="2" borderId="7" xfId="0" applyFill="1" applyBorder="1"/>
    <xf numFmtId="0" fontId="0" fillId="2" borderId="2" xfId="0" applyFill="1" applyBorder="1"/>
    <xf numFmtId="0" fontId="0" fillId="2" borderId="16" xfId="0" applyFill="1" applyBorder="1" applyAlignment="1">
      <alignment wrapText="1"/>
    </xf>
    <xf numFmtId="0" fontId="0" fillId="2" borderId="0" xfId="0" applyFill="1" applyAlignment="1">
      <alignment wrapText="1"/>
    </xf>
    <xf numFmtId="0" fontId="12" fillId="2" borderId="16" xfId="0" applyFont="1" applyFill="1" applyBorder="1" applyAlignment="1">
      <alignment wrapText="1"/>
    </xf>
    <xf numFmtId="0" fontId="10" fillId="2" borderId="0" xfId="0" applyFont="1" applyFill="1"/>
    <xf numFmtId="0" fontId="1" fillId="2" borderId="16" xfId="0" applyFont="1" applyFill="1" applyBorder="1"/>
    <xf numFmtId="0" fontId="0" fillId="2" borderId="22" xfId="0" applyFill="1" applyBorder="1" applyAlignment="1">
      <alignment wrapText="1"/>
    </xf>
    <xf numFmtId="0" fontId="0" fillId="2" borderId="1" xfId="0" applyFill="1" applyBorder="1" applyAlignment="1">
      <alignment wrapText="1"/>
    </xf>
    <xf numFmtId="0" fontId="0" fillId="2" borderId="18" xfId="0" applyFill="1" applyBorder="1"/>
    <xf numFmtId="0" fontId="0" fillId="2" borderId="19" xfId="0" applyFill="1" applyBorder="1"/>
    <xf numFmtId="0" fontId="20" fillId="2" borderId="0" xfId="0" applyFont="1" applyFill="1" applyAlignment="1">
      <alignment horizontal="right" vertical="center"/>
    </xf>
    <xf numFmtId="0" fontId="12" fillId="2" borderId="0" xfId="0" applyFont="1" applyFill="1"/>
    <xf numFmtId="0" fontId="12" fillId="4" borderId="0" xfId="0" applyFont="1" applyFill="1" applyAlignment="1">
      <alignment horizontal="right"/>
    </xf>
    <xf numFmtId="0" fontId="12" fillId="4" borderId="28" xfId="0" applyFont="1" applyFill="1" applyBorder="1" applyAlignment="1">
      <alignment horizontal="right"/>
    </xf>
    <xf numFmtId="0" fontId="10" fillId="4" borderId="29" xfId="0" applyFont="1" applyFill="1" applyBorder="1"/>
    <xf numFmtId="0" fontId="10" fillId="4" borderId="29" xfId="0" applyFont="1" applyFill="1" applyBorder="1" applyAlignment="1">
      <alignment horizontal="left"/>
    </xf>
    <xf numFmtId="0" fontId="12" fillId="4" borderId="30" xfId="0" applyFont="1" applyFill="1" applyBorder="1" applyAlignment="1">
      <alignment horizontal="right"/>
    </xf>
    <xf numFmtId="0" fontId="10" fillId="4" borderId="31" xfId="0" applyFont="1" applyFill="1" applyBorder="1"/>
    <xf numFmtId="0" fontId="10" fillId="4" borderId="31" xfId="0" applyFont="1" applyFill="1" applyBorder="1" applyAlignment="1">
      <alignment horizontal="left"/>
    </xf>
    <xf numFmtId="168" fontId="35" fillId="4" borderId="0" xfId="0" applyNumberFormat="1" applyFont="1" applyFill="1" applyAlignment="1">
      <alignment horizontal="center"/>
    </xf>
    <xf numFmtId="168" fontId="35" fillId="4" borderId="29" xfId="0" applyNumberFormat="1" applyFont="1" applyFill="1" applyBorder="1"/>
    <xf numFmtId="168" fontId="35" fillId="4" borderId="31" xfId="0" applyNumberFormat="1" applyFont="1" applyFill="1" applyBorder="1"/>
    <xf numFmtId="0" fontId="12" fillId="2" borderId="0" xfId="0" applyFont="1" applyFill="1" applyAlignment="1">
      <alignment horizontal="right"/>
    </xf>
    <xf numFmtId="0" fontId="0" fillId="2" borderId="35" xfId="0" applyFill="1" applyBorder="1"/>
    <xf numFmtId="0" fontId="0" fillId="2" borderId="36" xfId="0" applyFill="1" applyBorder="1"/>
    <xf numFmtId="0" fontId="4" fillId="2" borderId="35" xfId="0" applyFont="1" applyFill="1" applyBorder="1" applyAlignment="1">
      <alignment horizontal="center"/>
    </xf>
    <xf numFmtId="0" fontId="4" fillId="2" borderId="0" xfId="0" applyFont="1" applyFill="1" applyAlignment="1">
      <alignment horizontal="center"/>
    </xf>
    <xf numFmtId="0" fontId="4" fillId="2" borderId="36" xfId="0" applyFont="1" applyFill="1" applyBorder="1" applyAlignment="1">
      <alignment horizontal="center"/>
    </xf>
    <xf numFmtId="0" fontId="20" fillId="2" borderId="35" xfId="0" applyFont="1" applyFill="1" applyBorder="1" applyAlignment="1">
      <alignment horizontal="right"/>
    </xf>
    <xf numFmtId="0" fontId="25" fillId="3" borderId="0" xfId="0" applyFont="1" applyFill="1"/>
    <xf numFmtId="11" fontId="26" fillId="3" borderId="0" xfId="0" applyNumberFormat="1" applyFont="1" applyFill="1"/>
    <xf numFmtId="0" fontId="18" fillId="2" borderId="0" xfId="0" applyFont="1" applyFill="1" applyAlignment="1">
      <alignment horizontal="right"/>
    </xf>
    <xf numFmtId="0" fontId="26" fillId="3" borderId="0" xfId="0" applyFont="1" applyFill="1"/>
    <xf numFmtId="11" fontId="25" fillId="3" borderId="0" xfId="0" applyNumberFormat="1" applyFont="1" applyFill="1"/>
    <xf numFmtId="0" fontId="20" fillId="2" borderId="0" xfId="0" applyFont="1" applyFill="1" applyAlignment="1">
      <alignment horizontal="right"/>
    </xf>
    <xf numFmtId="0" fontId="25" fillId="3" borderId="0" xfId="0" applyFont="1" applyFill="1" applyAlignment="1">
      <alignment vertical="center"/>
    </xf>
    <xf numFmtId="0" fontId="2" fillId="2" borderId="36" xfId="0" applyFont="1" applyFill="1" applyBorder="1" applyAlignment="1">
      <alignment vertical="center"/>
    </xf>
    <xf numFmtId="0" fontId="22" fillId="2" borderId="0" xfId="0" applyFont="1" applyFill="1" applyAlignment="1">
      <alignment horizontal="right"/>
    </xf>
    <xf numFmtId="0" fontId="2" fillId="2" borderId="36" xfId="0" applyFont="1" applyFill="1" applyBorder="1"/>
    <xf numFmtId="0" fontId="20" fillId="2" borderId="0" xfId="0" applyFont="1" applyFill="1"/>
    <xf numFmtId="164" fontId="2" fillId="2" borderId="0" xfId="0" applyNumberFormat="1" applyFont="1" applyFill="1"/>
    <xf numFmtId="166" fontId="2" fillId="2" borderId="0" xfId="0" applyNumberFormat="1" applyFont="1" applyFill="1"/>
    <xf numFmtId="0" fontId="7" fillId="2" borderId="35" xfId="0" applyFont="1" applyFill="1" applyBorder="1" applyAlignment="1">
      <alignment horizontal="center"/>
    </xf>
    <xf numFmtId="0" fontId="7" fillId="2" borderId="0" xfId="0" applyFont="1" applyFill="1" applyAlignment="1">
      <alignment horizontal="center"/>
    </xf>
    <xf numFmtId="0" fontId="7" fillId="2" borderId="36" xfId="0" applyFont="1" applyFill="1" applyBorder="1" applyAlignment="1">
      <alignment horizontal="center"/>
    </xf>
    <xf numFmtId="165" fontId="26" fillId="3" borderId="0" xfId="0" applyNumberFormat="1" applyFont="1" applyFill="1"/>
    <xf numFmtId="11" fontId="35" fillId="4" borderId="39" xfId="0" applyNumberFormat="1" applyFont="1" applyFill="1" applyBorder="1"/>
    <xf numFmtId="0" fontId="5" fillId="2" borderId="35" xfId="0" applyFont="1" applyFill="1" applyBorder="1"/>
    <xf numFmtId="11" fontId="35" fillId="4" borderId="40" xfId="0" applyNumberFormat="1" applyFont="1" applyFill="1" applyBorder="1"/>
    <xf numFmtId="11" fontId="0" fillId="2" borderId="0" xfId="0" applyNumberFormat="1" applyFill="1"/>
    <xf numFmtId="0" fontId="18" fillId="2" borderId="0" xfId="0" applyFont="1" applyFill="1"/>
    <xf numFmtId="0" fontId="23" fillId="2" borderId="0" xfId="0" applyFont="1" applyFill="1" applyAlignment="1">
      <alignment horizontal="center"/>
    </xf>
    <xf numFmtId="2" fontId="20" fillId="2" borderId="0" xfId="0" applyNumberFormat="1" applyFont="1" applyFill="1" applyAlignment="1">
      <alignment horizontal="center"/>
    </xf>
    <xf numFmtId="0" fontId="10" fillId="2" borderId="36" xfId="0" applyFont="1" applyFill="1" applyBorder="1" applyAlignment="1">
      <alignment horizontal="center"/>
    </xf>
    <xf numFmtId="0" fontId="25" fillId="3" borderId="0" xfId="0" applyFont="1" applyFill="1" applyAlignment="1">
      <alignment horizontal="center"/>
    </xf>
    <xf numFmtId="0" fontId="26" fillId="2" borderId="0" xfId="0" applyFont="1" applyFill="1"/>
    <xf numFmtId="2" fontId="2" fillId="2" borderId="0" xfId="0" applyNumberFormat="1" applyFont="1" applyFill="1" applyAlignment="1">
      <alignment horizontal="center"/>
    </xf>
    <xf numFmtId="165" fontId="10" fillId="2" borderId="0" xfId="0" applyNumberFormat="1" applyFont="1" applyFill="1" applyAlignment="1">
      <alignment horizontal="center"/>
    </xf>
    <xf numFmtId="168" fontId="0" fillId="2" borderId="0" xfId="0" applyNumberFormat="1" applyFill="1"/>
    <xf numFmtId="167" fontId="0" fillId="2" borderId="36" xfId="0" applyNumberFormat="1" applyFill="1" applyBorder="1"/>
    <xf numFmtId="0" fontId="0" fillId="3" borderId="0" xfId="0" applyFill="1" applyAlignment="1">
      <alignment horizontal="center"/>
    </xf>
    <xf numFmtId="0" fontId="2" fillId="3" borderId="0" xfId="0" applyFont="1" applyFill="1" applyAlignment="1">
      <alignment horizontal="center"/>
    </xf>
    <xf numFmtId="0" fontId="2" fillId="2" borderId="0" xfId="0" applyFont="1" applyFill="1" applyAlignment="1">
      <alignment horizontal="center"/>
    </xf>
    <xf numFmtId="0" fontId="0" fillId="2" borderId="41" xfId="0" applyFill="1" applyBorder="1"/>
    <xf numFmtId="0" fontId="0" fillId="2" borderId="42" xfId="0" applyFill="1" applyBorder="1"/>
    <xf numFmtId="0" fontId="0" fillId="2" borderId="43" xfId="0" applyFill="1" applyBorder="1"/>
    <xf numFmtId="166" fontId="2" fillId="2" borderId="0" xfId="0" applyNumberFormat="1" applyFont="1" applyFill="1" applyAlignment="1">
      <alignment horizontal="left"/>
    </xf>
    <xf numFmtId="2" fontId="2" fillId="2" borderId="0" xfId="0" applyNumberFormat="1" applyFont="1" applyFill="1" applyAlignment="1">
      <alignment horizontal="left"/>
    </xf>
    <xf numFmtId="0" fontId="25" fillId="2" borderId="0" xfId="0" applyFont="1" applyFill="1"/>
    <xf numFmtId="0" fontId="22" fillId="2" borderId="35" xfId="0" applyFont="1" applyFill="1" applyBorder="1" applyAlignment="1">
      <alignment horizontal="right"/>
    </xf>
    <xf numFmtId="0" fontId="12" fillId="2" borderId="13" xfId="0" applyFont="1" applyFill="1" applyBorder="1" applyAlignment="1">
      <alignment horizontal="center" wrapText="1"/>
    </xf>
    <xf numFmtId="0" fontId="12" fillId="2" borderId="14" xfId="0" applyFont="1" applyFill="1" applyBorder="1" applyAlignment="1">
      <alignment horizontal="center" wrapText="1"/>
    </xf>
    <xf numFmtId="0" fontId="12" fillId="2" borderId="15" xfId="0" applyFont="1" applyFill="1" applyBorder="1" applyAlignment="1">
      <alignment horizontal="center" wrapText="1"/>
    </xf>
    <xf numFmtId="0" fontId="12" fillId="2" borderId="24" xfId="0" applyFont="1" applyFill="1" applyBorder="1" applyAlignment="1">
      <alignment horizontal="center" wrapText="1"/>
    </xf>
    <xf numFmtId="0" fontId="12" fillId="2" borderId="12" xfId="0" applyFont="1" applyFill="1" applyBorder="1" applyAlignment="1">
      <alignment horizontal="center" wrapText="1"/>
    </xf>
    <xf numFmtId="0" fontId="12" fillId="2" borderId="25" xfId="0" applyFont="1" applyFill="1" applyBorder="1" applyAlignment="1">
      <alignment horizontal="center" wrapText="1"/>
    </xf>
    <xf numFmtId="0" fontId="8" fillId="2" borderId="16" xfId="0" applyFont="1" applyFill="1" applyBorder="1" applyAlignment="1">
      <alignment horizontal="center" wrapText="1"/>
    </xf>
    <xf numFmtId="0" fontId="8" fillId="2" borderId="0" xfId="0" applyFont="1" applyFill="1" applyAlignment="1">
      <alignment horizontal="center" wrapText="1"/>
    </xf>
    <xf numFmtId="0" fontId="8" fillId="2" borderId="17" xfId="0" applyFont="1" applyFill="1" applyBorder="1" applyAlignment="1">
      <alignment horizontal="center" wrapText="1"/>
    </xf>
    <xf numFmtId="0" fontId="8" fillId="2" borderId="20" xfId="0" applyFont="1" applyFill="1" applyBorder="1" applyAlignment="1">
      <alignment horizontal="center" wrapText="1"/>
    </xf>
    <xf numFmtId="0" fontId="8" fillId="2" borderId="6" xfId="0" applyFont="1" applyFill="1" applyBorder="1" applyAlignment="1">
      <alignment horizontal="center" wrapText="1"/>
    </xf>
    <xf numFmtId="0" fontId="8" fillId="2" borderId="21" xfId="0" applyFont="1" applyFill="1" applyBorder="1" applyAlignment="1">
      <alignment horizontal="center" wrapText="1"/>
    </xf>
    <xf numFmtId="0" fontId="0" fillId="2" borderId="0" xfId="0" applyFill="1" applyAlignment="1">
      <alignment horizontal="left" wrapText="1"/>
    </xf>
    <xf numFmtId="0" fontId="0" fillId="2" borderId="26" xfId="0" applyFill="1" applyBorder="1" applyAlignment="1">
      <alignment horizontal="center"/>
    </xf>
    <xf numFmtId="0" fontId="0" fillId="2" borderId="9" xfId="0" applyFill="1" applyBorder="1" applyAlignment="1">
      <alignment horizontal="center"/>
    </xf>
    <xf numFmtId="0" fontId="0" fillId="2" borderId="27" xfId="0" applyFill="1" applyBorder="1" applyAlignment="1">
      <alignment horizontal="center"/>
    </xf>
    <xf numFmtId="0" fontId="10" fillId="2" borderId="26" xfId="0" applyFont="1" applyFill="1" applyBorder="1" applyAlignment="1">
      <alignment horizontal="center"/>
    </xf>
    <xf numFmtId="0" fontId="10" fillId="2" borderId="9" xfId="0" applyFont="1" applyFill="1" applyBorder="1" applyAlignment="1">
      <alignment horizontal="center"/>
    </xf>
    <xf numFmtId="0" fontId="10" fillId="2" borderId="10" xfId="0" applyFont="1" applyFill="1" applyBorder="1" applyAlignment="1">
      <alignment horizontal="center"/>
    </xf>
    <xf numFmtId="0" fontId="13" fillId="2" borderId="16" xfId="0" applyFont="1" applyFill="1" applyBorder="1" applyAlignment="1">
      <alignment horizontal="center"/>
    </xf>
    <xf numFmtId="0" fontId="13" fillId="2" borderId="0" xfId="0" applyFont="1" applyFill="1" applyAlignment="1">
      <alignment horizontal="center"/>
    </xf>
    <xf numFmtId="0" fontId="13" fillId="2" borderId="17" xfId="0" applyFont="1" applyFill="1" applyBorder="1" applyAlignment="1">
      <alignment horizontal="center"/>
    </xf>
    <xf numFmtId="0" fontId="0" fillId="2" borderId="17" xfId="0" applyFill="1" applyBorder="1" applyAlignment="1">
      <alignment horizontal="left" wrapText="1"/>
    </xf>
    <xf numFmtId="0" fontId="0" fillId="2" borderId="8" xfId="0" applyFill="1" applyBorder="1" applyAlignment="1">
      <alignment horizontal="center"/>
    </xf>
    <xf numFmtId="0" fontId="15" fillId="2" borderId="26" xfId="0" applyFont="1" applyFill="1" applyBorder="1" applyAlignment="1">
      <alignment horizontal="center"/>
    </xf>
    <xf numFmtId="0" fontId="15" fillId="2" borderId="9" xfId="0" applyFont="1" applyFill="1" applyBorder="1" applyAlignment="1">
      <alignment horizontal="center"/>
    </xf>
    <xf numFmtId="0" fontId="15" fillId="2" borderId="27" xfId="0" applyFont="1" applyFill="1" applyBorder="1" applyAlignment="1">
      <alignment horizontal="center"/>
    </xf>
    <xf numFmtId="0" fontId="18" fillId="2" borderId="0" xfId="0" applyFont="1" applyFill="1" applyAlignment="1">
      <alignment horizontal="center"/>
    </xf>
    <xf numFmtId="0" fontId="29" fillId="2" borderId="45" xfId="0" applyFont="1" applyFill="1" applyBorder="1" applyAlignment="1">
      <alignment horizontal="center"/>
    </xf>
    <xf numFmtId="0" fontId="29" fillId="2" borderId="44" xfId="0" applyFont="1" applyFill="1" applyBorder="1" applyAlignment="1">
      <alignment horizontal="center"/>
    </xf>
    <xf numFmtId="0" fontId="29" fillId="2" borderId="46" xfId="0" applyFont="1" applyFill="1" applyBorder="1" applyAlignment="1">
      <alignment horizontal="center"/>
    </xf>
    <xf numFmtId="0" fontId="4" fillId="2" borderId="37" xfId="0" applyFont="1" applyFill="1" applyBorder="1" applyAlignment="1">
      <alignment horizontal="center"/>
    </xf>
    <xf numFmtId="0" fontId="4" fillId="2" borderId="11" xfId="0" applyFont="1" applyFill="1" applyBorder="1" applyAlignment="1">
      <alignment horizontal="center"/>
    </xf>
    <xf numFmtId="0" fontId="4" fillId="2" borderId="38" xfId="0" applyFont="1" applyFill="1" applyBorder="1" applyAlignment="1">
      <alignment horizontal="center"/>
    </xf>
    <xf numFmtId="0" fontId="20" fillId="2" borderId="0" xfId="0" applyFont="1" applyFill="1" applyAlignment="1">
      <alignment horizontal="right"/>
    </xf>
    <xf numFmtId="0" fontId="22" fillId="2" borderId="0" xfId="0" applyFont="1" applyFill="1" applyAlignment="1">
      <alignment horizontal="right"/>
    </xf>
    <xf numFmtId="0" fontId="19" fillId="2" borderId="32" xfId="0" applyFont="1" applyFill="1" applyBorder="1" applyAlignment="1">
      <alignment horizontal="center"/>
    </xf>
    <xf numFmtId="0" fontId="19" fillId="2" borderId="33" xfId="0" applyFont="1" applyFill="1" applyBorder="1" applyAlignment="1">
      <alignment horizontal="center"/>
    </xf>
    <xf numFmtId="0" fontId="19" fillId="2" borderId="34" xfId="0" applyFont="1" applyFill="1" applyBorder="1" applyAlignment="1">
      <alignment horizontal="center"/>
    </xf>
    <xf numFmtId="0" fontId="10" fillId="2" borderId="35" xfId="0" applyFont="1" applyFill="1" applyBorder="1" applyAlignment="1">
      <alignment horizontal="left"/>
    </xf>
    <xf numFmtId="0" fontId="10" fillId="2" borderId="0" xfId="0" applyFont="1" applyFill="1" applyAlignment="1">
      <alignment horizontal="left"/>
    </xf>
    <xf numFmtId="0" fontId="10" fillId="2" borderId="36" xfId="0" applyFont="1" applyFill="1" applyBorder="1" applyAlignment="1">
      <alignment horizontal="left"/>
    </xf>
    <xf numFmtId="0" fontId="10" fillId="2" borderId="35" xfId="0" applyFont="1" applyFill="1" applyBorder="1" applyAlignment="1">
      <alignment horizontal="left" vertical="top" wrapText="1"/>
    </xf>
    <xf numFmtId="0" fontId="10" fillId="2" borderId="0" xfId="0" applyFont="1" applyFill="1" applyAlignment="1">
      <alignment horizontal="left" vertical="top" wrapText="1"/>
    </xf>
    <xf numFmtId="0" fontId="10" fillId="2" borderId="36" xfId="0" applyFont="1" applyFill="1" applyBorder="1" applyAlignment="1">
      <alignment horizontal="left" vertical="top" wrapText="1"/>
    </xf>
    <xf numFmtId="0" fontId="0" fillId="2" borderId="0" xfId="0" applyFill="1" applyAlignment="1">
      <alignment horizontal="center"/>
    </xf>
    <xf numFmtId="0" fontId="6" fillId="0" borderId="0" xfId="0" applyFont="1" applyAlignment="1">
      <alignment horizontal="center" wrapText="1"/>
    </xf>
    <xf numFmtId="0" fontId="19" fillId="2" borderId="0" xfId="0" applyFont="1" applyFill="1" applyAlignment="1">
      <alignment horizontal="center"/>
    </xf>
    <xf numFmtId="0" fontId="32"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3888915332504875E-2"/>
          <c:y val="5.0925775747415442E-2"/>
          <c:w val="0.9027777777777779"/>
          <c:h val="0.8657407407407407"/>
        </c:manualLayout>
      </c:layout>
      <c:scatterChart>
        <c:scatterStyle val="lineMarker"/>
        <c:varyColors val="0"/>
        <c:ser>
          <c:idx val="0"/>
          <c:order val="0"/>
          <c:tx>
            <c:v>Digital Staircase</c:v>
          </c:tx>
          <c:spPr>
            <a:ln w="19050" cap="rnd">
              <a:solidFill>
                <a:schemeClr val="accent1"/>
              </a:solidFill>
              <a:round/>
            </a:ln>
            <a:effectLst/>
          </c:spPr>
          <c:marker>
            <c:symbol val="none"/>
          </c:marker>
          <c:xVal>
            <c:numRef>
              <c:f>Introduction!$O$6:$O$15</c:f>
              <c:numCache>
                <c:formatCode>General</c:formatCode>
                <c:ptCount val="10"/>
                <c:pt idx="0">
                  <c:v>0</c:v>
                </c:pt>
                <c:pt idx="1">
                  <c:v>0</c:v>
                </c:pt>
                <c:pt idx="2">
                  <c:v>-2E-3</c:v>
                </c:pt>
                <c:pt idx="3">
                  <c:v>-2E-3</c:v>
                </c:pt>
                <c:pt idx="4">
                  <c:v>-4.0000000000000001E-3</c:v>
                </c:pt>
                <c:pt idx="5">
                  <c:v>-4.0000000000000001E-3</c:v>
                </c:pt>
                <c:pt idx="6">
                  <c:v>-6.0000000000000001E-3</c:v>
                </c:pt>
                <c:pt idx="7">
                  <c:v>-6.0000000000000001E-3</c:v>
                </c:pt>
                <c:pt idx="8">
                  <c:v>-8.0000000000000002E-3</c:v>
                </c:pt>
                <c:pt idx="9">
                  <c:v>-8.0000000000000002E-3</c:v>
                </c:pt>
              </c:numCache>
            </c:numRef>
          </c:xVal>
          <c:yVal>
            <c:numRef>
              <c:f>Introduction!$P$6:$P$15</c:f>
              <c:numCache>
                <c:formatCode>General</c:formatCode>
                <c:ptCount val="10"/>
                <c:pt idx="0">
                  <c:v>0</c:v>
                </c:pt>
                <c:pt idx="1">
                  <c:v>0.02</c:v>
                </c:pt>
                <c:pt idx="2">
                  <c:v>0.02</c:v>
                </c:pt>
                <c:pt idx="3">
                  <c:v>0.04</c:v>
                </c:pt>
                <c:pt idx="4">
                  <c:v>0.04</c:v>
                </c:pt>
                <c:pt idx="5">
                  <c:v>0.06</c:v>
                </c:pt>
                <c:pt idx="6">
                  <c:v>0.06</c:v>
                </c:pt>
                <c:pt idx="7">
                  <c:v>0.08</c:v>
                </c:pt>
                <c:pt idx="8">
                  <c:v>0.08</c:v>
                </c:pt>
                <c:pt idx="9">
                  <c:v>0.1</c:v>
                </c:pt>
              </c:numCache>
            </c:numRef>
          </c:yVal>
          <c:smooth val="0"/>
          <c:extLst>
            <c:ext xmlns:c16="http://schemas.microsoft.com/office/drawing/2014/chart" uri="{C3380CC4-5D6E-409C-BE32-E72D297353CC}">
              <c16:uniqueId val="{00000000-EC4C-4AB0-8039-C72A101D510D}"/>
            </c:ext>
          </c:extLst>
        </c:ser>
        <c:ser>
          <c:idx val="1"/>
          <c:order val="1"/>
          <c:tx>
            <c:v>Analog Ramp/Scan</c:v>
          </c:tx>
          <c:spPr>
            <a:ln w="19050" cap="rnd">
              <a:solidFill>
                <a:schemeClr val="accent2">
                  <a:lumMod val="60000"/>
                  <a:lumOff val="40000"/>
                </a:schemeClr>
              </a:solidFill>
              <a:round/>
            </a:ln>
            <a:effectLst/>
          </c:spPr>
          <c:marker>
            <c:symbol val="none"/>
          </c:marker>
          <c:xVal>
            <c:numRef>
              <c:f>Introduction!$Q$6:$Q$10</c:f>
              <c:numCache>
                <c:formatCode>General</c:formatCode>
                <c:ptCount val="5"/>
                <c:pt idx="0">
                  <c:v>0</c:v>
                </c:pt>
                <c:pt idx="1">
                  <c:v>-2E-3</c:v>
                </c:pt>
                <c:pt idx="2">
                  <c:v>-4.0000000000000001E-3</c:v>
                </c:pt>
                <c:pt idx="3">
                  <c:v>-6.0000000000000001E-3</c:v>
                </c:pt>
                <c:pt idx="4">
                  <c:v>-8.0000000000000002E-3</c:v>
                </c:pt>
              </c:numCache>
            </c:numRef>
          </c:xVal>
          <c:yVal>
            <c:numRef>
              <c:f>Introduction!$R$6:$R$10</c:f>
              <c:numCache>
                <c:formatCode>General</c:formatCode>
                <c:ptCount val="5"/>
                <c:pt idx="0">
                  <c:v>0</c:v>
                </c:pt>
                <c:pt idx="1">
                  <c:v>0.02</c:v>
                </c:pt>
                <c:pt idx="2">
                  <c:v>0.04</c:v>
                </c:pt>
                <c:pt idx="3">
                  <c:v>0.06</c:v>
                </c:pt>
                <c:pt idx="4">
                  <c:v>0.08</c:v>
                </c:pt>
              </c:numCache>
            </c:numRef>
          </c:yVal>
          <c:smooth val="0"/>
          <c:extLst>
            <c:ext xmlns:c16="http://schemas.microsoft.com/office/drawing/2014/chart" uri="{C3380CC4-5D6E-409C-BE32-E72D297353CC}">
              <c16:uniqueId val="{00000001-EC4C-4AB0-8039-C72A101D510D}"/>
            </c:ext>
          </c:extLst>
        </c:ser>
        <c:dLbls>
          <c:showLegendKey val="0"/>
          <c:showVal val="0"/>
          <c:showCatName val="0"/>
          <c:showSerName val="0"/>
          <c:showPercent val="0"/>
          <c:showBubbleSize val="0"/>
        </c:dLbls>
        <c:axId val="655844927"/>
        <c:axId val="655848671"/>
      </c:scatterChart>
      <c:valAx>
        <c:axId val="655844927"/>
        <c:scaling>
          <c:orientation val="minMax"/>
          <c:max val="0"/>
          <c:min val="-8.0000000000000019E-3"/>
        </c:scaling>
        <c:delete val="0"/>
        <c:axPos val="b"/>
        <c:title>
          <c:tx>
            <c:rich>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one"/>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55848671"/>
        <c:crosses val="autoZero"/>
        <c:crossBetween val="midCat"/>
      </c:valAx>
      <c:valAx>
        <c:axId val="655848671"/>
        <c:scaling>
          <c:orientation val="minMax"/>
          <c:max val="0.1"/>
        </c:scaling>
        <c:delete val="0"/>
        <c:axPos val="l"/>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Potential</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one"/>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55844927"/>
        <c:crosses val="autoZero"/>
        <c:crossBetween val="midCat"/>
      </c:valAx>
      <c:spPr>
        <a:noFill/>
        <a:ln>
          <a:solidFill>
            <a:schemeClr val="tx1"/>
          </a:solidFill>
        </a:ln>
        <a:effectLst/>
      </c:spPr>
    </c:plotArea>
    <c:legend>
      <c:legendPos val="t"/>
      <c:layout>
        <c:manualLayout>
          <c:xMode val="edge"/>
          <c:yMode val="edge"/>
          <c:x val="0.32009465424906247"/>
          <c:y val="7.9207920792079209E-2"/>
          <c:w val="0.62225924747104333"/>
          <c:h val="0.1723084119435565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600075</xdr:colOff>
      <xdr:row>32</xdr:row>
      <xdr:rowOff>114299</xdr:rowOff>
    </xdr:from>
    <xdr:to>
      <xdr:col>6</xdr:col>
      <xdr:colOff>285751</xdr:colOff>
      <xdr:row>47</xdr:row>
      <xdr:rowOff>142874</xdr:rowOff>
    </xdr:to>
    <xdr:graphicFrame macro="">
      <xdr:nvGraphicFramePr>
        <xdr:cNvPr id="2" name="Chart 1">
          <a:extLst>
            <a:ext uri="{FF2B5EF4-FFF2-40B4-BE49-F238E27FC236}">
              <a16:creationId xmlns:a16="http://schemas.microsoft.com/office/drawing/2014/main" id="{230C9654-2303-45F3-A32D-965DC0DE2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366712</xdr:colOff>
      <xdr:row>22</xdr:row>
      <xdr:rowOff>138112</xdr:rowOff>
    </xdr:from>
    <xdr:ext cx="894027" cy="328295"/>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F486B332-0824-B81E-2727-F79D11699287}"/>
                </a:ext>
              </a:extLst>
            </xdr:cNvPr>
            <xdr:cNvSpPr txBox="1"/>
          </xdr:nvSpPr>
          <xdr:spPr>
            <a:xfrm>
              <a:off x="1585912" y="3871912"/>
              <a:ext cx="894027" cy="32829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𝛤</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𝑒</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𝜌</m:t>
                            </m:r>
                          </m:e>
                          <m:sub>
                            <m:r>
                              <a:rPr lang="en-US" sz="1100" i="1">
                                <a:solidFill>
                                  <a:schemeClr val="tx1"/>
                                </a:solidFill>
                                <a:effectLst/>
                                <a:latin typeface="Cambria Math" panose="02040503050406030204" pitchFamily="18" charset="0"/>
                                <a:ea typeface="+mn-ea"/>
                                <a:cs typeface="+mn-cs"/>
                              </a:rPr>
                              <m:t>𝐷</m:t>
                            </m:r>
                          </m:sub>
                        </m:sSub>
                        <m:d>
                          <m:dPr>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2</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𝑟</m:t>
                                </m:r>
                              </m:e>
                              <m:sub>
                                <m:r>
                                  <a:rPr lang="en-US" sz="1100" i="1">
                                    <a:solidFill>
                                      <a:schemeClr val="tx1"/>
                                    </a:solidFill>
                                    <a:effectLst/>
                                    <a:latin typeface="Cambria Math" panose="02040503050406030204" pitchFamily="18" charset="0"/>
                                    <a:ea typeface="+mn-ea"/>
                                    <a:cs typeface="+mn-cs"/>
                                  </a:rPr>
                                  <m:t>𝑎</m:t>
                                </m:r>
                              </m:sub>
                            </m:sSub>
                          </m:e>
                        </m:d>
                      </m:num>
                      <m:den>
                        <m:r>
                          <a:rPr lang="en-US" sz="1100" b="0" i="1">
                            <a:solidFill>
                              <a:schemeClr val="tx1"/>
                            </a:solidFill>
                            <a:effectLst/>
                            <a:latin typeface="Cambria Math" panose="02040503050406030204" pitchFamily="18" charset="0"/>
                            <a:ea typeface="+mn-ea"/>
                            <a:cs typeface="+mn-cs"/>
                          </a:rPr>
                          <m:t>𝑀𝑊</m:t>
                        </m:r>
                      </m:den>
                    </m:f>
                  </m:oMath>
                </m:oMathPara>
              </a14:m>
              <a:endParaRPr lang="en-US" sz="1100"/>
            </a:p>
          </xdr:txBody>
        </xdr:sp>
      </mc:Choice>
      <mc:Fallback xmlns="">
        <xdr:sp macro="" textlink="">
          <xdr:nvSpPr>
            <xdr:cNvPr id="7" name="TextBox 6">
              <a:extLst>
                <a:ext uri="{FF2B5EF4-FFF2-40B4-BE49-F238E27FC236}">
                  <a16:creationId xmlns:a16="http://schemas.microsoft.com/office/drawing/2014/main" id="{F486B332-0824-B81E-2727-F79D11699287}"/>
                </a:ext>
              </a:extLst>
            </xdr:cNvPr>
            <xdr:cNvSpPr txBox="1"/>
          </xdr:nvSpPr>
          <xdr:spPr>
            <a:xfrm>
              <a:off x="1585912" y="3871912"/>
              <a:ext cx="894027" cy="32829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𝛤_1=</a:t>
              </a:r>
              <a:r>
                <a:rPr lang="en-US" sz="1100" b="0" i="0">
                  <a:solidFill>
                    <a:schemeClr val="tx1"/>
                  </a:solidFill>
                  <a:effectLst/>
                  <a:latin typeface="Cambria Math" panose="02040503050406030204" pitchFamily="18" charset="0"/>
                  <a:ea typeface="+mn-ea"/>
                  <a:cs typeface="+mn-cs"/>
                </a:rPr>
                <a:t>𝑒</a:t>
              </a:r>
              <a:r>
                <a:rPr lang="en-US" sz="1100" i="0">
                  <a:solidFill>
                    <a:schemeClr val="tx1"/>
                  </a:solidFill>
                  <a:effectLst/>
                  <a:latin typeface="Cambria Math" panose="02040503050406030204" pitchFamily="18" charset="0"/>
                  <a:ea typeface="+mn-ea"/>
                  <a:cs typeface="+mn-cs"/>
                </a:rPr>
                <a:t> (𝜌_𝐷 (2𝑟_𝑎 ))/</a:t>
              </a:r>
              <a:r>
                <a:rPr lang="en-US" sz="1100" b="0" i="0">
                  <a:solidFill>
                    <a:schemeClr val="tx1"/>
                  </a:solidFill>
                  <a:effectLst/>
                  <a:latin typeface="Cambria Math" panose="02040503050406030204" pitchFamily="18" charset="0"/>
                  <a:ea typeface="+mn-ea"/>
                  <a:cs typeface="+mn-cs"/>
                </a:rPr>
                <a:t>𝑀𝑊</a:t>
              </a:r>
              <a:endParaRPr lang="en-US" sz="1100"/>
            </a:p>
          </xdr:txBody>
        </xdr:sp>
      </mc:Fallback>
    </mc:AlternateContent>
    <xdr:clientData/>
  </xdr:oneCellAnchor>
  <xdr:oneCellAnchor>
    <xdr:from>
      <xdr:col>6</xdr:col>
      <xdr:colOff>157162</xdr:colOff>
      <xdr:row>22</xdr:row>
      <xdr:rowOff>128587</xdr:rowOff>
    </xdr:from>
    <xdr:ext cx="879536" cy="31579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A7477367-667D-8654-73CB-3FD7457E6F3D}"/>
                </a:ext>
              </a:extLst>
            </xdr:cNvPr>
            <xdr:cNvSpPr txBox="1"/>
          </xdr:nvSpPr>
          <xdr:spPr>
            <a:xfrm>
              <a:off x="3814762" y="3862387"/>
              <a:ext cx="879536" cy="31579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𝜀</m:t>
                        </m:r>
                      </m:e>
                      <m:sub>
                        <m:r>
                          <a:rPr lang="en-US" sz="1100" i="1">
                            <a:solidFill>
                              <a:schemeClr val="tx1"/>
                            </a:solidFill>
                            <a:effectLst/>
                            <a:latin typeface="Cambria Math" panose="02040503050406030204" pitchFamily="18" charset="0"/>
                            <a:ea typeface="+mn-ea"/>
                            <a:cs typeface="+mn-cs"/>
                          </a:rPr>
                          <m:t>𝑠</m:t>
                        </m:r>
                      </m:sub>
                    </m:sSub>
                    <m:r>
                      <a:rPr lang="en-US" sz="1100" i="1">
                        <a:solidFill>
                          <a:schemeClr val="tx1"/>
                        </a:solidFill>
                        <a:effectLst/>
                        <a:latin typeface="Cambria Math" panose="02040503050406030204" pitchFamily="18" charset="0"/>
                        <a:ea typeface="+mn-ea"/>
                        <a:cs typeface="+mn-cs"/>
                      </a:rPr>
                      <m:t>= </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𝑛𝐹</m:t>
                        </m:r>
                      </m:num>
                      <m:den>
                        <m:r>
                          <a:rPr lang="en-US" sz="1100" i="1">
                            <a:solidFill>
                              <a:schemeClr val="tx1"/>
                            </a:solidFill>
                            <a:effectLst/>
                            <a:latin typeface="Cambria Math" panose="02040503050406030204" pitchFamily="18" charset="0"/>
                            <a:ea typeface="+mn-ea"/>
                            <a:cs typeface="+mn-cs"/>
                          </a:rPr>
                          <m:t>𝑅𝑇</m:t>
                        </m:r>
                      </m:den>
                    </m:f>
                    <m:d>
                      <m:dPr>
                        <m:begChr m:val="|"/>
                        <m:endChr m:val="|"/>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𝐸</m:t>
                        </m:r>
                      </m:e>
                    </m:d>
                  </m:oMath>
                </m:oMathPara>
              </a14:m>
              <a:endParaRPr lang="en-US" sz="1100"/>
            </a:p>
          </xdr:txBody>
        </xdr:sp>
      </mc:Choice>
      <mc:Fallback xmlns="">
        <xdr:sp macro="" textlink="">
          <xdr:nvSpPr>
            <xdr:cNvPr id="9" name="TextBox 8">
              <a:extLst>
                <a:ext uri="{FF2B5EF4-FFF2-40B4-BE49-F238E27FC236}">
                  <a16:creationId xmlns:a16="http://schemas.microsoft.com/office/drawing/2014/main" id="{A7477367-667D-8654-73CB-3FD7457E6F3D}"/>
                </a:ext>
              </a:extLst>
            </xdr:cNvPr>
            <xdr:cNvSpPr txBox="1"/>
          </xdr:nvSpPr>
          <xdr:spPr>
            <a:xfrm>
              <a:off x="3814762" y="3862387"/>
              <a:ext cx="879536" cy="31579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〖∆𝜀〗_𝑠=  𝑛𝐹/𝑅𝑇 |∆𝐸|</a:t>
              </a:r>
              <a:endParaRPr lang="en-US" sz="1100"/>
            </a:p>
          </xdr:txBody>
        </xdr:sp>
      </mc:Fallback>
    </mc:AlternateContent>
    <xdr:clientData/>
  </xdr:oneCellAnchor>
  <xdr:oneCellAnchor>
    <xdr:from>
      <xdr:col>8</xdr:col>
      <xdr:colOff>90487</xdr:colOff>
      <xdr:row>22</xdr:row>
      <xdr:rowOff>23812</xdr:rowOff>
    </xdr:from>
    <xdr:ext cx="1073691" cy="50013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9CEE2B37-7B9A-AF2A-5E70-31AC226F4BAD}"/>
                </a:ext>
              </a:extLst>
            </xdr:cNvPr>
            <xdr:cNvSpPr txBox="1"/>
          </xdr:nvSpPr>
          <xdr:spPr>
            <a:xfrm>
              <a:off x="4967287" y="3757612"/>
              <a:ext cx="1073691" cy="50013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solidFill>
                          <a:schemeClr val="tx1"/>
                        </a:solidFill>
                        <a:effectLst/>
                        <a:latin typeface="Cambria Math" panose="02040503050406030204" pitchFamily="18" charset="0"/>
                        <a:ea typeface="+mn-ea"/>
                        <a:cs typeface="+mn-cs"/>
                      </a:rPr>
                      <m:t>𝜒</m:t>
                    </m:r>
                    <m:r>
                      <a:rPr lang="en-US" sz="1100" i="1">
                        <a:solidFill>
                          <a:schemeClr val="tx1"/>
                        </a:solidFill>
                        <a:effectLst/>
                        <a:latin typeface="Cambria Math" panose="02040503050406030204" pitchFamily="18" charset="0"/>
                        <a:ea typeface="+mn-ea"/>
                        <a:cs typeface="+mn-cs"/>
                      </a:rPr>
                      <m:t>= </m:t>
                    </m:r>
                    <m:f>
                      <m:fPr>
                        <m:ctrlPr>
                          <a:rPr lang="en-US" sz="1100" i="1">
                            <a:solidFill>
                              <a:schemeClr val="tx1"/>
                            </a:solidFill>
                            <a:effectLst/>
                            <a:latin typeface="Cambria Math" panose="02040503050406030204" pitchFamily="18" charset="0"/>
                            <a:ea typeface="+mn-ea"/>
                            <a:cs typeface="+mn-cs"/>
                          </a:rPr>
                        </m:ctrlPr>
                      </m:fPr>
                      <m:num>
                        <m:sSubSup>
                          <m:sSubSupPr>
                            <m:ctrlPr>
                              <a:rPr lang="en-US" sz="1100" i="1">
                                <a:solidFill>
                                  <a:schemeClr val="tx1"/>
                                </a:solidFill>
                                <a:effectLst/>
                                <a:latin typeface="Cambria Math" panose="02040503050406030204" pitchFamily="18" charset="0"/>
                                <a:ea typeface="+mn-ea"/>
                                <a:cs typeface="+mn-cs"/>
                              </a:rPr>
                            </m:ctrlPr>
                          </m:sSubSupPr>
                          <m:e>
                            <m:r>
                              <a:rPr lang="en-US" sz="1100" i="1">
                                <a:solidFill>
                                  <a:schemeClr val="tx1"/>
                                </a:solidFill>
                                <a:effectLst/>
                                <a:latin typeface="Cambria Math" panose="02040503050406030204" pitchFamily="18" charset="0"/>
                                <a:ea typeface="+mn-ea"/>
                                <a:cs typeface="+mn-cs"/>
                              </a:rPr>
                              <m:t>𝐶</m:t>
                            </m:r>
                          </m:e>
                          <m:sub>
                            <m:r>
                              <a:rPr lang="en-US" sz="1100" i="1">
                                <a:solidFill>
                                  <a:schemeClr val="tx1"/>
                                </a:solidFill>
                                <a:effectLst/>
                                <a:latin typeface="Cambria Math" panose="02040503050406030204" pitchFamily="18" charset="0"/>
                                <a:ea typeface="+mn-ea"/>
                                <a:cs typeface="+mn-cs"/>
                              </a:rPr>
                              <m:t>𝑂𝑥</m:t>
                            </m:r>
                          </m:sub>
                          <m:sup>
                            <m:r>
                              <a:rPr lang="en-US" sz="1100" i="1">
                                <a:solidFill>
                                  <a:schemeClr val="tx1"/>
                                </a:solidFill>
                                <a:effectLst/>
                                <a:latin typeface="Cambria Math" panose="02040503050406030204" pitchFamily="18" charset="0"/>
                                <a:ea typeface="+mn-ea"/>
                                <a:cs typeface="+mn-cs"/>
                              </a:rPr>
                              <m:t>∗</m:t>
                            </m:r>
                          </m:sup>
                        </m:sSubSup>
                      </m:num>
                      <m:den>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𝛤</m:t>
                            </m:r>
                          </m:e>
                          <m:sub>
                            <m:r>
                              <a:rPr lang="en-US" sz="1100" i="1">
                                <a:solidFill>
                                  <a:schemeClr val="tx1"/>
                                </a:solidFill>
                                <a:effectLst/>
                                <a:latin typeface="Cambria Math" panose="02040503050406030204" pitchFamily="18" charset="0"/>
                                <a:ea typeface="+mn-ea"/>
                                <a:cs typeface="+mn-cs"/>
                              </a:rPr>
                              <m:t>1</m:t>
                            </m:r>
                          </m:sub>
                        </m:sSub>
                      </m:den>
                    </m:f>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𝐷</m:t>
                                </m:r>
                              </m:e>
                              <m:sub>
                                <m:r>
                                  <a:rPr lang="en-US" sz="1100" i="1">
                                    <a:solidFill>
                                      <a:schemeClr val="tx1"/>
                                    </a:solidFill>
                                    <a:effectLst/>
                                    <a:latin typeface="Cambria Math" panose="02040503050406030204" pitchFamily="18" charset="0"/>
                                    <a:ea typeface="+mn-ea"/>
                                    <a:cs typeface="+mn-cs"/>
                                  </a:rPr>
                                  <m:t>𝑂𝑥</m:t>
                                </m:r>
                              </m:sub>
                            </m:sSub>
                            <m:r>
                              <a:rPr lang="en-US" sz="1100" i="1">
                                <a:solidFill>
                                  <a:schemeClr val="tx1"/>
                                </a:solidFill>
                                <a:effectLst/>
                                <a:latin typeface="Cambria Math" panose="02040503050406030204" pitchFamily="18" charset="0"/>
                                <a:ea typeface="+mn-ea"/>
                                <a:cs typeface="+mn-cs"/>
                              </a:rPr>
                              <m:t>𝑅𝑇</m:t>
                            </m:r>
                          </m:num>
                          <m:den>
                            <m:r>
                              <a:rPr lang="en-US" sz="1100" i="1">
                                <a:solidFill>
                                  <a:schemeClr val="tx1"/>
                                </a:solidFill>
                                <a:effectLst/>
                                <a:latin typeface="Cambria Math" panose="02040503050406030204" pitchFamily="18" charset="0"/>
                                <a:ea typeface="+mn-ea"/>
                                <a:cs typeface="+mn-cs"/>
                              </a:rPr>
                              <m:t>𝑛𝐹</m:t>
                            </m:r>
                            <m:r>
                              <a:rPr lang="en-US" sz="1100" i="1">
                                <a:solidFill>
                                  <a:schemeClr val="tx1"/>
                                </a:solidFill>
                                <a:effectLst/>
                                <a:latin typeface="Cambria Math" panose="02040503050406030204" pitchFamily="18" charset="0"/>
                                <a:ea typeface="+mn-ea"/>
                                <a:cs typeface="+mn-cs"/>
                              </a:rPr>
                              <m:t>𝜈</m:t>
                            </m:r>
                          </m:den>
                        </m:f>
                      </m:e>
                    </m:rad>
                  </m:oMath>
                </m:oMathPara>
              </a14:m>
              <a:endParaRPr lang="en-US" sz="1100"/>
            </a:p>
          </xdr:txBody>
        </xdr:sp>
      </mc:Choice>
      <mc:Fallback xmlns="">
        <xdr:sp macro="" textlink="">
          <xdr:nvSpPr>
            <xdr:cNvPr id="10" name="TextBox 9">
              <a:extLst>
                <a:ext uri="{FF2B5EF4-FFF2-40B4-BE49-F238E27FC236}">
                  <a16:creationId xmlns:a16="http://schemas.microsoft.com/office/drawing/2014/main" id="{9CEE2B37-7B9A-AF2A-5E70-31AC226F4BAD}"/>
                </a:ext>
              </a:extLst>
            </xdr:cNvPr>
            <xdr:cNvSpPr txBox="1"/>
          </xdr:nvSpPr>
          <xdr:spPr>
            <a:xfrm>
              <a:off x="4967287" y="3757612"/>
              <a:ext cx="1073691" cy="50013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𝜒=  (𝐶_𝑂𝑥^∗)/𝛤_1  √((𝐷_𝑂𝑥 𝑅𝑇)/𝑛𝐹𝜈)</a:t>
              </a:r>
              <a:endParaRPr lang="en-US" sz="1100"/>
            </a:p>
          </xdr:txBody>
        </xdr:sp>
      </mc:Fallback>
    </mc:AlternateContent>
    <xdr:clientData/>
  </xdr:oneCellAnchor>
  <xdr:oneCellAnchor>
    <xdr:from>
      <xdr:col>1</xdr:col>
      <xdr:colOff>338137</xdr:colOff>
      <xdr:row>26</xdr:row>
      <xdr:rowOff>71437</xdr:rowOff>
    </xdr:from>
    <xdr:ext cx="6616747" cy="376706"/>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50CEA627-48DF-75F5-555B-D9BE6C4B7EBC}"/>
                </a:ext>
              </a:extLst>
            </xdr:cNvPr>
            <xdr:cNvSpPr txBox="1"/>
          </xdr:nvSpPr>
          <xdr:spPr>
            <a:xfrm>
              <a:off x="947737" y="4605337"/>
              <a:ext cx="6616747" cy="3767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𝜂</m:t>
                        </m:r>
                      </m:e>
                      <m:sub>
                        <m:r>
                          <a:rPr lang="en-US" sz="1100" i="1">
                            <a:solidFill>
                              <a:schemeClr val="tx1"/>
                            </a:solidFill>
                            <a:effectLst/>
                            <a:latin typeface="Cambria Math" panose="02040503050406030204" pitchFamily="18" charset="0"/>
                            <a:ea typeface="+mn-ea"/>
                            <a:cs typeface="+mn-cs"/>
                          </a:rPr>
                          <m:t>𝑝</m:t>
                        </m:r>
                      </m:sub>
                    </m:sSub>
                    <m:r>
                      <a:rPr lang="en-US" sz="1100" i="1">
                        <a:solidFill>
                          <a:schemeClr val="tx1"/>
                        </a:solidFill>
                        <a:effectLst/>
                        <a:latin typeface="Cambria Math" panose="02040503050406030204" pitchFamily="18" charset="0"/>
                        <a:ea typeface="+mn-ea"/>
                        <a:cs typeface="+mn-cs"/>
                      </a:rPr>
                      <m:t>= </m:t>
                    </m:r>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𝑅𝑇</m:t>
                        </m:r>
                      </m:num>
                      <m:den>
                        <m:r>
                          <a:rPr lang="en-US" sz="1100" b="0" i="1">
                            <a:solidFill>
                              <a:schemeClr val="tx1"/>
                            </a:solidFill>
                            <a:effectLst/>
                            <a:latin typeface="Cambria Math" panose="02040503050406030204" pitchFamily="18" charset="0"/>
                            <a:ea typeface="+mn-ea"/>
                            <a:cs typeface="+mn-cs"/>
                          </a:rPr>
                          <m:t>𝑛𝐹</m:t>
                        </m:r>
                      </m:den>
                    </m:f>
                    <m:d>
                      <m:dPr>
                        <m:begChr m:val="["/>
                        <m:endChr m:val="]"/>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−0.854−0.525</m:t>
                        </m:r>
                        <m:r>
                          <a:rPr lang="en-US" sz="1100" i="1">
                            <a:solidFill>
                              <a:schemeClr val="tx1"/>
                            </a:solidFill>
                            <a:effectLst/>
                            <a:latin typeface="Cambria Math" panose="02040503050406030204" pitchFamily="18" charset="0"/>
                            <a:ea typeface="+mn-ea"/>
                            <a:cs typeface="+mn-cs"/>
                          </a:rPr>
                          <m:t>𝜌</m:t>
                        </m:r>
                        <m:r>
                          <a:rPr lang="en-US" sz="1100" i="1">
                            <a:solidFill>
                              <a:schemeClr val="tx1"/>
                            </a:solidFill>
                            <a:effectLst/>
                            <a:latin typeface="Cambria Math" panose="02040503050406030204" pitchFamily="18" charset="0"/>
                            <a:ea typeface="+mn-ea"/>
                            <a:cs typeface="+mn-cs"/>
                          </a:rPr>
                          <m:t>−0.571</m:t>
                        </m:r>
                        <m:d>
                          <m:dPr>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1−</m:t>
                            </m:r>
                            <m:sSup>
                              <m:sSupPr>
                                <m:ctrlPr>
                                  <a:rPr lang="en-US" sz="1100" i="1">
                                    <a:solidFill>
                                      <a:schemeClr val="tx1"/>
                                    </a:solidFill>
                                    <a:effectLst/>
                                    <a:latin typeface="Cambria Math" panose="02040503050406030204" pitchFamily="18" charset="0"/>
                                    <a:ea typeface="+mn-ea"/>
                                    <a:cs typeface="+mn-cs"/>
                                  </a:rPr>
                                </m:ctrlPr>
                              </m:sSupPr>
                              <m:e>
                                <m:r>
                                  <a:rPr lang="en-US" sz="1100" i="1">
                                    <a:solidFill>
                                      <a:schemeClr val="tx1"/>
                                    </a:solidFill>
                                    <a:effectLst/>
                                    <a:latin typeface="Cambria Math" panose="02040503050406030204" pitchFamily="18" charset="0"/>
                                    <a:ea typeface="+mn-ea"/>
                                    <a:cs typeface="+mn-cs"/>
                                  </a:rPr>
                                  <m:t>𝑒</m:t>
                                </m:r>
                              </m:e>
                              <m:sup>
                                <m:sSup>
                                  <m:sSupPr>
                                    <m:ctrlPr>
                                      <a:rPr lang="en-US" sz="1100" i="1">
                                        <a:solidFill>
                                          <a:schemeClr val="tx1"/>
                                        </a:solidFill>
                                        <a:effectLst/>
                                        <a:latin typeface="Cambria Math" panose="02040503050406030204" pitchFamily="18" charset="0"/>
                                        <a:ea typeface="+mn-ea"/>
                                        <a:cs typeface="+mn-cs"/>
                                      </a:rPr>
                                    </m:ctrlPr>
                                  </m:sSupPr>
                                  <m:e>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𝜌</m:t>
                                    </m:r>
                                  </m:e>
                                  <m:sup>
                                    <m:r>
                                      <a:rPr lang="en-US" sz="1100" i="1">
                                        <a:solidFill>
                                          <a:schemeClr val="tx1"/>
                                        </a:solidFill>
                                        <a:effectLst/>
                                        <a:latin typeface="Cambria Math" panose="02040503050406030204" pitchFamily="18" charset="0"/>
                                        <a:ea typeface="+mn-ea"/>
                                        <a:cs typeface="+mn-cs"/>
                                      </a:rPr>
                                      <m:t>1.177</m:t>
                                    </m:r>
                                  </m:sup>
                                </m:sSup>
                              </m:sup>
                            </m:sSup>
                          </m:e>
                        </m:d>
                        <m:r>
                          <a:rPr lang="en-US" sz="1100" i="1">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𝜀</m:t>
                                </m:r>
                              </m:e>
                              <m:sub>
                                <m:r>
                                  <a:rPr lang="en-US" sz="1100" i="1">
                                    <a:solidFill>
                                      <a:schemeClr val="tx1"/>
                                    </a:solidFill>
                                    <a:effectLst/>
                                    <a:latin typeface="Cambria Math" panose="02040503050406030204" pitchFamily="18" charset="0"/>
                                    <a:ea typeface="+mn-ea"/>
                                    <a:cs typeface="+mn-cs"/>
                                  </a:rPr>
                                  <m:t>𝑠</m:t>
                                </m:r>
                              </m:sub>
                            </m:sSub>
                          </m:e>
                          <m:sup>
                            <m:r>
                              <a:rPr lang="en-US" sz="1100" i="1">
                                <a:solidFill>
                                  <a:schemeClr val="tx1"/>
                                </a:solidFill>
                                <a:effectLst/>
                                <a:latin typeface="Cambria Math" panose="02040503050406030204" pitchFamily="18" charset="0"/>
                                <a:ea typeface="+mn-ea"/>
                                <a:cs typeface="+mn-cs"/>
                              </a:rPr>
                              <m:t>0.467</m:t>
                            </m:r>
                          </m:sup>
                        </m:sSup>
                        <m:d>
                          <m:dPr>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0.134−</m:t>
                            </m:r>
                            <m:sSup>
                              <m:sSupPr>
                                <m:ctrlPr>
                                  <a:rPr lang="en-US" sz="1100" i="1">
                                    <a:solidFill>
                                      <a:schemeClr val="tx1"/>
                                    </a:solidFill>
                                    <a:effectLst/>
                                    <a:latin typeface="Cambria Math" panose="02040503050406030204" pitchFamily="18" charset="0"/>
                                    <a:ea typeface="+mn-ea"/>
                                    <a:cs typeface="+mn-cs"/>
                                  </a:rPr>
                                </m:ctrlPr>
                              </m:sSupPr>
                              <m:e>
                                <m:r>
                                  <a:rPr lang="en-US" sz="1100" i="1">
                                    <a:solidFill>
                                      <a:schemeClr val="tx1"/>
                                    </a:solidFill>
                                    <a:effectLst/>
                                    <a:latin typeface="Cambria Math" panose="02040503050406030204" pitchFamily="18" charset="0"/>
                                    <a:ea typeface="+mn-ea"/>
                                    <a:cs typeface="+mn-cs"/>
                                  </a:rPr>
                                  <m:t>𝑒</m:t>
                                </m:r>
                              </m:e>
                              <m:sup>
                                <m:r>
                                  <a:rPr lang="en-US" sz="1100" i="1">
                                    <a:solidFill>
                                      <a:schemeClr val="tx1"/>
                                    </a:solidFill>
                                    <a:effectLst/>
                                    <a:latin typeface="Cambria Math" panose="02040503050406030204" pitchFamily="18" charset="0"/>
                                    <a:ea typeface="+mn-ea"/>
                                    <a:cs typeface="+mn-cs"/>
                                  </a:rPr>
                                  <m:t>−</m:t>
                                </m:r>
                                <m:d>
                                  <m:dPr>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0.722+</m:t>
                                    </m:r>
                                    <m:f>
                                      <m:fPr>
                                        <m:type m:val="lin"/>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0.515</m:t>
                                        </m:r>
                                      </m:num>
                                      <m:den>
                                        <m:sSup>
                                          <m:sSupPr>
                                            <m:ctrlPr>
                                              <a:rPr lang="en-US" sz="1100" i="1">
                                                <a:solidFill>
                                                  <a:schemeClr val="tx1"/>
                                                </a:solidFill>
                                                <a:effectLst/>
                                                <a:latin typeface="Cambria Math" panose="02040503050406030204" pitchFamily="18" charset="0"/>
                                                <a:ea typeface="+mn-ea"/>
                                                <a:cs typeface="+mn-cs"/>
                                              </a:rPr>
                                            </m:ctrlPr>
                                          </m:sSup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𝜀</m:t>
                                                </m:r>
                                              </m:e>
                                              <m:sub>
                                                <m:r>
                                                  <a:rPr lang="en-US" sz="1100" i="1">
                                                    <a:solidFill>
                                                      <a:schemeClr val="tx1"/>
                                                    </a:solidFill>
                                                    <a:effectLst/>
                                                    <a:latin typeface="Cambria Math" panose="02040503050406030204" pitchFamily="18" charset="0"/>
                                                    <a:ea typeface="+mn-ea"/>
                                                    <a:cs typeface="+mn-cs"/>
                                                  </a:rPr>
                                                  <m:t>𝑠</m:t>
                                                </m:r>
                                              </m:sub>
                                            </m:sSub>
                                          </m:e>
                                          <m:sup>
                                            <m:r>
                                              <a:rPr lang="en-US" sz="1100" i="1">
                                                <a:solidFill>
                                                  <a:schemeClr val="tx1"/>
                                                </a:solidFill>
                                                <a:effectLst/>
                                                <a:latin typeface="Cambria Math" panose="02040503050406030204" pitchFamily="18" charset="0"/>
                                                <a:ea typeface="+mn-ea"/>
                                                <a:cs typeface="+mn-cs"/>
                                              </a:rPr>
                                              <m:t>0.5</m:t>
                                            </m:r>
                                          </m:sup>
                                        </m:sSup>
                                      </m:den>
                                    </m:f>
                                  </m:e>
                                </m:d>
                                <m:r>
                                  <a:rPr lang="en-US" sz="1100" i="1">
                                    <a:solidFill>
                                      <a:schemeClr val="tx1"/>
                                    </a:solidFill>
                                    <a:effectLst/>
                                    <a:latin typeface="Cambria Math" panose="02040503050406030204" pitchFamily="18" charset="0"/>
                                    <a:ea typeface="+mn-ea"/>
                                    <a:cs typeface="+mn-cs"/>
                                  </a:rPr>
                                  <m:t>𝜌</m:t>
                                </m:r>
                              </m:sup>
                            </m:sSup>
                          </m:e>
                        </m:d>
                        <m:r>
                          <a:rPr lang="en-US" sz="110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0.34</m:t>
                            </m:r>
                          </m:num>
                          <m:den>
                            <m:r>
                              <a:rPr lang="en-US" sz="1100" i="1">
                                <a:solidFill>
                                  <a:schemeClr val="tx1"/>
                                </a:solidFill>
                                <a:effectLst/>
                                <a:latin typeface="Cambria Math" panose="02040503050406030204" pitchFamily="18" charset="0"/>
                                <a:ea typeface="+mn-ea"/>
                                <a:cs typeface="+mn-cs"/>
                              </a:rPr>
                              <m:t>𝜒</m:t>
                            </m:r>
                            <m:d>
                              <m:dPr>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1+0.65</m:t>
                                </m:r>
                                <m:sSup>
                                  <m:sSupPr>
                                    <m:ctrlPr>
                                      <a:rPr lang="en-US" sz="1100" i="1">
                                        <a:solidFill>
                                          <a:schemeClr val="tx1"/>
                                        </a:solidFill>
                                        <a:effectLst/>
                                        <a:latin typeface="Cambria Math" panose="02040503050406030204" pitchFamily="18" charset="0"/>
                                        <a:ea typeface="+mn-ea"/>
                                        <a:cs typeface="+mn-cs"/>
                                      </a:rPr>
                                    </m:ctrlPr>
                                  </m:sSupPr>
                                  <m:e>
                                    <m:r>
                                      <a:rPr lang="en-US" sz="1100" i="1">
                                        <a:solidFill>
                                          <a:schemeClr val="tx1"/>
                                        </a:solidFill>
                                        <a:effectLst/>
                                        <a:latin typeface="Cambria Math" panose="02040503050406030204" pitchFamily="18" charset="0"/>
                                        <a:ea typeface="+mn-ea"/>
                                        <a:cs typeface="+mn-cs"/>
                                      </a:rPr>
                                      <m:t>𝜌</m:t>
                                    </m:r>
                                  </m:e>
                                  <m:sup>
                                    <m:r>
                                      <a:rPr lang="en-US" sz="1100" i="1">
                                        <a:solidFill>
                                          <a:schemeClr val="tx1"/>
                                        </a:solidFill>
                                        <a:effectLst/>
                                        <a:latin typeface="Cambria Math" panose="02040503050406030204" pitchFamily="18" charset="0"/>
                                        <a:ea typeface="+mn-ea"/>
                                        <a:cs typeface="+mn-cs"/>
                                      </a:rPr>
                                      <m:t>2.7</m:t>
                                    </m:r>
                                  </m:sup>
                                </m:sSup>
                              </m:e>
                            </m:d>
                          </m:den>
                        </m:f>
                      </m:e>
                    </m:d>
                  </m:oMath>
                </m:oMathPara>
              </a14:m>
              <a:endParaRPr lang="en-US" sz="1100"/>
            </a:p>
          </xdr:txBody>
        </xdr:sp>
      </mc:Choice>
      <mc:Fallback xmlns="">
        <xdr:sp macro="" textlink="">
          <xdr:nvSpPr>
            <xdr:cNvPr id="19" name="TextBox 18">
              <a:extLst>
                <a:ext uri="{FF2B5EF4-FFF2-40B4-BE49-F238E27FC236}">
                  <a16:creationId xmlns:a16="http://schemas.microsoft.com/office/drawing/2014/main" id="{50CEA627-48DF-75F5-555B-D9BE6C4B7EBC}"/>
                </a:ext>
              </a:extLst>
            </xdr:cNvPr>
            <xdr:cNvSpPr txBox="1"/>
          </xdr:nvSpPr>
          <xdr:spPr>
            <a:xfrm>
              <a:off x="947737" y="4605337"/>
              <a:ext cx="6616747" cy="3767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𝜂_𝑝= </a:t>
              </a:r>
              <a:r>
                <a:rPr lang="en-US" sz="1100" b="0" i="0">
                  <a:solidFill>
                    <a:schemeClr val="tx1"/>
                  </a:solidFill>
                  <a:effectLst/>
                  <a:latin typeface="Cambria Math" panose="02040503050406030204" pitchFamily="18" charset="0"/>
                  <a:ea typeface="+mn-ea"/>
                  <a:cs typeface="+mn-cs"/>
                </a:rPr>
                <a:t> 𝑅𝑇/𝑛𝐹 </a:t>
              </a:r>
              <a:r>
                <a:rPr lang="en-US"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−0.854−0.525𝜌−0.571(1−𝑒^(〖−𝜌〗^1.177 ) )+〖〖∆𝜀〗_𝑠〗^0.467 (0.134−𝑒^(−(0.722+0.515∕〖〖∆𝜀〗_𝑠〗^0.5 )𝜌) )−0.34/𝜒(1+0.65𝜌^2.7 ) </a:t>
              </a:r>
              <a:r>
                <a:rPr lang="en-US" sz="1100" i="0">
                  <a:solidFill>
                    <a:schemeClr val="tx1"/>
                  </a:solidFill>
                  <a:effectLst/>
                  <a:latin typeface="Cambria Math" panose="02040503050406030204" pitchFamily="18" charset="0"/>
                  <a:ea typeface="+mn-ea"/>
                  <a:cs typeface="+mn-cs"/>
                </a:rPr>
                <a:t>]</a:t>
              </a:r>
              <a:endParaRPr lang="en-US" sz="1100"/>
            </a:p>
          </xdr:txBody>
        </xdr:sp>
      </mc:Fallback>
    </mc:AlternateContent>
    <xdr:clientData/>
  </xdr:oneCellAnchor>
  <xdr:oneCellAnchor>
    <xdr:from>
      <xdr:col>10</xdr:col>
      <xdr:colOff>261937</xdr:colOff>
      <xdr:row>22</xdr:row>
      <xdr:rowOff>33337</xdr:rowOff>
    </xdr:from>
    <xdr:ext cx="1517082" cy="50013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37970215-3124-B1C0-6381-E49B0A9B14F0}"/>
                </a:ext>
              </a:extLst>
            </xdr:cNvPr>
            <xdr:cNvSpPr txBox="1"/>
          </xdr:nvSpPr>
          <xdr:spPr>
            <a:xfrm>
              <a:off x="6357937" y="3767137"/>
              <a:ext cx="151708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solidFill>
                          <a:schemeClr val="tx1"/>
                        </a:solidFill>
                        <a:effectLst/>
                        <a:latin typeface="Cambria Math" panose="02040503050406030204" pitchFamily="18" charset="0"/>
                        <a:ea typeface="+mn-ea"/>
                        <a:cs typeface="+mn-cs"/>
                      </a:rPr>
                      <m:t>𝜌</m:t>
                    </m:r>
                    <m:r>
                      <a:rPr lang="en-US" sz="1100" i="1">
                        <a:solidFill>
                          <a:schemeClr val="tx1"/>
                        </a:solidFill>
                        <a:effectLst/>
                        <a:latin typeface="Cambria Math" panose="02040503050406030204" pitchFamily="18" charset="0"/>
                        <a:ea typeface="+mn-ea"/>
                        <a:cs typeface="+mn-cs"/>
                      </a:rPr>
                      <m:t>= </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i="1">
                                    <a:solidFill>
                                      <a:schemeClr val="tx1"/>
                                    </a:solidFill>
                                    <a:effectLst/>
                                    <a:latin typeface="Cambria Math" panose="02040503050406030204" pitchFamily="18" charset="0"/>
                                    <a:ea typeface="+mn-ea"/>
                                    <a:cs typeface="+mn-cs"/>
                                  </a:rPr>
                                  <m:t>𝑛</m:t>
                                </m:r>
                              </m:e>
                              <m:sup>
                                <m:r>
                                  <a:rPr lang="en-US" sz="1100" i="1">
                                    <a:solidFill>
                                      <a:schemeClr val="tx1"/>
                                    </a:solidFill>
                                    <a:effectLst/>
                                    <a:latin typeface="Cambria Math" panose="02040503050406030204" pitchFamily="18" charset="0"/>
                                    <a:ea typeface="+mn-ea"/>
                                    <a:cs typeface="+mn-cs"/>
                                  </a:rPr>
                                  <m:t>5</m:t>
                                </m:r>
                              </m:sup>
                            </m:sSup>
                            <m:sSup>
                              <m:sSupPr>
                                <m:ctrlPr>
                                  <a:rPr lang="en-US" sz="1100" i="1">
                                    <a:solidFill>
                                      <a:schemeClr val="tx1"/>
                                    </a:solidFill>
                                    <a:effectLst/>
                                    <a:latin typeface="Cambria Math" panose="02040503050406030204" pitchFamily="18" charset="0"/>
                                    <a:ea typeface="+mn-ea"/>
                                    <a:cs typeface="+mn-cs"/>
                                  </a:rPr>
                                </m:ctrlPr>
                              </m:sSupPr>
                              <m:e>
                                <m:r>
                                  <a:rPr lang="en-US" sz="1100" i="1">
                                    <a:solidFill>
                                      <a:schemeClr val="tx1"/>
                                    </a:solidFill>
                                    <a:effectLst/>
                                    <a:latin typeface="Cambria Math" panose="02040503050406030204" pitchFamily="18" charset="0"/>
                                    <a:ea typeface="+mn-ea"/>
                                    <a:cs typeface="+mn-cs"/>
                                  </a:rPr>
                                  <m:t>𝐹</m:t>
                                </m:r>
                              </m:e>
                              <m:sup>
                                <m:r>
                                  <a:rPr lang="en-US" sz="1100" i="1">
                                    <a:solidFill>
                                      <a:schemeClr val="tx1"/>
                                    </a:solidFill>
                                    <a:effectLst/>
                                    <a:latin typeface="Cambria Math" panose="02040503050406030204" pitchFamily="18" charset="0"/>
                                    <a:ea typeface="+mn-ea"/>
                                    <a:cs typeface="+mn-cs"/>
                                  </a:rPr>
                                  <m:t>5</m:t>
                                </m:r>
                              </m:sup>
                            </m:sSup>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𝐷</m:t>
                                </m:r>
                              </m:e>
                              <m:sub>
                                <m:r>
                                  <a:rPr lang="en-US" sz="1100" i="1">
                                    <a:solidFill>
                                      <a:schemeClr val="tx1"/>
                                    </a:solidFill>
                                    <a:effectLst/>
                                    <a:latin typeface="Cambria Math" panose="02040503050406030204" pitchFamily="18" charset="0"/>
                                    <a:ea typeface="+mn-ea"/>
                                    <a:cs typeface="+mn-cs"/>
                                  </a:rPr>
                                  <m:t>𝑂𝑥</m:t>
                                </m:r>
                              </m:sub>
                            </m:sSub>
                            <m:r>
                              <a:rPr lang="en-US" sz="1100" i="1">
                                <a:solidFill>
                                  <a:schemeClr val="tx1"/>
                                </a:solidFill>
                                <a:effectLst/>
                                <a:latin typeface="Cambria Math" panose="02040503050406030204" pitchFamily="18" charset="0"/>
                                <a:ea typeface="+mn-ea"/>
                                <a:cs typeface="+mn-cs"/>
                              </a:rPr>
                              <m:t>𝜈</m:t>
                            </m:r>
                          </m:num>
                          <m:den>
                            <m:sSup>
                              <m:sSupPr>
                                <m:ctrlPr>
                                  <a:rPr lang="en-US" sz="1100" i="1">
                                    <a:solidFill>
                                      <a:schemeClr val="tx1"/>
                                    </a:solidFill>
                                    <a:effectLst/>
                                    <a:latin typeface="Cambria Math" panose="02040503050406030204" pitchFamily="18" charset="0"/>
                                    <a:ea typeface="+mn-ea"/>
                                    <a:cs typeface="+mn-cs"/>
                                  </a:rPr>
                                </m:ctrlPr>
                              </m:sSupPr>
                              <m:e>
                                <m:r>
                                  <a:rPr lang="en-US" sz="1100" i="1">
                                    <a:solidFill>
                                      <a:schemeClr val="tx1"/>
                                    </a:solidFill>
                                    <a:effectLst/>
                                    <a:latin typeface="Cambria Math" panose="02040503050406030204" pitchFamily="18" charset="0"/>
                                    <a:ea typeface="+mn-ea"/>
                                    <a:cs typeface="+mn-cs"/>
                                  </a:rPr>
                                  <m:t>𝑅</m:t>
                                </m:r>
                              </m:e>
                              <m:sup>
                                <m:r>
                                  <a:rPr lang="en-US" sz="1100" i="1">
                                    <a:solidFill>
                                      <a:schemeClr val="tx1"/>
                                    </a:solidFill>
                                    <a:effectLst/>
                                    <a:latin typeface="Cambria Math" panose="02040503050406030204" pitchFamily="18" charset="0"/>
                                    <a:ea typeface="+mn-ea"/>
                                    <a:cs typeface="+mn-cs"/>
                                  </a:rPr>
                                  <m:t>3</m:t>
                                </m:r>
                              </m:sup>
                            </m:sSup>
                            <m:sSup>
                              <m:sSupPr>
                                <m:ctrlPr>
                                  <a:rPr lang="en-US" sz="1100" i="1">
                                    <a:solidFill>
                                      <a:schemeClr val="tx1"/>
                                    </a:solidFill>
                                    <a:effectLst/>
                                    <a:latin typeface="Cambria Math" panose="02040503050406030204" pitchFamily="18" charset="0"/>
                                    <a:ea typeface="+mn-ea"/>
                                    <a:cs typeface="+mn-cs"/>
                                  </a:rPr>
                                </m:ctrlPr>
                              </m:sSupPr>
                              <m:e>
                                <m:r>
                                  <a:rPr lang="en-US" sz="1100" i="1">
                                    <a:solidFill>
                                      <a:schemeClr val="tx1"/>
                                    </a:solidFill>
                                    <a:effectLst/>
                                    <a:latin typeface="Cambria Math" panose="02040503050406030204" pitchFamily="18" charset="0"/>
                                    <a:ea typeface="+mn-ea"/>
                                    <a:cs typeface="+mn-cs"/>
                                  </a:rPr>
                                  <m:t>𝑇</m:t>
                                </m:r>
                              </m:e>
                              <m:sup>
                                <m:r>
                                  <a:rPr lang="en-US" sz="1100" i="1">
                                    <a:solidFill>
                                      <a:schemeClr val="tx1"/>
                                    </a:solidFill>
                                    <a:effectLst/>
                                    <a:latin typeface="Cambria Math" panose="02040503050406030204" pitchFamily="18" charset="0"/>
                                    <a:ea typeface="+mn-ea"/>
                                    <a:cs typeface="+mn-cs"/>
                                  </a:rPr>
                                  <m:t>3</m:t>
                                </m:r>
                              </m:sup>
                            </m:sSup>
                          </m:den>
                        </m:f>
                      </m:e>
                    </m:rad>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𝑅</m:t>
                        </m:r>
                      </m:e>
                      <m:sub>
                        <m:r>
                          <a:rPr lang="en-US" sz="1100" i="1">
                            <a:solidFill>
                              <a:schemeClr val="tx1"/>
                            </a:solidFill>
                            <a:effectLst/>
                            <a:latin typeface="Cambria Math" panose="02040503050406030204" pitchFamily="18" charset="0"/>
                            <a:ea typeface="+mn-ea"/>
                            <a:cs typeface="+mn-cs"/>
                          </a:rPr>
                          <m:t>𝑢</m:t>
                        </m:r>
                      </m:sub>
                    </m:sSub>
                    <m:r>
                      <a:rPr lang="en-US" sz="1100" i="1">
                        <a:solidFill>
                          <a:schemeClr val="tx1"/>
                        </a:solidFill>
                        <a:effectLst/>
                        <a:latin typeface="Cambria Math" panose="02040503050406030204" pitchFamily="18" charset="0"/>
                        <a:ea typeface="+mn-ea"/>
                        <a:cs typeface="+mn-cs"/>
                      </a:rPr>
                      <m:t>𝐴</m:t>
                    </m:r>
                    <m:sSubSup>
                      <m:sSubSupPr>
                        <m:ctrlPr>
                          <a:rPr lang="en-US" sz="1100" i="1">
                            <a:solidFill>
                              <a:schemeClr val="tx1"/>
                            </a:solidFill>
                            <a:effectLst/>
                            <a:latin typeface="Cambria Math" panose="02040503050406030204" pitchFamily="18" charset="0"/>
                            <a:ea typeface="+mn-ea"/>
                            <a:cs typeface="+mn-cs"/>
                          </a:rPr>
                        </m:ctrlPr>
                      </m:sSubSupPr>
                      <m:e>
                        <m:r>
                          <a:rPr lang="en-US" sz="1100" i="1">
                            <a:solidFill>
                              <a:schemeClr val="tx1"/>
                            </a:solidFill>
                            <a:effectLst/>
                            <a:latin typeface="Cambria Math" panose="02040503050406030204" pitchFamily="18" charset="0"/>
                            <a:ea typeface="+mn-ea"/>
                            <a:cs typeface="+mn-cs"/>
                          </a:rPr>
                          <m:t>𝐶</m:t>
                        </m:r>
                      </m:e>
                      <m:sub>
                        <m:r>
                          <a:rPr lang="en-US" sz="1100" i="1">
                            <a:solidFill>
                              <a:schemeClr val="tx1"/>
                            </a:solidFill>
                            <a:effectLst/>
                            <a:latin typeface="Cambria Math" panose="02040503050406030204" pitchFamily="18" charset="0"/>
                            <a:ea typeface="+mn-ea"/>
                            <a:cs typeface="+mn-cs"/>
                          </a:rPr>
                          <m:t>𝑂𝑥</m:t>
                        </m:r>
                      </m:sub>
                      <m:sup>
                        <m:r>
                          <a:rPr lang="en-US" sz="1100" i="1">
                            <a:solidFill>
                              <a:schemeClr val="tx1"/>
                            </a:solidFill>
                            <a:effectLst/>
                            <a:latin typeface="Cambria Math" panose="02040503050406030204" pitchFamily="18" charset="0"/>
                            <a:ea typeface="+mn-ea"/>
                            <a:cs typeface="+mn-cs"/>
                          </a:rPr>
                          <m:t>∗</m:t>
                        </m:r>
                      </m:sup>
                    </m:sSubSup>
                  </m:oMath>
                </m:oMathPara>
              </a14:m>
              <a:endParaRPr lang="en-US" sz="1100"/>
            </a:p>
          </xdr:txBody>
        </xdr:sp>
      </mc:Choice>
      <mc:Fallback xmlns="">
        <xdr:sp macro="" textlink="">
          <xdr:nvSpPr>
            <xdr:cNvPr id="20" name="TextBox 19">
              <a:extLst>
                <a:ext uri="{FF2B5EF4-FFF2-40B4-BE49-F238E27FC236}">
                  <a16:creationId xmlns:a16="http://schemas.microsoft.com/office/drawing/2014/main" id="{37970215-3124-B1C0-6381-E49B0A9B14F0}"/>
                </a:ext>
              </a:extLst>
            </xdr:cNvPr>
            <xdr:cNvSpPr txBox="1"/>
          </xdr:nvSpPr>
          <xdr:spPr>
            <a:xfrm>
              <a:off x="6357937" y="3767137"/>
              <a:ext cx="151708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𝜌= √((𝑛^5 𝐹^5 𝐷_𝑂𝑥 𝜈)/(𝑅^3 𝑇^3 )) 𝑅_𝑢 𝐴𝐶_𝑂𝑥^∗</a:t>
              </a:r>
              <a:endParaRPr lang="en-US" sz="1100"/>
            </a:p>
          </xdr:txBody>
        </xdr:sp>
      </mc:Fallback>
    </mc:AlternateContent>
    <xdr:clientData/>
  </xdr:oneCellAnchor>
  <xdr:oneCellAnchor>
    <xdr:from>
      <xdr:col>4</xdr:col>
      <xdr:colOff>595312</xdr:colOff>
      <xdr:row>29</xdr:row>
      <xdr:rowOff>109537</xdr:rowOff>
    </xdr:from>
    <xdr:ext cx="2475293" cy="316882"/>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DC31BB40-7D7F-3732-ACF5-004EA838DC76}"/>
                </a:ext>
              </a:extLst>
            </xdr:cNvPr>
            <xdr:cNvSpPr txBox="1"/>
          </xdr:nvSpPr>
          <xdr:spPr>
            <a:xfrm>
              <a:off x="3033712" y="5424487"/>
              <a:ext cx="247529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𝜂</m:t>
                        </m:r>
                      </m:e>
                      <m:sub>
                        <m:r>
                          <a:rPr lang="en-US" sz="1100" i="1">
                            <a:solidFill>
                              <a:schemeClr val="tx1"/>
                            </a:solidFill>
                            <a:effectLst/>
                            <a:latin typeface="Cambria Math" panose="02040503050406030204" pitchFamily="18" charset="0"/>
                            <a:ea typeface="+mn-ea"/>
                            <a:cs typeface="+mn-cs"/>
                          </a:rPr>
                          <m:t>𝑝</m:t>
                        </m:r>
                      </m:sub>
                    </m:sSub>
                    <m:r>
                      <a:rPr lang="en-US" sz="1100" i="1">
                        <a:solidFill>
                          <a:schemeClr val="tx1"/>
                        </a:solidFill>
                        <a:effectLst/>
                        <a:latin typeface="Cambria Math" panose="02040503050406030204" pitchFamily="18" charset="0"/>
                        <a:ea typeface="+mn-ea"/>
                        <a:cs typeface="+mn-cs"/>
                      </a:rPr>
                      <m:t>= </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𝐸</m:t>
                        </m:r>
                      </m:e>
                      <m:sub>
                        <m:r>
                          <a:rPr lang="en-US" sz="1100" i="1">
                            <a:solidFill>
                              <a:schemeClr val="tx1"/>
                            </a:solidFill>
                            <a:effectLst/>
                            <a:latin typeface="Cambria Math" panose="02040503050406030204" pitchFamily="18" charset="0"/>
                            <a:ea typeface="+mn-ea"/>
                            <a:cs typeface="+mn-cs"/>
                          </a:rPr>
                          <m:t>𝑝</m:t>
                        </m:r>
                      </m:sub>
                    </m:sSub>
                    <m:r>
                      <a:rPr lang="en-US" sz="110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𝐸</m:t>
                        </m:r>
                      </m:e>
                      <m:sub>
                        <m:r>
                          <a:rPr lang="en-US" sz="1100" i="1">
                            <a:solidFill>
                              <a:schemeClr val="tx1"/>
                            </a:solidFill>
                            <a:effectLst/>
                            <a:latin typeface="Cambria Math" panose="02040503050406030204" pitchFamily="18" charset="0"/>
                            <a:ea typeface="+mn-ea"/>
                            <a:cs typeface="+mn-cs"/>
                          </a:rPr>
                          <m:t>𝑒𝑞</m:t>
                        </m:r>
                      </m:sub>
                    </m:sSub>
                    <m:r>
                      <a:rPr lang="en-US" sz="1100" i="1">
                        <a:solidFill>
                          <a:schemeClr val="tx1"/>
                        </a:solidFill>
                        <a:effectLst/>
                        <a:latin typeface="Cambria Math" panose="02040503050406030204" pitchFamily="18" charset="0"/>
                        <a:ea typeface="+mn-ea"/>
                        <a:cs typeface="+mn-cs"/>
                      </a:rPr>
                      <m:t>= </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𝐸</m:t>
                        </m:r>
                      </m:e>
                      <m:sub>
                        <m:r>
                          <a:rPr lang="en-US" sz="1100" i="1">
                            <a:solidFill>
                              <a:schemeClr val="tx1"/>
                            </a:solidFill>
                            <a:effectLst/>
                            <a:latin typeface="Cambria Math" panose="02040503050406030204" pitchFamily="18" charset="0"/>
                            <a:ea typeface="+mn-ea"/>
                            <a:cs typeface="+mn-cs"/>
                          </a:rPr>
                          <m:t>𝑝</m:t>
                        </m:r>
                      </m:sub>
                    </m:sSub>
                    <m:r>
                      <a:rPr lang="en-US" sz="1100" i="1">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r>
                          <a:rPr lang="en-US" sz="1100" i="1">
                            <a:solidFill>
                              <a:schemeClr val="tx1"/>
                            </a:solidFill>
                            <a:effectLst/>
                            <a:latin typeface="Cambria Math" panose="02040503050406030204" pitchFamily="18" charset="0"/>
                            <a:ea typeface="+mn-ea"/>
                            <a:cs typeface="+mn-cs"/>
                          </a:rPr>
                          <m:t>𝐸</m:t>
                        </m:r>
                      </m:e>
                      <m:sup>
                        <m:r>
                          <a:rPr lang="en-US" sz="1100" b="0" i="1">
                            <a:solidFill>
                              <a:schemeClr val="tx1"/>
                            </a:solidFill>
                            <a:effectLst/>
                            <a:latin typeface="Cambria Math" panose="02040503050406030204" pitchFamily="18" charset="0"/>
                            <a:ea typeface="+mn-ea"/>
                            <a:cs typeface="+mn-cs"/>
                          </a:rPr>
                          <m:t>𝑜</m:t>
                        </m:r>
                        <m:r>
                          <a:rPr lang="en-US" sz="1100" b="0" i="1">
                            <a:solidFill>
                              <a:schemeClr val="tx1"/>
                            </a:solidFill>
                            <a:effectLst/>
                            <a:latin typeface="Cambria Math" panose="02040503050406030204" pitchFamily="18" charset="0"/>
                            <a:ea typeface="+mn-ea"/>
                            <a:cs typeface="+mn-cs"/>
                          </a:rPr>
                          <m:t>′</m:t>
                        </m:r>
                      </m:sup>
                    </m:sSup>
                    <m:r>
                      <a:rPr lang="en-US" sz="110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𝑅𝑇</m:t>
                        </m:r>
                      </m:num>
                      <m:den>
                        <m:r>
                          <a:rPr lang="en-US" sz="1100" i="1">
                            <a:solidFill>
                              <a:schemeClr val="tx1"/>
                            </a:solidFill>
                            <a:effectLst/>
                            <a:latin typeface="Cambria Math" panose="02040503050406030204" pitchFamily="18" charset="0"/>
                            <a:ea typeface="+mn-ea"/>
                            <a:cs typeface="+mn-cs"/>
                          </a:rPr>
                          <m:t>𝑛𝐹</m:t>
                        </m:r>
                      </m:den>
                    </m:f>
                    <m:r>
                      <m:rPr>
                        <m:sty m:val="p"/>
                      </m:rPr>
                      <a:rPr lang="en-US" sz="1100" i="0">
                        <a:solidFill>
                          <a:schemeClr val="tx1"/>
                        </a:solidFill>
                        <a:effectLst/>
                        <a:latin typeface="Cambria Math" panose="02040503050406030204" pitchFamily="18" charset="0"/>
                        <a:ea typeface="+mn-ea"/>
                        <a:cs typeface="+mn-cs"/>
                      </a:rPr>
                      <m:t>ln</m:t>
                    </m:r>
                    <m:r>
                      <a:rPr lang="en-US" sz="110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𝑂𝑥</m:t>
                        </m:r>
                      </m:sub>
                    </m:sSub>
                    <m:r>
                      <a:rPr lang="en-US" sz="110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DC31BB40-7D7F-3732-ACF5-004EA838DC76}"/>
                </a:ext>
              </a:extLst>
            </xdr:cNvPr>
            <xdr:cNvSpPr txBox="1"/>
          </xdr:nvSpPr>
          <xdr:spPr>
            <a:xfrm>
              <a:off x="3033712" y="5424487"/>
              <a:ext cx="247529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𝜂_𝑝= 𝐸_𝑝−𝐸_𝑒𝑞= 𝐸_𝑝−𝐸^</a:t>
              </a:r>
              <a:r>
                <a:rPr lang="en-US" sz="1100" b="0" i="0">
                  <a:solidFill>
                    <a:schemeClr val="tx1"/>
                  </a:solidFill>
                  <a:effectLst/>
                  <a:latin typeface="Cambria Math" panose="02040503050406030204" pitchFamily="18" charset="0"/>
                  <a:ea typeface="+mn-ea"/>
                  <a:cs typeface="+mn-cs"/>
                </a:rPr>
                <a:t>𝑜′</a:t>
              </a:r>
              <a:r>
                <a:rPr lang="en-US" sz="1100" i="0">
                  <a:solidFill>
                    <a:schemeClr val="tx1"/>
                  </a:solidFill>
                  <a:effectLst/>
                  <a:latin typeface="+mn-lt"/>
                  <a:ea typeface="+mn-ea"/>
                  <a:cs typeface="+mn-cs"/>
                </a:rPr>
                <a:t>−𝑅𝑇/𝑛𝐹 ln(𝑥_𝑂𝑥)</a:t>
              </a:r>
              <a:endParaRPr lang="en-US" sz="1100"/>
            </a:p>
          </xdr:txBody>
        </xdr:sp>
      </mc:Fallback>
    </mc:AlternateContent>
    <xdr:clientData/>
  </xdr:oneCellAnchor>
  <xdr:twoCellAnchor>
    <xdr:from>
      <xdr:col>7</xdr:col>
      <xdr:colOff>448301</xdr:colOff>
      <xdr:row>32</xdr:row>
      <xdr:rowOff>91971</xdr:rowOff>
    </xdr:from>
    <xdr:to>
      <xdr:col>12</xdr:col>
      <xdr:colOff>140140</xdr:colOff>
      <xdr:row>47</xdr:row>
      <xdr:rowOff>124708</xdr:rowOff>
    </xdr:to>
    <xdr:grpSp>
      <xdr:nvGrpSpPr>
        <xdr:cNvPr id="23" name="Group 22">
          <a:extLst>
            <a:ext uri="{FF2B5EF4-FFF2-40B4-BE49-F238E27FC236}">
              <a16:creationId xmlns:a16="http://schemas.microsoft.com/office/drawing/2014/main" id="{9E97F7DE-7434-D3C5-68BF-622D2DE7B950}"/>
            </a:ext>
          </a:extLst>
        </xdr:cNvPr>
        <xdr:cNvGrpSpPr/>
      </xdr:nvGrpSpPr>
      <xdr:grpSpPr>
        <a:xfrm>
          <a:off x="4715501" y="6435621"/>
          <a:ext cx="2739839" cy="2890237"/>
          <a:chOff x="4715501" y="6435621"/>
          <a:chExt cx="2739839" cy="2890237"/>
        </a:xfrm>
      </xdr:grpSpPr>
      <xdr:pic>
        <xdr:nvPicPr>
          <xdr:cNvPr id="16" name="Picture 15">
            <a:extLst>
              <a:ext uri="{FF2B5EF4-FFF2-40B4-BE49-F238E27FC236}">
                <a16:creationId xmlns:a16="http://schemas.microsoft.com/office/drawing/2014/main" id="{D045118B-F7BB-D7B3-8946-C636078D57ED}"/>
              </a:ext>
            </a:extLst>
          </xdr:cNvPr>
          <xdr:cNvPicPr>
            <a:picLocks noChangeAspect="1"/>
          </xdr:cNvPicPr>
        </xdr:nvPicPr>
        <xdr:blipFill>
          <a:blip xmlns:r="http://schemas.openxmlformats.org/officeDocument/2006/relationships" r:embed="rId2"/>
          <a:stretch>
            <a:fillRect/>
          </a:stretch>
        </xdr:blipFill>
        <xdr:spPr>
          <a:xfrm>
            <a:off x="4715501" y="6435621"/>
            <a:ext cx="2739839" cy="2890237"/>
          </a:xfrm>
          <a:prstGeom prst="rect">
            <a:avLst/>
          </a:prstGeom>
        </xdr:spPr>
      </xdr:pic>
      <xdr:sp macro="" textlink="">
        <xdr:nvSpPr>
          <xdr:cNvPr id="22" name="TextBox 21">
            <a:extLst>
              <a:ext uri="{FF2B5EF4-FFF2-40B4-BE49-F238E27FC236}">
                <a16:creationId xmlns:a16="http://schemas.microsoft.com/office/drawing/2014/main" id="{988F1832-5D15-038D-FD6F-AF931401D0F1}"/>
              </a:ext>
            </a:extLst>
          </xdr:cNvPr>
          <xdr:cNvSpPr txBox="1"/>
        </xdr:nvSpPr>
        <xdr:spPr>
          <a:xfrm>
            <a:off x="5591175" y="8705850"/>
            <a:ext cx="542925"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91440" bIns="45720" rtlCol="0" anchor="b" anchorCtr="0"/>
          <a:lstStyle/>
          <a:p>
            <a:r>
              <a:rPr lang="en-US" sz="1400"/>
              <a:t>E</a:t>
            </a:r>
            <a:r>
              <a:rPr lang="en-US" sz="1400" baseline="-25000"/>
              <a:t>p</a:t>
            </a:r>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0.74134</cdr:x>
      <cdr:y>0.45276</cdr:y>
    </cdr:from>
    <cdr:to>
      <cdr:x>0.93821</cdr:x>
      <cdr:y>0.51876</cdr:y>
    </cdr:to>
    <cdr:sp macro="" textlink="">
      <cdr:nvSpPr>
        <cdr:cNvPr id="2" name="TextBox 1">
          <a:extLst xmlns:a="http://schemas.openxmlformats.org/drawingml/2006/main">
            <a:ext uri="{FF2B5EF4-FFF2-40B4-BE49-F238E27FC236}">
              <a16:creationId xmlns:a16="http://schemas.microsoft.com/office/drawing/2014/main" id="{5AD4A6DB-C6EE-DC4F-EFD0-84E10DD29AFE}"/>
            </a:ext>
          </a:extLst>
        </cdr:cNvPr>
        <cdr:cNvSpPr txBox="1"/>
      </cdr:nvSpPr>
      <cdr:spPr>
        <a:xfrm xmlns:a="http://schemas.openxmlformats.org/drawingml/2006/main">
          <a:off x="2024743" y="1311990"/>
          <a:ext cx="537671" cy="191261"/>
        </a:xfrm>
        <a:prstGeom xmlns:a="http://schemas.openxmlformats.org/drawingml/2006/main" prst="rect">
          <a:avLst/>
        </a:prstGeom>
      </cdr:spPr>
      <cdr:txBody>
        <a:bodyPr xmlns:a="http://schemas.openxmlformats.org/drawingml/2006/main" vertOverflow="clip" wrap="square" tIns="0" bIns="0" rtlCol="0" anchor="ctr" anchorCtr="0"/>
        <a:lstStyle xmlns:a="http://schemas.openxmlformats.org/drawingml/2006/main"/>
        <a:p xmlns:a="http://schemas.openxmlformats.org/drawingml/2006/main">
          <a:pPr algn="ctr"/>
          <a:r>
            <a:rPr lang="el-GR" sz="1200"/>
            <a:t>Δ</a:t>
          </a:r>
          <a:r>
            <a:rPr lang="en-US" sz="1200"/>
            <a:t>E</a:t>
          </a:r>
        </a:p>
      </cdr:txBody>
    </cdr:sp>
  </cdr:relSizeAnchor>
  <cdr:relSizeAnchor xmlns:cdr="http://schemas.openxmlformats.org/drawingml/2006/chartDrawing">
    <cdr:from>
      <cdr:x>0.52981</cdr:x>
      <cdr:y>0.39201</cdr:y>
    </cdr:from>
    <cdr:to>
      <cdr:x>0.91353</cdr:x>
      <cdr:y>0.39492</cdr:y>
    </cdr:to>
    <cdr:cxnSp macro="">
      <cdr:nvCxnSpPr>
        <cdr:cNvPr id="4" name="Straight Connector 3">
          <a:extLst xmlns:a="http://schemas.openxmlformats.org/drawingml/2006/main">
            <a:ext uri="{FF2B5EF4-FFF2-40B4-BE49-F238E27FC236}">
              <a16:creationId xmlns:a16="http://schemas.microsoft.com/office/drawing/2014/main" id="{D84295F8-FB82-A766-7BAC-8191C102175F}"/>
            </a:ext>
          </a:extLst>
        </cdr:cNvPr>
        <cdr:cNvCxnSpPr/>
      </cdr:nvCxnSpPr>
      <cdr:spPr>
        <a:xfrm xmlns:a="http://schemas.openxmlformats.org/drawingml/2006/main" flipH="1">
          <a:off x="1447019" y="1135948"/>
          <a:ext cx="1047989" cy="8458"/>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0.75565</cdr:x>
      <cdr:y>0.57275</cdr:y>
    </cdr:from>
    <cdr:to>
      <cdr:x>0.92887</cdr:x>
      <cdr:y>0.57275</cdr:y>
    </cdr:to>
    <cdr:cxnSp macro="">
      <cdr:nvCxnSpPr>
        <cdr:cNvPr id="5" name="Straight Connector 4">
          <a:extLst xmlns:a="http://schemas.openxmlformats.org/drawingml/2006/main">
            <a:ext uri="{FF2B5EF4-FFF2-40B4-BE49-F238E27FC236}">
              <a16:creationId xmlns:a16="http://schemas.microsoft.com/office/drawing/2014/main" id="{880C63B7-4944-5F2C-8352-2C901A2C007A}"/>
            </a:ext>
          </a:extLst>
        </cdr:cNvPr>
        <cdr:cNvCxnSpPr/>
      </cdr:nvCxnSpPr>
      <cdr:spPr>
        <a:xfrm xmlns:a="http://schemas.openxmlformats.org/drawingml/2006/main" flipH="1" flipV="1">
          <a:off x="2063802" y="1659694"/>
          <a:ext cx="473094" cy="0"/>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0.83855</cdr:x>
      <cdr:y>0.51876</cdr:y>
    </cdr:from>
    <cdr:to>
      <cdr:x>0.83978</cdr:x>
      <cdr:y>0.5687</cdr:y>
    </cdr:to>
    <cdr:cxnSp macro="">
      <cdr:nvCxnSpPr>
        <cdr:cNvPr id="8" name="Straight Arrow Connector 7">
          <a:extLst xmlns:a="http://schemas.openxmlformats.org/drawingml/2006/main">
            <a:ext uri="{FF2B5EF4-FFF2-40B4-BE49-F238E27FC236}">
              <a16:creationId xmlns:a16="http://schemas.microsoft.com/office/drawing/2014/main" id="{2F6EF7E4-D3C5-7C8C-B609-009EFBCB3EC1}"/>
            </a:ext>
          </a:extLst>
        </cdr:cNvPr>
        <cdr:cNvCxnSpPr>
          <a:stCxn xmlns:a="http://schemas.openxmlformats.org/drawingml/2006/main" id="2" idx="2"/>
        </cdr:cNvCxnSpPr>
      </cdr:nvCxnSpPr>
      <cdr:spPr>
        <a:xfrm xmlns:a="http://schemas.openxmlformats.org/drawingml/2006/main" flipH="1">
          <a:off x="2290217" y="1503251"/>
          <a:ext cx="3362" cy="144731"/>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0.83855</cdr:x>
      <cdr:y>0.39358</cdr:y>
    </cdr:from>
    <cdr:to>
      <cdr:x>0.83978</cdr:x>
      <cdr:y>0.45276</cdr:y>
    </cdr:to>
    <cdr:cxnSp macro="">
      <cdr:nvCxnSpPr>
        <cdr:cNvPr id="9" name="Straight Arrow Connector 8">
          <a:extLst xmlns:a="http://schemas.openxmlformats.org/drawingml/2006/main">
            <a:ext uri="{FF2B5EF4-FFF2-40B4-BE49-F238E27FC236}">
              <a16:creationId xmlns:a16="http://schemas.microsoft.com/office/drawing/2014/main" id="{D5B68BD0-8E23-566C-C81D-FCC5770748B4}"/>
            </a:ext>
          </a:extLst>
        </cdr:cNvPr>
        <cdr:cNvCxnSpPr>
          <a:stCxn xmlns:a="http://schemas.openxmlformats.org/drawingml/2006/main" id="2" idx="0"/>
        </cdr:cNvCxnSpPr>
      </cdr:nvCxnSpPr>
      <cdr:spPr>
        <a:xfrm xmlns:a="http://schemas.openxmlformats.org/drawingml/2006/main" flipH="1" flipV="1">
          <a:off x="2290217" y="1140502"/>
          <a:ext cx="3362" cy="171488"/>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161926</xdr:colOff>
      <xdr:row>1</xdr:row>
      <xdr:rowOff>85725</xdr:rowOff>
    </xdr:from>
    <xdr:to>
      <xdr:col>8</xdr:col>
      <xdr:colOff>257176</xdr:colOff>
      <xdr:row>12</xdr:row>
      <xdr:rowOff>76169</xdr:rowOff>
    </xdr:to>
    <xdr:pic>
      <xdr:nvPicPr>
        <xdr:cNvPr id="3" name="Picture 2">
          <a:extLst>
            <a:ext uri="{FF2B5EF4-FFF2-40B4-BE49-F238E27FC236}">
              <a16:creationId xmlns:a16="http://schemas.microsoft.com/office/drawing/2014/main" id="{944BF4C3-1B69-2D4E-D41E-A77A301DFD47}"/>
            </a:ext>
          </a:extLst>
        </xdr:cNvPr>
        <xdr:cNvPicPr>
          <a:picLocks noChangeAspect="1"/>
        </xdr:cNvPicPr>
      </xdr:nvPicPr>
      <xdr:blipFill>
        <a:blip xmlns:r="http://schemas.openxmlformats.org/officeDocument/2006/relationships" r:embed="rId1"/>
        <a:stretch>
          <a:fillRect/>
        </a:stretch>
      </xdr:blipFill>
      <xdr:spPr>
        <a:xfrm>
          <a:off x="161926" y="342900"/>
          <a:ext cx="4972050" cy="2819369"/>
        </a:xfrm>
        <a:prstGeom prst="rect">
          <a:avLst/>
        </a:prstGeom>
      </xdr:spPr>
    </xdr:pic>
    <xdr:clientData/>
  </xdr:twoCellAnchor>
  <xdr:twoCellAnchor>
    <xdr:from>
      <xdr:col>0</xdr:col>
      <xdr:colOff>190500</xdr:colOff>
      <xdr:row>2</xdr:row>
      <xdr:rowOff>133350</xdr:rowOff>
    </xdr:from>
    <xdr:to>
      <xdr:col>1</xdr:col>
      <xdr:colOff>133350</xdr:colOff>
      <xdr:row>4</xdr:row>
      <xdr:rowOff>85725</xdr:rowOff>
    </xdr:to>
    <xdr:sp macro="" textlink="">
      <xdr:nvSpPr>
        <xdr:cNvPr id="4" name="Oval 3">
          <a:extLst>
            <a:ext uri="{FF2B5EF4-FFF2-40B4-BE49-F238E27FC236}">
              <a16:creationId xmlns:a16="http://schemas.microsoft.com/office/drawing/2014/main" id="{BBEDB0FA-B14D-6DB9-781B-48833FA8CAEF}"/>
            </a:ext>
          </a:extLst>
        </xdr:cNvPr>
        <xdr:cNvSpPr/>
      </xdr:nvSpPr>
      <xdr:spPr>
        <a:xfrm>
          <a:off x="190500" y="647700"/>
          <a:ext cx="552450" cy="466725"/>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19050</xdr:colOff>
      <xdr:row>14</xdr:row>
      <xdr:rowOff>133350</xdr:rowOff>
    </xdr:from>
    <xdr:to>
      <xdr:col>5</xdr:col>
      <xdr:colOff>31368</xdr:colOff>
      <xdr:row>29</xdr:row>
      <xdr:rowOff>21757</xdr:rowOff>
    </xdr:to>
    <xdr:pic>
      <xdr:nvPicPr>
        <xdr:cNvPr id="5" name="Picture 4">
          <a:extLst>
            <a:ext uri="{FF2B5EF4-FFF2-40B4-BE49-F238E27FC236}">
              <a16:creationId xmlns:a16="http://schemas.microsoft.com/office/drawing/2014/main" id="{2A3CF57A-EBF5-9B15-74E8-DF190B15B6D4}"/>
            </a:ext>
          </a:extLst>
        </xdr:cNvPr>
        <xdr:cNvPicPr>
          <a:picLocks noChangeAspect="1"/>
        </xdr:cNvPicPr>
      </xdr:nvPicPr>
      <xdr:blipFill>
        <a:blip xmlns:r="http://schemas.openxmlformats.org/officeDocument/2006/relationships" r:embed="rId2"/>
        <a:stretch>
          <a:fillRect/>
        </a:stretch>
      </xdr:blipFill>
      <xdr:spPr>
        <a:xfrm>
          <a:off x="19050" y="3733800"/>
          <a:ext cx="3060318" cy="3746032"/>
        </a:xfrm>
        <a:prstGeom prst="rect">
          <a:avLst/>
        </a:prstGeom>
      </xdr:spPr>
    </xdr:pic>
    <xdr:clientData/>
  </xdr:twoCellAnchor>
  <xdr:twoCellAnchor>
    <xdr:from>
      <xdr:col>0</xdr:col>
      <xdr:colOff>361950</xdr:colOff>
      <xdr:row>26</xdr:row>
      <xdr:rowOff>238125</xdr:rowOff>
    </xdr:from>
    <xdr:to>
      <xdr:col>2</xdr:col>
      <xdr:colOff>257175</xdr:colOff>
      <xdr:row>28</xdr:row>
      <xdr:rowOff>219075</xdr:rowOff>
    </xdr:to>
    <xdr:sp macro="" textlink="">
      <xdr:nvSpPr>
        <xdr:cNvPr id="6" name="Oval 5">
          <a:extLst>
            <a:ext uri="{FF2B5EF4-FFF2-40B4-BE49-F238E27FC236}">
              <a16:creationId xmlns:a16="http://schemas.microsoft.com/office/drawing/2014/main" id="{AECC7F81-E2DD-E01B-6CCC-EA6B848AF00B}"/>
            </a:ext>
          </a:extLst>
        </xdr:cNvPr>
        <xdr:cNvSpPr/>
      </xdr:nvSpPr>
      <xdr:spPr>
        <a:xfrm>
          <a:off x="361950" y="6924675"/>
          <a:ext cx="1114425" cy="4953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200025</xdr:colOff>
      <xdr:row>31</xdr:row>
      <xdr:rowOff>57150</xdr:rowOff>
    </xdr:from>
    <xdr:to>
      <xdr:col>4</xdr:col>
      <xdr:colOff>256863</xdr:colOff>
      <xdr:row>45</xdr:row>
      <xdr:rowOff>151938</xdr:rowOff>
    </xdr:to>
    <xdr:pic>
      <xdr:nvPicPr>
        <xdr:cNvPr id="7" name="Picture 6">
          <a:extLst>
            <a:ext uri="{FF2B5EF4-FFF2-40B4-BE49-F238E27FC236}">
              <a16:creationId xmlns:a16="http://schemas.microsoft.com/office/drawing/2014/main" id="{38E90B6B-9CED-8B6D-1758-A60492C3E19F}"/>
            </a:ext>
          </a:extLst>
        </xdr:cNvPr>
        <xdr:cNvPicPr>
          <a:picLocks noChangeAspect="1"/>
        </xdr:cNvPicPr>
      </xdr:nvPicPr>
      <xdr:blipFill>
        <a:blip xmlns:r="http://schemas.openxmlformats.org/officeDocument/2006/relationships" r:embed="rId3"/>
        <a:stretch>
          <a:fillRect/>
        </a:stretch>
      </xdr:blipFill>
      <xdr:spPr>
        <a:xfrm>
          <a:off x="200025" y="8029575"/>
          <a:ext cx="2495238" cy="3695238"/>
        </a:xfrm>
        <a:prstGeom prst="rect">
          <a:avLst/>
        </a:prstGeom>
      </xdr:spPr>
    </xdr:pic>
    <xdr:clientData/>
  </xdr:twoCellAnchor>
  <xdr:twoCellAnchor>
    <xdr:from>
      <xdr:col>0</xdr:col>
      <xdr:colOff>152400</xdr:colOff>
      <xdr:row>42</xdr:row>
      <xdr:rowOff>247649</xdr:rowOff>
    </xdr:from>
    <xdr:to>
      <xdr:col>2</xdr:col>
      <xdr:colOff>47625</xdr:colOff>
      <xdr:row>44</xdr:row>
      <xdr:rowOff>111124</xdr:rowOff>
    </xdr:to>
    <xdr:sp macro="" textlink="">
      <xdr:nvSpPr>
        <xdr:cNvPr id="8" name="Oval 7">
          <a:extLst>
            <a:ext uri="{FF2B5EF4-FFF2-40B4-BE49-F238E27FC236}">
              <a16:creationId xmlns:a16="http://schemas.microsoft.com/office/drawing/2014/main" id="{399D5ACB-F777-4232-FB73-81850C130E92}"/>
            </a:ext>
          </a:extLst>
        </xdr:cNvPr>
        <xdr:cNvSpPr/>
      </xdr:nvSpPr>
      <xdr:spPr>
        <a:xfrm>
          <a:off x="152400" y="11048999"/>
          <a:ext cx="1114425" cy="377825"/>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38100</xdr:colOff>
      <xdr:row>47</xdr:row>
      <xdr:rowOff>133350</xdr:rowOff>
    </xdr:from>
    <xdr:to>
      <xdr:col>9</xdr:col>
      <xdr:colOff>313605</xdr:colOff>
      <xdr:row>60</xdr:row>
      <xdr:rowOff>171027</xdr:rowOff>
    </xdr:to>
    <xdr:pic>
      <xdr:nvPicPr>
        <xdr:cNvPr id="9" name="Picture 8">
          <a:extLst>
            <a:ext uri="{FF2B5EF4-FFF2-40B4-BE49-F238E27FC236}">
              <a16:creationId xmlns:a16="http://schemas.microsoft.com/office/drawing/2014/main" id="{60F4B6F3-BFF6-3149-BA0B-80A698EC6C02}"/>
            </a:ext>
          </a:extLst>
        </xdr:cNvPr>
        <xdr:cNvPicPr>
          <a:picLocks noChangeAspect="1"/>
        </xdr:cNvPicPr>
      </xdr:nvPicPr>
      <xdr:blipFill>
        <a:blip xmlns:r="http://schemas.openxmlformats.org/officeDocument/2006/relationships" r:embed="rId4"/>
        <a:stretch>
          <a:fillRect/>
        </a:stretch>
      </xdr:blipFill>
      <xdr:spPr>
        <a:xfrm>
          <a:off x="38100" y="12220575"/>
          <a:ext cx="5761905" cy="3380952"/>
        </a:xfrm>
        <a:prstGeom prst="rect">
          <a:avLst/>
        </a:prstGeom>
      </xdr:spPr>
    </xdr:pic>
    <xdr:clientData/>
  </xdr:twoCellAnchor>
  <xdr:twoCellAnchor>
    <xdr:from>
      <xdr:col>6</xdr:col>
      <xdr:colOff>47626</xdr:colOff>
      <xdr:row>58</xdr:row>
      <xdr:rowOff>66674</xdr:rowOff>
    </xdr:from>
    <xdr:to>
      <xdr:col>7</xdr:col>
      <xdr:colOff>161926</xdr:colOff>
      <xdr:row>59</xdr:row>
      <xdr:rowOff>184149</xdr:rowOff>
    </xdr:to>
    <xdr:sp macro="" textlink="">
      <xdr:nvSpPr>
        <xdr:cNvPr id="10" name="Oval 9">
          <a:extLst>
            <a:ext uri="{FF2B5EF4-FFF2-40B4-BE49-F238E27FC236}">
              <a16:creationId xmlns:a16="http://schemas.microsoft.com/office/drawing/2014/main" id="{B79CF227-74B3-D44F-AEE8-D7545E6C354F}"/>
            </a:ext>
          </a:extLst>
        </xdr:cNvPr>
        <xdr:cNvSpPr/>
      </xdr:nvSpPr>
      <xdr:spPr>
        <a:xfrm>
          <a:off x="3705226" y="14982824"/>
          <a:ext cx="723900" cy="37465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76200</xdr:colOff>
      <xdr:row>62</xdr:row>
      <xdr:rowOff>101600</xdr:rowOff>
    </xdr:from>
    <xdr:to>
      <xdr:col>4</xdr:col>
      <xdr:colOff>323505</xdr:colOff>
      <xdr:row>69</xdr:row>
      <xdr:rowOff>199775</xdr:rowOff>
    </xdr:to>
    <xdr:pic>
      <xdr:nvPicPr>
        <xdr:cNvPr id="11" name="Picture 10">
          <a:extLst>
            <a:ext uri="{FF2B5EF4-FFF2-40B4-BE49-F238E27FC236}">
              <a16:creationId xmlns:a16="http://schemas.microsoft.com/office/drawing/2014/main" id="{02A226A9-598F-418B-FCFE-2F6C3A3E92F4}"/>
            </a:ext>
          </a:extLst>
        </xdr:cNvPr>
        <xdr:cNvPicPr>
          <a:picLocks noChangeAspect="1"/>
        </xdr:cNvPicPr>
      </xdr:nvPicPr>
      <xdr:blipFill rotWithShape="1">
        <a:blip xmlns:r="http://schemas.openxmlformats.org/officeDocument/2006/relationships" r:embed="rId5"/>
        <a:srcRect l="2759" t="5231"/>
        <a:stretch/>
      </xdr:blipFill>
      <xdr:spPr>
        <a:xfrm>
          <a:off x="76200" y="16046450"/>
          <a:ext cx="2685705" cy="1898400"/>
        </a:xfrm>
        <a:prstGeom prst="rect">
          <a:avLst/>
        </a:prstGeom>
      </xdr:spPr>
    </xdr:pic>
    <xdr:clientData/>
  </xdr:twoCellAnchor>
  <xdr:twoCellAnchor>
    <xdr:from>
      <xdr:col>3</xdr:col>
      <xdr:colOff>0</xdr:colOff>
      <xdr:row>64</xdr:row>
      <xdr:rowOff>76199</xdr:rowOff>
    </xdr:from>
    <xdr:to>
      <xdr:col>4</xdr:col>
      <xdr:colOff>228600</xdr:colOff>
      <xdr:row>65</xdr:row>
      <xdr:rowOff>146048</xdr:rowOff>
    </xdr:to>
    <xdr:sp macro="" textlink="">
      <xdr:nvSpPr>
        <xdr:cNvPr id="12" name="Rectangle: Rounded Corners 11">
          <a:extLst>
            <a:ext uri="{FF2B5EF4-FFF2-40B4-BE49-F238E27FC236}">
              <a16:creationId xmlns:a16="http://schemas.microsoft.com/office/drawing/2014/main" id="{3F68A714-701B-7F3D-8074-12A6245340C5}"/>
            </a:ext>
          </a:extLst>
        </xdr:cNvPr>
        <xdr:cNvSpPr/>
      </xdr:nvSpPr>
      <xdr:spPr>
        <a:xfrm>
          <a:off x="1828800" y="16535399"/>
          <a:ext cx="838200" cy="327024"/>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76199</xdr:colOff>
      <xdr:row>65</xdr:row>
      <xdr:rowOff>247650</xdr:rowOff>
    </xdr:from>
    <xdr:to>
      <xdr:col>1</xdr:col>
      <xdr:colOff>409574</xdr:colOff>
      <xdr:row>66</xdr:row>
      <xdr:rowOff>196850</xdr:rowOff>
    </xdr:to>
    <xdr:sp macro="" textlink="">
      <xdr:nvSpPr>
        <xdr:cNvPr id="14" name="Rectangle: Rounded Corners 13">
          <a:extLst>
            <a:ext uri="{FF2B5EF4-FFF2-40B4-BE49-F238E27FC236}">
              <a16:creationId xmlns:a16="http://schemas.microsoft.com/office/drawing/2014/main" id="{5C8CCBA6-1D92-683F-24C5-79A51390D24C}"/>
            </a:ext>
          </a:extLst>
        </xdr:cNvPr>
        <xdr:cNvSpPr/>
      </xdr:nvSpPr>
      <xdr:spPr>
        <a:xfrm>
          <a:off x="76199" y="16964025"/>
          <a:ext cx="942975" cy="20637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130175</xdr:colOff>
      <xdr:row>1</xdr:row>
      <xdr:rowOff>76200</xdr:rowOff>
    </xdr:from>
    <xdr:to>
      <xdr:col>26</xdr:col>
      <xdr:colOff>534544</xdr:colOff>
      <xdr:row>10</xdr:row>
      <xdr:rowOff>221943</xdr:rowOff>
    </xdr:to>
    <xdr:pic>
      <xdr:nvPicPr>
        <xdr:cNvPr id="2" name="Picture 1">
          <a:extLst>
            <a:ext uri="{FF2B5EF4-FFF2-40B4-BE49-F238E27FC236}">
              <a16:creationId xmlns:a16="http://schemas.microsoft.com/office/drawing/2014/main" id="{5FDCAF2A-9949-7B4F-81E5-BC9330157FD3}"/>
            </a:ext>
          </a:extLst>
        </xdr:cNvPr>
        <xdr:cNvPicPr>
          <a:picLocks noChangeAspect="1"/>
        </xdr:cNvPicPr>
      </xdr:nvPicPr>
      <xdr:blipFill>
        <a:blip xmlns:r="http://schemas.openxmlformats.org/officeDocument/2006/relationships" r:embed="rId1"/>
        <a:stretch>
          <a:fillRect/>
        </a:stretch>
      </xdr:blipFill>
      <xdr:spPr>
        <a:xfrm>
          <a:off x="130175" y="333375"/>
          <a:ext cx="16253969" cy="2460318"/>
        </a:xfrm>
        <a:prstGeom prst="rect">
          <a:avLst/>
        </a:prstGeom>
      </xdr:spPr>
    </xdr:pic>
    <xdr:clientData/>
  </xdr:twoCellAnchor>
  <xdr:twoCellAnchor>
    <xdr:from>
      <xdr:col>10</xdr:col>
      <xdr:colOff>57150</xdr:colOff>
      <xdr:row>3</xdr:row>
      <xdr:rowOff>142875</xdr:rowOff>
    </xdr:from>
    <xdr:to>
      <xdr:col>11</xdr:col>
      <xdr:colOff>95250</xdr:colOff>
      <xdr:row>4</xdr:row>
      <xdr:rowOff>238125</xdr:rowOff>
    </xdr:to>
    <xdr:sp macro="" textlink="">
      <xdr:nvSpPr>
        <xdr:cNvPr id="3" name="Rectangle: Rounded Corners 2">
          <a:extLst>
            <a:ext uri="{FF2B5EF4-FFF2-40B4-BE49-F238E27FC236}">
              <a16:creationId xmlns:a16="http://schemas.microsoft.com/office/drawing/2014/main" id="{E4C9611A-1E44-395A-0F95-61D69DE45A62}"/>
            </a:ext>
          </a:extLst>
        </xdr:cNvPr>
        <xdr:cNvSpPr/>
      </xdr:nvSpPr>
      <xdr:spPr>
        <a:xfrm>
          <a:off x="6153150" y="914400"/>
          <a:ext cx="647700" cy="35242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234949</xdr:colOff>
      <xdr:row>5</xdr:row>
      <xdr:rowOff>0</xdr:rowOff>
    </xdr:from>
    <xdr:to>
      <xdr:col>25</xdr:col>
      <xdr:colOff>542924</xdr:colOff>
      <xdr:row>6</xdr:row>
      <xdr:rowOff>92075</xdr:rowOff>
    </xdr:to>
    <xdr:sp macro="" textlink="">
      <xdr:nvSpPr>
        <xdr:cNvPr id="4" name="Rectangle: Rounded Corners 3">
          <a:extLst>
            <a:ext uri="{FF2B5EF4-FFF2-40B4-BE49-F238E27FC236}">
              <a16:creationId xmlns:a16="http://schemas.microsoft.com/office/drawing/2014/main" id="{DFB8612D-244D-6181-56CA-72BA5CC8498E}"/>
            </a:ext>
          </a:extLst>
        </xdr:cNvPr>
        <xdr:cNvSpPr/>
      </xdr:nvSpPr>
      <xdr:spPr>
        <a:xfrm>
          <a:off x="14865349" y="1285875"/>
          <a:ext cx="917575" cy="34925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101600</xdr:colOff>
      <xdr:row>12</xdr:row>
      <xdr:rowOff>28575</xdr:rowOff>
    </xdr:from>
    <xdr:to>
      <xdr:col>9</xdr:col>
      <xdr:colOff>12026</xdr:colOff>
      <xdr:row>34</xdr:row>
      <xdr:rowOff>37392</xdr:rowOff>
    </xdr:to>
    <xdr:pic>
      <xdr:nvPicPr>
        <xdr:cNvPr id="5" name="Picture 4">
          <a:extLst>
            <a:ext uri="{FF2B5EF4-FFF2-40B4-BE49-F238E27FC236}">
              <a16:creationId xmlns:a16="http://schemas.microsoft.com/office/drawing/2014/main" id="{3B15A61A-CDEF-1C58-C13A-FD7A685408E5}"/>
            </a:ext>
          </a:extLst>
        </xdr:cNvPr>
        <xdr:cNvPicPr>
          <a:picLocks noChangeAspect="1"/>
        </xdr:cNvPicPr>
      </xdr:nvPicPr>
      <xdr:blipFill>
        <a:blip xmlns:r="http://schemas.openxmlformats.org/officeDocument/2006/relationships" r:embed="rId2"/>
        <a:stretch>
          <a:fillRect/>
        </a:stretch>
      </xdr:blipFill>
      <xdr:spPr>
        <a:xfrm>
          <a:off x="101600" y="3114675"/>
          <a:ext cx="5396826" cy="5666667"/>
        </a:xfrm>
        <a:prstGeom prst="rect">
          <a:avLst/>
        </a:prstGeom>
      </xdr:spPr>
    </xdr:pic>
    <xdr:clientData/>
  </xdr:twoCellAnchor>
  <xdr:twoCellAnchor>
    <xdr:from>
      <xdr:col>3</xdr:col>
      <xdr:colOff>561975</xdr:colOff>
      <xdr:row>13</xdr:row>
      <xdr:rowOff>238125</xdr:rowOff>
    </xdr:from>
    <xdr:to>
      <xdr:col>4</xdr:col>
      <xdr:colOff>600075</xdr:colOff>
      <xdr:row>15</xdr:row>
      <xdr:rowOff>76200</xdr:rowOff>
    </xdr:to>
    <xdr:sp macro="" textlink="">
      <xdr:nvSpPr>
        <xdr:cNvPr id="6" name="Rectangle: Rounded Corners 5">
          <a:extLst>
            <a:ext uri="{FF2B5EF4-FFF2-40B4-BE49-F238E27FC236}">
              <a16:creationId xmlns:a16="http://schemas.microsoft.com/office/drawing/2014/main" id="{2B6BB557-CB27-ADEC-48B3-7F571083B665}"/>
            </a:ext>
          </a:extLst>
        </xdr:cNvPr>
        <xdr:cNvSpPr/>
      </xdr:nvSpPr>
      <xdr:spPr>
        <a:xfrm>
          <a:off x="2390775" y="3581400"/>
          <a:ext cx="647700" cy="35242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292100</xdr:colOff>
      <xdr:row>15</xdr:row>
      <xdr:rowOff>44450</xdr:rowOff>
    </xdr:from>
    <xdr:to>
      <xdr:col>3</xdr:col>
      <xdr:colOff>330200</xdr:colOff>
      <xdr:row>16</xdr:row>
      <xdr:rowOff>142875</xdr:rowOff>
    </xdr:to>
    <xdr:sp macro="" textlink="">
      <xdr:nvSpPr>
        <xdr:cNvPr id="7" name="Rectangle: Rounded Corners 6">
          <a:extLst>
            <a:ext uri="{FF2B5EF4-FFF2-40B4-BE49-F238E27FC236}">
              <a16:creationId xmlns:a16="http://schemas.microsoft.com/office/drawing/2014/main" id="{C72F6161-1CFC-4791-1C78-C7BDE42B5A77}"/>
            </a:ext>
          </a:extLst>
        </xdr:cNvPr>
        <xdr:cNvSpPr/>
      </xdr:nvSpPr>
      <xdr:spPr>
        <a:xfrm>
          <a:off x="1511300" y="3902075"/>
          <a:ext cx="647700" cy="35560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304800</xdr:colOff>
      <xdr:row>17</xdr:row>
      <xdr:rowOff>133350</xdr:rowOff>
    </xdr:from>
    <xdr:to>
      <xdr:col>1</xdr:col>
      <xdr:colOff>342900</xdr:colOff>
      <xdr:row>18</xdr:row>
      <xdr:rowOff>142875</xdr:rowOff>
    </xdr:to>
    <xdr:sp macro="" textlink="">
      <xdr:nvSpPr>
        <xdr:cNvPr id="8" name="Rectangle: Rounded Corners 7">
          <a:extLst>
            <a:ext uri="{FF2B5EF4-FFF2-40B4-BE49-F238E27FC236}">
              <a16:creationId xmlns:a16="http://schemas.microsoft.com/office/drawing/2014/main" id="{C0941D47-A5FF-2A4A-E364-1A321BCED3C3}"/>
            </a:ext>
          </a:extLst>
        </xdr:cNvPr>
        <xdr:cNvSpPr/>
      </xdr:nvSpPr>
      <xdr:spPr>
        <a:xfrm>
          <a:off x="304800" y="4505325"/>
          <a:ext cx="647700" cy="26670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520700</xdr:colOff>
      <xdr:row>32</xdr:row>
      <xdr:rowOff>101600</xdr:rowOff>
    </xdr:from>
    <xdr:to>
      <xdr:col>6</xdr:col>
      <xdr:colOff>571500</xdr:colOff>
      <xdr:row>34</xdr:row>
      <xdr:rowOff>0</xdr:rowOff>
    </xdr:to>
    <xdr:sp macro="" textlink="">
      <xdr:nvSpPr>
        <xdr:cNvPr id="9" name="Rectangle: Rounded Corners 8">
          <a:extLst>
            <a:ext uri="{FF2B5EF4-FFF2-40B4-BE49-F238E27FC236}">
              <a16:creationId xmlns:a16="http://schemas.microsoft.com/office/drawing/2014/main" id="{1A108B22-28C7-99D5-BCB1-F81F78F4EADC}"/>
            </a:ext>
          </a:extLst>
        </xdr:cNvPr>
        <xdr:cNvSpPr/>
      </xdr:nvSpPr>
      <xdr:spPr>
        <a:xfrm>
          <a:off x="2959100" y="8331200"/>
          <a:ext cx="1270000" cy="41275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11</xdr:col>
      <xdr:colOff>133350</xdr:colOff>
      <xdr:row>12</xdr:row>
      <xdr:rowOff>38100</xdr:rowOff>
    </xdr:from>
    <xdr:to>
      <xdr:col>20</xdr:col>
      <xdr:colOff>69173</xdr:colOff>
      <xdr:row>34</xdr:row>
      <xdr:rowOff>75488</xdr:rowOff>
    </xdr:to>
    <xdr:pic>
      <xdr:nvPicPr>
        <xdr:cNvPr id="10" name="Picture 9">
          <a:extLst>
            <a:ext uri="{FF2B5EF4-FFF2-40B4-BE49-F238E27FC236}">
              <a16:creationId xmlns:a16="http://schemas.microsoft.com/office/drawing/2014/main" id="{EAD86C1C-0BA3-50CD-95E4-A1EF1777F4C1}"/>
            </a:ext>
          </a:extLst>
        </xdr:cNvPr>
        <xdr:cNvPicPr>
          <a:picLocks noChangeAspect="1"/>
        </xdr:cNvPicPr>
      </xdr:nvPicPr>
      <xdr:blipFill>
        <a:blip xmlns:r="http://schemas.openxmlformats.org/officeDocument/2006/relationships" r:embed="rId3"/>
        <a:stretch>
          <a:fillRect/>
        </a:stretch>
      </xdr:blipFill>
      <xdr:spPr>
        <a:xfrm>
          <a:off x="6838950" y="3124200"/>
          <a:ext cx="5422223" cy="5695238"/>
        </a:xfrm>
        <a:prstGeom prst="rect">
          <a:avLst/>
        </a:prstGeom>
      </xdr:spPr>
    </xdr:pic>
    <xdr:clientData/>
  </xdr:twoCellAnchor>
  <xdr:twoCellAnchor>
    <xdr:from>
      <xdr:col>14</xdr:col>
      <xdr:colOff>558800</xdr:colOff>
      <xdr:row>13</xdr:row>
      <xdr:rowOff>254000</xdr:rowOff>
    </xdr:from>
    <xdr:to>
      <xdr:col>15</xdr:col>
      <xdr:colOff>596900</xdr:colOff>
      <xdr:row>15</xdr:row>
      <xdr:rowOff>95250</xdr:rowOff>
    </xdr:to>
    <xdr:sp macro="" textlink="">
      <xdr:nvSpPr>
        <xdr:cNvPr id="11" name="Rectangle: Rounded Corners 10">
          <a:extLst>
            <a:ext uri="{FF2B5EF4-FFF2-40B4-BE49-F238E27FC236}">
              <a16:creationId xmlns:a16="http://schemas.microsoft.com/office/drawing/2014/main" id="{92D32D1D-90C0-E4E2-615C-8A273621F445}"/>
            </a:ext>
          </a:extLst>
        </xdr:cNvPr>
        <xdr:cNvSpPr/>
      </xdr:nvSpPr>
      <xdr:spPr>
        <a:xfrm>
          <a:off x="9093200" y="3597275"/>
          <a:ext cx="647700" cy="35560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342900</xdr:colOff>
      <xdr:row>15</xdr:row>
      <xdr:rowOff>76200</xdr:rowOff>
    </xdr:from>
    <xdr:to>
      <xdr:col>14</xdr:col>
      <xdr:colOff>381000</xdr:colOff>
      <xdr:row>16</xdr:row>
      <xdr:rowOff>171450</xdr:rowOff>
    </xdr:to>
    <xdr:sp macro="" textlink="">
      <xdr:nvSpPr>
        <xdr:cNvPr id="12" name="Rectangle: Rounded Corners 11">
          <a:extLst>
            <a:ext uri="{FF2B5EF4-FFF2-40B4-BE49-F238E27FC236}">
              <a16:creationId xmlns:a16="http://schemas.microsoft.com/office/drawing/2014/main" id="{23AAF32F-EB30-94AF-61F1-0549DD40EED5}"/>
            </a:ext>
          </a:extLst>
        </xdr:cNvPr>
        <xdr:cNvSpPr/>
      </xdr:nvSpPr>
      <xdr:spPr>
        <a:xfrm>
          <a:off x="8267700" y="3933825"/>
          <a:ext cx="647700" cy="35242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323850</xdr:colOff>
      <xdr:row>17</xdr:row>
      <xdr:rowOff>142875</xdr:rowOff>
    </xdr:from>
    <xdr:to>
      <xdr:col>12</xdr:col>
      <xdr:colOff>361950</xdr:colOff>
      <xdr:row>18</xdr:row>
      <xdr:rowOff>149225</xdr:rowOff>
    </xdr:to>
    <xdr:sp macro="" textlink="">
      <xdr:nvSpPr>
        <xdr:cNvPr id="14" name="Rectangle: Rounded Corners 13">
          <a:extLst>
            <a:ext uri="{FF2B5EF4-FFF2-40B4-BE49-F238E27FC236}">
              <a16:creationId xmlns:a16="http://schemas.microsoft.com/office/drawing/2014/main" id="{CAB1878B-728C-E7FE-7006-6B6C391BC59A}"/>
            </a:ext>
          </a:extLst>
        </xdr:cNvPr>
        <xdr:cNvSpPr/>
      </xdr:nvSpPr>
      <xdr:spPr>
        <a:xfrm>
          <a:off x="7029450" y="4514850"/>
          <a:ext cx="647700" cy="26352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9525</xdr:colOff>
      <xdr:row>32</xdr:row>
      <xdr:rowOff>95250</xdr:rowOff>
    </xdr:from>
    <xdr:to>
      <xdr:col>18</xdr:col>
      <xdr:colOff>57150</xdr:colOff>
      <xdr:row>33</xdr:row>
      <xdr:rowOff>247650</xdr:rowOff>
    </xdr:to>
    <xdr:sp macro="" textlink="">
      <xdr:nvSpPr>
        <xdr:cNvPr id="15" name="Rectangle: Rounded Corners 14">
          <a:extLst>
            <a:ext uri="{FF2B5EF4-FFF2-40B4-BE49-F238E27FC236}">
              <a16:creationId xmlns:a16="http://schemas.microsoft.com/office/drawing/2014/main" id="{3BBDC975-0EA6-A76D-AFF4-69660DD92201}"/>
            </a:ext>
          </a:extLst>
        </xdr:cNvPr>
        <xdr:cNvSpPr/>
      </xdr:nvSpPr>
      <xdr:spPr>
        <a:xfrm>
          <a:off x="9763125" y="8324850"/>
          <a:ext cx="1266825" cy="40957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Custom 1">
      <a:dk1>
        <a:sysClr val="windowText" lastClr="000000"/>
      </a:dk1>
      <a:lt1>
        <a:sysClr val="window" lastClr="FFFFFF"/>
      </a:lt1>
      <a:dk2>
        <a:srgbClr val="002E5D"/>
      </a:dk2>
      <a:lt2>
        <a:srgbClr val="E7E6E6"/>
      </a:lt2>
      <a:accent1>
        <a:srgbClr val="002E5D"/>
      </a:accent1>
      <a:accent2>
        <a:srgbClr val="439775"/>
      </a:accent2>
      <a:accent3>
        <a:srgbClr val="551512"/>
      </a:accent3>
      <a:accent4>
        <a:srgbClr val="63421D"/>
      </a:accent4>
      <a:accent5>
        <a:srgbClr val="83A0A0"/>
      </a:accent5>
      <a:accent6>
        <a:srgbClr val="DBCDC6"/>
      </a:accent6>
      <a:hlink>
        <a:srgbClr val="0057B8"/>
      </a:hlink>
      <a:folHlink>
        <a:srgbClr val="9D6381"/>
      </a:folHlink>
    </a:clrScheme>
    <a:fontScheme name="Arial-Times New Roman">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Times New Roman" panose="02020603050405020304"/>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F4928-D3F7-4445-BF86-F23301689133}">
  <sheetPr codeName="Sheet1"/>
  <dimension ref="B1:R57"/>
  <sheetViews>
    <sheetView tabSelected="1" zoomScaleNormal="100" workbookViewId="0">
      <selection activeCell="D59" sqref="D59"/>
    </sheetView>
  </sheetViews>
  <sheetFormatPr defaultColWidth="9.140625" defaultRowHeight="15" x14ac:dyDescent="0.25"/>
  <cols>
    <col min="1" max="16384" width="9.140625" style="1"/>
  </cols>
  <sheetData>
    <row r="1" spans="2:18" ht="15.75" thickBot="1" x14ac:dyDescent="0.3"/>
    <row r="2" spans="2:18" ht="15" customHeight="1" x14ac:dyDescent="0.25">
      <c r="B2" s="104" t="s">
        <v>66</v>
      </c>
      <c r="C2" s="105"/>
      <c r="D2" s="105"/>
      <c r="E2" s="105"/>
      <c r="F2" s="105"/>
      <c r="G2" s="105"/>
      <c r="H2" s="105"/>
      <c r="I2" s="105"/>
      <c r="J2" s="105"/>
      <c r="K2" s="105"/>
      <c r="L2" s="105"/>
      <c r="M2" s="106"/>
    </row>
    <row r="3" spans="2:18" ht="15.75" thickBot="1" x14ac:dyDescent="0.3">
      <c r="B3" s="107"/>
      <c r="C3" s="108"/>
      <c r="D3" s="108"/>
      <c r="E3" s="108"/>
      <c r="F3" s="108"/>
      <c r="G3" s="108"/>
      <c r="H3" s="108"/>
      <c r="I3" s="108"/>
      <c r="J3" s="108"/>
      <c r="K3" s="108"/>
      <c r="L3" s="108"/>
      <c r="M3" s="109"/>
    </row>
    <row r="4" spans="2:18" ht="15.75" thickTop="1" x14ac:dyDescent="0.25">
      <c r="B4" s="6" t="s">
        <v>23</v>
      </c>
      <c r="M4" s="7"/>
    </row>
    <row r="5" spans="2:18" x14ac:dyDescent="0.25">
      <c r="B5" s="6"/>
      <c r="C5" s="116" t="s">
        <v>24</v>
      </c>
      <c r="D5" s="116"/>
      <c r="E5" s="116"/>
      <c r="F5" s="116"/>
      <c r="G5" s="116"/>
      <c r="H5" s="116"/>
      <c r="I5" s="116"/>
      <c r="J5" s="116"/>
      <c r="K5" s="116"/>
      <c r="M5" s="7"/>
      <c r="O5" s="5" t="s">
        <v>21</v>
      </c>
      <c r="P5" s="5" t="s">
        <v>22</v>
      </c>
      <c r="Q5" s="5"/>
      <c r="R5" s="5"/>
    </row>
    <row r="6" spans="2:18" x14ac:dyDescent="0.25">
      <c r="B6" s="6"/>
      <c r="C6" s="116"/>
      <c r="D6" s="116"/>
      <c r="E6" s="116"/>
      <c r="F6" s="116"/>
      <c r="G6" s="116"/>
      <c r="H6" s="116"/>
      <c r="I6" s="116"/>
      <c r="J6" s="116"/>
      <c r="K6" s="116"/>
      <c r="M6" s="7"/>
      <c r="O6" s="5">
        <v>0</v>
      </c>
      <c r="P6" s="5">
        <v>0</v>
      </c>
      <c r="Q6" s="5">
        <v>0</v>
      </c>
      <c r="R6" s="5">
        <v>0</v>
      </c>
    </row>
    <row r="7" spans="2:18" ht="15.75" x14ac:dyDescent="0.3">
      <c r="B7" s="6"/>
      <c r="C7" s="116" t="s">
        <v>25</v>
      </c>
      <c r="D7" s="116"/>
      <c r="E7" s="116"/>
      <c r="F7" s="116"/>
      <c r="G7" s="116"/>
      <c r="H7" s="116"/>
      <c r="I7" s="116"/>
      <c r="J7" s="116"/>
      <c r="K7" s="116"/>
      <c r="M7" s="7"/>
      <c r="O7" s="5">
        <v>0</v>
      </c>
      <c r="P7" s="5">
        <v>0.02</v>
      </c>
      <c r="Q7" s="5">
        <v>-2E-3</v>
      </c>
      <c r="R7" s="5">
        <f>$P$14/$O$14*Q7</f>
        <v>0.02</v>
      </c>
    </row>
    <row r="8" spans="2:18" ht="15" customHeight="1" x14ac:dyDescent="0.25">
      <c r="B8" s="6"/>
      <c r="C8" s="116" t="s">
        <v>26</v>
      </c>
      <c r="D8" s="116"/>
      <c r="E8" s="116"/>
      <c r="F8" s="116"/>
      <c r="G8" s="116"/>
      <c r="H8" s="116"/>
      <c r="I8" s="116"/>
      <c r="J8" s="116"/>
      <c r="K8" s="116"/>
      <c r="M8" s="7"/>
      <c r="O8" s="5">
        <v>-2E-3</v>
      </c>
      <c r="P8" s="5">
        <v>0.02</v>
      </c>
      <c r="Q8" s="5">
        <v>-4.0000000000000001E-3</v>
      </c>
      <c r="R8" s="5">
        <f t="shared" ref="R8:R10" si="0">$P$14/$O$14*Q8</f>
        <v>0.04</v>
      </c>
    </row>
    <row r="9" spans="2:18" x14ac:dyDescent="0.25">
      <c r="B9" s="9"/>
      <c r="C9" s="4" t="s">
        <v>65</v>
      </c>
      <c r="D9" s="15"/>
      <c r="E9" s="15"/>
      <c r="F9" s="15"/>
      <c r="G9" s="15"/>
      <c r="H9" s="15"/>
      <c r="I9" s="15"/>
      <c r="J9" s="15"/>
      <c r="K9" s="15"/>
      <c r="L9" s="4"/>
      <c r="M9" s="12"/>
      <c r="O9" s="5">
        <v>-2E-3</v>
      </c>
      <c r="P9" s="5">
        <v>0.04</v>
      </c>
      <c r="Q9" s="5">
        <v>-6.0000000000000001E-3</v>
      </c>
      <c r="R9" s="5">
        <f t="shared" si="0"/>
        <v>0.06</v>
      </c>
    </row>
    <row r="10" spans="2:18" x14ac:dyDescent="0.25">
      <c r="B10" s="128" t="s">
        <v>27</v>
      </c>
      <c r="C10" s="129"/>
      <c r="D10" s="129"/>
      <c r="E10" s="129"/>
      <c r="F10" s="129"/>
      <c r="G10" s="129"/>
      <c r="H10" s="129"/>
      <c r="I10" s="129"/>
      <c r="J10" s="129"/>
      <c r="K10" s="129"/>
      <c r="L10" s="129"/>
      <c r="M10" s="130"/>
      <c r="O10" s="5">
        <v>-4.0000000000000001E-3</v>
      </c>
      <c r="P10" s="5">
        <v>0.04</v>
      </c>
      <c r="Q10" s="5">
        <v>-8.0000000000000002E-3</v>
      </c>
      <c r="R10" s="5">
        <f t="shared" si="0"/>
        <v>0.08</v>
      </c>
    </row>
    <row r="11" spans="2:18" x14ac:dyDescent="0.25">
      <c r="B11" s="8" t="s">
        <v>6</v>
      </c>
      <c r="C11" s="1" t="s">
        <v>28</v>
      </c>
      <c r="I11" s="38" t="s">
        <v>2</v>
      </c>
      <c r="J11" s="1" t="s">
        <v>32</v>
      </c>
      <c r="M11" s="7"/>
      <c r="O11" s="5">
        <v>-4.0000000000000001E-3</v>
      </c>
      <c r="P11" s="5">
        <v>0.06</v>
      </c>
      <c r="Q11" s="5"/>
      <c r="R11" s="5"/>
    </row>
    <row r="12" spans="2:18" ht="18.75" x14ac:dyDescent="0.3">
      <c r="B12" s="8" t="s">
        <v>29</v>
      </c>
      <c r="C12" s="1" t="s">
        <v>81</v>
      </c>
      <c r="I12" s="1" t="s">
        <v>71</v>
      </c>
      <c r="J12" s="1" t="s">
        <v>72</v>
      </c>
      <c r="M12" s="7"/>
      <c r="O12" s="5">
        <v>-6.0000000000000001E-3</v>
      </c>
      <c r="P12" s="5">
        <v>0.06</v>
      </c>
      <c r="Q12" s="5"/>
      <c r="R12" s="5"/>
    </row>
    <row r="13" spans="2:18" ht="18.75" x14ac:dyDescent="0.3">
      <c r="B13" s="8" t="s">
        <v>30</v>
      </c>
      <c r="C13" s="1" t="s">
        <v>82</v>
      </c>
      <c r="I13" s="38" t="s">
        <v>41</v>
      </c>
      <c r="J13" s="1" t="s">
        <v>40</v>
      </c>
      <c r="M13" s="7"/>
      <c r="O13" s="5">
        <v>-6.0000000000000001E-3</v>
      </c>
      <c r="P13" s="5">
        <v>0.08</v>
      </c>
      <c r="Q13" s="5"/>
      <c r="R13" s="5"/>
    </row>
    <row r="14" spans="2:18" x14ac:dyDescent="0.25">
      <c r="B14" s="8" t="s">
        <v>43</v>
      </c>
      <c r="C14" s="1" t="s">
        <v>44</v>
      </c>
      <c r="I14" s="38" t="s">
        <v>0</v>
      </c>
      <c r="J14" s="1" t="s">
        <v>31</v>
      </c>
      <c r="M14" s="7"/>
      <c r="O14" s="5">
        <v>-8.0000000000000002E-3</v>
      </c>
      <c r="P14" s="5">
        <v>0.08</v>
      </c>
      <c r="Q14" s="5"/>
      <c r="R14" s="5"/>
    </row>
    <row r="15" spans="2:18" ht="16.5" customHeight="1" x14ac:dyDescent="0.3">
      <c r="B15" s="6" t="s">
        <v>75</v>
      </c>
      <c r="C15" s="1" t="s">
        <v>76</v>
      </c>
      <c r="I15" s="1" t="s">
        <v>79</v>
      </c>
      <c r="J15" s="1" t="s">
        <v>80</v>
      </c>
      <c r="M15" s="7"/>
      <c r="O15" s="5">
        <v>-8.0000000000000002E-3</v>
      </c>
      <c r="P15" s="5">
        <v>0.1</v>
      </c>
      <c r="Q15" s="5"/>
      <c r="R15" s="5"/>
    </row>
    <row r="16" spans="2:18" ht="15" customHeight="1" x14ac:dyDescent="0.25">
      <c r="B16" s="6" t="s">
        <v>77</v>
      </c>
      <c r="C16" s="1" t="s">
        <v>78</v>
      </c>
      <c r="I16" s="38" t="s">
        <v>35</v>
      </c>
      <c r="J16" s="1" t="s">
        <v>38</v>
      </c>
      <c r="M16" s="7"/>
    </row>
    <row r="17" spans="2:13" ht="16.5" x14ac:dyDescent="0.3">
      <c r="B17" s="8" t="s">
        <v>67</v>
      </c>
      <c r="C17" s="1" t="s">
        <v>68</v>
      </c>
      <c r="I17" s="38" t="s">
        <v>7</v>
      </c>
      <c r="J17" s="1" t="s">
        <v>37</v>
      </c>
      <c r="M17" s="7"/>
    </row>
    <row r="18" spans="2:13" ht="16.5" x14ac:dyDescent="0.3">
      <c r="B18" s="8" t="s">
        <v>4</v>
      </c>
      <c r="C18" s="1" t="s">
        <v>69</v>
      </c>
      <c r="I18" s="38" t="s">
        <v>42</v>
      </c>
      <c r="J18" s="1" t="s">
        <v>39</v>
      </c>
      <c r="M18" s="7"/>
    </row>
    <row r="19" spans="2:13" ht="16.5" x14ac:dyDescent="0.3">
      <c r="B19" s="8" t="s">
        <v>15</v>
      </c>
      <c r="C19" s="1" t="s">
        <v>34</v>
      </c>
      <c r="I19" s="22" t="s">
        <v>73</v>
      </c>
      <c r="J19" s="1" t="s">
        <v>74</v>
      </c>
      <c r="M19" s="7"/>
    </row>
    <row r="20" spans="2:13" x14ac:dyDescent="0.25">
      <c r="B20" s="8" t="s">
        <v>3</v>
      </c>
      <c r="C20" s="1" t="s">
        <v>33</v>
      </c>
      <c r="I20" s="22"/>
      <c r="M20" s="7"/>
    </row>
    <row r="21" spans="2:13" x14ac:dyDescent="0.25">
      <c r="B21" s="128" t="s">
        <v>45</v>
      </c>
      <c r="C21" s="129"/>
      <c r="D21" s="129"/>
      <c r="E21" s="129"/>
      <c r="F21" s="129"/>
      <c r="G21" s="129"/>
      <c r="H21" s="129"/>
      <c r="I21" s="129"/>
      <c r="J21" s="129"/>
      <c r="K21" s="129"/>
      <c r="L21" s="129"/>
      <c r="M21" s="130"/>
    </row>
    <row r="22" spans="2:13" ht="15" customHeight="1" x14ac:dyDescent="0.25">
      <c r="B22" s="120" t="s">
        <v>46</v>
      </c>
      <c r="C22" s="121"/>
      <c r="D22" s="121"/>
      <c r="E22" s="121"/>
      <c r="F22" s="122"/>
      <c r="G22" s="127" t="s">
        <v>47</v>
      </c>
      <c r="H22" s="118"/>
      <c r="I22" s="118"/>
      <c r="J22" s="118"/>
      <c r="K22" s="118"/>
      <c r="L22" s="118"/>
      <c r="M22" s="119"/>
    </row>
    <row r="23" spans="2:13" ht="15" customHeight="1" x14ac:dyDescent="0.25">
      <c r="B23" s="6"/>
      <c r="F23" s="3"/>
      <c r="G23" s="2"/>
      <c r="M23" s="7"/>
    </row>
    <row r="24" spans="2:13" x14ac:dyDescent="0.25">
      <c r="B24" s="6"/>
      <c r="F24" s="3"/>
      <c r="G24" s="2"/>
      <c r="M24" s="7"/>
    </row>
    <row r="25" spans="2:13" ht="16.5" customHeight="1" x14ac:dyDescent="0.25">
      <c r="B25" s="9"/>
      <c r="C25" s="4"/>
      <c r="D25" s="4"/>
      <c r="E25" s="4"/>
      <c r="F25" s="33"/>
      <c r="G25" s="32"/>
      <c r="H25" s="4"/>
      <c r="I25" s="4"/>
      <c r="J25" s="4"/>
      <c r="K25" s="4"/>
      <c r="L25" s="4"/>
      <c r="M25" s="12"/>
    </row>
    <row r="26" spans="2:13" ht="16.5" customHeight="1" x14ac:dyDescent="0.25">
      <c r="B26" s="117" t="s">
        <v>70</v>
      </c>
      <c r="C26" s="118"/>
      <c r="D26" s="118"/>
      <c r="E26" s="118"/>
      <c r="F26" s="118"/>
      <c r="G26" s="118"/>
      <c r="H26" s="118"/>
      <c r="I26" s="118"/>
      <c r="J26" s="118"/>
      <c r="K26" s="118"/>
      <c r="L26" s="118"/>
      <c r="M26" s="119"/>
    </row>
    <row r="27" spans="2:13" ht="15" customHeight="1" x14ac:dyDescent="0.25">
      <c r="B27" s="42"/>
      <c r="C27" s="34"/>
      <c r="D27" s="34"/>
      <c r="E27" s="34"/>
      <c r="F27" s="34"/>
      <c r="G27" s="34"/>
      <c r="H27" s="34"/>
      <c r="I27" s="34"/>
      <c r="J27" s="34"/>
      <c r="K27" s="34"/>
      <c r="L27" s="34"/>
      <c r="M27" s="43"/>
    </row>
    <row r="28" spans="2:13" x14ac:dyDescent="0.25">
      <c r="B28" s="10"/>
      <c r="M28" s="7"/>
    </row>
    <row r="29" spans="2:13" x14ac:dyDescent="0.25">
      <c r="B29" s="39"/>
      <c r="M29" s="7"/>
    </row>
    <row r="30" spans="2:13" x14ac:dyDescent="0.25">
      <c r="B30" s="39"/>
      <c r="M30" s="7"/>
    </row>
    <row r="31" spans="2:13" x14ac:dyDescent="0.25">
      <c r="B31" s="39"/>
      <c r="M31" s="7"/>
    </row>
    <row r="32" spans="2:13" x14ac:dyDescent="0.25">
      <c r="B32" s="11"/>
      <c r="C32" s="4"/>
      <c r="D32" s="4"/>
      <c r="E32" s="4"/>
      <c r="F32" s="4"/>
      <c r="G32" s="4"/>
      <c r="H32" s="4"/>
      <c r="I32" s="4"/>
      <c r="J32" s="4"/>
      <c r="K32" s="4"/>
      <c r="L32" s="4"/>
      <c r="M32" s="12"/>
    </row>
    <row r="33" spans="2:13" x14ac:dyDescent="0.25">
      <c r="B33" s="6"/>
      <c r="M33" s="7"/>
    </row>
    <row r="34" spans="2:13" x14ac:dyDescent="0.25">
      <c r="B34" s="6"/>
      <c r="M34" s="7"/>
    </row>
    <row r="35" spans="2:13" x14ac:dyDescent="0.25">
      <c r="B35" s="6"/>
      <c r="M35" s="7"/>
    </row>
    <row r="36" spans="2:13" x14ac:dyDescent="0.25">
      <c r="B36" s="6"/>
      <c r="M36" s="7"/>
    </row>
    <row r="37" spans="2:13" x14ac:dyDescent="0.25">
      <c r="B37" s="6"/>
      <c r="M37" s="7"/>
    </row>
    <row r="38" spans="2:13" x14ac:dyDescent="0.25">
      <c r="B38" s="6"/>
      <c r="M38" s="7"/>
    </row>
    <row r="39" spans="2:13" x14ac:dyDescent="0.25">
      <c r="B39" s="6"/>
      <c r="M39" s="7"/>
    </row>
    <row r="40" spans="2:13" x14ac:dyDescent="0.25">
      <c r="B40" s="6"/>
      <c r="M40" s="7"/>
    </row>
    <row r="41" spans="2:13" x14ac:dyDescent="0.25">
      <c r="B41" s="6"/>
      <c r="M41" s="7"/>
    </row>
    <row r="42" spans="2:13" x14ac:dyDescent="0.25">
      <c r="B42" s="6"/>
      <c r="M42" s="7"/>
    </row>
    <row r="43" spans="2:13" x14ac:dyDescent="0.25">
      <c r="B43" s="6"/>
      <c r="M43" s="7"/>
    </row>
    <row r="44" spans="2:13" x14ac:dyDescent="0.25">
      <c r="B44" s="6"/>
      <c r="M44" s="7"/>
    </row>
    <row r="45" spans="2:13" x14ac:dyDescent="0.25">
      <c r="B45" s="6"/>
      <c r="M45" s="7"/>
    </row>
    <row r="46" spans="2:13" x14ac:dyDescent="0.25">
      <c r="B46" s="6"/>
      <c r="M46" s="7"/>
    </row>
    <row r="47" spans="2:13" x14ac:dyDescent="0.25">
      <c r="B47" s="6"/>
      <c r="M47" s="7"/>
    </row>
    <row r="48" spans="2:13" x14ac:dyDescent="0.25">
      <c r="B48" s="6"/>
      <c r="M48" s="7"/>
    </row>
    <row r="49" spans="2:13" ht="15" customHeight="1" x14ac:dyDescent="0.25">
      <c r="B49" s="110" t="s">
        <v>36</v>
      </c>
      <c r="C49" s="111"/>
      <c r="D49" s="111"/>
      <c r="E49" s="111"/>
      <c r="F49" s="111"/>
      <c r="G49" s="111"/>
      <c r="H49" s="111"/>
      <c r="I49" s="111"/>
      <c r="J49" s="111"/>
      <c r="K49" s="111"/>
      <c r="L49" s="111"/>
      <c r="M49" s="112"/>
    </row>
    <row r="50" spans="2:13" ht="15" customHeight="1" x14ac:dyDescent="0.25">
      <c r="B50" s="113"/>
      <c r="C50" s="114"/>
      <c r="D50" s="114"/>
      <c r="E50" s="114"/>
      <c r="F50" s="114"/>
      <c r="G50" s="114"/>
      <c r="H50" s="114"/>
      <c r="I50" s="114"/>
      <c r="J50" s="114"/>
      <c r="K50" s="114"/>
      <c r="L50" s="114"/>
      <c r="M50" s="115"/>
    </row>
    <row r="51" spans="2:13" x14ac:dyDescent="0.25">
      <c r="B51" s="123" t="s">
        <v>48</v>
      </c>
      <c r="C51" s="124"/>
      <c r="D51" s="124"/>
      <c r="E51" s="124"/>
      <c r="F51" s="124"/>
      <c r="G51" s="124"/>
      <c r="H51" s="124"/>
      <c r="I51" s="124"/>
      <c r="J51" s="124"/>
      <c r="K51" s="124"/>
      <c r="L51" s="124"/>
      <c r="M51" s="125"/>
    </row>
    <row r="52" spans="2:13" ht="15" customHeight="1" x14ac:dyDescent="0.25">
      <c r="B52" s="37" t="s">
        <v>83</v>
      </c>
      <c r="C52" s="116" t="s">
        <v>102</v>
      </c>
      <c r="D52" s="116"/>
      <c r="E52" s="116"/>
      <c r="F52" s="116"/>
      <c r="G52" s="116"/>
      <c r="H52" s="116"/>
      <c r="I52" s="116"/>
      <c r="J52" s="116"/>
      <c r="K52" s="116"/>
      <c r="L52" s="116"/>
      <c r="M52" s="126"/>
    </row>
    <row r="53" spans="2:13" ht="15" customHeight="1" x14ac:dyDescent="0.25">
      <c r="B53" s="35"/>
      <c r="C53" s="116"/>
      <c r="D53" s="116"/>
      <c r="E53" s="116"/>
      <c r="F53" s="116"/>
      <c r="G53" s="116"/>
      <c r="H53" s="116"/>
      <c r="I53" s="116"/>
      <c r="J53" s="116"/>
      <c r="K53" s="116"/>
      <c r="L53" s="116"/>
      <c r="M53" s="126"/>
    </row>
    <row r="54" spans="2:13" x14ac:dyDescent="0.25">
      <c r="B54" s="35"/>
      <c r="C54" s="116"/>
      <c r="D54" s="116"/>
      <c r="E54" s="116"/>
      <c r="F54" s="116"/>
      <c r="G54" s="116"/>
      <c r="H54" s="116"/>
      <c r="I54" s="116"/>
      <c r="J54" s="116"/>
      <c r="K54" s="116"/>
      <c r="L54" s="116"/>
      <c r="M54" s="126"/>
    </row>
    <row r="55" spans="2:13" x14ac:dyDescent="0.25">
      <c r="B55" s="35"/>
      <c r="C55" s="116"/>
      <c r="D55" s="116"/>
      <c r="E55" s="116"/>
      <c r="F55" s="116"/>
      <c r="G55" s="116"/>
      <c r="H55" s="116"/>
      <c r="I55" s="116"/>
      <c r="J55" s="116"/>
      <c r="K55" s="116"/>
      <c r="L55" s="116"/>
      <c r="M55" s="126"/>
    </row>
    <row r="56" spans="2:13" ht="15.75" thickBot="1" x14ac:dyDescent="0.3">
      <c r="B56" s="40"/>
      <c r="C56" s="41"/>
      <c r="D56" s="41"/>
      <c r="E56" s="41"/>
      <c r="F56" s="41"/>
      <c r="G56" s="41"/>
      <c r="H56" s="41"/>
      <c r="I56" s="41"/>
      <c r="J56" s="41"/>
      <c r="K56" s="41"/>
      <c r="L56" s="13"/>
      <c r="M56" s="14"/>
    </row>
    <row r="57" spans="2:13" x14ac:dyDescent="0.25">
      <c r="B57" s="36"/>
      <c r="C57" s="36"/>
      <c r="D57" s="36"/>
      <c r="E57" s="36"/>
      <c r="F57" s="36"/>
      <c r="G57" s="36"/>
      <c r="H57" s="36"/>
      <c r="I57" s="36"/>
      <c r="J57" s="36"/>
      <c r="K57" s="36"/>
    </row>
  </sheetData>
  <sortState xmlns:xlrd2="http://schemas.microsoft.com/office/spreadsheetml/2017/richdata2" ref="B12:C27">
    <sortCondition ref="B12:B27"/>
  </sortState>
  <mergeCells count="12">
    <mergeCell ref="B51:M51"/>
    <mergeCell ref="C52:M55"/>
    <mergeCell ref="G22:M22"/>
    <mergeCell ref="B10:M10"/>
    <mergeCell ref="B21:M21"/>
    <mergeCell ref="B2:M3"/>
    <mergeCell ref="B49:M50"/>
    <mergeCell ref="C5:K6"/>
    <mergeCell ref="C7:K7"/>
    <mergeCell ref="C8:K8"/>
    <mergeCell ref="B26:M26"/>
    <mergeCell ref="B22:F22"/>
  </mergeCells>
  <pageMargins left="0.7" right="0.7" top="0.75" bottom="0.75" header="0.3" footer="0.3"/>
  <pageSetup scale="84" orientation="portrait" verticalDpi="0" r:id="rId1"/>
  <colBreaks count="1" manualBreakCount="1">
    <brk id="12"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D0323-AD3E-4445-A7D5-53D1A4FFF8E2}">
  <sheetPr codeName="Sheet2"/>
  <dimension ref="B1:AE47"/>
  <sheetViews>
    <sheetView topLeftCell="A5" workbookViewId="0">
      <selection activeCell="I24" sqref="I24"/>
    </sheetView>
  </sheetViews>
  <sheetFormatPr defaultColWidth="8.7109375" defaultRowHeight="15" x14ac:dyDescent="0.25"/>
  <cols>
    <col min="1" max="1" width="3.28515625" style="1" customWidth="1"/>
    <col min="2" max="2" width="13.42578125" style="1" bestFit="1" customWidth="1"/>
    <col min="3" max="3" width="8" style="1" bestFit="1" customWidth="1"/>
    <col min="4" max="4" width="9.7109375" style="1" bestFit="1" customWidth="1"/>
    <col min="5" max="5" width="9.5703125" style="1" bestFit="1" customWidth="1"/>
    <col min="6" max="6" width="13.42578125" style="1" bestFit="1" customWidth="1"/>
    <col min="7" max="7" width="17" style="1" bestFit="1" customWidth="1"/>
    <col min="8" max="10" width="14.5703125" style="1" bestFit="1" customWidth="1"/>
    <col min="11" max="11" width="5.5703125" style="1" bestFit="1" customWidth="1"/>
    <col min="12" max="12" width="12.42578125" style="1" customWidth="1"/>
    <col min="13" max="13" width="10.5703125" style="1" customWidth="1"/>
    <col min="14" max="15" width="12" style="1" customWidth="1"/>
    <col min="16" max="16" width="8.7109375" style="1"/>
    <col min="17" max="17" width="12.7109375" style="1" bestFit="1" customWidth="1"/>
    <col min="18" max="18" width="12" style="1" customWidth="1"/>
    <col min="19" max="16384" width="8.7109375" style="1"/>
  </cols>
  <sheetData>
    <row r="1" spans="2:19" ht="15.75" thickBot="1" x14ac:dyDescent="0.3"/>
    <row r="2" spans="2:19" ht="19.5" customHeight="1" thickBot="1" x14ac:dyDescent="0.35">
      <c r="B2" s="140" t="s">
        <v>51</v>
      </c>
      <c r="C2" s="141"/>
      <c r="D2" s="141"/>
      <c r="E2" s="141"/>
      <c r="F2" s="141"/>
      <c r="G2" s="141"/>
      <c r="H2" s="141"/>
      <c r="I2" s="141"/>
      <c r="J2" s="141"/>
      <c r="K2" s="141"/>
      <c r="L2" s="141"/>
      <c r="M2" s="142"/>
      <c r="N2" s="16"/>
      <c r="O2" s="16"/>
      <c r="P2" s="16"/>
      <c r="Q2" s="16"/>
      <c r="R2" s="16"/>
      <c r="S2" s="16"/>
    </row>
    <row r="3" spans="2:19" ht="22.5" customHeight="1" thickTop="1" x14ac:dyDescent="0.25">
      <c r="B3" s="143" t="s">
        <v>101</v>
      </c>
      <c r="C3" s="144"/>
      <c r="D3" s="144"/>
      <c r="E3" s="144"/>
      <c r="F3" s="144"/>
      <c r="G3" s="144"/>
      <c r="H3" s="144"/>
      <c r="I3" s="144"/>
      <c r="J3" s="144"/>
      <c r="K3" s="144"/>
      <c r="L3" s="144"/>
      <c r="M3" s="145"/>
      <c r="N3" s="16"/>
      <c r="O3" s="16"/>
      <c r="P3" s="16"/>
      <c r="Q3" s="16"/>
      <c r="R3" s="16"/>
      <c r="S3" s="16"/>
    </row>
    <row r="4" spans="2:19" ht="15" customHeight="1" x14ac:dyDescent="0.25">
      <c r="B4" s="57"/>
      <c r="M4" s="58"/>
      <c r="N4" s="17"/>
      <c r="O4" s="17"/>
      <c r="P4" s="17"/>
      <c r="Q4" s="17"/>
      <c r="R4" s="17"/>
      <c r="S4" s="17"/>
    </row>
    <row r="5" spans="2:19" ht="22.5" customHeight="1" x14ac:dyDescent="0.25">
      <c r="B5" s="146"/>
      <c r="C5" s="147"/>
      <c r="D5" s="147"/>
      <c r="E5" s="147"/>
      <c r="F5" s="147"/>
      <c r="G5" s="147"/>
      <c r="H5" s="147"/>
      <c r="I5" s="147"/>
      <c r="J5" s="147"/>
      <c r="K5" s="147"/>
      <c r="L5" s="147"/>
      <c r="M5" s="148"/>
      <c r="N5" s="17"/>
      <c r="O5" s="17"/>
      <c r="P5" s="17"/>
      <c r="Q5" s="17"/>
      <c r="R5" s="17"/>
      <c r="S5" s="17"/>
    </row>
    <row r="6" spans="2:19" ht="19.5" thickBot="1" x14ac:dyDescent="0.35">
      <c r="B6" s="135" t="s">
        <v>8</v>
      </c>
      <c r="C6" s="136"/>
      <c r="D6" s="136"/>
      <c r="E6" s="136"/>
      <c r="F6" s="136"/>
      <c r="G6" s="136"/>
      <c r="H6" s="136"/>
      <c r="I6" s="136"/>
      <c r="J6" s="136"/>
      <c r="K6" s="136"/>
      <c r="L6" s="136"/>
      <c r="M6" s="137"/>
    </row>
    <row r="7" spans="2:19" ht="19.5" thickTop="1" x14ac:dyDescent="0.3">
      <c r="B7" s="59"/>
      <c r="C7" s="60"/>
      <c r="D7" s="60"/>
      <c r="E7" s="60"/>
      <c r="F7" s="60"/>
      <c r="G7" s="60"/>
      <c r="H7" s="60"/>
      <c r="I7" s="60"/>
      <c r="J7" s="60"/>
      <c r="K7" s="60"/>
      <c r="L7" s="60"/>
      <c r="M7" s="61"/>
    </row>
    <row r="8" spans="2:19" ht="18.75" x14ac:dyDescent="0.3">
      <c r="B8" s="62" t="s">
        <v>6</v>
      </c>
      <c r="C8" s="63">
        <f>0.2*PI()*1.247</f>
        <v>0.78351320780529443</v>
      </c>
      <c r="D8" s="18" t="s">
        <v>12</v>
      </c>
      <c r="E8" s="44" t="s">
        <v>53</v>
      </c>
      <c r="F8" s="64">
        <v>5.0300000000000003E-5</v>
      </c>
      <c r="G8" s="19" t="s">
        <v>10</v>
      </c>
      <c r="H8" s="65" t="s">
        <v>43</v>
      </c>
      <c r="I8" s="66">
        <v>1.5</v>
      </c>
      <c r="K8" s="56" t="s">
        <v>93</v>
      </c>
      <c r="L8" s="67">
        <v>1.9400000000000001E-5</v>
      </c>
      <c r="M8" s="58" t="s">
        <v>84</v>
      </c>
      <c r="N8" s="56"/>
      <c r="O8" s="102"/>
    </row>
    <row r="9" spans="2:19" ht="18" x14ac:dyDescent="0.25">
      <c r="B9" s="62" t="s">
        <v>4</v>
      </c>
      <c r="C9" s="63">
        <v>96485</v>
      </c>
      <c r="D9" s="18" t="s">
        <v>5</v>
      </c>
      <c r="E9" s="68" t="s">
        <v>15</v>
      </c>
      <c r="F9" s="63">
        <v>238.02889999999999</v>
      </c>
      <c r="G9" s="18" t="s">
        <v>17</v>
      </c>
      <c r="H9" s="68" t="s">
        <v>3</v>
      </c>
      <c r="I9" s="63">
        <v>3</v>
      </c>
      <c r="J9" s="18"/>
      <c r="K9" s="44" t="s">
        <v>2</v>
      </c>
      <c r="L9" s="69">
        <v>8.3140000000000001</v>
      </c>
      <c r="M9" s="70" t="s">
        <v>11</v>
      </c>
    </row>
    <row r="10" spans="2:19" ht="17.25" x14ac:dyDescent="0.3">
      <c r="B10" s="62" t="s">
        <v>52</v>
      </c>
      <c r="C10" s="63">
        <v>175</v>
      </c>
      <c r="D10" s="18" t="s">
        <v>18</v>
      </c>
      <c r="E10" s="56" t="s">
        <v>91</v>
      </c>
      <c r="F10" s="63">
        <v>0.33</v>
      </c>
      <c r="G10" s="31" t="s">
        <v>85</v>
      </c>
      <c r="H10" s="44" t="s">
        <v>0</v>
      </c>
      <c r="I10" s="69">
        <v>773</v>
      </c>
      <c r="J10" s="19" t="s">
        <v>1</v>
      </c>
      <c r="K10" s="56" t="s">
        <v>92</v>
      </c>
      <c r="L10" s="63">
        <v>1.8E-3</v>
      </c>
      <c r="M10" s="58"/>
    </row>
    <row r="11" spans="2:19" ht="19.5" x14ac:dyDescent="0.35">
      <c r="B11" s="103" t="s">
        <v>54</v>
      </c>
      <c r="C11" s="63">
        <v>2.2399999999999998E-3</v>
      </c>
      <c r="D11" s="18" t="s">
        <v>9</v>
      </c>
      <c r="E11" s="30" t="s">
        <v>55</v>
      </c>
      <c r="F11" s="63">
        <v>18.899999999999999</v>
      </c>
      <c r="G11" s="18" t="s">
        <v>16</v>
      </c>
      <c r="H11" s="56"/>
      <c r="I11" s="102"/>
      <c r="K11" s="71"/>
      <c r="L11" s="102"/>
      <c r="M11" s="72"/>
      <c r="N11" s="30"/>
      <c r="O11" s="102"/>
      <c r="P11" s="18"/>
    </row>
    <row r="12" spans="2:19" x14ac:dyDescent="0.25">
      <c r="B12" s="57"/>
      <c r="M12" s="58"/>
    </row>
    <row r="13" spans="2:19" ht="19.5" thickBot="1" x14ac:dyDescent="0.35">
      <c r="B13" s="135" t="s">
        <v>50</v>
      </c>
      <c r="C13" s="136"/>
      <c r="D13" s="136"/>
      <c r="E13" s="136"/>
      <c r="F13" s="136"/>
      <c r="G13" s="136"/>
      <c r="H13" s="136"/>
      <c r="I13" s="136"/>
      <c r="J13" s="136"/>
      <c r="K13" s="136"/>
      <c r="L13" s="136"/>
      <c r="M13" s="137"/>
      <c r="N13" s="20"/>
      <c r="O13" s="20"/>
      <c r="P13" s="20"/>
      <c r="Q13" s="20"/>
    </row>
    <row r="14" spans="2:19" ht="19.5" thickTop="1" x14ac:dyDescent="0.3">
      <c r="B14" s="57"/>
      <c r="C14" s="73" t="s">
        <v>56</v>
      </c>
      <c r="D14" s="74">
        <f>e_*ρD/MW*2*rA*10^-10</f>
        <v>4.1686114585245745E-9</v>
      </c>
      <c r="E14" s="18" t="s">
        <v>19</v>
      </c>
      <c r="F14" s="71" t="s">
        <v>57</v>
      </c>
      <c r="G14" s="100">
        <f>n*F*ABS(ΔE)/R_/T</f>
        <v>0.10088801102646107</v>
      </c>
      <c r="H14" s="30" t="s">
        <v>14</v>
      </c>
      <c r="I14" s="101">
        <f>COx/Γ*SQRT(DOx*R_*T/n/F/ν)</f>
        <v>25.042729422933764</v>
      </c>
      <c r="J14" s="56" t="s">
        <v>87</v>
      </c>
      <c r="K14" s="18">
        <f>(n*F)^(5/2)*Ru*A*COx*(DOx*ν)^(1/2)/(R_*T)^(3/2)</f>
        <v>1.5848839974276794</v>
      </c>
      <c r="M14" s="61"/>
      <c r="N14" s="20"/>
      <c r="O14" s="20"/>
      <c r="P14" s="20"/>
      <c r="Q14" s="20"/>
    </row>
    <row r="15" spans="2:19" ht="18.75" x14ac:dyDescent="0.3">
      <c r="B15" s="59"/>
      <c r="C15" s="60"/>
      <c r="D15" s="60"/>
      <c r="E15" s="60"/>
      <c r="F15" s="60"/>
      <c r="G15" s="60"/>
      <c r="H15" s="60"/>
      <c r="I15" s="60"/>
      <c r="J15" s="60"/>
      <c r="K15" s="60"/>
      <c r="L15" s="60"/>
      <c r="M15" s="61"/>
      <c r="N15" s="20"/>
      <c r="O15" s="20"/>
      <c r="P15" s="20"/>
      <c r="Q15" s="20"/>
    </row>
    <row r="16" spans="2:19" x14ac:dyDescent="0.25">
      <c r="B16" s="132" t="s">
        <v>49</v>
      </c>
      <c r="C16" s="133"/>
      <c r="D16" s="133"/>
      <c r="E16" s="133"/>
      <c r="F16" s="133"/>
      <c r="G16" s="133"/>
      <c r="H16" s="133"/>
      <c r="I16" s="133"/>
      <c r="J16" s="133"/>
      <c r="K16" s="133"/>
      <c r="L16" s="133"/>
      <c r="M16" s="134"/>
      <c r="N16" s="21"/>
      <c r="O16" s="21"/>
      <c r="P16" s="21"/>
      <c r="Q16" s="21"/>
    </row>
    <row r="17" spans="2:19" x14ac:dyDescent="0.25">
      <c r="B17" s="76"/>
      <c r="C17" s="77"/>
      <c r="D17" s="77"/>
      <c r="E17" s="77"/>
      <c r="F17" s="77"/>
      <c r="G17" s="77"/>
      <c r="H17" s="77"/>
      <c r="I17" s="77"/>
      <c r="J17" s="77"/>
      <c r="K17" s="77"/>
      <c r="L17" s="77"/>
      <c r="M17" s="78"/>
      <c r="N17" s="21"/>
      <c r="O17" s="21"/>
      <c r="P17" s="21"/>
      <c r="Q17" s="21"/>
    </row>
    <row r="18" spans="2:19" ht="18.75" x14ac:dyDescent="0.3">
      <c r="B18" s="62" t="s">
        <v>7</v>
      </c>
      <c r="C18" s="63">
        <v>0.1</v>
      </c>
      <c r="D18" s="18" t="s">
        <v>13</v>
      </c>
      <c r="E18" s="138" t="s">
        <v>86</v>
      </c>
      <c r="F18" s="138"/>
      <c r="G18" s="79">
        <v>-2.69</v>
      </c>
      <c r="H18" s="18" t="s">
        <v>9</v>
      </c>
      <c r="I18" s="47" t="s">
        <v>88</v>
      </c>
      <c r="J18" s="54">
        <f>Ep-eta-R_*T/n/F*LN(x_OX)</f>
        <v>-2.5025781095318584</v>
      </c>
      <c r="K18" s="48" t="s">
        <v>9</v>
      </c>
      <c r="L18" s="49" t="s">
        <v>89</v>
      </c>
      <c r="M18" s="80"/>
    </row>
    <row r="19" spans="2:19" ht="18" x14ac:dyDescent="0.3">
      <c r="B19" s="81"/>
      <c r="C19" s="18"/>
      <c r="D19" s="31"/>
      <c r="E19" s="139" t="s">
        <v>95</v>
      </c>
      <c r="F19" s="138"/>
      <c r="G19" s="38">
        <f>(-0.854-0.525*ρ-0.571*(1-EXP(-(ρ^1.177)))+Δεs^0.467*(0.134-EXP(-(0.722+0.515/Δεs^0.5)*ρ))-0.34/(χ*(1+0.65*ρ^2.7)))*R_*T/n/F</f>
        <v>-4.710066149846568E-2</v>
      </c>
      <c r="H19" s="38" t="s">
        <v>9</v>
      </c>
      <c r="I19" s="50" t="s">
        <v>88</v>
      </c>
      <c r="J19" s="55">
        <f>Ep-eta-R_*T/n/F*LN(COx)</f>
        <v>-2.4231466438894032</v>
      </c>
      <c r="K19" s="51" t="s">
        <v>9</v>
      </c>
      <c r="L19" s="52" t="s">
        <v>90</v>
      </c>
      <c r="M19" s="82"/>
    </row>
    <row r="20" spans="2:19" x14ac:dyDescent="0.25">
      <c r="B20" s="81"/>
      <c r="C20" s="18"/>
      <c r="D20" s="31"/>
      <c r="E20" s="18"/>
      <c r="F20" s="18"/>
      <c r="G20" s="18"/>
      <c r="H20" s="18"/>
      <c r="I20" s="56"/>
      <c r="J20" s="56"/>
      <c r="K20" s="56"/>
      <c r="L20" s="83"/>
      <c r="M20" s="58"/>
    </row>
    <row r="21" spans="2:19" ht="19.5" x14ac:dyDescent="0.35">
      <c r="B21" s="132" t="s">
        <v>20</v>
      </c>
      <c r="C21" s="133"/>
      <c r="D21" s="133"/>
      <c r="E21" s="133"/>
      <c r="F21" s="133"/>
      <c r="G21" s="133"/>
      <c r="H21" s="133"/>
      <c r="I21" s="133"/>
      <c r="J21" s="133"/>
      <c r="K21" s="133"/>
      <c r="L21" s="133"/>
      <c r="M21" s="134"/>
      <c r="N21" s="23"/>
      <c r="O21" s="23"/>
      <c r="P21" s="23"/>
      <c r="Q21" s="23"/>
      <c r="R21" s="23"/>
      <c r="S21" s="23"/>
    </row>
    <row r="22" spans="2:19" ht="19.5" x14ac:dyDescent="0.35">
      <c r="B22" s="76"/>
      <c r="C22" s="77"/>
      <c r="D22" s="77"/>
      <c r="E22" s="77"/>
      <c r="F22" s="77"/>
      <c r="G22" s="77"/>
      <c r="H22" s="77"/>
      <c r="I22" s="77" t="s">
        <v>97</v>
      </c>
      <c r="J22" s="77" t="s">
        <v>98</v>
      </c>
      <c r="K22" s="77"/>
      <c r="L22" s="77"/>
      <c r="M22" s="78"/>
      <c r="N22" s="23"/>
      <c r="O22" s="23"/>
      <c r="P22" s="23"/>
      <c r="Q22" s="23"/>
      <c r="R22" s="23"/>
      <c r="S22" s="23"/>
    </row>
    <row r="23" spans="2:19" ht="18" x14ac:dyDescent="0.3">
      <c r="B23" s="57"/>
      <c r="C23" s="73" t="s">
        <v>58</v>
      </c>
      <c r="D23" s="131" t="s">
        <v>94</v>
      </c>
      <c r="E23" s="131"/>
      <c r="F23" s="85" t="s">
        <v>14</v>
      </c>
      <c r="G23" s="86" t="s">
        <v>87</v>
      </c>
      <c r="H23" s="84" t="s">
        <v>96</v>
      </c>
      <c r="I23" s="46" t="s">
        <v>88</v>
      </c>
      <c r="J23" s="46" t="s">
        <v>88</v>
      </c>
      <c r="K23" s="22"/>
      <c r="L23" s="18"/>
      <c r="M23" s="87"/>
      <c r="N23" s="18"/>
      <c r="O23" s="22"/>
      <c r="P23" s="22"/>
      <c r="Q23" s="24"/>
      <c r="R23" s="24"/>
    </row>
    <row r="24" spans="2:19" x14ac:dyDescent="0.25">
      <c r="B24" s="57"/>
      <c r="C24" s="88">
        <v>0.05</v>
      </c>
      <c r="D24" s="66">
        <v>-6.1645999999999999E-2</v>
      </c>
      <c r="E24" s="89"/>
      <c r="F24" s="90">
        <f t="shared" ref="F24:F33" si="0">COx/Γ*SQRT(DOx*R_*T/n/F/C24)</f>
        <v>35.415767588752679</v>
      </c>
      <c r="G24" s="90">
        <f t="shared" ref="G24:G33" si="1">(n*F)^(5/2)*Ru*A*COx*(DOx*C24)^(1/2)/(R_*T)^(3/2)</f>
        <v>1.1206822219751547</v>
      </c>
      <c r="H24" s="91">
        <f t="shared" ref="H24:H33" si="2">(-0.854-0.525*G24-0.571*(1-EXP(-(G24^1.177)))+Δεs^0.467*(0.134-EXP(-(0.722+0.515/Δεs^0.5)*G24))-0.34/(F24*(1+0.65*G24^2.7)))*R_*T/n/F</f>
        <v>-4.0306066836537438E-2</v>
      </c>
      <c r="I24" s="53">
        <f t="shared" ref="I24:I33" si="3">D24-H24-R_*T/n/F*LN(x_OX)</f>
        <v>0.11898129580621342</v>
      </c>
      <c r="J24" s="53">
        <f t="shared" ref="J24:J33" si="4">D24-H24-R_*T/n/F*LN(COx)</f>
        <v>0.19841276144866854</v>
      </c>
      <c r="K24" s="92"/>
      <c r="L24" s="75"/>
      <c r="M24" s="93"/>
      <c r="N24" s="18"/>
      <c r="Q24" s="18"/>
      <c r="R24" s="18"/>
    </row>
    <row r="25" spans="2:19" x14ac:dyDescent="0.25">
      <c r="B25" s="57"/>
      <c r="C25" s="88">
        <v>0.1</v>
      </c>
      <c r="D25" s="66">
        <v>-7.0801000000000003E-2</v>
      </c>
      <c r="E25" s="89"/>
      <c r="F25" s="90">
        <f t="shared" si="0"/>
        <v>25.042729422933764</v>
      </c>
      <c r="G25" s="90">
        <f t="shared" si="1"/>
        <v>1.5848839974276794</v>
      </c>
      <c r="H25" s="91">
        <f t="shared" si="2"/>
        <v>-4.710066149846568E-2</v>
      </c>
      <c r="I25" s="53">
        <f t="shared" si="3"/>
        <v>0.11662089046814164</v>
      </c>
      <c r="J25" s="53">
        <f t="shared" si="4"/>
        <v>0.19605235611059676</v>
      </c>
      <c r="K25" s="92"/>
      <c r="L25" s="75"/>
      <c r="M25" s="93"/>
      <c r="N25" s="18"/>
      <c r="Q25" s="19"/>
      <c r="R25" s="25"/>
    </row>
    <row r="26" spans="2:19" x14ac:dyDescent="0.25">
      <c r="B26" s="57"/>
      <c r="C26" s="88">
        <v>0.15</v>
      </c>
      <c r="D26" s="66">
        <v>-7.5378000000000001E-2</v>
      </c>
      <c r="E26" s="89"/>
      <c r="F26" s="90">
        <f t="shared" si="0"/>
        <v>20.447302950923586</v>
      </c>
      <c r="G26" s="90">
        <f t="shared" si="1"/>
        <v>1.9410785476001506</v>
      </c>
      <c r="H26" s="91">
        <f t="shared" si="2"/>
        <v>-5.1972763520774568E-2</v>
      </c>
      <c r="I26" s="53">
        <f t="shared" si="3"/>
        <v>0.11691599249045054</v>
      </c>
      <c r="J26" s="53">
        <f t="shared" si="4"/>
        <v>0.19634745813290566</v>
      </c>
      <c r="K26" s="92"/>
      <c r="L26" s="75"/>
      <c r="M26" s="93"/>
      <c r="N26" s="18"/>
      <c r="Q26" s="24"/>
      <c r="R26" s="149"/>
      <c r="S26" s="149"/>
    </row>
    <row r="27" spans="2:19" x14ac:dyDescent="0.25">
      <c r="B27" s="57"/>
      <c r="C27" s="88">
        <v>0.2</v>
      </c>
      <c r="D27" s="66">
        <v>-7.7667E-2</v>
      </c>
      <c r="E27" s="89"/>
      <c r="F27" s="90">
        <f t="shared" si="0"/>
        <v>17.70788379437634</v>
      </c>
      <c r="G27" s="90">
        <f t="shared" si="1"/>
        <v>2.2413644439503093</v>
      </c>
      <c r="H27" s="91">
        <f t="shared" si="2"/>
        <v>-5.5893864738234683E-2</v>
      </c>
      <c r="I27" s="53">
        <f t="shared" si="3"/>
        <v>0.11854809370791065</v>
      </c>
      <c r="J27" s="53">
        <f t="shared" si="4"/>
        <v>0.19797955935036576</v>
      </c>
      <c r="K27" s="92"/>
      <c r="L27" s="75"/>
      <c r="M27" s="93"/>
      <c r="N27" s="18"/>
      <c r="Q27" s="26"/>
      <c r="R27" s="149"/>
      <c r="S27" s="149"/>
    </row>
    <row r="28" spans="2:19" x14ac:dyDescent="0.25">
      <c r="B28" s="57"/>
      <c r="C28" s="94">
        <v>0.25</v>
      </c>
      <c r="D28" s="94">
        <v>-8.2244999999999999E-2</v>
      </c>
      <c r="E28" s="24"/>
      <c r="F28" s="90">
        <f t="shared" si="0"/>
        <v>15.838412760756963</v>
      </c>
      <c r="G28" s="90">
        <f t="shared" si="1"/>
        <v>2.5059216295119549</v>
      </c>
      <c r="H28" s="91">
        <f t="shared" si="2"/>
        <v>-5.9241158831980521E-2</v>
      </c>
      <c r="I28" s="53">
        <f t="shared" si="3"/>
        <v>0.11731738780165649</v>
      </c>
      <c r="J28" s="53">
        <f t="shared" si="4"/>
        <v>0.19674885344411161</v>
      </c>
      <c r="K28" s="92"/>
      <c r="L28" s="75"/>
      <c r="M28" s="93"/>
      <c r="N28" s="18"/>
      <c r="Q28" s="27"/>
      <c r="R28" s="149"/>
      <c r="S28" s="149"/>
    </row>
    <row r="29" spans="2:19" x14ac:dyDescent="0.25">
      <c r="B29" s="57"/>
      <c r="C29" s="95"/>
      <c r="D29" s="95"/>
      <c r="E29" s="96"/>
      <c r="F29" s="90" t="e">
        <f t="shared" si="0"/>
        <v>#DIV/0!</v>
      </c>
      <c r="G29" s="90">
        <f t="shared" si="1"/>
        <v>0</v>
      </c>
      <c r="H29" s="91" t="e">
        <f t="shared" si="2"/>
        <v>#DIV/0!</v>
      </c>
      <c r="I29" s="53" t="e">
        <f t="shared" si="3"/>
        <v>#DIV/0!</v>
      </c>
      <c r="J29" s="53" t="e">
        <f t="shared" si="4"/>
        <v>#DIV/0!</v>
      </c>
      <c r="K29" s="18"/>
      <c r="L29" s="18"/>
      <c r="M29" s="72"/>
    </row>
    <row r="30" spans="2:19" x14ac:dyDescent="0.25">
      <c r="B30" s="57"/>
      <c r="C30" s="94"/>
      <c r="D30" s="94"/>
      <c r="E30" s="24"/>
      <c r="F30" s="90" t="e">
        <f t="shared" si="0"/>
        <v>#DIV/0!</v>
      </c>
      <c r="G30" s="90">
        <f t="shared" si="1"/>
        <v>0</v>
      </c>
      <c r="H30" s="91" t="e">
        <f t="shared" si="2"/>
        <v>#DIV/0!</v>
      </c>
      <c r="I30" s="53" t="e">
        <f t="shared" si="3"/>
        <v>#DIV/0!</v>
      </c>
      <c r="J30" s="53" t="e">
        <f t="shared" si="4"/>
        <v>#DIV/0!</v>
      </c>
      <c r="M30" s="58"/>
    </row>
    <row r="31" spans="2:19" x14ac:dyDescent="0.25">
      <c r="B31" s="57"/>
      <c r="C31" s="94"/>
      <c r="D31" s="94"/>
      <c r="E31" s="24"/>
      <c r="F31" s="90" t="e">
        <f t="shared" si="0"/>
        <v>#DIV/0!</v>
      </c>
      <c r="G31" s="90">
        <f t="shared" si="1"/>
        <v>0</v>
      </c>
      <c r="H31" s="91" t="e">
        <f t="shared" si="2"/>
        <v>#DIV/0!</v>
      </c>
      <c r="I31" s="53" t="e">
        <f t="shared" si="3"/>
        <v>#DIV/0!</v>
      </c>
      <c r="J31" s="53" t="e">
        <f t="shared" si="4"/>
        <v>#DIV/0!</v>
      </c>
      <c r="M31" s="58"/>
    </row>
    <row r="32" spans="2:19" x14ac:dyDescent="0.25">
      <c r="B32" s="57"/>
      <c r="C32" s="94"/>
      <c r="D32" s="94"/>
      <c r="E32" s="24"/>
      <c r="F32" s="90" t="e">
        <f t="shared" si="0"/>
        <v>#DIV/0!</v>
      </c>
      <c r="G32" s="90">
        <f t="shared" si="1"/>
        <v>0</v>
      </c>
      <c r="H32" s="91" t="e">
        <f t="shared" si="2"/>
        <v>#DIV/0!</v>
      </c>
      <c r="I32" s="53" t="e">
        <f t="shared" si="3"/>
        <v>#DIV/0!</v>
      </c>
      <c r="J32" s="53" t="e">
        <f t="shared" si="4"/>
        <v>#DIV/0!</v>
      </c>
      <c r="M32" s="58"/>
    </row>
    <row r="33" spans="2:31" x14ac:dyDescent="0.25">
      <c r="B33" s="57"/>
      <c r="C33" s="94"/>
      <c r="D33" s="94"/>
      <c r="E33" s="24"/>
      <c r="F33" s="90" t="e">
        <f t="shared" si="0"/>
        <v>#DIV/0!</v>
      </c>
      <c r="G33" s="90">
        <f t="shared" si="1"/>
        <v>0</v>
      </c>
      <c r="H33" s="91" t="e">
        <f t="shared" si="2"/>
        <v>#DIV/0!</v>
      </c>
      <c r="I33" s="53" t="e">
        <f t="shared" si="3"/>
        <v>#DIV/0!</v>
      </c>
      <c r="J33" s="53" t="e">
        <f t="shared" si="4"/>
        <v>#DIV/0!</v>
      </c>
      <c r="L33" s="25"/>
      <c r="M33" s="58"/>
    </row>
    <row r="34" spans="2:31" ht="15.75" thickBot="1" x14ac:dyDescent="0.3">
      <c r="B34" s="97"/>
      <c r="C34" s="98"/>
      <c r="D34" s="98"/>
      <c r="E34" s="98"/>
      <c r="F34" s="98"/>
      <c r="G34" s="98"/>
      <c r="H34" s="98"/>
      <c r="I34" s="98"/>
      <c r="J34" s="98"/>
      <c r="K34" s="98"/>
      <c r="L34" s="98"/>
      <c r="M34" s="99"/>
    </row>
    <row r="35" spans="2:31" ht="18.75" x14ac:dyDescent="0.3">
      <c r="B35" s="151"/>
      <c r="C35" s="151"/>
      <c r="D35" s="151"/>
      <c r="E35" s="151"/>
      <c r="F35" s="151"/>
      <c r="G35" s="151"/>
      <c r="H35" s="151"/>
      <c r="I35" s="151"/>
      <c r="J35" s="151"/>
      <c r="K35" s="151"/>
      <c r="L35" s="151"/>
      <c r="M35" s="151"/>
    </row>
    <row r="36" spans="2:31" x14ac:dyDescent="0.25">
      <c r="B36" s="45" t="s">
        <v>99</v>
      </c>
    </row>
    <row r="37" spans="2:31" x14ac:dyDescent="0.25">
      <c r="B37" s="152" t="s">
        <v>100</v>
      </c>
      <c r="C37" s="152"/>
      <c r="D37" s="152"/>
      <c r="E37" s="152"/>
      <c r="F37" s="152"/>
      <c r="G37" s="152"/>
      <c r="H37" s="152"/>
      <c r="I37" s="152"/>
      <c r="J37" s="152"/>
      <c r="K37" s="152"/>
      <c r="L37" s="152"/>
      <c r="M37" s="152"/>
    </row>
    <row r="38" spans="2:31" x14ac:dyDescent="0.25">
      <c r="B38" s="152"/>
      <c r="C38" s="152"/>
      <c r="D38" s="152"/>
      <c r="E38" s="152"/>
      <c r="F38" s="152"/>
      <c r="G38" s="152"/>
      <c r="H38" s="152"/>
      <c r="I38" s="152"/>
      <c r="J38" s="152"/>
      <c r="K38" s="152"/>
      <c r="L38" s="152"/>
      <c r="M38" s="152"/>
      <c r="O38" s="150"/>
      <c r="P38" s="150"/>
      <c r="Q38" s="150"/>
      <c r="R38" s="150"/>
      <c r="S38" s="150"/>
      <c r="T38" s="150"/>
      <c r="U38" s="150"/>
      <c r="V38" s="150"/>
      <c r="W38" s="150"/>
      <c r="X38" s="150"/>
      <c r="Y38" s="150"/>
      <c r="Z38" s="150"/>
      <c r="AA38" s="150"/>
      <c r="AB38" s="150"/>
      <c r="AC38" s="150"/>
      <c r="AD38" s="150"/>
      <c r="AE38" s="150"/>
    </row>
    <row r="39" spans="2:31" x14ac:dyDescent="0.25">
      <c r="B39" s="152"/>
      <c r="C39" s="152"/>
      <c r="D39" s="152"/>
      <c r="E39" s="152"/>
      <c r="F39" s="152"/>
      <c r="G39" s="152"/>
      <c r="H39" s="152"/>
      <c r="I39" s="152"/>
      <c r="J39" s="152"/>
      <c r="K39" s="152"/>
      <c r="L39" s="152"/>
      <c r="M39" s="152"/>
      <c r="O39" s="150"/>
      <c r="P39" s="150"/>
      <c r="Q39" s="150"/>
      <c r="R39" s="150"/>
      <c r="S39" s="150"/>
      <c r="T39" s="150"/>
      <c r="U39" s="150"/>
      <c r="V39" s="150"/>
      <c r="W39" s="150"/>
      <c r="X39" s="150"/>
      <c r="Y39" s="150"/>
      <c r="Z39" s="150"/>
      <c r="AA39" s="150"/>
      <c r="AB39" s="150"/>
      <c r="AC39" s="150"/>
      <c r="AD39" s="150"/>
      <c r="AE39" s="150"/>
    </row>
    <row r="40" spans="2:31" x14ac:dyDescent="0.25">
      <c r="B40" s="152"/>
      <c r="C40" s="152"/>
      <c r="D40" s="152"/>
      <c r="E40" s="152"/>
      <c r="F40" s="152"/>
      <c r="G40" s="152"/>
      <c r="H40" s="152"/>
      <c r="I40" s="152"/>
      <c r="J40" s="152"/>
      <c r="K40" s="152"/>
      <c r="L40" s="152"/>
      <c r="M40" s="152"/>
    </row>
    <row r="45" spans="2:31" ht="15" customHeight="1" x14ac:dyDescent="0.25"/>
    <row r="46" spans="2:31" ht="15" customHeight="1" x14ac:dyDescent="0.25"/>
    <row r="47" spans="2:31" ht="15" customHeight="1" x14ac:dyDescent="0.25"/>
  </sheetData>
  <mergeCells count="16">
    <mergeCell ref="R26:S26"/>
    <mergeCell ref="R27:S27"/>
    <mergeCell ref="R28:S28"/>
    <mergeCell ref="O38:AE39"/>
    <mergeCell ref="B35:M35"/>
    <mergeCell ref="B37:M40"/>
    <mergeCell ref="B2:M2"/>
    <mergeCell ref="B3:M3"/>
    <mergeCell ref="B5:M5"/>
    <mergeCell ref="B13:M13"/>
    <mergeCell ref="B21:M21"/>
    <mergeCell ref="D23:E23"/>
    <mergeCell ref="B16:M16"/>
    <mergeCell ref="B6:M6"/>
    <mergeCell ref="E18:F18"/>
    <mergeCell ref="E19:F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ACBAF-B785-4AB6-94A0-B4E681D6A3F4}">
  <sheetPr codeName="Sheet3"/>
  <dimension ref="A1:A62"/>
  <sheetViews>
    <sheetView workbookViewId="0">
      <selection activeCell="H70" sqref="H70"/>
    </sheetView>
  </sheetViews>
  <sheetFormatPr defaultColWidth="8.7109375" defaultRowHeight="20.25" x14ac:dyDescent="0.3"/>
  <cols>
    <col min="1" max="16384" width="8.7109375" style="28"/>
  </cols>
  <sheetData>
    <row r="1" spans="1:1" x14ac:dyDescent="0.3">
      <c r="A1" s="29" t="s">
        <v>60</v>
      </c>
    </row>
    <row r="14" spans="1:1" x14ac:dyDescent="0.3">
      <c r="A14" s="29" t="s">
        <v>61</v>
      </c>
    </row>
    <row r="31" spans="1:1" x14ac:dyDescent="0.3">
      <c r="A31" s="29" t="s">
        <v>62</v>
      </c>
    </row>
    <row r="47" spans="1:1" x14ac:dyDescent="0.3">
      <c r="A47" s="29" t="s">
        <v>63</v>
      </c>
    </row>
    <row r="62" spans="1:1" x14ac:dyDescent="0.3">
      <c r="A62" s="29" t="s">
        <v>64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4BD7C-C960-4F96-BBDB-FD16F0B5F651}">
  <sheetPr codeName="Sheet4"/>
  <dimension ref="A1:A12"/>
  <sheetViews>
    <sheetView workbookViewId="0">
      <selection activeCell="M41" sqref="M41"/>
    </sheetView>
  </sheetViews>
  <sheetFormatPr defaultColWidth="8.7109375" defaultRowHeight="20.25" x14ac:dyDescent="0.3"/>
  <cols>
    <col min="1" max="16384" width="8.7109375" style="29"/>
  </cols>
  <sheetData>
    <row r="1" spans="1:1" x14ac:dyDescent="0.3">
      <c r="A1" s="29" t="s">
        <v>59</v>
      </c>
    </row>
    <row r="12" spans="1:1" x14ac:dyDescent="0.3">
      <c r="A12" s="29" t="s">
        <v>61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35</vt:i4>
      </vt:variant>
    </vt:vector>
  </HeadingPairs>
  <TitlesOfParts>
    <vt:vector size="39" baseType="lpstr">
      <vt:lpstr>Introduction</vt:lpstr>
      <vt:lpstr>Inputs and Calculations</vt:lpstr>
      <vt:lpstr>Solver Install Instructions</vt:lpstr>
      <vt:lpstr>Solver Setup Instructions</vt:lpstr>
      <vt:lpstr>A</vt:lpstr>
      <vt:lpstr>'Inputs and Calculations'!A_U</vt:lpstr>
      <vt:lpstr>COx</vt:lpstr>
      <vt:lpstr>'Inputs and Calculations'!COx_U</vt:lpstr>
      <vt:lpstr>DOx</vt:lpstr>
      <vt:lpstr>e_</vt:lpstr>
      <vt:lpstr>E_eq</vt:lpstr>
      <vt:lpstr>Ep</vt:lpstr>
      <vt:lpstr>eta</vt:lpstr>
      <vt:lpstr>F</vt:lpstr>
      <vt:lpstr>'Inputs and Calculations'!F_U</vt:lpstr>
      <vt:lpstr>Ip</vt:lpstr>
      <vt:lpstr>Ip_calc</vt:lpstr>
      <vt:lpstr>'Inputs and Calculations'!Ip_U</vt:lpstr>
      <vt:lpstr>MW</vt:lpstr>
      <vt:lpstr>n</vt:lpstr>
      <vt:lpstr>'Inputs and Calculations'!n_U</vt:lpstr>
      <vt:lpstr>R_</vt:lpstr>
      <vt:lpstr>'Inputs and Calculations'!R_U</vt:lpstr>
      <vt:lpstr>rA</vt:lpstr>
      <vt:lpstr>Ru</vt:lpstr>
      <vt:lpstr>T</vt:lpstr>
      <vt:lpstr>'Inputs and Calculations'!T_U</vt:lpstr>
      <vt:lpstr>x_OX</vt:lpstr>
      <vt:lpstr>Γ</vt:lpstr>
      <vt:lpstr>'Inputs and Calculations'!Γ_U</vt:lpstr>
      <vt:lpstr>ΔE</vt:lpstr>
      <vt:lpstr>'Inputs and Calculations'!ΔE_U</vt:lpstr>
      <vt:lpstr>Δεs</vt:lpstr>
      <vt:lpstr>ηp</vt:lpstr>
      <vt:lpstr>ν</vt:lpstr>
      <vt:lpstr>'Inputs and Calculations'!ν_U</vt:lpstr>
      <vt:lpstr>ρ</vt:lpstr>
      <vt:lpstr>ρD</vt:lpstr>
      <vt:lpstr>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Devin</dc:creator>
  <cp:lastModifiedBy>Devin</cp:lastModifiedBy>
  <dcterms:created xsi:type="dcterms:W3CDTF">2022-11-07T14:36:01Z</dcterms:created>
  <dcterms:modified xsi:type="dcterms:W3CDTF">2023-06-07T13:17:22Z</dcterms:modified>
</cp:coreProperties>
</file>