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mc:AlternateContent xmlns:mc="http://schemas.openxmlformats.org/markup-compatibility/2006">
    <mc:Choice Requires="x15">
      <x15ac:absPath xmlns:x15ac="http://schemas.microsoft.com/office/spreadsheetml/2010/11/ac" url="C:\Users\Devin\Box\Papers\"/>
    </mc:Choice>
  </mc:AlternateContent>
  <xr:revisionPtr revIDLastSave="0" documentId="13_ncr:1_{D9DFE28A-B0A1-4FE0-A51A-E5846C81B22F}" xr6:coauthVersionLast="47" xr6:coauthVersionMax="47" xr10:uidLastSave="{00000000-0000-0000-0000-000000000000}"/>
  <bookViews>
    <workbookView xWindow="20100" yWindow="3780" windowWidth="18300" windowHeight="12405" xr2:uid="{CFD47A29-D0F7-4837-8561-FF057F143BCA}"/>
  </bookViews>
  <sheets>
    <sheet name="Introduction" sheetId="12" r:id="rId1"/>
    <sheet name="Inputs and Calculations" sheetId="1" r:id="rId2"/>
    <sheet name="Solver Install Instructions" sheetId="13" r:id="rId3"/>
    <sheet name="Solver Setup Instructions" sheetId="14" r:id="rId4"/>
  </sheets>
  <externalReferences>
    <externalReference r:id="rId5"/>
  </externalReferences>
  <definedNames>
    <definedName name="A">'Inputs and Calculations'!$C$8</definedName>
    <definedName name="A_U" localSheetId="1">'Inputs and Calculations'!$D$8</definedName>
    <definedName name="COx">'Inputs and Calculations'!$F$8</definedName>
    <definedName name="COx_U" localSheetId="1">'Inputs and Calculations'!$G$8</definedName>
    <definedName name="Dia">#REF!</definedName>
    <definedName name="DOx">'Inputs and Calculations'!$L$8</definedName>
    <definedName name="DOx_U" localSheetId="1">'Inputs and Calculations'!#REF!</definedName>
    <definedName name="e_">'Inputs and Calculations'!$I$8</definedName>
    <definedName name="E_eq">'Inputs and Calculations'!$O$8</definedName>
    <definedName name="Eeq">'Inputs and Calculations'!#REF!</definedName>
    <definedName name="Eeq_U">#REF!</definedName>
    <definedName name="Eo">'Inputs and Calculations'!#REF!</definedName>
    <definedName name="Ep">'Inputs and Calculations'!$G$18</definedName>
    <definedName name="Ep_U" localSheetId="1">'Inputs and Calculations'!#REF!</definedName>
    <definedName name="eta">'Inputs and Calculations'!$G$19</definedName>
    <definedName name="F">'Inputs and Calculations'!$C$9</definedName>
    <definedName name="F_U" localSheetId="1">'Inputs and Calculations'!$D$9</definedName>
    <definedName name="Ip">'Inputs and Calculations'!$G$18</definedName>
    <definedName name="Ip_calc">'Inputs and Calculations'!$J$18</definedName>
    <definedName name="Ip_U" localSheetId="1">'Inputs and Calculations'!$H$18</definedName>
    <definedName name="MW">'Inputs and Calculations'!$F$9</definedName>
    <definedName name="MW_U" localSheetId="1">'Inputs and Calculations'!#REF!</definedName>
    <definedName name="n">'Inputs and Calculations'!$I$9</definedName>
    <definedName name="n_U" localSheetId="1">'Inputs and Calculations'!$J$9</definedName>
    <definedName name="R_">'Inputs and Calculations'!$L$9</definedName>
    <definedName name="R_U" localSheetId="1">'Inputs and Calculations'!$M$9</definedName>
    <definedName name="rA">'Inputs and Calculations'!$C$10</definedName>
    <definedName name="rA_U" localSheetId="1">'Inputs and Calculations'!#REF!</definedName>
    <definedName name="Ru">'Inputs and Calculations'!$F$10</definedName>
    <definedName name="Ru_U" localSheetId="1">'Inputs and Calculations'!#REF!</definedName>
    <definedName name="solver_adj" localSheetId="1" hidden="1">'Inputs and Calculations'!#REF!</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lhs1" localSheetId="1" hidden="1">'Inputs and Calculations'!#REF!</definedName>
    <definedName name="solver_lhs2" localSheetId="1" hidden="1">'Inputs and Calculations'!#REF!</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0</definedName>
    <definedName name="solver_nwt" localSheetId="1" hidden="1">1</definedName>
    <definedName name="solver_opt" localSheetId="1" hidden="1">'Inputs and Calculations'!$L$33</definedName>
    <definedName name="solver_pre" localSheetId="1" hidden="1">0.000001</definedName>
    <definedName name="solver_rbv" localSheetId="1" hidden="1">1</definedName>
    <definedName name="solver_rel1" localSheetId="1" hidden="1">3</definedName>
    <definedName name="solver_rel2" localSheetId="1" hidden="1">3</definedName>
    <definedName name="solver_rhs1" localSheetId="1" hidden="1">0.00000001</definedName>
    <definedName name="solver_rhs2" localSheetId="1" hidden="1">0.000001</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 name="T">'Inputs and Calculations'!$I$10</definedName>
    <definedName name="T_U" localSheetId="1">'Inputs and Calculations'!$J$10</definedName>
    <definedName name="x_OX">'Inputs and Calculations'!$L$10</definedName>
    <definedName name="Γ">'Inputs and Calculations'!$D$14</definedName>
    <definedName name="Γ_U" localSheetId="1">'Inputs and Calculations'!$D$19</definedName>
    <definedName name="ΔE">'Inputs and Calculations'!$C$11</definedName>
    <definedName name="ΔE_U" localSheetId="1">'Inputs and Calculations'!$D$11</definedName>
    <definedName name="Δεs">'Inputs and Calculations'!$G$14</definedName>
    <definedName name="Δεs_U" localSheetId="1">'Inputs and Calculations'!#REF!</definedName>
    <definedName name="ηp">'Inputs and Calculations'!$F$19:$G$19</definedName>
    <definedName name="ν">'Inputs and Calculations'!$C$18</definedName>
    <definedName name="ν_U" localSheetId="1">'Inputs and Calculations'!$D$18</definedName>
    <definedName name="ρ">'Inputs and Calculations'!$K$14</definedName>
    <definedName name="ρ_U" localSheetId="1">'Inputs and Calculations'!#REF!</definedName>
    <definedName name="ρD">'Inputs and Calculations'!$F$11</definedName>
    <definedName name="ρD_U" localSheetId="1">'Inputs and Calculations'!#REF!</definedName>
    <definedName name="χ">'Inputs and Calculations'!$I$14</definedName>
    <definedName name="χ_U" localSheetId="1">'Inputs and Calculations'!#REF!</definedName>
    <definedName name="ψp">'Inputs and Calculations'!#REF!</definedName>
    <definedName name="ψp_U" localSheetId="1">'Inputs and Calculations'!#REF!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1" l="1"/>
  <c r="G29" i="1" s="1"/>
  <c r="G25" i="1"/>
  <c r="G26" i="1"/>
  <c r="G27" i="1"/>
  <c r="G28" i="1"/>
  <c r="G33" i="1"/>
  <c r="G24" i="1"/>
  <c r="K14" i="1"/>
  <c r="G30" i="1" l="1"/>
  <c r="G32" i="1"/>
  <c r="G31" i="1"/>
  <c r="D14" i="1" l="1"/>
  <c r="G14" i="1"/>
  <c r="R8" i="12"/>
  <c r="R9" i="12"/>
  <c r="R10" i="12"/>
  <c r="R7" i="12"/>
  <c r="F27" i="1" l="1"/>
  <c r="H27" i="1" s="1"/>
  <c r="F28" i="1"/>
  <c r="H28" i="1" s="1"/>
  <c r="F29" i="1"/>
  <c r="H29" i="1" s="1"/>
  <c r="F30" i="1"/>
  <c r="H30" i="1" s="1"/>
  <c r="F31" i="1"/>
  <c r="H31" i="1" s="1"/>
  <c r="F32" i="1"/>
  <c r="H32" i="1" s="1"/>
  <c r="F25" i="1"/>
  <c r="H25" i="1" s="1"/>
  <c r="F33" i="1"/>
  <c r="H33" i="1" s="1"/>
  <c r="F26" i="1"/>
  <c r="H26" i="1" s="1"/>
  <c r="I14" i="1"/>
  <c r="G19" i="1" s="1"/>
  <c r="J18" i="1" s="1"/>
  <c r="F24" i="1"/>
  <c r="H24" i="1" s="1"/>
  <c r="I24" i="1" s="1"/>
  <c r="J25" i="1" l="1"/>
  <c r="I25" i="1"/>
  <c r="I32" i="1"/>
  <c r="J32" i="1"/>
  <c r="J29" i="1"/>
  <c r="I29" i="1"/>
  <c r="J28" i="1"/>
  <c r="I28" i="1"/>
  <c r="J30" i="1"/>
  <c r="I30" i="1"/>
  <c r="J27" i="1"/>
  <c r="I27" i="1"/>
  <c r="I31" i="1"/>
  <c r="J31" i="1"/>
  <c r="J26" i="1"/>
  <c r="I26" i="1"/>
  <c r="J33" i="1"/>
  <c r="I33" i="1"/>
  <c r="J24" i="1"/>
  <c r="J19" i="1"/>
</calcChain>
</file>

<file path=xl/sharedStrings.xml><?xml version="1.0" encoding="utf-8"?>
<sst xmlns="http://schemas.openxmlformats.org/spreadsheetml/2006/main" count="121" uniqueCount="103">
  <si>
    <t>T</t>
  </si>
  <si>
    <t>K</t>
  </si>
  <si>
    <t>R</t>
  </si>
  <si>
    <t>n</t>
  </si>
  <si>
    <t>F</t>
  </si>
  <si>
    <t>C/mol</t>
  </si>
  <si>
    <t>A</t>
  </si>
  <si>
    <t>ν</t>
  </si>
  <si>
    <t>Inputs</t>
  </si>
  <si>
    <t>V</t>
  </si>
  <si>
    <r>
      <t>mol cm</t>
    </r>
    <r>
      <rPr>
        <vertAlign val="superscript"/>
        <sz val="11"/>
        <color theme="1"/>
        <rFont val="Times New Roman"/>
        <family val="1"/>
      </rPr>
      <t>-3</t>
    </r>
  </si>
  <si>
    <r>
      <t>J mol</t>
    </r>
    <r>
      <rPr>
        <vertAlign val="superscript"/>
        <sz val="11"/>
        <color theme="1"/>
        <rFont val="Times New Roman"/>
        <family val="1"/>
      </rPr>
      <t>-1</t>
    </r>
    <r>
      <rPr>
        <sz val="11"/>
        <color theme="1"/>
        <rFont val="Times New Roman"/>
        <family val="1"/>
      </rPr>
      <t xml:space="preserve"> K</t>
    </r>
    <r>
      <rPr>
        <vertAlign val="superscript"/>
        <sz val="11"/>
        <color theme="1"/>
        <rFont val="Times New Roman"/>
        <family val="1"/>
      </rPr>
      <t>-1</t>
    </r>
  </si>
  <si>
    <r>
      <t>cm</t>
    </r>
    <r>
      <rPr>
        <vertAlign val="superscript"/>
        <sz val="11"/>
        <color theme="1"/>
        <rFont val="Times New Roman"/>
        <family val="1"/>
      </rPr>
      <t>2</t>
    </r>
  </si>
  <si>
    <r>
      <t>V s</t>
    </r>
    <r>
      <rPr>
        <vertAlign val="superscript"/>
        <sz val="11"/>
        <color theme="1"/>
        <rFont val="Times New Roman"/>
        <family val="1"/>
      </rPr>
      <t>-1</t>
    </r>
  </si>
  <si>
    <t>χ</t>
  </si>
  <si>
    <t>MW</t>
  </si>
  <si>
    <r>
      <t>g cm</t>
    </r>
    <r>
      <rPr>
        <vertAlign val="superscript"/>
        <sz val="11"/>
        <color theme="1"/>
        <rFont val="Times New Roman"/>
        <family val="1"/>
      </rPr>
      <t>-3</t>
    </r>
  </si>
  <si>
    <r>
      <t>g mol</t>
    </r>
    <r>
      <rPr>
        <vertAlign val="superscript"/>
        <sz val="11"/>
        <color theme="1"/>
        <rFont val="Times New Roman"/>
        <family val="1"/>
      </rPr>
      <t>-1</t>
    </r>
  </si>
  <si>
    <t>pm</t>
  </si>
  <si>
    <r>
      <t>mol cm</t>
    </r>
    <r>
      <rPr>
        <vertAlign val="superscript"/>
        <sz val="11"/>
        <color theme="1"/>
        <rFont val="Times New Roman"/>
        <family val="1"/>
      </rPr>
      <t>-2</t>
    </r>
  </si>
  <si>
    <t>Multiple Scan Rates</t>
  </si>
  <si>
    <t>Potential</t>
  </si>
  <si>
    <t>Time</t>
  </si>
  <si>
    <t>Before using this computation tool ensure that you meet the following conditions:</t>
  </si>
  <si>
    <t>1. Electrochemical reversibility (i.e. peak current is linear with sqaure root of scan rate, peak potential independent of scan rate)</t>
  </si>
  <si>
    <r>
      <t>2. Semi-infinite linear diffusion (i.e.,</t>
    </r>
    <r>
      <rPr>
        <i/>
        <sz val="11"/>
        <color theme="1"/>
        <rFont val="Times New Roman"/>
        <family val="1"/>
        <scheme val="minor"/>
      </rPr>
      <t xml:space="preserve"> ν &lt;&lt; RTD</t>
    </r>
    <r>
      <rPr>
        <i/>
        <vertAlign val="subscript"/>
        <sz val="11"/>
        <color theme="1"/>
        <rFont val="Times New Roman"/>
        <family val="1"/>
        <scheme val="minor"/>
      </rPr>
      <t>Ox</t>
    </r>
    <r>
      <rPr>
        <i/>
        <sz val="11"/>
        <color theme="1"/>
        <rFont val="Times New Roman"/>
        <family val="1"/>
        <scheme val="minor"/>
      </rPr>
      <t>/(nFr</t>
    </r>
    <r>
      <rPr>
        <i/>
        <vertAlign val="subscript"/>
        <sz val="11"/>
        <color theme="1"/>
        <rFont val="Times New Roman"/>
        <family val="1"/>
        <scheme val="minor"/>
      </rPr>
      <t>0</t>
    </r>
    <r>
      <rPr>
        <i/>
        <sz val="11"/>
        <color theme="1"/>
        <rFont val="Times New Roman"/>
        <family val="1"/>
        <scheme val="minor"/>
      </rPr>
      <t>)</t>
    </r>
    <r>
      <rPr>
        <sz val="11"/>
        <color theme="1"/>
        <rFont val="Times New Roman"/>
        <family val="1"/>
        <scheme val="minor"/>
      </rPr>
      <t>)</t>
    </r>
  </si>
  <si>
    <t>3. Metal deposits onto a clean foreign substrate (e.g., La deposition onto W)</t>
  </si>
  <si>
    <t>Nomenclature</t>
  </si>
  <si>
    <t>Area of working electrode</t>
  </si>
  <si>
    <r>
      <t>C</t>
    </r>
    <r>
      <rPr>
        <vertAlign val="subscript"/>
        <sz val="11"/>
        <color theme="1"/>
        <rFont val="Times New Roman"/>
        <family val="1"/>
        <scheme val="minor"/>
      </rPr>
      <t>Ox</t>
    </r>
  </si>
  <si>
    <r>
      <t>D</t>
    </r>
    <r>
      <rPr>
        <vertAlign val="subscript"/>
        <sz val="11"/>
        <color theme="1"/>
        <rFont val="Times New Roman"/>
        <family val="1"/>
        <scheme val="minor"/>
      </rPr>
      <t>Ox</t>
    </r>
  </si>
  <si>
    <t>Temperature of electrolyte</t>
  </si>
  <si>
    <t>Universal Gas Constant</t>
  </si>
  <si>
    <t>Number of electrons exchanged</t>
  </si>
  <si>
    <t>Molecular or atomic mass of deposit</t>
  </si>
  <si>
    <t>ΔE</t>
  </si>
  <si>
    <r>
      <rPr>
        <b/>
        <i/>
        <sz val="11"/>
        <color theme="1"/>
        <rFont val="Times New Roman"/>
        <family val="1"/>
        <scheme val="minor"/>
      </rPr>
      <t>Note</t>
    </r>
    <r>
      <rPr>
        <i/>
        <sz val="11"/>
        <color theme="1"/>
        <rFont val="Times New Roman"/>
        <family val="1"/>
        <scheme val="minor"/>
      </rPr>
      <t>: This figure is an example. Consult your specific potentiostat software to ensure parameters are defined in the same manner. You may need to convert your potentiostat parameters to match the definitions in this figure</t>
    </r>
  </si>
  <si>
    <t>Scan rate</t>
  </si>
  <si>
    <r>
      <t xml:space="preserve">Potential step (scan rate </t>
    </r>
    <r>
      <rPr>
        <sz val="11"/>
        <color theme="1"/>
        <rFont val="Calibri"/>
        <family val="2"/>
      </rPr>
      <t>×</t>
    </r>
    <r>
      <rPr>
        <sz val="11"/>
        <color theme="1"/>
        <rFont val="Times New Roman"/>
        <family val="2"/>
      </rPr>
      <t xml:space="preserve"> sampling time)</t>
    </r>
  </si>
  <si>
    <t>Mass density of deposit</t>
  </si>
  <si>
    <t>Radius of deposited atoms or molecules</t>
  </si>
  <si>
    <r>
      <t>r</t>
    </r>
    <r>
      <rPr>
        <vertAlign val="subscript"/>
        <sz val="11"/>
        <color theme="1"/>
        <rFont val="Times New Roman"/>
        <family val="1"/>
        <scheme val="minor"/>
      </rPr>
      <t>A</t>
    </r>
  </si>
  <si>
    <r>
      <t>ρ</t>
    </r>
    <r>
      <rPr>
        <vertAlign val="subscript"/>
        <sz val="11"/>
        <color theme="1"/>
        <rFont val="Times New Roman"/>
        <family val="1"/>
        <scheme val="minor"/>
      </rPr>
      <t>D</t>
    </r>
  </si>
  <si>
    <t>e</t>
  </si>
  <si>
    <t>Roughness factor for electrode/deposits</t>
  </si>
  <si>
    <t>Equations</t>
  </si>
  <si>
    <t>Monolayer of Deposit Calculation</t>
  </si>
  <si>
    <t>Dimensionless Parameters</t>
  </si>
  <si>
    <t>Please cite the following sources when using this computational tool.</t>
  </si>
  <si>
    <t>Single Scan Rate</t>
  </si>
  <si>
    <t>Calculations</t>
  </si>
  <si>
    <t>Solving Instructions</t>
  </si>
  <si>
    <r>
      <t>r</t>
    </r>
    <r>
      <rPr>
        <b/>
        <vertAlign val="subscript"/>
        <sz val="11"/>
        <color theme="1"/>
        <rFont val="Times New Roman"/>
        <family val="1"/>
      </rPr>
      <t>A</t>
    </r>
  </si>
  <si>
    <r>
      <t>C</t>
    </r>
    <r>
      <rPr>
        <b/>
        <vertAlign val="subscript"/>
        <sz val="11"/>
        <color theme="1"/>
        <rFont val="Times New Roman"/>
        <family val="1"/>
      </rPr>
      <t>Ox</t>
    </r>
  </si>
  <si>
    <r>
      <rPr>
        <b/>
        <sz val="11"/>
        <color theme="1"/>
        <rFont val="Calibri"/>
        <family val="2"/>
      </rPr>
      <t>Δ</t>
    </r>
    <r>
      <rPr>
        <b/>
        <sz val="11"/>
        <color theme="1"/>
        <rFont val="Times New Roman"/>
        <family val="1"/>
      </rPr>
      <t>E</t>
    </r>
  </si>
  <si>
    <r>
      <t>ρ</t>
    </r>
    <r>
      <rPr>
        <b/>
        <vertAlign val="subscript"/>
        <sz val="11"/>
        <color theme="1"/>
        <rFont val="Calibri"/>
        <family val="2"/>
      </rPr>
      <t>D</t>
    </r>
  </si>
  <si>
    <r>
      <t>Γ</t>
    </r>
    <r>
      <rPr>
        <b/>
        <vertAlign val="subscript"/>
        <sz val="11"/>
        <color theme="1"/>
        <rFont val="Times New Roman"/>
        <family val="1"/>
      </rPr>
      <t>1</t>
    </r>
  </si>
  <si>
    <r>
      <rPr>
        <b/>
        <sz val="11"/>
        <color theme="1"/>
        <rFont val="Calibri"/>
        <family val="2"/>
      </rPr>
      <t>Δε</t>
    </r>
    <r>
      <rPr>
        <b/>
        <vertAlign val="subscript"/>
        <sz val="11"/>
        <color theme="1"/>
        <rFont val="Times New Roman"/>
        <family val="1"/>
      </rPr>
      <t>s</t>
    </r>
  </si>
  <si>
    <r>
      <t>ν (V s</t>
    </r>
    <r>
      <rPr>
        <b/>
        <vertAlign val="superscript"/>
        <sz val="11"/>
        <color theme="1"/>
        <rFont val="Times New Roman"/>
        <family val="1"/>
      </rPr>
      <t>-1</t>
    </r>
    <r>
      <rPr>
        <b/>
        <sz val="11"/>
        <color theme="1"/>
        <rFont val="Times New Roman"/>
        <family val="1"/>
      </rPr>
      <t>)</t>
    </r>
  </si>
  <si>
    <t>Step 1:</t>
  </si>
  <si>
    <t xml:space="preserve">Step 1: </t>
  </si>
  <si>
    <t>Step 2:</t>
  </si>
  <si>
    <t>Step 3:</t>
  </si>
  <si>
    <t>Step 4:</t>
  </si>
  <si>
    <t>Step 5:</t>
  </si>
  <si>
    <r>
      <t>4. A digital staircase is used to approximate a true analogy linear scan (</t>
    </r>
    <r>
      <rPr>
        <sz val="11"/>
        <color theme="1"/>
        <rFont val="Calibri"/>
        <family val="2"/>
      </rPr>
      <t>Δ</t>
    </r>
    <r>
      <rPr>
        <sz val="11"/>
        <color theme="1"/>
        <rFont val="Times New Roman"/>
        <family val="2"/>
      </rPr>
      <t>E = 0 for analog scan)</t>
    </r>
  </si>
  <si>
    <t>Calculation of Apparent Standard Potential from Cyclic Volammetry Electrodeposition Peak on Foreign Substrate using a Digital Staircase</t>
  </si>
  <si>
    <r>
      <t>E</t>
    </r>
    <r>
      <rPr>
        <vertAlign val="subscript"/>
        <sz val="11"/>
        <color theme="1"/>
        <rFont val="Times New Roman"/>
        <family val="1"/>
        <scheme val="minor"/>
      </rPr>
      <t>p</t>
    </r>
  </si>
  <si>
    <t>Peak potential</t>
  </si>
  <si>
    <t>Faraday's Constant</t>
  </si>
  <si>
    <t>Calculated Peak Potential</t>
  </si>
  <si>
    <r>
      <t>R</t>
    </r>
    <r>
      <rPr>
        <vertAlign val="subscript"/>
        <sz val="11"/>
        <color theme="1"/>
        <rFont val="Times New Roman"/>
        <family val="1"/>
        <scheme val="minor"/>
      </rPr>
      <t>u</t>
    </r>
  </si>
  <si>
    <t>Uncompensated resistance</t>
  </si>
  <si>
    <r>
      <rPr>
        <sz val="11"/>
        <color theme="1"/>
        <rFont val="Calibri"/>
        <family val="2"/>
      </rPr>
      <t>η</t>
    </r>
    <r>
      <rPr>
        <vertAlign val="subscript"/>
        <sz val="11"/>
        <color theme="1"/>
        <rFont val="Times New Roman"/>
        <family val="1"/>
      </rPr>
      <t>p</t>
    </r>
  </si>
  <si>
    <t>Peak overpotential</t>
  </si>
  <si>
    <r>
      <t>E</t>
    </r>
    <r>
      <rPr>
        <vertAlign val="subscript"/>
        <sz val="11"/>
        <color theme="1"/>
        <rFont val="Times New Roman"/>
        <family val="1"/>
        <scheme val="minor"/>
      </rPr>
      <t>eq</t>
    </r>
  </si>
  <si>
    <t>Equilibrium potential</t>
  </si>
  <si>
    <r>
      <t>E</t>
    </r>
    <r>
      <rPr>
        <vertAlign val="superscript"/>
        <sz val="11"/>
        <color theme="1"/>
        <rFont val="Times New Roman"/>
        <family val="1"/>
        <scheme val="minor"/>
      </rPr>
      <t>o'</t>
    </r>
  </si>
  <si>
    <t>Apparent standard potential</t>
  </si>
  <si>
    <r>
      <t>x</t>
    </r>
    <r>
      <rPr>
        <vertAlign val="subscript"/>
        <sz val="11"/>
        <color theme="1"/>
        <rFont val="Times New Roman"/>
        <family val="1"/>
        <scheme val="minor"/>
      </rPr>
      <t>Ox</t>
    </r>
  </si>
  <si>
    <t>Mole fraction of counter ion of deposit</t>
  </si>
  <si>
    <r>
      <t>Concentration of counter ion of depositing metal (M</t>
    </r>
    <r>
      <rPr>
        <vertAlign val="superscript"/>
        <sz val="11"/>
        <color theme="1"/>
        <rFont val="Times New Roman"/>
        <family val="1"/>
        <scheme val="minor"/>
      </rPr>
      <t>n+</t>
    </r>
    <r>
      <rPr>
        <sz val="11"/>
        <color theme="1"/>
        <rFont val="Times New Roman"/>
        <family val="2"/>
        <scheme val="minor"/>
      </rPr>
      <t>)</t>
    </r>
  </si>
  <si>
    <r>
      <t>Diffusion coefficient of counter ion of depositing metal (M</t>
    </r>
    <r>
      <rPr>
        <vertAlign val="superscript"/>
        <sz val="11"/>
        <color theme="1"/>
        <rFont val="Times New Roman"/>
        <family val="1"/>
        <scheme val="minor"/>
      </rPr>
      <t>n+</t>
    </r>
    <r>
      <rPr>
        <sz val="11"/>
        <color theme="1"/>
        <rFont val="Times New Roman"/>
        <family val="2"/>
        <scheme val="minor"/>
      </rPr>
      <t>)</t>
    </r>
  </si>
  <si>
    <t>(1) Krulic, D.; Fatouros, N.; Liu, D. A Complementary Survey of Staircase Voltammetry with Metal Ion Deposition on Macroelectrodes. J. Electroanal. Chem. 2015, 754, 30–39. https://doi.org/10.1016/j.jelechem.2015.06.012.
(2) Rappleye, D.; Fuller, R. Improving the Improving the Calculation of Properties from Voltammetry Measurements of Electrodeposition in Molten Salts. J. Electrochem. Soc., 2023</t>
  </si>
  <si>
    <t>Sources:</t>
  </si>
  <si>
    <t>cm2 s-1</t>
  </si>
  <si>
    <t>Ω</t>
  </si>
  <si>
    <r>
      <t>E</t>
    </r>
    <r>
      <rPr>
        <b/>
        <vertAlign val="subscript"/>
        <sz val="11"/>
        <color theme="1"/>
        <rFont val="Times New Roman"/>
        <family val="1"/>
      </rPr>
      <t>p</t>
    </r>
    <r>
      <rPr>
        <b/>
        <sz val="11"/>
        <color theme="1"/>
        <rFont val="Times New Roman"/>
        <family val="1"/>
      </rPr>
      <t xml:space="preserve"> (measured)</t>
    </r>
  </si>
  <si>
    <t>ρ</t>
  </si>
  <si>
    <r>
      <t>E</t>
    </r>
    <r>
      <rPr>
        <b/>
        <vertAlign val="superscript"/>
        <sz val="11"/>
        <color theme="1"/>
        <rFont val="Times New Roman"/>
        <family val="1"/>
      </rPr>
      <t>o</t>
    </r>
    <r>
      <rPr>
        <b/>
        <sz val="11"/>
        <color theme="1"/>
        <rFont val="Times New Roman"/>
        <family val="1"/>
      </rPr>
      <t>'</t>
    </r>
    <r>
      <rPr>
        <b/>
        <vertAlign val="subscript"/>
        <sz val="11"/>
        <color theme="1"/>
        <rFont val="Times New Roman"/>
        <family val="1"/>
      </rPr>
      <t xml:space="preserve"> </t>
    </r>
    <r>
      <rPr>
        <b/>
        <sz val="11"/>
        <color theme="1"/>
        <rFont val="Times New Roman"/>
        <family val="1"/>
      </rPr>
      <t>(calculated)</t>
    </r>
  </si>
  <si>
    <t>Mole fraction basis</t>
  </si>
  <si>
    <t>Concentration basis</t>
  </si>
  <si>
    <r>
      <t>R</t>
    </r>
    <r>
      <rPr>
        <b/>
        <vertAlign val="subscript"/>
        <sz val="11"/>
        <color theme="1"/>
        <rFont val="Times New Roman"/>
        <family val="1"/>
        <scheme val="minor"/>
      </rPr>
      <t>u</t>
    </r>
  </si>
  <si>
    <r>
      <t>x</t>
    </r>
    <r>
      <rPr>
        <b/>
        <vertAlign val="subscript"/>
        <sz val="11"/>
        <color theme="1"/>
        <rFont val="Times New Roman"/>
        <family val="1"/>
        <scheme val="minor"/>
      </rPr>
      <t>Ox</t>
    </r>
  </si>
  <si>
    <r>
      <t>D</t>
    </r>
    <r>
      <rPr>
        <b/>
        <vertAlign val="subscript"/>
        <sz val="11"/>
        <color theme="1"/>
        <rFont val="Times New Roman"/>
        <family val="1"/>
        <scheme val="minor"/>
      </rPr>
      <t>Ox</t>
    </r>
  </si>
  <si>
    <r>
      <t>E</t>
    </r>
    <r>
      <rPr>
        <b/>
        <vertAlign val="subscript"/>
        <sz val="11"/>
        <color theme="1"/>
        <rFont val="Times New Roman"/>
        <family val="1"/>
        <scheme val="minor"/>
      </rPr>
      <t>p</t>
    </r>
    <r>
      <rPr>
        <b/>
        <sz val="11"/>
        <color theme="1"/>
        <rFont val="Times New Roman"/>
        <family val="2"/>
        <scheme val="minor"/>
      </rPr>
      <t xml:space="preserve"> (measured) (V)</t>
    </r>
  </si>
  <si>
    <r>
      <rPr>
        <b/>
        <sz val="11"/>
        <color theme="1"/>
        <rFont val="Calibri"/>
        <family val="2"/>
      </rPr>
      <t>η</t>
    </r>
    <r>
      <rPr>
        <b/>
        <vertAlign val="subscript"/>
        <sz val="11"/>
        <color theme="1"/>
        <rFont val="Times New Roman"/>
        <family val="1"/>
      </rPr>
      <t xml:space="preserve">p </t>
    </r>
    <r>
      <rPr>
        <b/>
        <sz val="11"/>
        <color theme="1"/>
        <rFont val="Times New Roman"/>
        <family val="1"/>
      </rPr>
      <t>(calculated)</t>
    </r>
  </si>
  <si>
    <r>
      <t>η</t>
    </r>
    <r>
      <rPr>
        <b/>
        <vertAlign val="subscript"/>
        <sz val="11"/>
        <color theme="1"/>
        <rFont val="Times New Roman"/>
        <family val="1"/>
        <scheme val="minor"/>
      </rPr>
      <t>p</t>
    </r>
    <r>
      <rPr>
        <b/>
        <sz val="11"/>
        <color theme="1"/>
        <rFont val="Times New Roman"/>
        <family val="2"/>
        <scheme val="minor"/>
      </rPr>
      <t xml:space="preserve"> (calculated)</t>
    </r>
  </si>
  <si>
    <t>Mole Fraction</t>
  </si>
  <si>
    <t>Concentration</t>
  </si>
  <si>
    <t>Sources of pre-loaded example data:</t>
  </si>
  <si>
    <r>
      <rPr>
        <i/>
        <sz val="12"/>
        <color theme="1"/>
        <rFont val="Times New Roman"/>
        <family val="1"/>
        <scheme val="minor"/>
      </rPr>
      <t>Multiple Scan Rates:</t>
    </r>
    <r>
      <rPr>
        <sz val="12"/>
        <color theme="1"/>
        <rFont val="Times New Roman"/>
        <family val="1"/>
        <scheme val="minor"/>
      </rPr>
      <t xml:space="preserve"> (1) Rappleye, D.; Teaford, K.; Simpson, M. F. Investigation of the Effects of Uranium(III)-Chloride Concentration on Voltammetry in Molten LiCl-KCl Eutectic with a Glass Sealed Tungsten Electrode. Electrochimica Acta 2016, 219, 721–733. https://doi.org/10.1016/j.electacta.2016.10.075.
</t>
    </r>
    <r>
      <rPr>
        <i/>
        <sz val="12"/>
        <color theme="1"/>
        <rFont val="Times New Roman"/>
        <family val="1"/>
        <scheme val="minor"/>
      </rPr>
      <t>Single Scan Rate:</t>
    </r>
    <r>
      <rPr>
        <sz val="12"/>
        <color theme="1"/>
        <rFont val="Times New Roman"/>
        <family val="1"/>
        <scheme val="minor"/>
      </rPr>
      <t xml:space="preserve"> (2) Rappleye, D.; Newton, M. L.; Zhang, C.; Simpson, M. F. Electroanalytical Measurements of Binary-Analyte Mixtures in Molten LiCl-KCl Eutectic: Uranium(III)- and Magnesium(II)-Chloride. J. Nucl. Mater. 2017, 486, 369–380. https://doi.org/10.1016/j.jnucmat.2017.01.047.</t>
    </r>
  </si>
  <si>
    <t>1) Enter inputs, scan rate(s) and peak current(s)  (cells requiring input values are shaded green)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</si>
</sst>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E+00"/>
    <numFmt numFmtId="165" formatCode="0.00000"/>
    <numFmt numFmtId="166" formatCode="0.0000"/>
    <numFmt numFmtId="167" formatCode="0.0000000"/>
    <numFmt numFmtId="178" formatCode="0.000"/>
  </numFmts>
  <fonts count="37" x14ac:knownFonts="1">
    <font>
      <sz val="11"/>
      <color theme="1"/>
      <name val="Times New Roman"/>
      <family val="2"/>
      <scheme val="minor"/>
    </font>
    <font>
      <sz val="11"/>
      <color theme="1"/>
      <name val="Calibri"/>
      <family val="2"/>
    </font>
    <font>
      <sz val="11"/>
      <color theme="1"/>
      <name val="Times New Roman"/>
      <family val="1"/>
    </font>
    <font>
      <vertAlign val="superscript"/>
      <sz val="11"/>
      <color theme="1"/>
      <name val="Times New Roman"/>
      <family val="1"/>
    </font>
    <font>
      <b/>
      <sz val="14"/>
      <color theme="1"/>
      <name val="Times New Roman"/>
      <family val="1"/>
    </font>
    <font>
      <sz val="11"/>
      <color theme="1"/>
      <name val="Times New Roman"/>
      <family val="2"/>
    </font>
    <font>
      <b/>
      <sz val="12"/>
      <color theme="1"/>
      <name val="Times New Roman"/>
      <family val="2"/>
      <scheme val="minor"/>
    </font>
    <font>
      <i/>
      <sz val="11"/>
      <color theme="1"/>
      <name val="Times New Roman"/>
      <family val="1"/>
    </font>
    <font>
      <i/>
      <sz val="11"/>
      <color theme="1"/>
      <name val="Times New Roman"/>
      <family val="1"/>
      <scheme val="minor"/>
    </font>
    <font>
      <vertAlign val="subscript"/>
      <sz val="11"/>
      <color theme="1"/>
      <name val="Times New Roman"/>
      <family val="1"/>
      <scheme val="minor"/>
    </font>
    <font>
      <sz val="11"/>
      <color theme="1"/>
      <name val="Times New Roman"/>
      <family val="1"/>
      <scheme val="minor"/>
    </font>
    <font>
      <b/>
      <i/>
      <sz val="14"/>
      <color theme="1"/>
      <name val="Times New Roman"/>
      <family val="1"/>
    </font>
    <font>
      <b/>
      <sz val="11"/>
      <color theme="1"/>
      <name val="Times New Roman"/>
      <family val="1"/>
      <scheme val="minor"/>
    </font>
    <font>
      <b/>
      <sz val="11"/>
      <color rgb="FFFF0000"/>
      <name val="Times New Roman"/>
      <family val="1"/>
      <scheme val="minor"/>
    </font>
    <font>
      <i/>
      <vertAlign val="subscript"/>
      <sz val="11"/>
      <color theme="1"/>
      <name val="Times New Roman"/>
      <family val="1"/>
      <scheme val="minor"/>
    </font>
    <font>
      <b/>
      <u/>
      <sz val="11"/>
      <color theme="1"/>
      <name val="Times New Roman"/>
      <family val="1"/>
      <scheme val="minor"/>
    </font>
    <font>
      <sz val="11"/>
      <color theme="0"/>
      <name val="Times New Roman"/>
      <family val="2"/>
      <scheme val="minor"/>
    </font>
    <font>
      <b/>
      <i/>
      <sz val="11"/>
      <color theme="1"/>
      <name val="Times New Roman"/>
      <family val="1"/>
      <scheme val="minor"/>
    </font>
    <font>
      <b/>
      <sz val="11"/>
      <color theme="1"/>
      <name val="Times New Roman"/>
      <family val="2"/>
      <scheme val="minor"/>
    </font>
    <font>
      <b/>
      <sz val="14"/>
      <color theme="1"/>
      <name val="Times New Roman"/>
      <family val="1"/>
      <scheme val="minor"/>
    </font>
    <font>
      <b/>
      <sz val="11"/>
      <color theme="1"/>
      <name val="Times New Roman"/>
      <family val="1"/>
    </font>
    <font>
      <b/>
      <vertAlign val="subscript"/>
      <sz val="11"/>
      <color theme="1"/>
      <name val="Times New Roman"/>
      <family val="1"/>
    </font>
    <font>
      <b/>
      <sz val="11"/>
      <color theme="1"/>
      <name val="Times New Roman"/>
      <family val="2"/>
    </font>
    <font>
      <b/>
      <sz val="11"/>
      <color theme="1"/>
      <name val="Calibri"/>
      <family val="2"/>
    </font>
    <font>
      <b/>
      <vertAlign val="subscript"/>
      <sz val="11"/>
      <color theme="1"/>
      <name val="Calibri"/>
      <family val="2"/>
    </font>
    <font>
      <sz val="11"/>
      <color theme="5" tint="-0.499984740745262"/>
      <name val="Times New Roman"/>
      <family val="1"/>
    </font>
    <font>
      <sz val="11"/>
      <color theme="5" tint="-0.499984740745262"/>
      <name val="Times New Roman"/>
      <family val="1"/>
      <scheme val="minor"/>
    </font>
    <font>
      <b/>
      <vertAlign val="subscript"/>
      <sz val="11"/>
      <color theme="1"/>
      <name val="Times New Roman"/>
      <family val="1"/>
      <scheme val="minor"/>
    </font>
    <font>
      <b/>
      <vertAlign val="superscript"/>
      <sz val="11"/>
      <color theme="1"/>
      <name val="Times New Roman"/>
      <family val="1"/>
    </font>
    <font>
      <b/>
      <i/>
      <sz val="11"/>
      <color theme="1"/>
      <name val="Times New Roman"/>
      <family val="1"/>
    </font>
    <font>
      <sz val="16"/>
      <color theme="1"/>
      <name val="Times New Roman"/>
      <family val="2"/>
      <scheme val="minor"/>
    </font>
    <font>
      <b/>
      <u/>
      <sz val="16"/>
      <color theme="1"/>
      <name val="Times New Roman"/>
      <family val="1"/>
      <scheme val="minor"/>
    </font>
    <font>
      <sz val="12"/>
      <color theme="1"/>
      <name val="Times New Roman"/>
      <family val="1"/>
      <scheme val="minor"/>
    </font>
    <font>
      <vertAlign val="subscript"/>
      <sz val="11"/>
      <color theme="1"/>
      <name val="Times New Roman"/>
      <family val="1"/>
    </font>
    <font>
      <vertAlign val="superscript"/>
      <sz val="11"/>
      <color theme="1"/>
      <name val="Times New Roman"/>
      <family val="1"/>
      <scheme val="minor"/>
    </font>
    <font>
      <sz val="11"/>
      <color theme="6"/>
      <name val="Times New Roman"/>
      <family val="1"/>
      <scheme val="minor"/>
    </font>
    <font>
      <i/>
      <sz val="12"/>
      <color theme="1"/>
      <name val="Times New Roman"/>
      <family val="1"/>
      <scheme val="minor"/>
    </font>
  </fonts>
  <fills count="5">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6" tint="0.79998168889431442"/>
        <bgColor indexed="64"/>
      </patternFill>
    </fill>
  </fills>
  <borders count="47">
    <border>
      <left/>
      <right/>
      <top/>
      <bottom/>
      <diagonal/>
    </border>
    <border>
      <left/>
      <right/>
      <top/>
      <bottom style="medium">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theme="6"/>
      </left>
      <right/>
      <top style="thin">
        <color theme="6"/>
      </top>
      <bottom/>
      <diagonal/>
    </border>
    <border>
      <left/>
      <right/>
      <top style="thin">
        <color theme="6"/>
      </top>
      <bottom/>
      <diagonal/>
    </border>
    <border>
      <left style="thin">
        <color theme="6"/>
      </left>
      <right/>
      <top/>
      <bottom style="thin">
        <color theme="6"/>
      </bottom>
      <diagonal/>
    </border>
    <border>
      <left/>
      <right/>
      <top/>
      <bottom style="thin">
        <color theme="6"/>
      </bottom>
      <diagonal/>
    </border>
    <border>
      <left style="medium">
        <color theme="6"/>
      </left>
      <right/>
      <top style="medium">
        <color theme="6"/>
      </top>
      <bottom style="double">
        <color indexed="64"/>
      </bottom>
      <diagonal/>
    </border>
    <border>
      <left/>
      <right/>
      <top style="medium">
        <color theme="6"/>
      </top>
      <bottom style="double">
        <color indexed="64"/>
      </bottom>
      <diagonal/>
    </border>
    <border>
      <left/>
      <right style="medium">
        <color theme="6"/>
      </right>
      <top style="medium">
        <color theme="6"/>
      </top>
      <bottom style="double">
        <color indexed="64"/>
      </bottom>
      <diagonal/>
    </border>
    <border>
      <left style="medium">
        <color theme="6"/>
      </left>
      <right/>
      <top/>
      <bottom/>
      <diagonal/>
    </border>
    <border>
      <left/>
      <right style="medium">
        <color theme="6"/>
      </right>
      <top/>
      <bottom/>
      <diagonal/>
    </border>
    <border>
      <left style="medium">
        <color theme="6"/>
      </left>
      <right/>
      <top style="thin">
        <color indexed="64"/>
      </top>
      <bottom style="double">
        <color indexed="64"/>
      </bottom>
      <diagonal/>
    </border>
    <border>
      <left/>
      <right style="medium">
        <color theme="6"/>
      </right>
      <top style="thin">
        <color indexed="64"/>
      </top>
      <bottom style="double">
        <color indexed="64"/>
      </bottom>
      <diagonal/>
    </border>
    <border>
      <left/>
      <right style="medium">
        <color theme="6"/>
      </right>
      <top style="thin">
        <color theme="6"/>
      </top>
      <bottom/>
      <diagonal/>
    </border>
    <border>
      <left/>
      <right style="medium">
        <color theme="6"/>
      </right>
      <top/>
      <bottom style="thin">
        <color theme="6"/>
      </bottom>
      <diagonal/>
    </border>
    <border>
      <left style="medium">
        <color theme="6"/>
      </left>
      <right/>
      <top/>
      <bottom style="medium">
        <color theme="6"/>
      </bottom>
      <diagonal/>
    </border>
    <border>
      <left/>
      <right/>
      <top/>
      <bottom style="medium">
        <color theme="6"/>
      </bottom>
      <diagonal/>
    </border>
    <border>
      <left/>
      <right style="medium">
        <color theme="6"/>
      </right>
      <top/>
      <bottom style="medium">
        <color theme="6"/>
      </bottom>
      <diagonal/>
    </border>
    <border>
      <left/>
      <right/>
      <top style="thin">
        <color theme="6"/>
      </top>
      <bottom style="thin">
        <color theme="6"/>
      </bottom>
      <diagonal/>
    </border>
    <border>
      <left style="medium">
        <color theme="6"/>
      </left>
      <right/>
      <top style="thin">
        <color theme="6"/>
      </top>
      <bottom style="thin">
        <color theme="6"/>
      </bottom>
      <diagonal/>
    </border>
    <border>
      <left/>
      <right style="medium">
        <color theme="6"/>
      </right>
      <top style="thin">
        <color theme="6"/>
      </top>
      <bottom style="thin">
        <color theme="6"/>
      </bottom>
      <diagonal/>
    </border>
  </borders>
  <cellStyleXfs count="1">
    <xf numFmtId="0" fontId="0" fillId="0" borderId="0"/>
  </cellStyleXfs>
  <cellXfs count="164">
    <xf numFmtId="0" fontId="0" fillId="0" borderId="0" xfId="0"/>
    <xf numFmtId="0" fontId="0" fillId="2" borderId="0" xfId="0" applyFill="1"/>
    <xf numFmtId="0" fontId="0" fillId="2" borderId="3" xfId="0" applyFill="1" applyBorder="1"/>
    <xf numFmtId="0" fontId="0" fillId="2" borderId="4" xfId="0" applyFill="1" applyBorder="1"/>
    <xf numFmtId="0" fontId="0" fillId="2" borderId="6" xfId="0" applyFill="1" applyBorder="1"/>
    <xf numFmtId="0" fontId="16" fillId="2" borderId="0" xfId="0" applyFont="1" applyFill="1" applyProtection="1">
      <protection locked="0" hidden="1"/>
    </xf>
    <xf numFmtId="0" fontId="0" fillId="2" borderId="16" xfId="0" applyFill="1" applyBorder="1"/>
    <xf numFmtId="0" fontId="0" fillId="2" borderId="17" xfId="0" applyFill="1" applyBorder="1"/>
    <xf numFmtId="0" fontId="10" fillId="2" borderId="16" xfId="0" applyFont="1" applyFill="1" applyBorder="1"/>
    <xf numFmtId="0" fontId="0" fillId="2" borderId="20" xfId="0" applyFill="1" applyBorder="1"/>
    <xf numFmtId="0" fontId="5" fillId="2" borderId="16" xfId="0" applyFont="1" applyFill="1" applyBorder="1"/>
    <xf numFmtId="0" fontId="1" fillId="2" borderId="20" xfId="0" applyFont="1" applyFill="1" applyBorder="1"/>
    <xf numFmtId="0" fontId="0" fillId="2" borderId="21" xfId="0" applyFill="1" applyBorder="1"/>
    <xf numFmtId="0" fontId="0" fillId="2" borderId="1" xfId="0" applyFill="1" applyBorder="1"/>
    <xf numFmtId="0" fontId="0" fillId="2" borderId="23" xfId="0" applyFill="1" applyBorder="1"/>
    <xf numFmtId="0" fontId="0" fillId="2" borderId="6" xfId="0" applyFill="1" applyBorder="1" applyAlignment="1">
      <alignment wrapText="1"/>
    </xf>
    <xf numFmtId="0" fontId="6" fillId="2" borderId="0" xfId="0" applyFont="1" applyFill="1" applyAlignment="1">
      <alignment wrapText="1"/>
    </xf>
    <xf numFmtId="0" fontId="6" fillId="2" borderId="0" xfId="0" applyFont="1" applyFill="1" applyAlignment="1">
      <alignment horizontal="center" wrapText="1"/>
    </xf>
    <xf numFmtId="0" fontId="2" fillId="2" borderId="0" xfId="0" applyFont="1" applyFill="1"/>
    <xf numFmtId="0" fontId="2" fillId="2" borderId="0" xfId="0" applyFont="1" applyFill="1" applyAlignment="1">
      <alignment vertical="center"/>
    </xf>
    <xf numFmtId="0" fontId="4" fillId="2" borderId="0" xfId="0" applyFont="1" applyFill="1"/>
    <xf numFmtId="0" fontId="7" fillId="2" borderId="0" xfId="0" applyFont="1" applyFill="1"/>
    <xf numFmtId="0" fontId="5" fillId="2" borderId="0" xfId="0" applyFont="1" applyFill="1"/>
    <xf numFmtId="0" fontId="11" fillId="2" borderId="0" xfId="0" applyFont="1" applyFill="1"/>
    <xf numFmtId="0" fontId="0" fillId="2" borderId="0" xfId="0" applyFill="1" applyAlignment="1">
      <alignment horizontal="center"/>
    </xf>
    <xf numFmtId="164" fontId="0" fillId="2" borderId="0" xfId="0" applyNumberFormat="1" applyFill="1"/>
    <xf numFmtId="167" fontId="0" fillId="2" borderId="0" xfId="0" applyNumberFormat="1" applyFill="1" applyAlignment="1">
      <alignment horizontal="center"/>
    </xf>
    <xf numFmtId="167" fontId="0" fillId="2" borderId="0" xfId="0" applyNumberFormat="1" applyFill="1"/>
    <xf numFmtId="0" fontId="30" fillId="0" borderId="0" xfId="0" applyFont="1"/>
    <xf numFmtId="0" fontId="31" fillId="0" borderId="0" xfId="0" applyFont="1"/>
    <xf numFmtId="0" fontId="23" fillId="2" borderId="0" xfId="0" applyFont="1" applyFill="1" applyAlignment="1">
      <alignment horizontal="right"/>
    </xf>
    <xf numFmtId="0" fontId="12" fillId="2" borderId="13" xfId="0" applyFont="1" applyFill="1" applyBorder="1" applyAlignment="1">
      <alignment horizontal="center" wrapText="1"/>
    </xf>
    <xf numFmtId="0" fontId="12" fillId="2" borderId="14" xfId="0" applyFont="1" applyFill="1" applyBorder="1" applyAlignment="1">
      <alignment horizontal="center" wrapText="1"/>
    </xf>
    <xf numFmtId="0" fontId="12" fillId="2" borderId="15" xfId="0" applyFont="1" applyFill="1" applyBorder="1" applyAlignment="1">
      <alignment horizontal="center" wrapText="1"/>
    </xf>
    <xf numFmtId="0" fontId="12" fillId="2" borderId="24" xfId="0" applyFont="1" applyFill="1" applyBorder="1" applyAlignment="1">
      <alignment horizontal="center" wrapText="1"/>
    </xf>
    <xf numFmtId="0" fontId="12" fillId="2" borderId="12" xfId="0" applyFont="1" applyFill="1" applyBorder="1" applyAlignment="1">
      <alignment horizontal="center" wrapText="1"/>
    </xf>
    <xf numFmtId="0" fontId="12" fillId="2" borderId="25" xfId="0" applyFont="1" applyFill="1" applyBorder="1" applyAlignment="1">
      <alignment horizontal="center" wrapText="1"/>
    </xf>
    <xf numFmtId="0" fontId="13" fillId="2" borderId="16" xfId="0" applyFont="1" applyFill="1" applyBorder="1" applyAlignment="1">
      <alignment horizontal="center"/>
    </xf>
    <xf numFmtId="0" fontId="13" fillId="2" borderId="17" xfId="0" applyFont="1" applyFill="1" applyBorder="1" applyAlignment="1">
      <alignment horizontal="center"/>
    </xf>
    <xf numFmtId="0" fontId="0" fillId="2" borderId="17" xfId="0" applyFill="1" applyBorder="1" applyAlignment="1">
      <alignment horizontal="left" wrapText="1"/>
    </xf>
    <xf numFmtId="0" fontId="15" fillId="2" borderId="26" xfId="0" applyFont="1" applyFill="1" applyBorder="1" applyAlignment="1">
      <alignment horizontal="center"/>
    </xf>
    <xf numFmtId="0" fontId="15" fillId="2" borderId="9" xfId="0" applyFont="1" applyFill="1" applyBorder="1" applyAlignment="1">
      <alignment horizontal="center"/>
    </xf>
    <xf numFmtId="0" fontId="15" fillId="2" borderId="27" xfId="0" applyFont="1" applyFill="1" applyBorder="1" applyAlignment="1">
      <alignment horizontal="center"/>
    </xf>
    <xf numFmtId="0" fontId="8" fillId="2" borderId="16" xfId="0" applyFont="1" applyFill="1" applyBorder="1" applyAlignment="1">
      <alignment horizontal="center" wrapText="1"/>
    </xf>
    <xf numFmtId="0" fontId="32" fillId="0" borderId="0" xfId="0" applyFont="1" applyAlignment="1">
      <alignment horizontal="left" wrapText="1"/>
    </xf>
    <xf numFmtId="0" fontId="4" fillId="2" borderId="11" xfId="0" applyFont="1" applyFill="1" applyBorder="1" applyAlignment="1">
      <alignment horizontal="center"/>
    </xf>
    <xf numFmtId="0" fontId="0" fillId="2" borderId="0" xfId="0" applyFill="1" applyAlignment="1">
      <alignment horizontal="center"/>
    </xf>
    <xf numFmtId="0" fontId="6" fillId="0" borderId="0" xfId="0" applyFont="1" applyAlignment="1">
      <alignment horizontal="center" wrapText="1"/>
    </xf>
    <xf numFmtId="0" fontId="0" fillId="2" borderId="0" xfId="0" applyFill="1" applyBorder="1" applyAlignment="1">
      <alignment horizontal="center"/>
    </xf>
    <xf numFmtId="0" fontId="0" fillId="2" borderId="0" xfId="0" applyFill="1" applyBorder="1"/>
    <xf numFmtId="0" fontId="5" fillId="2" borderId="0" xfId="0" applyFont="1" applyFill="1" applyBorder="1"/>
    <xf numFmtId="0" fontId="1" fillId="2" borderId="0" xfId="0" applyFont="1" applyFill="1" applyBorder="1"/>
    <xf numFmtId="0" fontId="0" fillId="2" borderId="5" xfId="0" applyFill="1" applyBorder="1" applyAlignment="1"/>
    <xf numFmtId="0" fontId="0" fillId="2" borderId="6" xfId="0" applyFill="1" applyBorder="1" applyAlignment="1"/>
    <xf numFmtId="0" fontId="0" fillId="2" borderId="7" xfId="0" applyFill="1" applyBorder="1" applyAlignment="1"/>
    <xf numFmtId="0" fontId="10" fillId="2" borderId="9" xfId="0" applyFont="1" applyFill="1" applyBorder="1" applyAlignment="1">
      <alignment horizontal="center"/>
    </xf>
    <xf numFmtId="0" fontId="10" fillId="2" borderId="10" xfId="0" applyFont="1"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2" borderId="2" xfId="0" applyFill="1" applyBorder="1"/>
    <xf numFmtId="0" fontId="0" fillId="2" borderId="16" xfId="0" applyFill="1" applyBorder="1" applyAlignment="1">
      <alignment wrapText="1"/>
    </xf>
    <xf numFmtId="0" fontId="8" fillId="2" borderId="0" xfId="0" applyFont="1" applyFill="1" applyBorder="1" applyAlignment="1">
      <alignment horizontal="center" wrapText="1"/>
    </xf>
    <xf numFmtId="0" fontId="13" fillId="2" borderId="0" xfId="0" applyFont="1" applyFill="1" applyBorder="1" applyAlignment="1">
      <alignment horizontal="center"/>
    </xf>
    <xf numFmtId="0" fontId="0" fillId="2" borderId="0" xfId="0" applyFill="1" applyBorder="1" applyAlignment="1">
      <alignment wrapText="1"/>
    </xf>
    <xf numFmtId="0" fontId="0" fillId="2" borderId="0" xfId="0" applyFill="1" applyBorder="1" applyAlignment="1">
      <alignment horizontal="left" wrapText="1"/>
    </xf>
    <xf numFmtId="0" fontId="12" fillId="2" borderId="16" xfId="0" applyFont="1" applyFill="1" applyBorder="1" applyAlignment="1">
      <alignment wrapText="1"/>
    </xf>
    <xf numFmtId="0" fontId="10" fillId="2" borderId="0" xfId="0" applyFont="1" applyFill="1" applyBorder="1"/>
    <xf numFmtId="0" fontId="1" fillId="2" borderId="16" xfId="0" applyFont="1" applyFill="1" applyBorder="1"/>
    <xf numFmtId="0" fontId="8" fillId="2" borderId="17" xfId="0" applyFont="1" applyFill="1" applyBorder="1" applyAlignment="1">
      <alignment horizontal="center" wrapText="1"/>
    </xf>
    <xf numFmtId="0" fontId="0" fillId="2" borderId="22" xfId="0" applyFill="1" applyBorder="1" applyAlignment="1">
      <alignment wrapText="1"/>
    </xf>
    <xf numFmtId="0" fontId="0" fillId="2" borderId="1" xfId="0" applyFill="1" applyBorder="1" applyAlignment="1">
      <alignment wrapText="1"/>
    </xf>
    <xf numFmtId="0" fontId="8" fillId="2" borderId="20" xfId="0" applyFont="1" applyFill="1" applyBorder="1" applyAlignment="1">
      <alignment horizontal="center" wrapText="1"/>
    </xf>
    <xf numFmtId="0" fontId="8" fillId="2" borderId="6" xfId="0" applyFont="1" applyFill="1" applyBorder="1" applyAlignment="1">
      <alignment horizontal="center" wrapText="1"/>
    </xf>
    <xf numFmtId="0" fontId="8" fillId="2" borderId="21" xfId="0" applyFont="1" applyFill="1" applyBorder="1" applyAlignment="1">
      <alignment horizontal="center" wrapText="1"/>
    </xf>
    <xf numFmtId="0" fontId="10" fillId="2" borderId="26" xfId="0" applyFont="1" applyFill="1" applyBorder="1" applyAlignment="1">
      <alignment horizontal="center"/>
    </xf>
    <xf numFmtId="0" fontId="0" fillId="2" borderId="27" xfId="0" applyFill="1" applyBorder="1" applyAlignment="1">
      <alignment horizontal="center"/>
    </xf>
    <xf numFmtId="0" fontId="0" fillId="2" borderId="20" xfId="0" applyFill="1" applyBorder="1" applyAlignment="1"/>
    <xf numFmtId="0" fontId="0" fillId="2" borderId="26" xfId="0" applyFill="1" applyBorder="1" applyAlignment="1">
      <alignment horizontal="center"/>
    </xf>
    <xf numFmtId="0" fontId="0" fillId="2" borderId="18" xfId="0" applyFill="1" applyBorder="1"/>
    <xf numFmtId="0" fontId="0" fillId="2" borderId="19" xfId="0" applyFill="1" applyBorder="1"/>
    <xf numFmtId="0" fontId="2" fillId="2" borderId="0" xfId="0" applyFont="1" applyFill="1" applyBorder="1"/>
    <xf numFmtId="0" fontId="20" fillId="2" borderId="0" xfId="0" applyFont="1" applyFill="1" applyBorder="1" applyAlignment="1">
      <alignment horizontal="right" vertical="center"/>
    </xf>
    <xf numFmtId="0" fontId="12" fillId="2" borderId="0" xfId="0" applyFont="1" applyFill="1"/>
    <xf numFmtId="0" fontId="12" fillId="4" borderId="0" xfId="0" applyFont="1" applyFill="1" applyBorder="1" applyAlignment="1">
      <alignment horizontal="right"/>
    </xf>
    <xf numFmtId="0" fontId="12" fillId="4" borderId="28" xfId="0" applyFont="1" applyFill="1" applyBorder="1" applyAlignment="1">
      <alignment horizontal="right"/>
    </xf>
    <xf numFmtId="0" fontId="10" fillId="4" borderId="29" xfId="0" applyFont="1" applyFill="1" applyBorder="1"/>
    <xf numFmtId="0" fontId="10" fillId="4" borderId="29" xfId="0" applyFont="1" applyFill="1" applyBorder="1" applyAlignment="1">
      <alignment horizontal="left"/>
    </xf>
    <xf numFmtId="0" fontId="12" fillId="4" borderId="30" xfId="0" applyFont="1" applyFill="1" applyBorder="1" applyAlignment="1">
      <alignment horizontal="right"/>
    </xf>
    <xf numFmtId="0" fontId="10" fillId="4" borderId="31" xfId="0" applyFont="1" applyFill="1" applyBorder="1"/>
    <xf numFmtId="0" fontId="10" fillId="4" borderId="31" xfId="0" applyFont="1" applyFill="1" applyBorder="1" applyAlignment="1">
      <alignment horizontal="left"/>
    </xf>
    <xf numFmtId="178" fontId="35" fillId="4" borderId="0" xfId="0" applyNumberFormat="1" applyFont="1" applyFill="1" applyBorder="1" applyAlignment="1">
      <alignment horizontal="center"/>
    </xf>
    <xf numFmtId="178" fontId="35" fillId="4" borderId="29" xfId="0" applyNumberFormat="1" applyFont="1" applyFill="1" applyBorder="1"/>
    <xf numFmtId="178" fontId="35" fillId="4" borderId="31" xfId="0" applyNumberFormat="1" applyFont="1" applyFill="1" applyBorder="1"/>
    <xf numFmtId="0" fontId="12" fillId="2" borderId="0" xfId="0" applyFont="1" applyFill="1" applyBorder="1" applyAlignment="1">
      <alignment horizontal="right"/>
    </xf>
    <xf numFmtId="0" fontId="19" fillId="2" borderId="32" xfId="0" applyFont="1" applyFill="1" applyBorder="1" applyAlignment="1">
      <alignment horizontal="center"/>
    </xf>
    <xf numFmtId="0" fontId="19" fillId="2" borderId="33" xfId="0" applyFont="1" applyFill="1" applyBorder="1" applyAlignment="1">
      <alignment horizontal="center"/>
    </xf>
    <xf numFmtId="0" fontId="19" fillId="2" borderId="34" xfId="0" applyFont="1" applyFill="1" applyBorder="1" applyAlignment="1">
      <alignment horizontal="center"/>
    </xf>
    <xf numFmtId="0" fontId="10" fillId="2" borderId="35" xfId="0" applyFont="1" applyFill="1" applyBorder="1" applyAlignment="1">
      <alignment horizontal="left"/>
    </xf>
    <xf numFmtId="0" fontId="10" fillId="2" borderId="0" xfId="0" applyFont="1" applyFill="1" applyBorder="1" applyAlignment="1">
      <alignment horizontal="left"/>
    </xf>
    <xf numFmtId="0" fontId="10" fillId="2" borderId="36" xfId="0" applyFont="1" applyFill="1" applyBorder="1" applyAlignment="1">
      <alignment horizontal="left"/>
    </xf>
    <xf numFmtId="0" fontId="0" fillId="2" borderId="35" xfId="0" applyFill="1" applyBorder="1"/>
    <xf numFmtId="0" fontId="0" fillId="2" borderId="36" xfId="0" applyFill="1" applyBorder="1"/>
    <xf numFmtId="0" fontId="10" fillId="2" borderId="35" xfId="0" applyFont="1" applyFill="1" applyBorder="1" applyAlignment="1">
      <alignment horizontal="left" vertical="top" wrapText="1"/>
    </xf>
    <xf numFmtId="0" fontId="10" fillId="2" borderId="0" xfId="0" applyFont="1" applyFill="1" applyBorder="1" applyAlignment="1">
      <alignment horizontal="left" vertical="top" wrapText="1"/>
    </xf>
    <xf numFmtId="0" fontId="10" fillId="2" borderId="36" xfId="0" applyFont="1" applyFill="1" applyBorder="1" applyAlignment="1">
      <alignment horizontal="left" vertical="top" wrapText="1"/>
    </xf>
    <xf numFmtId="0" fontId="4" fillId="2" borderId="37" xfId="0" applyFont="1" applyFill="1" applyBorder="1" applyAlignment="1">
      <alignment horizontal="center"/>
    </xf>
    <xf numFmtId="0" fontId="4" fillId="2" borderId="38" xfId="0" applyFont="1" applyFill="1" applyBorder="1" applyAlignment="1">
      <alignment horizontal="center"/>
    </xf>
    <xf numFmtId="0" fontId="4" fillId="2" borderId="35" xfId="0" applyFont="1" applyFill="1" applyBorder="1" applyAlignment="1">
      <alignment horizontal="center"/>
    </xf>
    <xf numFmtId="0" fontId="4" fillId="2" borderId="0" xfId="0" applyFont="1" applyFill="1" applyBorder="1" applyAlignment="1">
      <alignment horizontal="center"/>
    </xf>
    <xf numFmtId="0" fontId="4" fillId="2" borderId="36" xfId="0" applyFont="1" applyFill="1" applyBorder="1" applyAlignment="1">
      <alignment horizontal="center"/>
    </xf>
    <xf numFmtId="0" fontId="20" fillId="2" borderId="35" xfId="0" applyFont="1" applyFill="1" applyBorder="1" applyAlignment="1">
      <alignment horizontal="right"/>
    </xf>
    <xf numFmtId="0" fontId="25" fillId="3" borderId="0" xfId="0" applyFont="1" applyFill="1" applyBorder="1"/>
    <xf numFmtId="11" fontId="26" fillId="3" borderId="0" xfId="0" applyNumberFormat="1" applyFont="1" applyFill="1" applyBorder="1"/>
    <xf numFmtId="0" fontId="2" fillId="2" borderId="0" xfId="0" applyFont="1" applyFill="1" applyBorder="1" applyAlignment="1">
      <alignment vertical="center"/>
    </xf>
    <xf numFmtId="0" fontId="18" fillId="2" borderId="0" xfId="0" applyFont="1" applyFill="1" applyBorder="1" applyAlignment="1">
      <alignment horizontal="right"/>
    </xf>
    <xf numFmtId="0" fontId="26" fillId="3" borderId="0" xfId="0" applyFont="1" applyFill="1" applyBorder="1"/>
    <xf numFmtId="11" fontId="25" fillId="3" borderId="0" xfId="0" applyNumberFormat="1" applyFont="1" applyFill="1" applyBorder="1"/>
    <xf numFmtId="0" fontId="20" fillId="2" borderId="0" xfId="0" applyFont="1" applyFill="1" applyBorder="1" applyAlignment="1">
      <alignment horizontal="right"/>
    </xf>
    <xf numFmtId="0" fontId="25" fillId="3" borderId="0" xfId="0" applyFont="1" applyFill="1" applyBorder="1" applyAlignment="1">
      <alignment vertical="center"/>
    </xf>
    <xf numFmtId="0" fontId="2" fillId="2" borderId="36" xfId="0" applyFont="1" applyFill="1" applyBorder="1" applyAlignment="1">
      <alignment vertical="center"/>
    </xf>
    <xf numFmtId="0" fontId="22" fillId="2" borderId="0" xfId="0" applyFont="1" applyFill="1" applyBorder="1" applyAlignment="1">
      <alignment horizontal="right"/>
    </xf>
    <xf numFmtId="0" fontId="2" fillId="2" borderId="36" xfId="0" applyFont="1" applyFill="1" applyBorder="1"/>
    <xf numFmtId="0" fontId="20" fillId="2" borderId="0" xfId="0" applyFont="1" applyFill="1" applyBorder="1"/>
    <xf numFmtId="164" fontId="2" fillId="2" borderId="0" xfId="0" applyNumberFormat="1" applyFont="1" applyFill="1" applyBorder="1"/>
    <xf numFmtId="166" fontId="2" fillId="2" borderId="0" xfId="0" applyNumberFormat="1" applyFont="1" applyFill="1" applyBorder="1"/>
    <xf numFmtId="0" fontId="23" fillId="2" borderId="0" xfId="0" applyFont="1" applyFill="1" applyBorder="1" applyAlignment="1">
      <alignment horizontal="right"/>
    </xf>
    <xf numFmtId="0" fontId="7" fillId="2" borderId="35" xfId="0" applyFont="1" applyFill="1" applyBorder="1" applyAlignment="1">
      <alignment horizontal="center"/>
    </xf>
    <xf numFmtId="0" fontId="7" fillId="2" borderId="0" xfId="0" applyFont="1" applyFill="1" applyBorder="1" applyAlignment="1">
      <alignment horizontal="center"/>
    </xf>
    <xf numFmtId="0" fontId="7" fillId="2" borderId="36" xfId="0" applyFont="1" applyFill="1" applyBorder="1" applyAlignment="1">
      <alignment horizontal="center"/>
    </xf>
    <xf numFmtId="0" fontId="20" fillId="2" borderId="0" xfId="0" applyFont="1" applyFill="1" applyBorder="1" applyAlignment="1">
      <alignment horizontal="right"/>
    </xf>
    <xf numFmtId="165" fontId="26" fillId="3" borderId="0" xfId="0" applyNumberFormat="1" applyFont="1" applyFill="1" applyBorder="1"/>
    <xf numFmtId="11" fontId="35" fillId="4" borderId="39" xfId="0" applyNumberFormat="1" applyFont="1" applyFill="1" applyBorder="1"/>
    <xf numFmtId="0" fontId="5" fillId="2" borderId="35" xfId="0" applyFont="1" applyFill="1" applyBorder="1"/>
    <xf numFmtId="0" fontId="22" fillId="2" borderId="0" xfId="0" applyFont="1" applyFill="1" applyBorder="1" applyAlignment="1">
      <alignment horizontal="right"/>
    </xf>
    <xf numFmtId="0" fontId="10" fillId="2" borderId="0" xfId="0" applyFont="1" applyFill="1" applyBorder="1" applyAlignment="1"/>
    <xf numFmtId="11" fontId="35" fillId="4" borderId="40" xfId="0" applyNumberFormat="1" applyFont="1" applyFill="1" applyBorder="1"/>
    <xf numFmtId="11" fontId="0" fillId="2" borderId="0" xfId="0" applyNumberFormat="1" applyFill="1" applyBorder="1"/>
    <xf numFmtId="0" fontId="18" fillId="2" borderId="0" xfId="0" applyFont="1" applyFill="1" applyBorder="1" applyAlignment="1"/>
    <xf numFmtId="0" fontId="23" fillId="2" borderId="0" xfId="0" applyFont="1" applyFill="1" applyBorder="1" applyAlignment="1">
      <alignment horizontal="center"/>
    </xf>
    <xf numFmtId="2" fontId="20" fillId="2" borderId="0" xfId="0" applyNumberFormat="1" applyFont="1" applyFill="1" applyBorder="1" applyAlignment="1">
      <alignment horizontal="center"/>
    </xf>
    <xf numFmtId="0" fontId="10" fillId="2" borderId="36" xfId="0" applyFont="1" applyFill="1" applyBorder="1" applyAlignment="1">
      <alignment horizontal="center"/>
    </xf>
    <xf numFmtId="0" fontId="25" fillId="3" borderId="0" xfId="0" applyFont="1" applyFill="1" applyBorder="1" applyAlignment="1">
      <alignment horizontal="center"/>
    </xf>
    <xf numFmtId="0" fontId="26" fillId="2" borderId="0" xfId="0" applyFont="1" applyFill="1" applyBorder="1"/>
    <xf numFmtId="2" fontId="2" fillId="2" borderId="0" xfId="0" applyNumberFormat="1" applyFont="1" applyFill="1" applyBorder="1" applyAlignment="1">
      <alignment horizontal="center"/>
    </xf>
    <xf numFmtId="165" fontId="10" fillId="2" borderId="0" xfId="0" applyNumberFormat="1" applyFont="1" applyFill="1" applyBorder="1" applyAlignment="1">
      <alignment horizontal="center"/>
    </xf>
    <xf numFmtId="178" fontId="0" fillId="2" borderId="0" xfId="0" applyNumberFormat="1" applyFill="1" applyBorder="1"/>
    <xf numFmtId="167" fontId="0" fillId="2" borderId="36" xfId="0" applyNumberFormat="1" applyFill="1" applyBorder="1"/>
    <xf numFmtId="0" fontId="0" fillId="3" borderId="0" xfId="0" applyFill="1" applyBorder="1" applyAlignment="1">
      <alignment horizontal="center"/>
    </xf>
    <xf numFmtId="0" fontId="2" fillId="3" borderId="0" xfId="0" applyFont="1" applyFill="1" applyBorder="1" applyAlignment="1">
      <alignment horizontal="center"/>
    </xf>
    <xf numFmtId="0" fontId="2" fillId="2" borderId="0" xfId="0" applyFont="1" applyFill="1" applyBorder="1" applyAlignment="1">
      <alignment horizontal="center"/>
    </xf>
    <xf numFmtId="164" fontId="0" fillId="2" borderId="0" xfId="0" applyNumberFormat="1" applyFill="1" applyBorder="1"/>
    <xf numFmtId="0" fontId="0" fillId="2" borderId="41" xfId="0" applyFill="1" applyBorder="1"/>
    <xf numFmtId="0" fontId="0" fillId="2" borderId="42" xfId="0" applyFill="1" applyBorder="1"/>
    <xf numFmtId="0" fontId="0" fillId="2" borderId="43" xfId="0" applyFill="1" applyBorder="1"/>
    <xf numFmtId="0" fontId="18" fillId="2" borderId="0" xfId="0" applyFont="1" applyFill="1" applyBorder="1" applyAlignment="1">
      <alignment horizontal="center"/>
    </xf>
    <xf numFmtId="166" fontId="2" fillId="2" borderId="0" xfId="0" applyNumberFormat="1" applyFont="1" applyFill="1" applyBorder="1" applyAlignment="1">
      <alignment horizontal="left"/>
    </xf>
    <xf numFmtId="2" fontId="2" fillId="2" borderId="0" xfId="0" applyNumberFormat="1" applyFont="1" applyFill="1" applyBorder="1" applyAlignment="1">
      <alignment horizontal="left"/>
    </xf>
    <xf numFmtId="0" fontId="19" fillId="2" borderId="0" xfId="0" applyFont="1" applyFill="1" applyBorder="1" applyAlignment="1">
      <alignment horizontal="center"/>
    </xf>
    <xf numFmtId="0" fontId="29" fillId="2" borderId="44" xfId="0" applyFont="1" applyFill="1" applyBorder="1" applyAlignment="1">
      <alignment horizontal="center"/>
    </xf>
    <xf numFmtId="0" fontId="25" fillId="2" borderId="0" xfId="0" applyFont="1" applyFill="1"/>
    <xf numFmtId="0" fontId="22" fillId="2" borderId="35" xfId="0" applyFont="1" applyFill="1" applyBorder="1" applyAlignment="1">
      <alignment horizontal="right"/>
    </xf>
    <xf numFmtId="0" fontId="29" fillId="2" borderId="45" xfId="0" applyFont="1" applyFill="1" applyBorder="1" applyAlignment="1">
      <alignment horizontal="center"/>
    </xf>
    <xf numFmtId="0" fontId="29" fillId="2" borderId="46" xfId="0" applyFont="1" applyFill="1" applyBorder="1" applyAlignment="1">
      <alignment horizontal="center"/>
    </xf>
    <xf numFmtId="0" fontId="25" fillId="2"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3888915332504875E-2"/>
          <c:y val="5.0925775747415442E-2"/>
          <c:w val="0.9027777777777779"/>
          <c:h val="0.8657407407407407"/>
        </c:manualLayout>
      </c:layout>
      <c:scatterChart>
        <c:scatterStyle val="lineMarker"/>
        <c:varyColors val="0"/>
        <c:ser>
          <c:idx val="0"/>
          <c:order val="0"/>
          <c:tx>
            <c:v>Digital Staircase</c:v>
          </c:tx>
          <c:spPr>
            <a:ln w="19050" cap="rnd">
              <a:solidFill>
                <a:schemeClr val="accent1"/>
              </a:solidFill>
              <a:round/>
            </a:ln>
            <a:effectLst/>
          </c:spPr>
          <c:marker>
            <c:symbol val="none"/>
          </c:marker>
          <c:xVal>
            <c:numRef>
              <c:f>Introduction!$O$6:$O$15</c:f>
              <c:numCache>
                <c:formatCode>General</c:formatCode>
                <c:ptCount val="10"/>
                <c:pt idx="0">
                  <c:v>0</c:v>
                </c:pt>
                <c:pt idx="1">
                  <c:v>0</c:v>
                </c:pt>
                <c:pt idx="2">
                  <c:v>-2E-3</c:v>
                </c:pt>
                <c:pt idx="3">
                  <c:v>-2E-3</c:v>
                </c:pt>
                <c:pt idx="4">
                  <c:v>-4.0000000000000001E-3</c:v>
                </c:pt>
                <c:pt idx="5">
                  <c:v>-4.0000000000000001E-3</c:v>
                </c:pt>
                <c:pt idx="6">
                  <c:v>-6.0000000000000001E-3</c:v>
                </c:pt>
                <c:pt idx="7">
                  <c:v>-6.0000000000000001E-3</c:v>
                </c:pt>
                <c:pt idx="8">
                  <c:v>-8.0000000000000002E-3</c:v>
                </c:pt>
                <c:pt idx="9">
                  <c:v>-8.0000000000000002E-3</c:v>
                </c:pt>
              </c:numCache>
            </c:numRef>
          </c:xVal>
          <c:yVal>
            <c:numRef>
              <c:f>Introduction!$P$6:$P$15</c:f>
              <c:numCache>
                <c:formatCode>General</c:formatCode>
                <c:ptCount val="10"/>
                <c:pt idx="0">
                  <c:v>0</c:v>
                </c:pt>
                <c:pt idx="1">
                  <c:v>0.02</c:v>
                </c:pt>
                <c:pt idx="2">
                  <c:v>0.02</c:v>
                </c:pt>
                <c:pt idx="3">
                  <c:v>0.04</c:v>
                </c:pt>
                <c:pt idx="4">
                  <c:v>0.04</c:v>
                </c:pt>
                <c:pt idx="5">
                  <c:v>0.06</c:v>
                </c:pt>
                <c:pt idx="6">
                  <c:v>0.06</c:v>
                </c:pt>
                <c:pt idx="7">
                  <c:v>0.08</c:v>
                </c:pt>
                <c:pt idx="8">
                  <c:v>0.08</c:v>
                </c:pt>
                <c:pt idx="9">
                  <c:v>0.1</c:v>
                </c:pt>
              </c:numCache>
            </c:numRef>
          </c:yVal>
          <c:smooth val="0"/>
          <c:extLst>
            <c:ext xmlns:c16="http://schemas.microsoft.com/office/drawing/2014/chart" uri="{C3380CC4-5D6E-409C-BE32-E72D297353CC}">
              <c16:uniqueId val="{00000000-EC4C-4AB0-8039-C72A101D510D}"/>
            </c:ext>
          </c:extLst>
        </c:ser>
        <c:ser>
          <c:idx val="1"/>
          <c:order val="1"/>
          <c:tx>
            <c:v>Analog Ramp/Scan</c:v>
          </c:tx>
          <c:spPr>
            <a:ln w="19050" cap="rnd">
              <a:solidFill>
                <a:schemeClr val="accent2">
                  <a:lumMod val="60000"/>
                  <a:lumOff val="40000"/>
                </a:schemeClr>
              </a:solidFill>
              <a:round/>
            </a:ln>
            <a:effectLst/>
          </c:spPr>
          <c:marker>
            <c:symbol val="none"/>
          </c:marker>
          <c:xVal>
            <c:numRef>
              <c:f>Introduction!$Q$6:$Q$10</c:f>
              <c:numCache>
                <c:formatCode>General</c:formatCode>
                <c:ptCount val="5"/>
                <c:pt idx="0">
                  <c:v>0</c:v>
                </c:pt>
                <c:pt idx="1">
                  <c:v>-2E-3</c:v>
                </c:pt>
                <c:pt idx="2">
                  <c:v>-4.0000000000000001E-3</c:v>
                </c:pt>
                <c:pt idx="3">
                  <c:v>-6.0000000000000001E-3</c:v>
                </c:pt>
                <c:pt idx="4">
                  <c:v>-8.0000000000000002E-3</c:v>
                </c:pt>
              </c:numCache>
            </c:numRef>
          </c:xVal>
          <c:yVal>
            <c:numRef>
              <c:f>Introduction!$R$6:$R$10</c:f>
              <c:numCache>
                <c:formatCode>General</c:formatCode>
                <c:ptCount val="5"/>
                <c:pt idx="0">
                  <c:v>0</c:v>
                </c:pt>
                <c:pt idx="1">
                  <c:v>0.02</c:v>
                </c:pt>
                <c:pt idx="2">
                  <c:v>0.04</c:v>
                </c:pt>
                <c:pt idx="3">
                  <c:v>0.06</c:v>
                </c:pt>
                <c:pt idx="4">
                  <c:v>0.08</c:v>
                </c:pt>
              </c:numCache>
            </c:numRef>
          </c:yVal>
          <c:smooth val="0"/>
          <c:extLst>
            <c:ext xmlns:c16="http://schemas.microsoft.com/office/drawing/2014/chart" uri="{C3380CC4-5D6E-409C-BE32-E72D297353CC}">
              <c16:uniqueId val="{00000001-EC4C-4AB0-8039-C72A101D510D}"/>
            </c:ext>
          </c:extLst>
        </c:ser>
        <c:dLbls>
          <c:showLegendKey val="0"/>
          <c:showVal val="0"/>
          <c:showCatName val="0"/>
          <c:showSerName val="0"/>
          <c:showPercent val="0"/>
          <c:showBubbleSize val="0"/>
        </c:dLbls>
        <c:axId val="655844927"/>
        <c:axId val="655848671"/>
      </c:scatterChart>
      <c:valAx>
        <c:axId val="655844927"/>
        <c:scaling>
          <c:orientation val="minMax"/>
          <c:max val="0"/>
          <c:min val="-8.0000000000000019E-3"/>
        </c:scaling>
        <c:delete val="0"/>
        <c:axPos val="b"/>
        <c:title>
          <c:tx>
            <c:rich>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one"/>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55848671"/>
        <c:crosses val="autoZero"/>
        <c:crossBetween val="midCat"/>
      </c:valAx>
      <c:valAx>
        <c:axId val="655848671"/>
        <c:scaling>
          <c:orientation val="minMax"/>
          <c:max val="0.1"/>
        </c:scaling>
        <c:delete val="0"/>
        <c:axPos val="l"/>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a:t>Potential</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one"/>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55844927"/>
        <c:crosses val="autoZero"/>
        <c:crossBetween val="midCat"/>
      </c:valAx>
      <c:spPr>
        <a:noFill/>
        <a:ln>
          <a:solidFill>
            <a:schemeClr val="tx1"/>
          </a:solidFill>
        </a:ln>
        <a:effectLst/>
      </c:spPr>
    </c:plotArea>
    <c:legend>
      <c:legendPos val="t"/>
      <c:layout>
        <c:manualLayout>
          <c:xMode val="edge"/>
          <c:yMode val="edge"/>
          <c:x val="0.32009465424906247"/>
          <c:y val="7.9207920792079209E-2"/>
          <c:w val="0.62225924747104333"/>
          <c:h val="0.1723084119435565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xdr:col>
      <xdr:colOff>600075</xdr:colOff>
      <xdr:row>32</xdr:row>
      <xdr:rowOff>114299</xdr:rowOff>
    </xdr:from>
    <xdr:to>
      <xdr:col>6</xdr:col>
      <xdr:colOff>285751</xdr:colOff>
      <xdr:row>47</xdr:row>
      <xdr:rowOff>142874</xdr:rowOff>
    </xdr:to>
    <xdr:graphicFrame macro="">
      <xdr:nvGraphicFramePr>
        <xdr:cNvPr id="2" name="Chart 1">
          <a:extLst>
            <a:ext uri="{FF2B5EF4-FFF2-40B4-BE49-F238E27FC236}">
              <a16:creationId xmlns:a16="http://schemas.microsoft.com/office/drawing/2014/main" id="{230C9654-2303-45F3-A32D-965DC0DE2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366712</xdr:colOff>
      <xdr:row>22</xdr:row>
      <xdr:rowOff>138112</xdr:rowOff>
    </xdr:from>
    <xdr:ext cx="894027" cy="328295"/>
    <mc:AlternateContent xmlns:mc="http://schemas.openxmlformats.org/markup-compatibility/2006">
      <mc:Choice xmlns:a14="http://schemas.microsoft.com/office/drawing/2010/main" Requires="a14">
        <xdr:sp macro="" textlink="">
          <xdr:nvSpPr>
            <xdr:cNvPr id="7" name="TextBox 6">
              <a:extLst>
                <a:ext uri="{FF2B5EF4-FFF2-40B4-BE49-F238E27FC236}">
                  <a16:creationId xmlns:a16="http://schemas.microsoft.com/office/drawing/2014/main" id="{F486B332-0824-B81E-2727-F79D11699287}"/>
                </a:ext>
              </a:extLst>
            </xdr:cNvPr>
            <xdr:cNvSpPr txBox="1"/>
          </xdr:nvSpPr>
          <xdr:spPr>
            <a:xfrm>
              <a:off x="1585912" y="3871912"/>
              <a:ext cx="894027" cy="32829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𝛤</m:t>
                        </m:r>
                      </m:e>
                      <m:sub>
                        <m:r>
                          <a:rPr lang="en-US" sz="1100" i="1">
                            <a:solidFill>
                              <a:schemeClr val="tx1"/>
                            </a:solidFill>
                            <a:effectLst/>
                            <a:latin typeface="Cambria Math" panose="02040503050406030204" pitchFamily="18" charset="0"/>
                            <a:ea typeface="+mn-ea"/>
                            <a:cs typeface="+mn-cs"/>
                          </a:rPr>
                          <m:t>1</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𝑒</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𝜌</m:t>
                            </m:r>
                          </m:e>
                          <m:sub>
                            <m:r>
                              <a:rPr lang="en-US" sz="1100" i="1">
                                <a:solidFill>
                                  <a:schemeClr val="tx1"/>
                                </a:solidFill>
                                <a:effectLst/>
                                <a:latin typeface="Cambria Math" panose="02040503050406030204" pitchFamily="18" charset="0"/>
                                <a:ea typeface="+mn-ea"/>
                                <a:cs typeface="+mn-cs"/>
                              </a:rPr>
                              <m:t>𝐷</m:t>
                            </m:r>
                          </m:sub>
                        </m:sSub>
                        <m:d>
                          <m:dPr>
                            <m:ctrlPr>
                              <a:rPr lang="en-US" sz="1100" i="1">
                                <a:solidFill>
                                  <a:schemeClr val="tx1"/>
                                </a:solidFill>
                                <a:effectLst/>
                                <a:latin typeface="Cambria Math" panose="02040503050406030204" pitchFamily="18" charset="0"/>
                                <a:ea typeface="+mn-ea"/>
                                <a:cs typeface="+mn-cs"/>
                              </a:rPr>
                            </m:ctrlPr>
                          </m:dPr>
                          <m:e>
                            <m:r>
                              <a:rPr lang="en-US" sz="1100" i="1">
                                <a:solidFill>
                                  <a:schemeClr val="tx1"/>
                                </a:solidFill>
                                <a:effectLst/>
                                <a:latin typeface="Cambria Math" panose="02040503050406030204" pitchFamily="18" charset="0"/>
                                <a:ea typeface="+mn-ea"/>
                                <a:cs typeface="+mn-cs"/>
                              </a:rPr>
                              <m:t>2</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𝑟</m:t>
                                </m:r>
                              </m:e>
                              <m:sub>
                                <m:r>
                                  <a:rPr lang="en-US" sz="1100" i="1">
                                    <a:solidFill>
                                      <a:schemeClr val="tx1"/>
                                    </a:solidFill>
                                    <a:effectLst/>
                                    <a:latin typeface="Cambria Math" panose="02040503050406030204" pitchFamily="18" charset="0"/>
                                    <a:ea typeface="+mn-ea"/>
                                    <a:cs typeface="+mn-cs"/>
                                  </a:rPr>
                                  <m:t>𝑎</m:t>
                                </m:r>
                              </m:sub>
                            </m:sSub>
                          </m:e>
                        </m:d>
                      </m:num>
                      <m:den>
                        <m:r>
                          <a:rPr lang="en-US" sz="1100" b="0" i="1">
                            <a:solidFill>
                              <a:schemeClr val="tx1"/>
                            </a:solidFill>
                            <a:effectLst/>
                            <a:latin typeface="Cambria Math" panose="02040503050406030204" pitchFamily="18" charset="0"/>
                            <a:ea typeface="+mn-ea"/>
                            <a:cs typeface="+mn-cs"/>
                          </a:rPr>
                          <m:t>𝑀𝑊</m:t>
                        </m:r>
                      </m:den>
                    </m:f>
                  </m:oMath>
                </m:oMathPara>
              </a14:m>
              <a:endParaRPr lang="en-US" sz="1100"/>
            </a:p>
          </xdr:txBody>
        </xdr:sp>
      </mc:Choice>
      <mc:Fallback>
        <xdr:sp macro="" textlink="">
          <xdr:nvSpPr>
            <xdr:cNvPr id="7" name="TextBox 6">
              <a:extLst>
                <a:ext uri="{FF2B5EF4-FFF2-40B4-BE49-F238E27FC236}">
                  <a16:creationId xmlns:a16="http://schemas.microsoft.com/office/drawing/2014/main" id="{F486B332-0824-B81E-2727-F79D11699287}"/>
                </a:ext>
              </a:extLst>
            </xdr:cNvPr>
            <xdr:cNvSpPr txBox="1"/>
          </xdr:nvSpPr>
          <xdr:spPr>
            <a:xfrm>
              <a:off x="1585912" y="3871912"/>
              <a:ext cx="894027" cy="32829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𝛤_1=</a:t>
              </a:r>
              <a:r>
                <a:rPr lang="en-US" sz="1100" b="0" i="0">
                  <a:solidFill>
                    <a:schemeClr val="tx1"/>
                  </a:solidFill>
                  <a:effectLst/>
                  <a:latin typeface="Cambria Math" panose="02040503050406030204" pitchFamily="18" charset="0"/>
                  <a:ea typeface="+mn-ea"/>
                  <a:cs typeface="+mn-cs"/>
                </a:rPr>
                <a:t>𝑒</a:t>
              </a:r>
              <a:r>
                <a:rPr lang="en-US" sz="1100" i="0">
                  <a:solidFill>
                    <a:schemeClr val="tx1"/>
                  </a:solidFill>
                  <a:effectLst/>
                  <a:latin typeface="Cambria Math" panose="02040503050406030204" pitchFamily="18" charset="0"/>
                  <a:ea typeface="+mn-ea"/>
                  <a:cs typeface="+mn-cs"/>
                </a:rPr>
                <a:t> (𝜌_𝐷 (2𝑟_𝑎 ))/</a:t>
              </a:r>
              <a:r>
                <a:rPr lang="en-US" sz="1100" b="0" i="0">
                  <a:solidFill>
                    <a:schemeClr val="tx1"/>
                  </a:solidFill>
                  <a:effectLst/>
                  <a:latin typeface="Cambria Math" panose="02040503050406030204" pitchFamily="18" charset="0"/>
                  <a:ea typeface="+mn-ea"/>
                  <a:cs typeface="+mn-cs"/>
                </a:rPr>
                <a:t>𝑀𝑊</a:t>
              </a:r>
              <a:endParaRPr lang="en-US" sz="1100"/>
            </a:p>
          </xdr:txBody>
        </xdr:sp>
      </mc:Fallback>
    </mc:AlternateContent>
    <xdr:clientData/>
  </xdr:oneCellAnchor>
  <xdr:oneCellAnchor>
    <xdr:from>
      <xdr:col>6</xdr:col>
      <xdr:colOff>157162</xdr:colOff>
      <xdr:row>22</xdr:row>
      <xdr:rowOff>128587</xdr:rowOff>
    </xdr:from>
    <xdr:ext cx="879536" cy="315792"/>
    <mc:AlternateContent xmlns:mc="http://schemas.openxmlformats.org/markup-compatibility/2006">
      <mc:Choice xmlns:a14="http://schemas.microsoft.com/office/drawing/2010/main" Requires="a14">
        <xdr:sp macro="" textlink="">
          <xdr:nvSpPr>
            <xdr:cNvPr id="9" name="TextBox 8">
              <a:extLst>
                <a:ext uri="{FF2B5EF4-FFF2-40B4-BE49-F238E27FC236}">
                  <a16:creationId xmlns:a16="http://schemas.microsoft.com/office/drawing/2014/main" id="{A7477367-667D-8654-73CB-3FD7457E6F3D}"/>
                </a:ext>
              </a:extLst>
            </xdr:cNvPr>
            <xdr:cNvSpPr txBox="1"/>
          </xdr:nvSpPr>
          <xdr:spPr>
            <a:xfrm>
              <a:off x="3814762" y="3862387"/>
              <a:ext cx="879536" cy="31579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𝜀</m:t>
                        </m:r>
                      </m:e>
                      <m:sub>
                        <m:r>
                          <a:rPr lang="en-US" sz="1100" i="1">
                            <a:solidFill>
                              <a:schemeClr val="tx1"/>
                            </a:solidFill>
                            <a:effectLst/>
                            <a:latin typeface="Cambria Math" panose="02040503050406030204" pitchFamily="18" charset="0"/>
                            <a:ea typeface="+mn-ea"/>
                            <a:cs typeface="+mn-cs"/>
                          </a:rPr>
                          <m:t>𝑠</m:t>
                        </m:r>
                      </m:sub>
                    </m:sSub>
                    <m:r>
                      <a:rPr lang="en-US" sz="1100" i="1">
                        <a:solidFill>
                          <a:schemeClr val="tx1"/>
                        </a:solidFill>
                        <a:effectLst/>
                        <a:latin typeface="Cambria Math" panose="02040503050406030204" pitchFamily="18" charset="0"/>
                        <a:ea typeface="+mn-ea"/>
                        <a:cs typeface="+mn-cs"/>
                      </a:rPr>
                      <m:t>= </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𝑛𝐹</m:t>
                        </m:r>
                      </m:num>
                      <m:den>
                        <m:r>
                          <a:rPr lang="en-US" sz="1100" i="1">
                            <a:solidFill>
                              <a:schemeClr val="tx1"/>
                            </a:solidFill>
                            <a:effectLst/>
                            <a:latin typeface="Cambria Math" panose="02040503050406030204" pitchFamily="18" charset="0"/>
                            <a:ea typeface="+mn-ea"/>
                            <a:cs typeface="+mn-cs"/>
                          </a:rPr>
                          <m:t>𝑅𝑇</m:t>
                        </m:r>
                      </m:den>
                    </m:f>
                    <m:d>
                      <m:dPr>
                        <m:begChr m:val="|"/>
                        <m:endChr m:val="|"/>
                        <m:ctrlPr>
                          <a:rPr lang="en-US" sz="1100" i="1">
                            <a:solidFill>
                              <a:schemeClr val="tx1"/>
                            </a:solidFill>
                            <a:effectLst/>
                            <a:latin typeface="Cambria Math" panose="02040503050406030204" pitchFamily="18" charset="0"/>
                            <a:ea typeface="+mn-ea"/>
                            <a:cs typeface="+mn-cs"/>
                          </a:rPr>
                        </m:ctrlPr>
                      </m:dPr>
                      <m:e>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𝐸</m:t>
                        </m:r>
                      </m:e>
                    </m:d>
                  </m:oMath>
                </m:oMathPara>
              </a14:m>
              <a:endParaRPr lang="en-US" sz="1100"/>
            </a:p>
          </xdr:txBody>
        </xdr:sp>
      </mc:Choice>
      <mc:Fallback>
        <xdr:sp macro="" textlink="">
          <xdr:nvSpPr>
            <xdr:cNvPr id="9" name="TextBox 8">
              <a:extLst>
                <a:ext uri="{FF2B5EF4-FFF2-40B4-BE49-F238E27FC236}">
                  <a16:creationId xmlns:a16="http://schemas.microsoft.com/office/drawing/2014/main" id="{A7477367-667D-8654-73CB-3FD7457E6F3D}"/>
                </a:ext>
              </a:extLst>
            </xdr:cNvPr>
            <xdr:cNvSpPr txBox="1"/>
          </xdr:nvSpPr>
          <xdr:spPr>
            <a:xfrm>
              <a:off x="3814762" y="3862387"/>
              <a:ext cx="879536" cy="31579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〖∆𝜀〗_𝑠=  𝑛𝐹/𝑅𝑇 |∆𝐸|</a:t>
              </a:r>
              <a:endParaRPr lang="en-US" sz="1100"/>
            </a:p>
          </xdr:txBody>
        </xdr:sp>
      </mc:Fallback>
    </mc:AlternateContent>
    <xdr:clientData/>
  </xdr:oneCellAnchor>
  <xdr:oneCellAnchor>
    <xdr:from>
      <xdr:col>8</xdr:col>
      <xdr:colOff>90487</xdr:colOff>
      <xdr:row>22</xdr:row>
      <xdr:rowOff>23812</xdr:rowOff>
    </xdr:from>
    <xdr:ext cx="1073691" cy="500137"/>
    <mc:AlternateContent xmlns:mc="http://schemas.openxmlformats.org/markup-compatibility/2006">
      <mc:Choice xmlns:a14="http://schemas.microsoft.com/office/drawing/2010/main" Requires="a14">
        <xdr:sp macro="" textlink="">
          <xdr:nvSpPr>
            <xdr:cNvPr id="10" name="TextBox 9">
              <a:extLst>
                <a:ext uri="{FF2B5EF4-FFF2-40B4-BE49-F238E27FC236}">
                  <a16:creationId xmlns:a16="http://schemas.microsoft.com/office/drawing/2014/main" id="{9CEE2B37-7B9A-AF2A-5E70-31AC226F4BAD}"/>
                </a:ext>
              </a:extLst>
            </xdr:cNvPr>
            <xdr:cNvSpPr txBox="1"/>
          </xdr:nvSpPr>
          <xdr:spPr>
            <a:xfrm>
              <a:off x="4967287" y="3757612"/>
              <a:ext cx="1073691" cy="50013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solidFill>
                          <a:schemeClr val="tx1"/>
                        </a:solidFill>
                        <a:effectLst/>
                        <a:latin typeface="Cambria Math" panose="02040503050406030204" pitchFamily="18" charset="0"/>
                        <a:ea typeface="+mn-ea"/>
                        <a:cs typeface="+mn-cs"/>
                      </a:rPr>
                      <m:t>𝜒</m:t>
                    </m:r>
                    <m:r>
                      <a:rPr lang="en-US" sz="1100" i="1">
                        <a:solidFill>
                          <a:schemeClr val="tx1"/>
                        </a:solidFill>
                        <a:effectLst/>
                        <a:latin typeface="Cambria Math" panose="02040503050406030204" pitchFamily="18" charset="0"/>
                        <a:ea typeface="+mn-ea"/>
                        <a:cs typeface="+mn-cs"/>
                      </a:rPr>
                      <m:t>= </m:t>
                    </m:r>
                    <m:f>
                      <m:fPr>
                        <m:ctrlPr>
                          <a:rPr lang="en-US" sz="1100" i="1">
                            <a:solidFill>
                              <a:schemeClr val="tx1"/>
                            </a:solidFill>
                            <a:effectLst/>
                            <a:latin typeface="Cambria Math" panose="02040503050406030204" pitchFamily="18" charset="0"/>
                            <a:ea typeface="+mn-ea"/>
                            <a:cs typeface="+mn-cs"/>
                          </a:rPr>
                        </m:ctrlPr>
                      </m:fPr>
                      <m:num>
                        <m:sSubSup>
                          <m:sSubSupPr>
                            <m:ctrlPr>
                              <a:rPr lang="en-US" sz="1100" i="1">
                                <a:solidFill>
                                  <a:schemeClr val="tx1"/>
                                </a:solidFill>
                                <a:effectLst/>
                                <a:latin typeface="Cambria Math" panose="02040503050406030204" pitchFamily="18" charset="0"/>
                                <a:ea typeface="+mn-ea"/>
                                <a:cs typeface="+mn-cs"/>
                              </a:rPr>
                            </m:ctrlPr>
                          </m:sSubSupPr>
                          <m:e>
                            <m:r>
                              <a:rPr lang="en-US" sz="1100" i="1">
                                <a:solidFill>
                                  <a:schemeClr val="tx1"/>
                                </a:solidFill>
                                <a:effectLst/>
                                <a:latin typeface="Cambria Math" panose="02040503050406030204" pitchFamily="18" charset="0"/>
                                <a:ea typeface="+mn-ea"/>
                                <a:cs typeface="+mn-cs"/>
                              </a:rPr>
                              <m:t>𝐶</m:t>
                            </m:r>
                          </m:e>
                          <m:sub>
                            <m:r>
                              <a:rPr lang="en-US" sz="1100" i="1">
                                <a:solidFill>
                                  <a:schemeClr val="tx1"/>
                                </a:solidFill>
                                <a:effectLst/>
                                <a:latin typeface="Cambria Math" panose="02040503050406030204" pitchFamily="18" charset="0"/>
                                <a:ea typeface="+mn-ea"/>
                                <a:cs typeface="+mn-cs"/>
                              </a:rPr>
                              <m:t>𝑂𝑥</m:t>
                            </m:r>
                          </m:sub>
                          <m:sup>
                            <m:r>
                              <a:rPr lang="en-US" sz="1100" i="1">
                                <a:solidFill>
                                  <a:schemeClr val="tx1"/>
                                </a:solidFill>
                                <a:effectLst/>
                                <a:latin typeface="Cambria Math" panose="02040503050406030204" pitchFamily="18" charset="0"/>
                                <a:ea typeface="+mn-ea"/>
                                <a:cs typeface="+mn-cs"/>
                              </a:rPr>
                              <m:t>∗</m:t>
                            </m:r>
                          </m:sup>
                        </m:sSubSup>
                      </m:num>
                      <m:den>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𝛤</m:t>
                            </m:r>
                          </m:e>
                          <m:sub>
                            <m:r>
                              <a:rPr lang="en-US" sz="1100" i="1">
                                <a:solidFill>
                                  <a:schemeClr val="tx1"/>
                                </a:solidFill>
                                <a:effectLst/>
                                <a:latin typeface="Cambria Math" panose="02040503050406030204" pitchFamily="18" charset="0"/>
                                <a:ea typeface="+mn-ea"/>
                                <a:cs typeface="+mn-cs"/>
                              </a:rPr>
                              <m:t>1</m:t>
                            </m:r>
                          </m:sub>
                        </m:sSub>
                      </m:den>
                    </m:f>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𝐷</m:t>
                                </m:r>
                              </m:e>
                              <m:sub>
                                <m:r>
                                  <a:rPr lang="en-US" sz="1100" i="1">
                                    <a:solidFill>
                                      <a:schemeClr val="tx1"/>
                                    </a:solidFill>
                                    <a:effectLst/>
                                    <a:latin typeface="Cambria Math" panose="02040503050406030204" pitchFamily="18" charset="0"/>
                                    <a:ea typeface="+mn-ea"/>
                                    <a:cs typeface="+mn-cs"/>
                                  </a:rPr>
                                  <m:t>𝑂𝑥</m:t>
                                </m:r>
                              </m:sub>
                            </m:sSub>
                            <m:r>
                              <a:rPr lang="en-US" sz="1100" i="1">
                                <a:solidFill>
                                  <a:schemeClr val="tx1"/>
                                </a:solidFill>
                                <a:effectLst/>
                                <a:latin typeface="Cambria Math" panose="02040503050406030204" pitchFamily="18" charset="0"/>
                                <a:ea typeface="+mn-ea"/>
                                <a:cs typeface="+mn-cs"/>
                              </a:rPr>
                              <m:t>𝑅𝑇</m:t>
                            </m:r>
                          </m:num>
                          <m:den>
                            <m:r>
                              <a:rPr lang="en-US" sz="1100" i="1">
                                <a:solidFill>
                                  <a:schemeClr val="tx1"/>
                                </a:solidFill>
                                <a:effectLst/>
                                <a:latin typeface="Cambria Math" panose="02040503050406030204" pitchFamily="18" charset="0"/>
                                <a:ea typeface="+mn-ea"/>
                                <a:cs typeface="+mn-cs"/>
                              </a:rPr>
                              <m:t>𝑛𝐹</m:t>
                            </m:r>
                            <m:r>
                              <a:rPr lang="en-US" sz="1100" i="1">
                                <a:solidFill>
                                  <a:schemeClr val="tx1"/>
                                </a:solidFill>
                                <a:effectLst/>
                                <a:latin typeface="Cambria Math" panose="02040503050406030204" pitchFamily="18" charset="0"/>
                                <a:ea typeface="+mn-ea"/>
                                <a:cs typeface="+mn-cs"/>
                              </a:rPr>
                              <m:t>𝜈</m:t>
                            </m:r>
                          </m:den>
                        </m:f>
                      </m:e>
                    </m:rad>
                  </m:oMath>
                </m:oMathPara>
              </a14:m>
              <a:endParaRPr lang="en-US" sz="1100"/>
            </a:p>
          </xdr:txBody>
        </xdr:sp>
      </mc:Choice>
      <mc:Fallback>
        <xdr:sp macro="" textlink="">
          <xdr:nvSpPr>
            <xdr:cNvPr id="10" name="TextBox 9">
              <a:extLst>
                <a:ext uri="{FF2B5EF4-FFF2-40B4-BE49-F238E27FC236}">
                  <a16:creationId xmlns:a16="http://schemas.microsoft.com/office/drawing/2014/main" id="{9CEE2B37-7B9A-AF2A-5E70-31AC226F4BAD}"/>
                </a:ext>
              </a:extLst>
            </xdr:cNvPr>
            <xdr:cNvSpPr txBox="1"/>
          </xdr:nvSpPr>
          <xdr:spPr>
            <a:xfrm>
              <a:off x="4967287" y="3757612"/>
              <a:ext cx="1073691" cy="50013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𝜒=  (𝐶_𝑂𝑥^∗)/𝛤_1  √((𝐷_𝑂𝑥 𝑅𝑇)/𝑛𝐹𝜈)</a:t>
              </a:r>
              <a:endParaRPr lang="en-US" sz="1100"/>
            </a:p>
          </xdr:txBody>
        </xdr:sp>
      </mc:Fallback>
    </mc:AlternateContent>
    <xdr:clientData/>
  </xdr:oneCellAnchor>
  <xdr:oneCellAnchor>
    <xdr:from>
      <xdr:col>1</xdr:col>
      <xdr:colOff>338137</xdr:colOff>
      <xdr:row>26</xdr:row>
      <xdr:rowOff>71437</xdr:rowOff>
    </xdr:from>
    <xdr:ext cx="6616747" cy="376706"/>
    <mc:AlternateContent xmlns:mc="http://schemas.openxmlformats.org/markup-compatibility/2006">
      <mc:Choice xmlns:a14="http://schemas.microsoft.com/office/drawing/2010/main" Requires="a14">
        <xdr:sp macro="" textlink="">
          <xdr:nvSpPr>
            <xdr:cNvPr id="19" name="TextBox 18">
              <a:extLst>
                <a:ext uri="{FF2B5EF4-FFF2-40B4-BE49-F238E27FC236}">
                  <a16:creationId xmlns:a16="http://schemas.microsoft.com/office/drawing/2014/main" id="{50CEA627-48DF-75F5-555B-D9BE6C4B7EBC}"/>
                </a:ext>
              </a:extLst>
            </xdr:cNvPr>
            <xdr:cNvSpPr txBox="1"/>
          </xdr:nvSpPr>
          <xdr:spPr>
            <a:xfrm>
              <a:off x="947737" y="4605337"/>
              <a:ext cx="6616747" cy="3767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𝜂</m:t>
                        </m:r>
                      </m:e>
                      <m:sub>
                        <m:r>
                          <a:rPr lang="en-US" sz="1100" i="1">
                            <a:solidFill>
                              <a:schemeClr val="tx1"/>
                            </a:solidFill>
                            <a:effectLst/>
                            <a:latin typeface="+mn-lt"/>
                            <a:ea typeface="+mn-ea"/>
                            <a:cs typeface="+mn-cs"/>
                          </a:rPr>
                          <m:t>𝑝</m:t>
                        </m:r>
                      </m:sub>
                    </m:sSub>
                    <m:r>
                      <a:rPr lang="en-US" sz="1100" i="1">
                        <a:solidFill>
                          <a:schemeClr val="tx1"/>
                        </a:solidFill>
                        <a:effectLst/>
                        <a:latin typeface="+mn-lt"/>
                        <a:ea typeface="+mn-ea"/>
                        <a:cs typeface="+mn-cs"/>
                      </a:rPr>
                      <m:t>= </m:t>
                    </m:r>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𝑅𝑇</m:t>
                        </m:r>
                      </m:num>
                      <m:den>
                        <m:r>
                          <a:rPr lang="en-US" sz="1100" b="0" i="1">
                            <a:solidFill>
                              <a:schemeClr val="tx1"/>
                            </a:solidFill>
                            <a:effectLst/>
                            <a:latin typeface="Cambria Math" panose="02040503050406030204" pitchFamily="18" charset="0"/>
                            <a:ea typeface="+mn-ea"/>
                            <a:cs typeface="+mn-cs"/>
                          </a:rPr>
                          <m:t>𝑛𝐹</m:t>
                        </m:r>
                      </m:den>
                    </m:f>
                    <m:d>
                      <m:dPr>
                        <m:begChr m:val="["/>
                        <m:endChr m:val="]"/>
                        <m:ctrlPr>
                          <a:rPr lang="en-US" sz="1100" i="1">
                            <a:solidFill>
                              <a:schemeClr val="tx1"/>
                            </a:solidFill>
                            <a:effectLst/>
                            <a:latin typeface="Cambria Math" panose="02040503050406030204" pitchFamily="18" charset="0"/>
                            <a:ea typeface="+mn-ea"/>
                            <a:cs typeface="+mn-cs"/>
                          </a:rPr>
                        </m:ctrlPr>
                      </m:dPr>
                      <m:e>
                        <m:r>
                          <a:rPr lang="en-US" sz="1100" i="1">
                            <a:solidFill>
                              <a:schemeClr val="tx1"/>
                            </a:solidFill>
                            <a:effectLst/>
                            <a:latin typeface="+mn-lt"/>
                            <a:ea typeface="+mn-ea"/>
                            <a:cs typeface="+mn-cs"/>
                          </a:rPr>
                          <m:t>−0.854−0.525</m:t>
                        </m:r>
                        <m:r>
                          <a:rPr lang="en-US" sz="1100" i="1">
                            <a:solidFill>
                              <a:schemeClr val="tx1"/>
                            </a:solidFill>
                            <a:effectLst/>
                            <a:latin typeface="+mn-lt"/>
                            <a:ea typeface="+mn-ea"/>
                            <a:cs typeface="+mn-cs"/>
                          </a:rPr>
                          <m:t>𝜌</m:t>
                        </m:r>
                        <m:r>
                          <a:rPr lang="en-US" sz="1100" i="1">
                            <a:solidFill>
                              <a:schemeClr val="tx1"/>
                            </a:solidFill>
                            <a:effectLst/>
                            <a:latin typeface="+mn-lt"/>
                            <a:ea typeface="+mn-ea"/>
                            <a:cs typeface="+mn-cs"/>
                          </a:rPr>
                          <m:t>−0.571</m:t>
                        </m:r>
                        <m:d>
                          <m:dPr>
                            <m:ctrlPr>
                              <a:rPr lang="en-US" sz="1100" i="1">
                                <a:solidFill>
                                  <a:schemeClr val="tx1"/>
                                </a:solidFill>
                                <a:effectLst/>
                                <a:latin typeface="+mn-lt"/>
                                <a:ea typeface="+mn-ea"/>
                                <a:cs typeface="+mn-cs"/>
                              </a:rPr>
                            </m:ctrlPr>
                          </m:dPr>
                          <m:e>
                            <m:r>
                              <a:rPr lang="en-US" sz="1100" i="1">
                                <a:solidFill>
                                  <a:schemeClr val="tx1"/>
                                </a:solidFill>
                                <a:effectLst/>
                                <a:latin typeface="+mn-lt"/>
                                <a:ea typeface="+mn-ea"/>
                                <a:cs typeface="+mn-cs"/>
                              </a:rPr>
                              <m:t>1−</m:t>
                            </m:r>
                            <m:sSup>
                              <m:sSupPr>
                                <m:ctrlPr>
                                  <a:rPr lang="en-US" sz="1100" i="1">
                                    <a:solidFill>
                                      <a:schemeClr val="tx1"/>
                                    </a:solidFill>
                                    <a:effectLst/>
                                    <a:latin typeface="+mn-lt"/>
                                    <a:ea typeface="+mn-ea"/>
                                    <a:cs typeface="+mn-cs"/>
                                  </a:rPr>
                                </m:ctrlPr>
                              </m:sSupPr>
                              <m:e>
                                <m:r>
                                  <a:rPr lang="en-US" sz="1100" i="1">
                                    <a:solidFill>
                                      <a:schemeClr val="tx1"/>
                                    </a:solidFill>
                                    <a:effectLst/>
                                    <a:latin typeface="+mn-lt"/>
                                    <a:ea typeface="+mn-ea"/>
                                    <a:cs typeface="+mn-cs"/>
                                  </a:rPr>
                                  <m:t>𝑒</m:t>
                                </m:r>
                              </m:e>
                              <m:sup>
                                <m:sSup>
                                  <m:sSupPr>
                                    <m:ctrlPr>
                                      <a:rPr lang="en-US" sz="1100" i="1">
                                        <a:solidFill>
                                          <a:schemeClr val="tx1"/>
                                        </a:solidFill>
                                        <a:effectLst/>
                                        <a:latin typeface="+mn-lt"/>
                                        <a:ea typeface="+mn-ea"/>
                                        <a:cs typeface="+mn-cs"/>
                                      </a:rPr>
                                    </m:ctrlPr>
                                  </m:sSupPr>
                                  <m:e>
                                    <m:r>
                                      <a:rPr lang="en-US" sz="1100" i="1">
                                        <a:solidFill>
                                          <a:schemeClr val="tx1"/>
                                        </a:solidFill>
                                        <a:effectLst/>
                                        <a:latin typeface="+mn-lt"/>
                                        <a:ea typeface="+mn-ea"/>
                                        <a:cs typeface="+mn-cs"/>
                                      </a:rPr>
                                      <m:t>−</m:t>
                                    </m:r>
                                    <m:r>
                                      <a:rPr lang="en-US" sz="1100" i="1">
                                        <a:solidFill>
                                          <a:schemeClr val="tx1"/>
                                        </a:solidFill>
                                        <a:effectLst/>
                                        <a:latin typeface="+mn-lt"/>
                                        <a:ea typeface="+mn-ea"/>
                                        <a:cs typeface="+mn-cs"/>
                                      </a:rPr>
                                      <m:t>𝜌</m:t>
                                    </m:r>
                                  </m:e>
                                  <m:sup>
                                    <m:r>
                                      <a:rPr lang="en-US" sz="1100" i="1">
                                        <a:solidFill>
                                          <a:schemeClr val="tx1"/>
                                        </a:solidFill>
                                        <a:effectLst/>
                                        <a:latin typeface="+mn-lt"/>
                                        <a:ea typeface="+mn-ea"/>
                                        <a:cs typeface="+mn-cs"/>
                                      </a:rPr>
                                      <m:t>1.177</m:t>
                                    </m:r>
                                  </m:sup>
                                </m:sSup>
                              </m:sup>
                            </m:sSup>
                          </m:e>
                        </m:d>
                        <m:r>
                          <a:rPr lang="en-US" sz="1100" i="1">
                            <a:solidFill>
                              <a:schemeClr val="tx1"/>
                            </a:solidFill>
                            <a:effectLst/>
                            <a:latin typeface="+mn-lt"/>
                            <a:ea typeface="+mn-ea"/>
                            <a:cs typeface="+mn-cs"/>
                          </a:rPr>
                          <m:t>+</m:t>
                        </m:r>
                        <m:sSup>
                          <m:sSupPr>
                            <m:ctrlPr>
                              <a:rPr lang="en-US" sz="1100" i="1">
                                <a:solidFill>
                                  <a:schemeClr val="tx1"/>
                                </a:solidFill>
                                <a:effectLst/>
                                <a:latin typeface="+mn-lt"/>
                                <a:ea typeface="+mn-ea"/>
                                <a:cs typeface="+mn-cs"/>
                              </a:rPr>
                            </m:ctrlPr>
                          </m:sSupPr>
                          <m:e>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m:t>
                                </m:r>
                                <m:r>
                                  <a:rPr lang="en-US" sz="1100" i="1">
                                    <a:solidFill>
                                      <a:schemeClr val="tx1"/>
                                    </a:solidFill>
                                    <a:effectLst/>
                                    <a:latin typeface="+mn-lt"/>
                                    <a:ea typeface="+mn-ea"/>
                                    <a:cs typeface="+mn-cs"/>
                                  </a:rPr>
                                  <m:t>𝜀</m:t>
                                </m:r>
                              </m:e>
                              <m:sub>
                                <m:r>
                                  <a:rPr lang="en-US" sz="1100" i="1">
                                    <a:solidFill>
                                      <a:schemeClr val="tx1"/>
                                    </a:solidFill>
                                    <a:effectLst/>
                                    <a:latin typeface="+mn-lt"/>
                                    <a:ea typeface="+mn-ea"/>
                                    <a:cs typeface="+mn-cs"/>
                                  </a:rPr>
                                  <m:t>𝑠</m:t>
                                </m:r>
                              </m:sub>
                            </m:sSub>
                          </m:e>
                          <m:sup>
                            <m:r>
                              <a:rPr lang="en-US" sz="1100" i="1">
                                <a:solidFill>
                                  <a:schemeClr val="tx1"/>
                                </a:solidFill>
                                <a:effectLst/>
                                <a:latin typeface="+mn-lt"/>
                                <a:ea typeface="+mn-ea"/>
                                <a:cs typeface="+mn-cs"/>
                              </a:rPr>
                              <m:t>0.467</m:t>
                            </m:r>
                          </m:sup>
                        </m:sSup>
                        <m:d>
                          <m:dPr>
                            <m:ctrlPr>
                              <a:rPr lang="en-US" sz="1100" i="1">
                                <a:solidFill>
                                  <a:schemeClr val="tx1"/>
                                </a:solidFill>
                                <a:effectLst/>
                                <a:latin typeface="+mn-lt"/>
                                <a:ea typeface="+mn-ea"/>
                                <a:cs typeface="+mn-cs"/>
                              </a:rPr>
                            </m:ctrlPr>
                          </m:dPr>
                          <m:e>
                            <m:r>
                              <a:rPr lang="en-US" sz="1100" i="1">
                                <a:solidFill>
                                  <a:schemeClr val="tx1"/>
                                </a:solidFill>
                                <a:effectLst/>
                                <a:latin typeface="+mn-lt"/>
                                <a:ea typeface="+mn-ea"/>
                                <a:cs typeface="+mn-cs"/>
                              </a:rPr>
                              <m:t>0.134−</m:t>
                            </m:r>
                            <m:sSup>
                              <m:sSupPr>
                                <m:ctrlPr>
                                  <a:rPr lang="en-US" sz="1100" i="1">
                                    <a:solidFill>
                                      <a:schemeClr val="tx1"/>
                                    </a:solidFill>
                                    <a:effectLst/>
                                    <a:latin typeface="+mn-lt"/>
                                    <a:ea typeface="+mn-ea"/>
                                    <a:cs typeface="+mn-cs"/>
                                  </a:rPr>
                                </m:ctrlPr>
                              </m:sSupPr>
                              <m:e>
                                <m:r>
                                  <a:rPr lang="en-US" sz="1100" i="1">
                                    <a:solidFill>
                                      <a:schemeClr val="tx1"/>
                                    </a:solidFill>
                                    <a:effectLst/>
                                    <a:latin typeface="+mn-lt"/>
                                    <a:ea typeface="+mn-ea"/>
                                    <a:cs typeface="+mn-cs"/>
                                  </a:rPr>
                                  <m:t>𝑒</m:t>
                                </m:r>
                              </m:e>
                              <m:sup>
                                <m:r>
                                  <a:rPr lang="en-US" sz="1100" i="1">
                                    <a:solidFill>
                                      <a:schemeClr val="tx1"/>
                                    </a:solidFill>
                                    <a:effectLst/>
                                    <a:latin typeface="+mn-lt"/>
                                    <a:ea typeface="+mn-ea"/>
                                    <a:cs typeface="+mn-cs"/>
                                  </a:rPr>
                                  <m:t>−</m:t>
                                </m:r>
                                <m:d>
                                  <m:dPr>
                                    <m:ctrlPr>
                                      <a:rPr lang="en-US" sz="1100" i="1">
                                        <a:solidFill>
                                          <a:schemeClr val="tx1"/>
                                        </a:solidFill>
                                        <a:effectLst/>
                                        <a:latin typeface="+mn-lt"/>
                                        <a:ea typeface="+mn-ea"/>
                                        <a:cs typeface="+mn-cs"/>
                                      </a:rPr>
                                    </m:ctrlPr>
                                  </m:dPr>
                                  <m:e>
                                    <m:r>
                                      <a:rPr lang="en-US" sz="1100" i="1">
                                        <a:solidFill>
                                          <a:schemeClr val="tx1"/>
                                        </a:solidFill>
                                        <a:effectLst/>
                                        <a:latin typeface="+mn-lt"/>
                                        <a:ea typeface="+mn-ea"/>
                                        <a:cs typeface="+mn-cs"/>
                                      </a:rPr>
                                      <m:t>0.722+</m:t>
                                    </m:r>
                                    <m:f>
                                      <m:fPr>
                                        <m:type m:val="lin"/>
                                        <m:ctrlPr>
                                          <a:rPr lang="en-US" sz="1100" i="1">
                                            <a:solidFill>
                                              <a:schemeClr val="tx1"/>
                                            </a:solidFill>
                                            <a:effectLst/>
                                            <a:latin typeface="+mn-lt"/>
                                            <a:ea typeface="+mn-ea"/>
                                            <a:cs typeface="+mn-cs"/>
                                          </a:rPr>
                                        </m:ctrlPr>
                                      </m:fPr>
                                      <m:num>
                                        <m:r>
                                          <a:rPr lang="en-US" sz="1100" i="1">
                                            <a:solidFill>
                                              <a:schemeClr val="tx1"/>
                                            </a:solidFill>
                                            <a:effectLst/>
                                            <a:latin typeface="+mn-lt"/>
                                            <a:ea typeface="+mn-ea"/>
                                            <a:cs typeface="+mn-cs"/>
                                          </a:rPr>
                                          <m:t>0.515</m:t>
                                        </m:r>
                                      </m:num>
                                      <m:den>
                                        <m:sSup>
                                          <m:sSupPr>
                                            <m:ctrlPr>
                                              <a:rPr lang="en-US" sz="1100" i="1">
                                                <a:solidFill>
                                                  <a:schemeClr val="tx1"/>
                                                </a:solidFill>
                                                <a:effectLst/>
                                                <a:latin typeface="+mn-lt"/>
                                                <a:ea typeface="+mn-ea"/>
                                                <a:cs typeface="+mn-cs"/>
                                              </a:rPr>
                                            </m:ctrlPr>
                                          </m:sSupPr>
                                          <m:e>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m:t>
                                                </m:r>
                                                <m:r>
                                                  <a:rPr lang="en-US" sz="1100" i="1">
                                                    <a:solidFill>
                                                      <a:schemeClr val="tx1"/>
                                                    </a:solidFill>
                                                    <a:effectLst/>
                                                    <a:latin typeface="+mn-lt"/>
                                                    <a:ea typeface="+mn-ea"/>
                                                    <a:cs typeface="+mn-cs"/>
                                                  </a:rPr>
                                                  <m:t>𝜀</m:t>
                                                </m:r>
                                              </m:e>
                                              <m:sub>
                                                <m:r>
                                                  <a:rPr lang="en-US" sz="1100" i="1">
                                                    <a:solidFill>
                                                      <a:schemeClr val="tx1"/>
                                                    </a:solidFill>
                                                    <a:effectLst/>
                                                    <a:latin typeface="+mn-lt"/>
                                                    <a:ea typeface="+mn-ea"/>
                                                    <a:cs typeface="+mn-cs"/>
                                                  </a:rPr>
                                                  <m:t>𝑠</m:t>
                                                </m:r>
                                              </m:sub>
                                            </m:sSub>
                                          </m:e>
                                          <m:sup>
                                            <m:r>
                                              <a:rPr lang="en-US" sz="1100" i="1">
                                                <a:solidFill>
                                                  <a:schemeClr val="tx1"/>
                                                </a:solidFill>
                                                <a:effectLst/>
                                                <a:latin typeface="+mn-lt"/>
                                                <a:ea typeface="+mn-ea"/>
                                                <a:cs typeface="+mn-cs"/>
                                              </a:rPr>
                                              <m:t>0.5</m:t>
                                            </m:r>
                                          </m:sup>
                                        </m:sSup>
                                      </m:den>
                                    </m:f>
                                  </m:e>
                                </m:d>
                                <m:r>
                                  <a:rPr lang="en-US" sz="1100" i="1">
                                    <a:solidFill>
                                      <a:schemeClr val="tx1"/>
                                    </a:solidFill>
                                    <a:effectLst/>
                                    <a:latin typeface="+mn-lt"/>
                                    <a:ea typeface="+mn-ea"/>
                                    <a:cs typeface="+mn-cs"/>
                                  </a:rPr>
                                  <m:t>𝜌</m:t>
                                </m:r>
                              </m:sup>
                            </m:sSup>
                          </m:e>
                        </m:d>
                        <m:r>
                          <a:rPr lang="en-US" sz="1100" i="1">
                            <a:solidFill>
                              <a:schemeClr val="tx1"/>
                            </a:solidFill>
                            <a:effectLst/>
                            <a:latin typeface="+mn-lt"/>
                            <a:ea typeface="+mn-ea"/>
                            <a:cs typeface="+mn-cs"/>
                          </a:rPr>
                          <m:t>−</m:t>
                        </m:r>
                        <m:f>
                          <m:fPr>
                            <m:ctrlPr>
                              <a:rPr lang="en-US" sz="1100" i="1">
                                <a:solidFill>
                                  <a:schemeClr val="tx1"/>
                                </a:solidFill>
                                <a:effectLst/>
                                <a:latin typeface="+mn-lt"/>
                                <a:ea typeface="+mn-ea"/>
                                <a:cs typeface="+mn-cs"/>
                              </a:rPr>
                            </m:ctrlPr>
                          </m:fPr>
                          <m:num>
                            <m:r>
                              <a:rPr lang="en-US" sz="1100" i="1">
                                <a:solidFill>
                                  <a:schemeClr val="tx1"/>
                                </a:solidFill>
                                <a:effectLst/>
                                <a:latin typeface="+mn-lt"/>
                                <a:ea typeface="+mn-ea"/>
                                <a:cs typeface="+mn-cs"/>
                              </a:rPr>
                              <m:t>0.34</m:t>
                            </m:r>
                          </m:num>
                          <m:den>
                            <m:r>
                              <a:rPr lang="en-US" sz="1100" i="1">
                                <a:solidFill>
                                  <a:schemeClr val="tx1"/>
                                </a:solidFill>
                                <a:effectLst/>
                                <a:latin typeface="+mn-lt"/>
                                <a:ea typeface="+mn-ea"/>
                                <a:cs typeface="+mn-cs"/>
                              </a:rPr>
                              <m:t>𝜒</m:t>
                            </m:r>
                            <m:d>
                              <m:dPr>
                                <m:ctrlPr>
                                  <a:rPr lang="en-US" sz="1100" i="1">
                                    <a:solidFill>
                                      <a:schemeClr val="tx1"/>
                                    </a:solidFill>
                                    <a:effectLst/>
                                    <a:latin typeface="+mn-lt"/>
                                    <a:ea typeface="+mn-ea"/>
                                    <a:cs typeface="+mn-cs"/>
                                  </a:rPr>
                                </m:ctrlPr>
                              </m:dPr>
                              <m:e>
                                <m:r>
                                  <a:rPr lang="en-US" sz="1100" i="1">
                                    <a:solidFill>
                                      <a:schemeClr val="tx1"/>
                                    </a:solidFill>
                                    <a:effectLst/>
                                    <a:latin typeface="+mn-lt"/>
                                    <a:ea typeface="+mn-ea"/>
                                    <a:cs typeface="+mn-cs"/>
                                  </a:rPr>
                                  <m:t>1+0.65</m:t>
                                </m:r>
                                <m:sSup>
                                  <m:sSupPr>
                                    <m:ctrlPr>
                                      <a:rPr lang="en-US" sz="1100" i="1">
                                        <a:solidFill>
                                          <a:schemeClr val="tx1"/>
                                        </a:solidFill>
                                        <a:effectLst/>
                                        <a:latin typeface="+mn-lt"/>
                                        <a:ea typeface="+mn-ea"/>
                                        <a:cs typeface="+mn-cs"/>
                                      </a:rPr>
                                    </m:ctrlPr>
                                  </m:sSupPr>
                                  <m:e>
                                    <m:r>
                                      <a:rPr lang="en-US" sz="1100" i="1">
                                        <a:solidFill>
                                          <a:schemeClr val="tx1"/>
                                        </a:solidFill>
                                        <a:effectLst/>
                                        <a:latin typeface="+mn-lt"/>
                                        <a:ea typeface="+mn-ea"/>
                                        <a:cs typeface="+mn-cs"/>
                                      </a:rPr>
                                      <m:t>𝜌</m:t>
                                    </m:r>
                                  </m:e>
                                  <m:sup>
                                    <m:r>
                                      <a:rPr lang="en-US" sz="1100" i="1">
                                        <a:solidFill>
                                          <a:schemeClr val="tx1"/>
                                        </a:solidFill>
                                        <a:effectLst/>
                                        <a:latin typeface="+mn-lt"/>
                                        <a:ea typeface="+mn-ea"/>
                                        <a:cs typeface="+mn-cs"/>
                                      </a:rPr>
                                      <m:t>2.7</m:t>
                                    </m:r>
                                  </m:sup>
                                </m:sSup>
                              </m:e>
                            </m:d>
                          </m:den>
                        </m:f>
                      </m:e>
                    </m:d>
                  </m:oMath>
                </m:oMathPara>
              </a14:m>
              <a:endParaRPr lang="en-US" sz="1100"/>
            </a:p>
          </xdr:txBody>
        </xdr:sp>
      </mc:Choice>
      <mc:Fallback>
        <xdr:sp macro="" textlink="">
          <xdr:nvSpPr>
            <xdr:cNvPr id="19" name="TextBox 18">
              <a:extLst>
                <a:ext uri="{FF2B5EF4-FFF2-40B4-BE49-F238E27FC236}">
                  <a16:creationId xmlns:a16="http://schemas.microsoft.com/office/drawing/2014/main" id="{50CEA627-48DF-75F5-555B-D9BE6C4B7EBC}"/>
                </a:ext>
              </a:extLst>
            </xdr:cNvPr>
            <xdr:cNvSpPr txBox="1"/>
          </xdr:nvSpPr>
          <xdr:spPr>
            <a:xfrm>
              <a:off x="947737" y="4605337"/>
              <a:ext cx="6616747" cy="3767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𝜂_𝑝= </a:t>
              </a:r>
              <a:r>
                <a:rPr lang="en-US" sz="1100" b="0" i="0">
                  <a:solidFill>
                    <a:schemeClr val="tx1"/>
                  </a:solidFill>
                  <a:effectLst/>
                  <a:latin typeface="Cambria Math" panose="02040503050406030204" pitchFamily="18" charset="0"/>
                  <a:ea typeface="+mn-ea"/>
                  <a:cs typeface="+mn-cs"/>
                </a:rPr>
                <a:t> 𝑅𝑇/𝑛𝐹 </a:t>
              </a:r>
              <a:r>
                <a:rPr lang="en-US"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−0.854−0.525𝜌−0.571(1−𝑒^(〖−𝜌〗^1.177 ) )+〖〖∆𝜀〗_𝑠〗^0.467 (0.134−𝑒^(−(0.722+0.515∕〖〖∆𝜀〗_𝑠〗^0.5 )𝜌) )−0.34/𝜒(1+0.65𝜌^2.7 ) </a:t>
              </a:r>
              <a:r>
                <a:rPr lang="en-US" sz="1100" i="0">
                  <a:solidFill>
                    <a:schemeClr val="tx1"/>
                  </a:solidFill>
                  <a:effectLst/>
                  <a:latin typeface="Cambria Math" panose="02040503050406030204" pitchFamily="18" charset="0"/>
                  <a:ea typeface="+mn-ea"/>
                  <a:cs typeface="+mn-cs"/>
                </a:rPr>
                <a:t>]</a:t>
              </a:r>
              <a:endParaRPr lang="en-US" sz="1100"/>
            </a:p>
          </xdr:txBody>
        </xdr:sp>
      </mc:Fallback>
    </mc:AlternateContent>
    <xdr:clientData/>
  </xdr:oneCellAnchor>
  <xdr:oneCellAnchor>
    <xdr:from>
      <xdr:col>10</xdr:col>
      <xdr:colOff>261937</xdr:colOff>
      <xdr:row>22</xdr:row>
      <xdr:rowOff>33337</xdr:rowOff>
    </xdr:from>
    <xdr:ext cx="1517082" cy="500137"/>
    <mc:AlternateContent xmlns:mc="http://schemas.openxmlformats.org/markup-compatibility/2006">
      <mc:Choice xmlns:a14="http://schemas.microsoft.com/office/drawing/2010/main" Requires="a14">
        <xdr:sp macro="" textlink="">
          <xdr:nvSpPr>
            <xdr:cNvPr id="20" name="TextBox 19">
              <a:extLst>
                <a:ext uri="{FF2B5EF4-FFF2-40B4-BE49-F238E27FC236}">
                  <a16:creationId xmlns:a16="http://schemas.microsoft.com/office/drawing/2014/main" id="{37970215-3124-B1C0-6381-E49B0A9B14F0}"/>
                </a:ext>
              </a:extLst>
            </xdr:cNvPr>
            <xdr:cNvSpPr txBox="1"/>
          </xdr:nvSpPr>
          <xdr:spPr>
            <a:xfrm>
              <a:off x="6357937" y="3767137"/>
              <a:ext cx="151708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US" sz="1100" i="1">
                        <a:solidFill>
                          <a:schemeClr val="tx1"/>
                        </a:solidFill>
                        <a:effectLst/>
                        <a:latin typeface="+mn-lt"/>
                        <a:ea typeface="+mn-ea"/>
                        <a:cs typeface="+mn-cs"/>
                      </a:rPr>
                      <m:t>𝜌</m:t>
                    </m:r>
                    <m:r>
                      <a:rPr lang="en-US" sz="1100" i="1">
                        <a:solidFill>
                          <a:schemeClr val="tx1"/>
                        </a:solidFill>
                        <a:effectLst/>
                        <a:latin typeface="+mn-lt"/>
                        <a:ea typeface="+mn-ea"/>
                        <a:cs typeface="+mn-cs"/>
                      </a:rPr>
                      <m:t>= </m:t>
                    </m:r>
                    <m:rad>
                      <m:radPr>
                        <m:degHide m:val="on"/>
                        <m:ctrlPr>
                          <a:rPr lang="en-US" sz="1100" i="1">
                            <a:solidFill>
                              <a:schemeClr val="tx1"/>
                            </a:solidFill>
                            <a:effectLst/>
                            <a:latin typeface="+mn-lt"/>
                            <a:ea typeface="+mn-ea"/>
                            <a:cs typeface="+mn-cs"/>
                          </a:rPr>
                        </m:ctrlPr>
                      </m:radPr>
                      <m:deg/>
                      <m:e>
                        <m:f>
                          <m:fPr>
                            <m:ctrlPr>
                              <a:rPr lang="en-US" sz="1100" i="1">
                                <a:solidFill>
                                  <a:schemeClr val="tx1"/>
                                </a:solidFill>
                                <a:effectLst/>
                                <a:latin typeface="+mn-lt"/>
                                <a:ea typeface="+mn-ea"/>
                                <a:cs typeface="+mn-cs"/>
                              </a:rPr>
                            </m:ctrlPr>
                          </m:fPr>
                          <m:num>
                            <m:sSup>
                              <m:sSupPr>
                                <m:ctrlPr>
                                  <a:rPr lang="en-US" sz="1100" i="1">
                                    <a:solidFill>
                                      <a:schemeClr val="tx1"/>
                                    </a:solidFill>
                                    <a:effectLst/>
                                    <a:latin typeface="+mn-lt"/>
                                    <a:ea typeface="+mn-ea"/>
                                    <a:cs typeface="+mn-cs"/>
                                  </a:rPr>
                                </m:ctrlPr>
                              </m:sSupPr>
                              <m:e>
                                <m:r>
                                  <a:rPr lang="en-US" sz="1100" i="1">
                                    <a:solidFill>
                                      <a:schemeClr val="tx1"/>
                                    </a:solidFill>
                                    <a:effectLst/>
                                    <a:latin typeface="+mn-lt"/>
                                    <a:ea typeface="+mn-ea"/>
                                    <a:cs typeface="+mn-cs"/>
                                  </a:rPr>
                                  <m:t>𝑛</m:t>
                                </m:r>
                              </m:e>
                              <m:sup>
                                <m:r>
                                  <a:rPr lang="en-US" sz="1100" i="1">
                                    <a:solidFill>
                                      <a:schemeClr val="tx1"/>
                                    </a:solidFill>
                                    <a:effectLst/>
                                    <a:latin typeface="+mn-lt"/>
                                    <a:ea typeface="+mn-ea"/>
                                    <a:cs typeface="+mn-cs"/>
                                  </a:rPr>
                                  <m:t>5</m:t>
                                </m:r>
                              </m:sup>
                            </m:sSup>
                            <m:sSup>
                              <m:sSupPr>
                                <m:ctrlPr>
                                  <a:rPr lang="en-US" sz="1100" i="1">
                                    <a:solidFill>
                                      <a:schemeClr val="tx1"/>
                                    </a:solidFill>
                                    <a:effectLst/>
                                    <a:latin typeface="+mn-lt"/>
                                    <a:ea typeface="+mn-ea"/>
                                    <a:cs typeface="+mn-cs"/>
                                  </a:rPr>
                                </m:ctrlPr>
                              </m:sSupPr>
                              <m:e>
                                <m:r>
                                  <a:rPr lang="en-US" sz="1100" i="1">
                                    <a:solidFill>
                                      <a:schemeClr val="tx1"/>
                                    </a:solidFill>
                                    <a:effectLst/>
                                    <a:latin typeface="+mn-lt"/>
                                    <a:ea typeface="+mn-ea"/>
                                    <a:cs typeface="+mn-cs"/>
                                  </a:rPr>
                                  <m:t>𝐹</m:t>
                                </m:r>
                              </m:e>
                              <m:sup>
                                <m:r>
                                  <a:rPr lang="en-US" sz="1100" i="1">
                                    <a:solidFill>
                                      <a:schemeClr val="tx1"/>
                                    </a:solidFill>
                                    <a:effectLst/>
                                    <a:latin typeface="+mn-lt"/>
                                    <a:ea typeface="+mn-ea"/>
                                    <a:cs typeface="+mn-cs"/>
                                  </a:rPr>
                                  <m:t>5</m:t>
                                </m:r>
                              </m:sup>
                            </m:sSup>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𝐷</m:t>
                                </m:r>
                              </m:e>
                              <m:sub>
                                <m:r>
                                  <a:rPr lang="en-US" sz="1100" i="1">
                                    <a:solidFill>
                                      <a:schemeClr val="tx1"/>
                                    </a:solidFill>
                                    <a:effectLst/>
                                    <a:latin typeface="+mn-lt"/>
                                    <a:ea typeface="+mn-ea"/>
                                    <a:cs typeface="+mn-cs"/>
                                  </a:rPr>
                                  <m:t>𝑂𝑥</m:t>
                                </m:r>
                              </m:sub>
                            </m:sSub>
                            <m:r>
                              <a:rPr lang="en-US" sz="1100" i="1">
                                <a:solidFill>
                                  <a:schemeClr val="tx1"/>
                                </a:solidFill>
                                <a:effectLst/>
                                <a:latin typeface="+mn-lt"/>
                                <a:ea typeface="+mn-ea"/>
                                <a:cs typeface="+mn-cs"/>
                              </a:rPr>
                              <m:t>𝜈</m:t>
                            </m:r>
                          </m:num>
                          <m:den>
                            <m:sSup>
                              <m:sSupPr>
                                <m:ctrlPr>
                                  <a:rPr lang="en-US" sz="1100" i="1">
                                    <a:solidFill>
                                      <a:schemeClr val="tx1"/>
                                    </a:solidFill>
                                    <a:effectLst/>
                                    <a:latin typeface="+mn-lt"/>
                                    <a:ea typeface="+mn-ea"/>
                                    <a:cs typeface="+mn-cs"/>
                                  </a:rPr>
                                </m:ctrlPr>
                              </m:sSupPr>
                              <m:e>
                                <m:r>
                                  <a:rPr lang="en-US" sz="1100" i="1">
                                    <a:solidFill>
                                      <a:schemeClr val="tx1"/>
                                    </a:solidFill>
                                    <a:effectLst/>
                                    <a:latin typeface="+mn-lt"/>
                                    <a:ea typeface="+mn-ea"/>
                                    <a:cs typeface="+mn-cs"/>
                                  </a:rPr>
                                  <m:t>𝑅</m:t>
                                </m:r>
                              </m:e>
                              <m:sup>
                                <m:r>
                                  <a:rPr lang="en-US" sz="1100" i="1">
                                    <a:solidFill>
                                      <a:schemeClr val="tx1"/>
                                    </a:solidFill>
                                    <a:effectLst/>
                                    <a:latin typeface="+mn-lt"/>
                                    <a:ea typeface="+mn-ea"/>
                                    <a:cs typeface="+mn-cs"/>
                                  </a:rPr>
                                  <m:t>3</m:t>
                                </m:r>
                              </m:sup>
                            </m:sSup>
                            <m:sSup>
                              <m:sSupPr>
                                <m:ctrlPr>
                                  <a:rPr lang="en-US" sz="1100" i="1">
                                    <a:solidFill>
                                      <a:schemeClr val="tx1"/>
                                    </a:solidFill>
                                    <a:effectLst/>
                                    <a:latin typeface="+mn-lt"/>
                                    <a:ea typeface="+mn-ea"/>
                                    <a:cs typeface="+mn-cs"/>
                                  </a:rPr>
                                </m:ctrlPr>
                              </m:sSupPr>
                              <m:e>
                                <m:r>
                                  <a:rPr lang="en-US" sz="1100" i="1">
                                    <a:solidFill>
                                      <a:schemeClr val="tx1"/>
                                    </a:solidFill>
                                    <a:effectLst/>
                                    <a:latin typeface="+mn-lt"/>
                                    <a:ea typeface="+mn-ea"/>
                                    <a:cs typeface="+mn-cs"/>
                                  </a:rPr>
                                  <m:t>𝑇</m:t>
                                </m:r>
                              </m:e>
                              <m:sup>
                                <m:r>
                                  <a:rPr lang="en-US" sz="1100" i="1">
                                    <a:solidFill>
                                      <a:schemeClr val="tx1"/>
                                    </a:solidFill>
                                    <a:effectLst/>
                                    <a:latin typeface="+mn-lt"/>
                                    <a:ea typeface="+mn-ea"/>
                                    <a:cs typeface="+mn-cs"/>
                                  </a:rPr>
                                  <m:t>3</m:t>
                                </m:r>
                              </m:sup>
                            </m:sSup>
                          </m:den>
                        </m:f>
                      </m:e>
                    </m:rad>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𝑅</m:t>
                        </m:r>
                      </m:e>
                      <m:sub>
                        <m:r>
                          <a:rPr lang="en-US" sz="1100" i="1">
                            <a:solidFill>
                              <a:schemeClr val="tx1"/>
                            </a:solidFill>
                            <a:effectLst/>
                            <a:latin typeface="+mn-lt"/>
                            <a:ea typeface="+mn-ea"/>
                            <a:cs typeface="+mn-cs"/>
                          </a:rPr>
                          <m:t>𝑢</m:t>
                        </m:r>
                      </m:sub>
                    </m:sSub>
                    <m:r>
                      <a:rPr lang="en-US" sz="1100" i="1">
                        <a:solidFill>
                          <a:schemeClr val="tx1"/>
                        </a:solidFill>
                        <a:effectLst/>
                        <a:latin typeface="+mn-lt"/>
                        <a:ea typeface="+mn-ea"/>
                        <a:cs typeface="+mn-cs"/>
                      </a:rPr>
                      <m:t>𝐴</m:t>
                    </m:r>
                    <m:sSubSup>
                      <m:sSubSupPr>
                        <m:ctrlPr>
                          <a:rPr lang="en-US" sz="1100" i="1">
                            <a:solidFill>
                              <a:schemeClr val="tx1"/>
                            </a:solidFill>
                            <a:effectLst/>
                            <a:latin typeface="+mn-lt"/>
                            <a:ea typeface="+mn-ea"/>
                            <a:cs typeface="+mn-cs"/>
                          </a:rPr>
                        </m:ctrlPr>
                      </m:sSubSupPr>
                      <m:e>
                        <m:r>
                          <a:rPr lang="en-US" sz="1100" i="1">
                            <a:solidFill>
                              <a:schemeClr val="tx1"/>
                            </a:solidFill>
                            <a:effectLst/>
                            <a:latin typeface="+mn-lt"/>
                            <a:ea typeface="+mn-ea"/>
                            <a:cs typeface="+mn-cs"/>
                          </a:rPr>
                          <m:t>𝐶</m:t>
                        </m:r>
                      </m:e>
                      <m:sub>
                        <m:r>
                          <a:rPr lang="en-US" sz="1100" i="1">
                            <a:solidFill>
                              <a:schemeClr val="tx1"/>
                            </a:solidFill>
                            <a:effectLst/>
                            <a:latin typeface="+mn-lt"/>
                            <a:ea typeface="+mn-ea"/>
                            <a:cs typeface="+mn-cs"/>
                          </a:rPr>
                          <m:t>𝑂𝑥</m:t>
                        </m:r>
                      </m:sub>
                      <m:sup>
                        <m:r>
                          <a:rPr lang="en-US" sz="1100" i="1">
                            <a:solidFill>
                              <a:schemeClr val="tx1"/>
                            </a:solidFill>
                            <a:effectLst/>
                            <a:latin typeface="+mn-lt"/>
                            <a:ea typeface="+mn-ea"/>
                            <a:cs typeface="+mn-cs"/>
                          </a:rPr>
                          <m:t>∗</m:t>
                        </m:r>
                      </m:sup>
                    </m:sSubSup>
                  </m:oMath>
                </m:oMathPara>
              </a14:m>
              <a:endParaRPr lang="en-US" sz="1100"/>
            </a:p>
          </xdr:txBody>
        </xdr:sp>
      </mc:Choice>
      <mc:Fallback>
        <xdr:sp macro="" textlink="">
          <xdr:nvSpPr>
            <xdr:cNvPr id="20" name="TextBox 19">
              <a:extLst>
                <a:ext uri="{FF2B5EF4-FFF2-40B4-BE49-F238E27FC236}">
                  <a16:creationId xmlns:a16="http://schemas.microsoft.com/office/drawing/2014/main" id="{37970215-3124-B1C0-6381-E49B0A9B14F0}"/>
                </a:ext>
              </a:extLst>
            </xdr:cNvPr>
            <xdr:cNvSpPr txBox="1"/>
          </xdr:nvSpPr>
          <xdr:spPr>
            <a:xfrm>
              <a:off x="6357937" y="3767137"/>
              <a:ext cx="151708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𝜌= √((𝑛^5 𝐹^5 𝐷_𝑂𝑥 𝜈)/(𝑅^3 𝑇^3 )) 𝑅_𝑢 𝐴𝐶_𝑂𝑥^∗</a:t>
              </a:r>
              <a:endParaRPr lang="en-US" sz="1100"/>
            </a:p>
          </xdr:txBody>
        </xdr:sp>
      </mc:Fallback>
    </mc:AlternateContent>
    <xdr:clientData/>
  </xdr:oneCellAnchor>
  <xdr:oneCellAnchor>
    <xdr:from>
      <xdr:col>4</xdr:col>
      <xdr:colOff>595312</xdr:colOff>
      <xdr:row>29</xdr:row>
      <xdr:rowOff>109537</xdr:rowOff>
    </xdr:from>
    <xdr:ext cx="2475293" cy="316882"/>
    <mc:AlternateContent xmlns:mc="http://schemas.openxmlformats.org/markup-compatibility/2006">
      <mc:Choice xmlns:a14="http://schemas.microsoft.com/office/drawing/2010/main" Requires="a14">
        <xdr:sp macro="" textlink="">
          <xdr:nvSpPr>
            <xdr:cNvPr id="21" name="TextBox 20">
              <a:extLst>
                <a:ext uri="{FF2B5EF4-FFF2-40B4-BE49-F238E27FC236}">
                  <a16:creationId xmlns:a16="http://schemas.microsoft.com/office/drawing/2014/main" id="{DC31BB40-7D7F-3732-ACF5-004EA838DC76}"/>
                </a:ext>
              </a:extLst>
            </xdr:cNvPr>
            <xdr:cNvSpPr txBox="1"/>
          </xdr:nvSpPr>
          <xdr:spPr>
            <a:xfrm>
              <a:off x="3033712" y="5424487"/>
              <a:ext cx="2475293"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𝜂</m:t>
                        </m:r>
                      </m:e>
                      <m:sub>
                        <m:r>
                          <a:rPr lang="en-US" sz="1100" i="1">
                            <a:solidFill>
                              <a:schemeClr val="tx1"/>
                            </a:solidFill>
                            <a:effectLst/>
                            <a:latin typeface="+mn-lt"/>
                            <a:ea typeface="+mn-ea"/>
                            <a:cs typeface="+mn-cs"/>
                          </a:rPr>
                          <m:t>𝑝</m:t>
                        </m:r>
                      </m:sub>
                    </m:sSub>
                    <m:r>
                      <a:rPr lang="en-US" sz="1100" i="1">
                        <a:solidFill>
                          <a:schemeClr val="tx1"/>
                        </a:solidFill>
                        <a:effectLst/>
                        <a:latin typeface="+mn-lt"/>
                        <a:ea typeface="+mn-ea"/>
                        <a:cs typeface="+mn-cs"/>
                      </a:rPr>
                      <m:t>= </m:t>
                    </m:r>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𝐸</m:t>
                        </m:r>
                      </m:e>
                      <m:sub>
                        <m:r>
                          <a:rPr lang="en-US" sz="1100" i="1">
                            <a:solidFill>
                              <a:schemeClr val="tx1"/>
                            </a:solidFill>
                            <a:effectLst/>
                            <a:latin typeface="+mn-lt"/>
                            <a:ea typeface="+mn-ea"/>
                            <a:cs typeface="+mn-cs"/>
                          </a:rPr>
                          <m:t>𝑝</m:t>
                        </m:r>
                      </m:sub>
                    </m:sSub>
                    <m:r>
                      <a:rPr lang="en-US" sz="1100" i="1">
                        <a:solidFill>
                          <a:schemeClr val="tx1"/>
                        </a:solidFill>
                        <a:effectLst/>
                        <a:latin typeface="+mn-lt"/>
                        <a:ea typeface="+mn-ea"/>
                        <a:cs typeface="+mn-cs"/>
                      </a:rPr>
                      <m:t>−</m:t>
                    </m:r>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𝐸</m:t>
                        </m:r>
                      </m:e>
                      <m:sub>
                        <m:r>
                          <a:rPr lang="en-US" sz="1100" i="1">
                            <a:solidFill>
                              <a:schemeClr val="tx1"/>
                            </a:solidFill>
                            <a:effectLst/>
                            <a:latin typeface="+mn-lt"/>
                            <a:ea typeface="+mn-ea"/>
                            <a:cs typeface="+mn-cs"/>
                          </a:rPr>
                          <m:t>𝑒𝑞</m:t>
                        </m:r>
                      </m:sub>
                    </m:sSub>
                    <m:r>
                      <a:rPr lang="en-US" sz="1100" i="1">
                        <a:solidFill>
                          <a:schemeClr val="tx1"/>
                        </a:solidFill>
                        <a:effectLst/>
                        <a:latin typeface="+mn-lt"/>
                        <a:ea typeface="+mn-ea"/>
                        <a:cs typeface="+mn-cs"/>
                      </a:rPr>
                      <m:t>= </m:t>
                    </m:r>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𝐸</m:t>
                        </m:r>
                      </m:e>
                      <m:sub>
                        <m:r>
                          <a:rPr lang="en-US" sz="1100" i="1">
                            <a:solidFill>
                              <a:schemeClr val="tx1"/>
                            </a:solidFill>
                            <a:effectLst/>
                            <a:latin typeface="+mn-lt"/>
                            <a:ea typeface="+mn-ea"/>
                            <a:cs typeface="+mn-cs"/>
                          </a:rPr>
                          <m:t>𝑝</m:t>
                        </m:r>
                      </m:sub>
                    </m:sSub>
                    <m:r>
                      <a:rPr lang="en-US" sz="1100" i="1">
                        <a:solidFill>
                          <a:schemeClr val="tx1"/>
                        </a:solidFill>
                        <a:effectLst/>
                        <a:latin typeface="+mn-lt"/>
                        <a:ea typeface="+mn-ea"/>
                        <a:cs typeface="+mn-cs"/>
                      </a:rPr>
                      <m:t>−</m:t>
                    </m:r>
                    <m:sSup>
                      <m:sSupPr>
                        <m:ctrlPr>
                          <a:rPr lang="en-US" sz="1100" i="1">
                            <a:solidFill>
                              <a:schemeClr val="tx1"/>
                            </a:solidFill>
                            <a:effectLst/>
                            <a:latin typeface="+mn-lt"/>
                            <a:ea typeface="+mn-ea"/>
                            <a:cs typeface="+mn-cs"/>
                          </a:rPr>
                        </m:ctrlPr>
                      </m:sSupPr>
                      <m:e>
                        <m:r>
                          <a:rPr lang="en-US" sz="1100" i="1">
                            <a:solidFill>
                              <a:schemeClr val="tx1"/>
                            </a:solidFill>
                            <a:effectLst/>
                            <a:latin typeface="+mn-lt"/>
                            <a:ea typeface="+mn-ea"/>
                            <a:cs typeface="+mn-cs"/>
                          </a:rPr>
                          <m:t>𝐸</m:t>
                        </m:r>
                      </m:e>
                      <m:sup>
                        <m:r>
                          <a:rPr lang="en-US" sz="1100" b="0" i="1">
                            <a:solidFill>
                              <a:schemeClr val="tx1"/>
                            </a:solidFill>
                            <a:effectLst/>
                            <a:latin typeface="Cambria Math" panose="02040503050406030204" pitchFamily="18" charset="0"/>
                            <a:ea typeface="+mn-ea"/>
                            <a:cs typeface="+mn-cs"/>
                          </a:rPr>
                          <m:t>𝑜</m:t>
                        </m:r>
                        <m:r>
                          <a:rPr lang="en-US" sz="1100" b="0" i="1">
                            <a:solidFill>
                              <a:schemeClr val="tx1"/>
                            </a:solidFill>
                            <a:effectLst/>
                            <a:latin typeface="Cambria Math" panose="02040503050406030204" pitchFamily="18" charset="0"/>
                            <a:ea typeface="+mn-ea"/>
                            <a:cs typeface="+mn-cs"/>
                          </a:rPr>
                          <m:t>′</m:t>
                        </m:r>
                      </m:sup>
                    </m:sSup>
                    <m:r>
                      <a:rPr lang="en-US" sz="1100" i="1">
                        <a:solidFill>
                          <a:schemeClr val="tx1"/>
                        </a:solidFill>
                        <a:effectLst/>
                        <a:latin typeface="+mn-lt"/>
                        <a:ea typeface="+mn-ea"/>
                        <a:cs typeface="+mn-cs"/>
                      </a:rPr>
                      <m:t>−</m:t>
                    </m:r>
                    <m:f>
                      <m:fPr>
                        <m:ctrlPr>
                          <a:rPr lang="en-US" sz="1100" i="1">
                            <a:solidFill>
                              <a:schemeClr val="tx1"/>
                            </a:solidFill>
                            <a:effectLst/>
                            <a:latin typeface="+mn-lt"/>
                            <a:ea typeface="+mn-ea"/>
                            <a:cs typeface="+mn-cs"/>
                          </a:rPr>
                        </m:ctrlPr>
                      </m:fPr>
                      <m:num>
                        <m:r>
                          <a:rPr lang="en-US" sz="1100" i="1">
                            <a:solidFill>
                              <a:schemeClr val="tx1"/>
                            </a:solidFill>
                            <a:effectLst/>
                            <a:latin typeface="+mn-lt"/>
                            <a:ea typeface="+mn-ea"/>
                            <a:cs typeface="+mn-cs"/>
                          </a:rPr>
                          <m:t>𝑅𝑇</m:t>
                        </m:r>
                      </m:num>
                      <m:den>
                        <m:r>
                          <a:rPr lang="en-US" sz="1100" i="1">
                            <a:solidFill>
                              <a:schemeClr val="tx1"/>
                            </a:solidFill>
                            <a:effectLst/>
                            <a:latin typeface="+mn-lt"/>
                            <a:ea typeface="+mn-ea"/>
                            <a:cs typeface="+mn-cs"/>
                          </a:rPr>
                          <m:t>𝑛𝐹</m:t>
                        </m:r>
                      </m:den>
                    </m:f>
                    <m:r>
                      <m:rPr>
                        <m:sty m:val="p"/>
                      </m:rPr>
                      <a:rPr lang="en-US" sz="1100" i="0">
                        <a:solidFill>
                          <a:schemeClr val="tx1"/>
                        </a:solidFill>
                        <a:effectLst/>
                        <a:latin typeface="+mn-lt"/>
                        <a:ea typeface="+mn-ea"/>
                        <a:cs typeface="+mn-cs"/>
                      </a:rPr>
                      <m:t>ln</m:t>
                    </m:r>
                    <m:r>
                      <a:rPr lang="en-US" sz="1100" i="1">
                        <a:solidFill>
                          <a:schemeClr val="tx1"/>
                        </a:solidFill>
                        <a:effectLst/>
                        <a:latin typeface="+mn-lt"/>
                        <a:ea typeface="+mn-ea"/>
                        <a:cs typeface="+mn-cs"/>
                      </a:rPr>
                      <m:t>(</m:t>
                    </m:r>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𝑥</m:t>
                        </m:r>
                      </m:e>
                      <m:sub>
                        <m:r>
                          <a:rPr lang="en-US" sz="1100" i="1">
                            <a:solidFill>
                              <a:schemeClr val="tx1"/>
                            </a:solidFill>
                            <a:effectLst/>
                            <a:latin typeface="+mn-lt"/>
                            <a:ea typeface="+mn-ea"/>
                            <a:cs typeface="+mn-cs"/>
                          </a:rPr>
                          <m:t>𝑂𝑥</m:t>
                        </m:r>
                      </m:sub>
                    </m:sSub>
                    <m:r>
                      <a:rPr lang="en-US" sz="1100" i="1">
                        <a:solidFill>
                          <a:schemeClr val="tx1"/>
                        </a:solidFill>
                        <a:effectLst/>
                        <a:latin typeface="+mn-lt"/>
                        <a:ea typeface="+mn-ea"/>
                        <a:cs typeface="+mn-cs"/>
                      </a:rPr>
                      <m:t>)</m:t>
                    </m:r>
                  </m:oMath>
                </m:oMathPara>
              </a14:m>
              <a:endParaRPr lang="en-US" sz="1100"/>
            </a:p>
          </xdr:txBody>
        </xdr:sp>
      </mc:Choice>
      <mc:Fallback>
        <xdr:sp macro="" textlink="">
          <xdr:nvSpPr>
            <xdr:cNvPr id="21" name="TextBox 20">
              <a:extLst>
                <a:ext uri="{FF2B5EF4-FFF2-40B4-BE49-F238E27FC236}">
                  <a16:creationId xmlns:a16="http://schemas.microsoft.com/office/drawing/2014/main" id="{DC31BB40-7D7F-3732-ACF5-004EA838DC76}"/>
                </a:ext>
              </a:extLst>
            </xdr:cNvPr>
            <xdr:cNvSpPr txBox="1"/>
          </xdr:nvSpPr>
          <xdr:spPr>
            <a:xfrm>
              <a:off x="3033712" y="5424487"/>
              <a:ext cx="2475293"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𝜂_𝑝= 𝐸_𝑝−𝐸_𝑒𝑞= 𝐸_𝑝−𝐸^</a:t>
              </a:r>
              <a:r>
                <a:rPr lang="en-US" sz="1100" b="0" i="0">
                  <a:solidFill>
                    <a:schemeClr val="tx1"/>
                  </a:solidFill>
                  <a:effectLst/>
                  <a:latin typeface="Cambria Math" panose="02040503050406030204" pitchFamily="18" charset="0"/>
                  <a:ea typeface="+mn-ea"/>
                  <a:cs typeface="+mn-cs"/>
                </a:rPr>
                <a:t>𝑜′</a:t>
              </a:r>
              <a:r>
                <a:rPr lang="en-US" sz="1100" i="0">
                  <a:solidFill>
                    <a:schemeClr val="tx1"/>
                  </a:solidFill>
                  <a:effectLst/>
                  <a:latin typeface="+mn-lt"/>
                  <a:ea typeface="+mn-ea"/>
                  <a:cs typeface="+mn-cs"/>
                </a:rPr>
                <a:t>−𝑅𝑇/𝑛𝐹 ln(𝑥_𝑂𝑥)</a:t>
              </a:r>
              <a:endParaRPr lang="en-US" sz="1100"/>
            </a:p>
          </xdr:txBody>
        </xdr:sp>
      </mc:Fallback>
    </mc:AlternateContent>
    <xdr:clientData/>
  </xdr:oneCellAnchor>
  <xdr:twoCellAnchor>
    <xdr:from>
      <xdr:col>7</xdr:col>
      <xdr:colOff>448301</xdr:colOff>
      <xdr:row>32</xdr:row>
      <xdr:rowOff>91971</xdr:rowOff>
    </xdr:from>
    <xdr:to>
      <xdr:col>12</xdr:col>
      <xdr:colOff>140140</xdr:colOff>
      <xdr:row>47</xdr:row>
      <xdr:rowOff>124708</xdr:rowOff>
    </xdr:to>
    <xdr:grpSp>
      <xdr:nvGrpSpPr>
        <xdr:cNvPr id="23" name="Group 22">
          <a:extLst>
            <a:ext uri="{FF2B5EF4-FFF2-40B4-BE49-F238E27FC236}">
              <a16:creationId xmlns:a16="http://schemas.microsoft.com/office/drawing/2014/main" id="{9E97F7DE-7434-D3C5-68BF-622D2DE7B950}"/>
            </a:ext>
          </a:extLst>
        </xdr:cNvPr>
        <xdr:cNvGrpSpPr/>
      </xdr:nvGrpSpPr>
      <xdr:grpSpPr>
        <a:xfrm>
          <a:off x="4715501" y="6435621"/>
          <a:ext cx="2739839" cy="2890237"/>
          <a:chOff x="4715501" y="6435621"/>
          <a:chExt cx="2739839" cy="2890237"/>
        </a:xfrm>
      </xdr:grpSpPr>
      <xdr:pic>
        <xdr:nvPicPr>
          <xdr:cNvPr id="16" name="Picture 15">
            <a:extLst>
              <a:ext uri="{FF2B5EF4-FFF2-40B4-BE49-F238E27FC236}">
                <a16:creationId xmlns:a16="http://schemas.microsoft.com/office/drawing/2014/main" id="{D045118B-F7BB-D7B3-8946-C636078D57ED}"/>
              </a:ext>
            </a:extLst>
          </xdr:cNvPr>
          <xdr:cNvPicPr>
            <a:picLocks noChangeAspect="1"/>
          </xdr:cNvPicPr>
        </xdr:nvPicPr>
        <xdr:blipFill>
          <a:blip xmlns:r="http://schemas.openxmlformats.org/officeDocument/2006/relationships" r:embed="rId2"/>
          <a:stretch>
            <a:fillRect/>
          </a:stretch>
        </xdr:blipFill>
        <xdr:spPr>
          <a:xfrm>
            <a:off x="4715501" y="6435621"/>
            <a:ext cx="2739839" cy="2890237"/>
          </a:xfrm>
          <a:prstGeom prst="rect">
            <a:avLst/>
          </a:prstGeom>
        </xdr:spPr>
      </xdr:pic>
      <xdr:sp macro="" textlink="">
        <xdr:nvSpPr>
          <xdr:cNvPr id="22" name="TextBox 21">
            <a:extLst>
              <a:ext uri="{FF2B5EF4-FFF2-40B4-BE49-F238E27FC236}">
                <a16:creationId xmlns:a16="http://schemas.microsoft.com/office/drawing/2014/main" id="{988F1832-5D15-038D-FD6F-AF931401D0F1}"/>
              </a:ext>
            </a:extLst>
          </xdr:cNvPr>
          <xdr:cNvSpPr txBox="1"/>
        </xdr:nvSpPr>
        <xdr:spPr>
          <a:xfrm>
            <a:off x="5591175" y="8705850"/>
            <a:ext cx="542925"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91440" bIns="45720" rtlCol="0" anchor="b" anchorCtr="0"/>
          <a:lstStyle/>
          <a:p>
            <a:r>
              <a:rPr lang="en-US" sz="1400"/>
              <a:t>E</a:t>
            </a:r>
            <a:r>
              <a:rPr lang="en-US" sz="1400" baseline="-25000"/>
              <a:t>p</a:t>
            </a:r>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0.74134</cdr:x>
      <cdr:y>0.45276</cdr:y>
    </cdr:from>
    <cdr:to>
      <cdr:x>0.93821</cdr:x>
      <cdr:y>0.51876</cdr:y>
    </cdr:to>
    <cdr:sp macro="" textlink="">
      <cdr:nvSpPr>
        <cdr:cNvPr id="2" name="TextBox 1">
          <a:extLst xmlns:a="http://schemas.openxmlformats.org/drawingml/2006/main">
            <a:ext uri="{FF2B5EF4-FFF2-40B4-BE49-F238E27FC236}">
              <a16:creationId xmlns:a16="http://schemas.microsoft.com/office/drawing/2014/main" id="{5AD4A6DB-C6EE-DC4F-EFD0-84E10DD29AFE}"/>
            </a:ext>
          </a:extLst>
        </cdr:cNvPr>
        <cdr:cNvSpPr txBox="1"/>
      </cdr:nvSpPr>
      <cdr:spPr>
        <a:xfrm xmlns:a="http://schemas.openxmlformats.org/drawingml/2006/main">
          <a:off x="2024743" y="1311990"/>
          <a:ext cx="537671" cy="191261"/>
        </a:xfrm>
        <a:prstGeom xmlns:a="http://schemas.openxmlformats.org/drawingml/2006/main" prst="rect">
          <a:avLst/>
        </a:prstGeom>
      </cdr:spPr>
      <cdr:txBody>
        <a:bodyPr xmlns:a="http://schemas.openxmlformats.org/drawingml/2006/main" vertOverflow="clip" wrap="square" tIns="0" bIns="0" rtlCol="0" anchor="ctr" anchorCtr="0"/>
        <a:lstStyle xmlns:a="http://schemas.openxmlformats.org/drawingml/2006/main"/>
        <a:p xmlns:a="http://schemas.openxmlformats.org/drawingml/2006/main">
          <a:pPr algn="ctr"/>
          <a:r>
            <a:rPr lang="el-GR" sz="1200"/>
            <a:t>Δ</a:t>
          </a:r>
          <a:r>
            <a:rPr lang="en-US" sz="1200"/>
            <a:t>E</a:t>
          </a:r>
        </a:p>
      </cdr:txBody>
    </cdr:sp>
  </cdr:relSizeAnchor>
  <cdr:relSizeAnchor xmlns:cdr="http://schemas.openxmlformats.org/drawingml/2006/chartDrawing">
    <cdr:from>
      <cdr:x>0.52981</cdr:x>
      <cdr:y>0.39201</cdr:y>
    </cdr:from>
    <cdr:to>
      <cdr:x>0.91353</cdr:x>
      <cdr:y>0.39492</cdr:y>
    </cdr:to>
    <cdr:cxnSp macro="">
      <cdr:nvCxnSpPr>
        <cdr:cNvPr id="4" name="Straight Connector 3">
          <a:extLst xmlns:a="http://schemas.openxmlformats.org/drawingml/2006/main">
            <a:ext uri="{FF2B5EF4-FFF2-40B4-BE49-F238E27FC236}">
              <a16:creationId xmlns:a16="http://schemas.microsoft.com/office/drawing/2014/main" id="{D84295F8-FB82-A766-7BAC-8191C102175F}"/>
            </a:ext>
          </a:extLst>
        </cdr:cNvPr>
        <cdr:cNvCxnSpPr/>
      </cdr:nvCxnSpPr>
      <cdr:spPr>
        <a:xfrm xmlns:a="http://schemas.openxmlformats.org/drawingml/2006/main" flipH="1">
          <a:off x="1447019" y="1135948"/>
          <a:ext cx="1047989" cy="8458"/>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0.75565</cdr:x>
      <cdr:y>0.57275</cdr:y>
    </cdr:from>
    <cdr:to>
      <cdr:x>0.92887</cdr:x>
      <cdr:y>0.57275</cdr:y>
    </cdr:to>
    <cdr:cxnSp macro="">
      <cdr:nvCxnSpPr>
        <cdr:cNvPr id="5" name="Straight Connector 4">
          <a:extLst xmlns:a="http://schemas.openxmlformats.org/drawingml/2006/main">
            <a:ext uri="{FF2B5EF4-FFF2-40B4-BE49-F238E27FC236}">
              <a16:creationId xmlns:a16="http://schemas.microsoft.com/office/drawing/2014/main" id="{880C63B7-4944-5F2C-8352-2C901A2C007A}"/>
            </a:ext>
          </a:extLst>
        </cdr:cNvPr>
        <cdr:cNvCxnSpPr/>
      </cdr:nvCxnSpPr>
      <cdr:spPr>
        <a:xfrm xmlns:a="http://schemas.openxmlformats.org/drawingml/2006/main" flipH="1" flipV="1">
          <a:off x="2063802" y="1659694"/>
          <a:ext cx="473094" cy="0"/>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0.83855</cdr:x>
      <cdr:y>0.51876</cdr:y>
    </cdr:from>
    <cdr:to>
      <cdr:x>0.83978</cdr:x>
      <cdr:y>0.5687</cdr:y>
    </cdr:to>
    <cdr:cxnSp macro="">
      <cdr:nvCxnSpPr>
        <cdr:cNvPr id="8" name="Straight Arrow Connector 7">
          <a:extLst xmlns:a="http://schemas.openxmlformats.org/drawingml/2006/main">
            <a:ext uri="{FF2B5EF4-FFF2-40B4-BE49-F238E27FC236}">
              <a16:creationId xmlns:a16="http://schemas.microsoft.com/office/drawing/2014/main" id="{2F6EF7E4-D3C5-7C8C-B609-009EFBCB3EC1}"/>
            </a:ext>
          </a:extLst>
        </cdr:cNvPr>
        <cdr:cNvCxnSpPr>
          <a:stCxn xmlns:a="http://schemas.openxmlformats.org/drawingml/2006/main" id="2" idx="2"/>
        </cdr:cNvCxnSpPr>
      </cdr:nvCxnSpPr>
      <cdr:spPr>
        <a:xfrm xmlns:a="http://schemas.openxmlformats.org/drawingml/2006/main" flipH="1">
          <a:off x="2290217" y="1503251"/>
          <a:ext cx="3362" cy="144731"/>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0.83855</cdr:x>
      <cdr:y>0.39358</cdr:y>
    </cdr:from>
    <cdr:to>
      <cdr:x>0.83978</cdr:x>
      <cdr:y>0.45276</cdr:y>
    </cdr:to>
    <cdr:cxnSp macro="">
      <cdr:nvCxnSpPr>
        <cdr:cNvPr id="9" name="Straight Arrow Connector 8">
          <a:extLst xmlns:a="http://schemas.openxmlformats.org/drawingml/2006/main">
            <a:ext uri="{FF2B5EF4-FFF2-40B4-BE49-F238E27FC236}">
              <a16:creationId xmlns:a16="http://schemas.microsoft.com/office/drawing/2014/main" id="{D5B68BD0-8E23-566C-C81D-FCC5770748B4}"/>
            </a:ext>
          </a:extLst>
        </cdr:cNvPr>
        <cdr:cNvCxnSpPr>
          <a:stCxn xmlns:a="http://schemas.openxmlformats.org/drawingml/2006/main" id="2" idx="0"/>
        </cdr:cNvCxnSpPr>
      </cdr:nvCxnSpPr>
      <cdr:spPr>
        <a:xfrm xmlns:a="http://schemas.openxmlformats.org/drawingml/2006/main" flipH="1" flipV="1">
          <a:off x="2290217" y="1140502"/>
          <a:ext cx="3362" cy="171488"/>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161926</xdr:colOff>
      <xdr:row>1</xdr:row>
      <xdr:rowOff>85725</xdr:rowOff>
    </xdr:from>
    <xdr:to>
      <xdr:col>8</xdr:col>
      <xdr:colOff>257176</xdr:colOff>
      <xdr:row>12</xdr:row>
      <xdr:rowOff>76169</xdr:rowOff>
    </xdr:to>
    <xdr:pic>
      <xdr:nvPicPr>
        <xdr:cNvPr id="3" name="Picture 2">
          <a:extLst>
            <a:ext uri="{FF2B5EF4-FFF2-40B4-BE49-F238E27FC236}">
              <a16:creationId xmlns:a16="http://schemas.microsoft.com/office/drawing/2014/main" id="{944BF4C3-1B69-2D4E-D41E-A77A301DFD47}"/>
            </a:ext>
          </a:extLst>
        </xdr:cNvPr>
        <xdr:cNvPicPr>
          <a:picLocks noChangeAspect="1"/>
        </xdr:cNvPicPr>
      </xdr:nvPicPr>
      <xdr:blipFill>
        <a:blip xmlns:r="http://schemas.openxmlformats.org/officeDocument/2006/relationships" r:embed="rId1"/>
        <a:stretch>
          <a:fillRect/>
        </a:stretch>
      </xdr:blipFill>
      <xdr:spPr>
        <a:xfrm>
          <a:off x="161926" y="342900"/>
          <a:ext cx="4972050" cy="2819369"/>
        </a:xfrm>
        <a:prstGeom prst="rect">
          <a:avLst/>
        </a:prstGeom>
      </xdr:spPr>
    </xdr:pic>
    <xdr:clientData/>
  </xdr:twoCellAnchor>
  <xdr:twoCellAnchor>
    <xdr:from>
      <xdr:col>0</xdr:col>
      <xdr:colOff>190500</xdr:colOff>
      <xdr:row>2</xdr:row>
      <xdr:rowOff>133350</xdr:rowOff>
    </xdr:from>
    <xdr:to>
      <xdr:col>1</xdr:col>
      <xdr:colOff>133350</xdr:colOff>
      <xdr:row>4</xdr:row>
      <xdr:rowOff>85725</xdr:rowOff>
    </xdr:to>
    <xdr:sp macro="" textlink="">
      <xdr:nvSpPr>
        <xdr:cNvPr id="4" name="Oval 3">
          <a:extLst>
            <a:ext uri="{FF2B5EF4-FFF2-40B4-BE49-F238E27FC236}">
              <a16:creationId xmlns:a16="http://schemas.microsoft.com/office/drawing/2014/main" id="{BBEDB0FA-B14D-6DB9-781B-48833FA8CAEF}"/>
            </a:ext>
          </a:extLst>
        </xdr:cNvPr>
        <xdr:cNvSpPr/>
      </xdr:nvSpPr>
      <xdr:spPr>
        <a:xfrm>
          <a:off x="190500" y="647700"/>
          <a:ext cx="552450" cy="466725"/>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19050</xdr:colOff>
      <xdr:row>14</xdr:row>
      <xdr:rowOff>133350</xdr:rowOff>
    </xdr:from>
    <xdr:to>
      <xdr:col>5</xdr:col>
      <xdr:colOff>31368</xdr:colOff>
      <xdr:row>29</xdr:row>
      <xdr:rowOff>21757</xdr:rowOff>
    </xdr:to>
    <xdr:pic>
      <xdr:nvPicPr>
        <xdr:cNvPr id="5" name="Picture 4">
          <a:extLst>
            <a:ext uri="{FF2B5EF4-FFF2-40B4-BE49-F238E27FC236}">
              <a16:creationId xmlns:a16="http://schemas.microsoft.com/office/drawing/2014/main" id="{2A3CF57A-EBF5-9B15-74E8-DF190B15B6D4}"/>
            </a:ext>
          </a:extLst>
        </xdr:cNvPr>
        <xdr:cNvPicPr>
          <a:picLocks noChangeAspect="1"/>
        </xdr:cNvPicPr>
      </xdr:nvPicPr>
      <xdr:blipFill>
        <a:blip xmlns:r="http://schemas.openxmlformats.org/officeDocument/2006/relationships" r:embed="rId2"/>
        <a:stretch>
          <a:fillRect/>
        </a:stretch>
      </xdr:blipFill>
      <xdr:spPr>
        <a:xfrm>
          <a:off x="19050" y="3733800"/>
          <a:ext cx="3060318" cy="3746032"/>
        </a:xfrm>
        <a:prstGeom prst="rect">
          <a:avLst/>
        </a:prstGeom>
      </xdr:spPr>
    </xdr:pic>
    <xdr:clientData/>
  </xdr:twoCellAnchor>
  <xdr:twoCellAnchor>
    <xdr:from>
      <xdr:col>0</xdr:col>
      <xdr:colOff>361950</xdr:colOff>
      <xdr:row>26</xdr:row>
      <xdr:rowOff>238125</xdr:rowOff>
    </xdr:from>
    <xdr:to>
      <xdr:col>2</xdr:col>
      <xdr:colOff>257175</xdr:colOff>
      <xdr:row>28</xdr:row>
      <xdr:rowOff>219075</xdr:rowOff>
    </xdr:to>
    <xdr:sp macro="" textlink="">
      <xdr:nvSpPr>
        <xdr:cNvPr id="6" name="Oval 5">
          <a:extLst>
            <a:ext uri="{FF2B5EF4-FFF2-40B4-BE49-F238E27FC236}">
              <a16:creationId xmlns:a16="http://schemas.microsoft.com/office/drawing/2014/main" id="{AECC7F81-E2DD-E01B-6CCC-EA6B848AF00B}"/>
            </a:ext>
          </a:extLst>
        </xdr:cNvPr>
        <xdr:cNvSpPr/>
      </xdr:nvSpPr>
      <xdr:spPr>
        <a:xfrm>
          <a:off x="361950" y="6924675"/>
          <a:ext cx="1114425" cy="4953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200025</xdr:colOff>
      <xdr:row>31</xdr:row>
      <xdr:rowOff>57150</xdr:rowOff>
    </xdr:from>
    <xdr:to>
      <xdr:col>4</xdr:col>
      <xdr:colOff>256863</xdr:colOff>
      <xdr:row>45</xdr:row>
      <xdr:rowOff>151938</xdr:rowOff>
    </xdr:to>
    <xdr:pic>
      <xdr:nvPicPr>
        <xdr:cNvPr id="7" name="Picture 6">
          <a:extLst>
            <a:ext uri="{FF2B5EF4-FFF2-40B4-BE49-F238E27FC236}">
              <a16:creationId xmlns:a16="http://schemas.microsoft.com/office/drawing/2014/main" id="{38E90B6B-9CED-8B6D-1758-A60492C3E19F}"/>
            </a:ext>
          </a:extLst>
        </xdr:cNvPr>
        <xdr:cNvPicPr>
          <a:picLocks noChangeAspect="1"/>
        </xdr:cNvPicPr>
      </xdr:nvPicPr>
      <xdr:blipFill>
        <a:blip xmlns:r="http://schemas.openxmlformats.org/officeDocument/2006/relationships" r:embed="rId3"/>
        <a:stretch>
          <a:fillRect/>
        </a:stretch>
      </xdr:blipFill>
      <xdr:spPr>
        <a:xfrm>
          <a:off x="200025" y="8029575"/>
          <a:ext cx="2495238" cy="3695238"/>
        </a:xfrm>
        <a:prstGeom prst="rect">
          <a:avLst/>
        </a:prstGeom>
      </xdr:spPr>
    </xdr:pic>
    <xdr:clientData/>
  </xdr:twoCellAnchor>
  <xdr:twoCellAnchor>
    <xdr:from>
      <xdr:col>0</xdr:col>
      <xdr:colOff>152400</xdr:colOff>
      <xdr:row>42</xdr:row>
      <xdr:rowOff>247649</xdr:rowOff>
    </xdr:from>
    <xdr:to>
      <xdr:col>2</xdr:col>
      <xdr:colOff>47625</xdr:colOff>
      <xdr:row>44</xdr:row>
      <xdr:rowOff>111124</xdr:rowOff>
    </xdr:to>
    <xdr:sp macro="" textlink="">
      <xdr:nvSpPr>
        <xdr:cNvPr id="8" name="Oval 7">
          <a:extLst>
            <a:ext uri="{FF2B5EF4-FFF2-40B4-BE49-F238E27FC236}">
              <a16:creationId xmlns:a16="http://schemas.microsoft.com/office/drawing/2014/main" id="{399D5ACB-F777-4232-FB73-81850C130E92}"/>
            </a:ext>
          </a:extLst>
        </xdr:cNvPr>
        <xdr:cNvSpPr/>
      </xdr:nvSpPr>
      <xdr:spPr>
        <a:xfrm>
          <a:off x="152400" y="11048999"/>
          <a:ext cx="1114425" cy="377825"/>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38100</xdr:colOff>
      <xdr:row>47</xdr:row>
      <xdr:rowOff>133350</xdr:rowOff>
    </xdr:from>
    <xdr:to>
      <xdr:col>9</xdr:col>
      <xdr:colOff>313605</xdr:colOff>
      <xdr:row>60</xdr:row>
      <xdr:rowOff>171027</xdr:rowOff>
    </xdr:to>
    <xdr:pic>
      <xdr:nvPicPr>
        <xdr:cNvPr id="9" name="Picture 8">
          <a:extLst>
            <a:ext uri="{FF2B5EF4-FFF2-40B4-BE49-F238E27FC236}">
              <a16:creationId xmlns:a16="http://schemas.microsoft.com/office/drawing/2014/main" id="{60F4B6F3-BFF6-3149-BA0B-80A698EC6C02}"/>
            </a:ext>
          </a:extLst>
        </xdr:cNvPr>
        <xdr:cNvPicPr>
          <a:picLocks noChangeAspect="1"/>
        </xdr:cNvPicPr>
      </xdr:nvPicPr>
      <xdr:blipFill>
        <a:blip xmlns:r="http://schemas.openxmlformats.org/officeDocument/2006/relationships" r:embed="rId4"/>
        <a:stretch>
          <a:fillRect/>
        </a:stretch>
      </xdr:blipFill>
      <xdr:spPr>
        <a:xfrm>
          <a:off x="38100" y="12220575"/>
          <a:ext cx="5761905" cy="3380952"/>
        </a:xfrm>
        <a:prstGeom prst="rect">
          <a:avLst/>
        </a:prstGeom>
      </xdr:spPr>
    </xdr:pic>
    <xdr:clientData/>
  </xdr:twoCellAnchor>
  <xdr:twoCellAnchor>
    <xdr:from>
      <xdr:col>6</xdr:col>
      <xdr:colOff>47626</xdr:colOff>
      <xdr:row>58</xdr:row>
      <xdr:rowOff>66674</xdr:rowOff>
    </xdr:from>
    <xdr:to>
      <xdr:col>7</xdr:col>
      <xdr:colOff>161926</xdr:colOff>
      <xdr:row>59</xdr:row>
      <xdr:rowOff>184149</xdr:rowOff>
    </xdr:to>
    <xdr:sp macro="" textlink="">
      <xdr:nvSpPr>
        <xdr:cNvPr id="10" name="Oval 9">
          <a:extLst>
            <a:ext uri="{FF2B5EF4-FFF2-40B4-BE49-F238E27FC236}">
              <a16:creationId xmlns:a16="http://schemas.microsoft.com/office/drawing/2014/main" id="{B79CF227-74B3-D44F-AEE8-D7545E6C354F}"/>
            </a:ext>
          </a:extLst>
        </xdr:cNvPr>
        <xdr:cNvSpPr/>
      </xdr:nvSpPr>
      <xdr:spPr>
        <a:xfrm>
          <a:off x="3705226" y="14982824"/>
          <a:ext cx="723900" cy="37465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76200</xdr:colOff>
      <xdr:row>62</xdr:row>
      <xdr:rowOff>101600</xdr:rowOff>
    </xdr:from>
    <xdr:to>
      <xdr:col>4</xdr:col>
      <xdr:colOff>323505</xdr:colOff>
      <xdr:row>69</xdr:row>
      <xdr:rowOff>199775</xdr:rowOff>
    </xdr:to>
    <xdr:pic>
      <xdr:nvPicPr>
        <xdr:cNvPr id="11" name="Picture 10">
          <a:extLst>
            <a:ext uri="{FF2B5EF4-FFF2-40B4-BE49-F238E27FC236}">
              <a16:creationId xmlns:a16="http://schemas.microsoft.com/office/drawing/2014/main" id="{02A226A9-598F-418B-FCFE-2F6C3A3E92F4}"/>
            </a:ext>
          </a:extLst>
        </xdr:cNvPr>
        <xdr:cNvPicPr>
          <a:picLocks noChangeAspect="1"/>
        </xdr:cNvPicPr>
      </xdr:nvPicPr>
      <xdr:blipFill rotWithShape="1">
        <a:blip xmlns:r="http://schemas.openxmlformats.org/officeDocument/2006/relationships" r:embed="rId5"/>
        <a:srcRect l="2759" t="5231"/>
        <a:stretch/>
      </xdr:blipFill>
      <xdr:spPr>
        <a:xfrm>
          <a:off x="76200" y="16046450"/>
          <a:ext cx="2685705" cy="1898400"/>
        </a:xfrm>
        <a:prstGeom prst="rect">
          <a:avLst/>
        </a:prstGeom>
      </xdr:spPr>
    </xdr:pic>
    <xdr:clientData/>
  </xdr:twoCellAnchor>
  <xdr:twoCellAnchor>
    <xdr:from>
      <xdr:col>3</xdr:col>
      <xdr:colOff>0</xdr:colOff>
      <xdr:row>64</xdr:row>
      <xdr:rowOff>76199</xdr:rowOff>
    </xdr:from>
    <xdr:to>
      <xdr:col>4</xdr:col>
      <xdr:colOff>228600</xdr:colOff>
      <xdr:row>65</xdr:row>
      <xdr:rowOff>146048</xdr:rowOff>
    </xdr:to>
    <xdr:sp macro="" textlink="">
      <xdr:nvSpPr>
        <xdr:cNvPr id="12" name="Rectangle: Rounded Corners 11">
          <a:extLst>
            <a:ext uri="{FF2B5EF4-FFF2-40B4-BE49-F238E27FC236}">
              <a16:creationId xmlns:a16="http://schemas.microsoft.com/office/drawing/2014/main" id="{3F68A714-701B-7F3D-8074-12A6245340C5}"/>
            </a:ext>
          </a:extLst>
        </xdr:cNvPr>
        <xdr:cNvSpPr/>
      </xdr:nvSpPr>
      <xdr:spPr>
        <a:xfrm>
          <a:off x="1828800" y="16535399"/>
          <a:ext cx="838200" cy="327024"/>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76199</xdr:colOff>
      <xdr:row>65</xdr:row>
      <xdr:rowOff>247650</xdr:rowOff>
    </xdr:from>
    <xdr:to>
      <xdr:col>1</xdr:col>
      <xdr:colOff>409574</xdr:colOff>
      <xdr:row>66</xdr:row>
      <xdr:rowOff>196850</xdr:rowOff>
    </xdr:to>
    <xdr:sp macro="" textlink="">
      <xdr:nvSpPr>
        <xdr:cNvPr id="14" name="Rectangle: Rounded Corners 13">
          <a:extLst>
            <a:ext uri="{FF2B5EF4-FFF2-40B4-BE49-F238E27FC236}">
              <a16:creationId xmlns:a16="http://schemas.microsoft.com/office/drawing/2014/main" id="{5C8CCBA6-1D92-683F-24C5-79A51390D24C}"/>
            </a:ext>
          </a:extLst>
        </xdr:cNvPr>
        <xdr:cNvSpPr/>
      </xdr:nvSpPr>
      <xdr:spPr>
        <a:xfrm>
          <a:off x="76199" y="16964025"/>
          <a:ext cx="942975" cy="206375"/>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130175</xdr:colOff>
      <xdr:row>1</xdr:row>
      <xdr:rowOff>76200</xdr:rowOff>
    </xdr:from>
    <xdr:to>
      <xdr:col>26</xdr:col>
      <xdr:colOff>534544</xdr:colOff>
      <xdr:row>10</xdr:row>
      <xdr:rowOff>221943</xdr:rowOff>
    </xdr:to>
    <xdr:pic>
      <xdr:nvPicPr>
        <xdr:cNvPr id="2" name="Picture 1">
          <a:extLst>
            <a:ext uri="{FF2B5EF4-FFF2-40B4-BE49-F238E27FC236}">
              <a16:creationId xmlns:a16="http://schemas.microsoft.com/office/drawing/2014/main" id="{5FDCAF2A-9949-7B4F-81E5-BC9330157FD3}"/>
            </a:ext>
          </a:extLst>
        </xdr:cNvPr>
        <xdr:cNvPicPr>
          <a:picLocks noChangeAspect="1"/>
        </xdr:cNvPicPr>
      </xdr:nvPicPr>
      <xdr:blipFill>
        <a:blip xmlns:r="http://schemas.openxmlformats.org/officeDocument/2006/relationships" r:embed="rId1"/>
        <a:stretch>
          <a:fillRect/>
        </a:stretch>
      </xdr:blipFill>
      <xdr:spPr>
        <a:xfrm>
          <a:off x="130175" y="333375"/>
          <a:ext cx="16253969" cy="2460318"/>
        </a:xfrm>
        <a:prstGeom prst="rect">
          <a:avLst/>
        </a:prstGeom>
      </xdr:spPr>
    </xdr:pic>
    <xdr:clientData/>
  </xdr:twoCellAnchor>
  <xdr:twoCellAnchor>
    <xdr:from>
      <xdr:col>10</xdr:col>
      <xdr:colOff>57150</xdr:colOff>
      <xdr:row>3</xdr:row>
      <xdr:rowOff>142875</xdr:rowOff>
    </xdr:from>
    <xdr:to>
      <xdr:col>11</xdr:col>
      <xdr:colOff>95250</xdr:colOff>
      <xdr:row>4</xdr:row>
      <xdr:rowOff>238125</xdr:rowOff>
    </xdr:to>
    <xdr:sp macro="" textlink="">
      <xdr:nvSpPr>
        <xdr:cNvPr id="3" name="Rectangle: Rounded Corners 2">
          <a:extLst>
            <a:ext uri="{FF2B5EF4-FFF2-40B4-BE49-F238E27FC236}">
              <a16:creationId xmlns:a16="http://schemas.microsoft.com/office/drawing/2014/main" id="{E4C9611A-1E44-395A-0F95-61D69DE45A62}"/>
            </a:ext>
          </a:extLst>
        </xdr:cNvPr>
        <xdr:cNvSpPr/>
      </xdr:nvSpPr>
      <xdr:spPr>
        <a:xfrm>
          <a:off x="6153150" y="914400"/>
          <a:ext cx="647700" cy="352425"/>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234949</xdr:colOff>
      <xdr:row>5</xdr:row>
      <xdr:rowOff>0</xdr:rowOff>
    </xdr:from>
    <xdr:to>
      <xdr:col>25</xdr:col>
      <xdr:colOff>542924</xdr:colOff>
      <xdr:row>6</xdr:row>
      <xdr:rowOff>92075</xdr:rowOff>
    </xdr:to>
    <xdr:sp macro="" textlink="">
      <xdr:nvSpPr>
        <xdr:cNvPr id="4" name="Rectangle: Rounded Corners 3">
          <a:extLst>
            <a:ext uri="{FF2B5EF4-FFF2-40B4-BE49-F238E27FC236}">
              <a16:creationId xmlns:a16="http://schemas.microsoft.com/office/drawing/2014/main" id="{DFB8612D-244D-6181-56CA-72BA5CC8498E}"/>
            </a:ext>
          </a:extLst>
        </xdr:cNvPr>
        <xdr:cNvSpPr/>
      </xdr:nvSpPr>
      <xdr:spPr>
        <a:xfrm>
          <a:off x="14865349" y="1285875"/>
          <a:ext cx="917575" cy="34925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101600</xdr:colOff>
      <xdr:row>12</xdr:row>
      <xdr:rowOff>28575</xdr:rowOff>
    </xdr:from>
    <xdr:to>
      <xdr:col>9</xdr:col>
      <xdr:colOff>12026</xdr:colOff>
      <xdr:row>34</xdr:row>
      <xdr:rowOff>37392</xdr:rowOff>
    </xdr:to>
    <xdr:pic>
      <xdr:nvPicPr>
        <xdr:cNvPr id="5" name="Picture 4">
          <a:extLst>
            <a:ext uri="{FF2B5EF4-FFF2-40B4-BE49-F238E27FC236}">
              <a16:creationId xmlns:a16="http://schemas.microsoft.com/office/drawing/2014/main" id="{3B15A61A-CDEF-1C58-C13A-FD7A685408E5}"/>
            </a:ext>
          </a:extLst>
        </xdr:cNvPr>
        <xdr:cNvPicPr>
          <a:picLocks noChangeAspect="1"/>
        </xdr:cNvPicPr>
      </xdr:nvPicPr>
      <xdr:blipFill>
        <a:blip xmlns:r="http://schemas.openxmlformats.org/officeDocument/2006/relationships" r:embed="rId2"/>
        <a:stretch>
          <a:fillRect/>
        </a:stretch>
      </xdr:blipFill>
      <xdr:spPr>
        <a:xfrm>
          <a:off x="101600" y="3114675"/>
          <a:ext cx="5396826" cy="5666667"/>
        </a:xfrm>
        <a:prstGeom prst="rect">
          <a:avLst/>
        </a:prstGeom>
      </xdr:spPr>
    </xdr:pic>
    <xdr:clientData/>
  </xdr:twoCellAnchor>
  <xdr:twoCellAnchor>
    <xdr:from>
      <xdr:col>3</xdr:col>
      <xdr:colOff>561975</xdr:colOff>
      <xdr:row>13</xdr:row>
      <xdr:rowOff>238125</xdr:rowOff>
    </xdr:from>
    <xdr:to>
      <xdr:col>4</xdr:col>
      <xdr:colOff>600075</xdr:colOff>
      <xdr:row>15</xdr:row>
      <xdr:rowOff>76200</xdr:rowOff>
    </xdr:to>
    <xdr:sp macro="" textlink="">
      <xdr:nvSpPr>
        <xdr:cNvPr id="6" name="Rectangle: Rounded Corners 5">
          <a:extLst>
            <a:ext uri="{FF2B5EF4-FFF2-40B4-BE49-F238E27FC236}">
              <a16:creationId xmlns:a16="http://schemas.microsoft.com/office/drawing/2014/main" id="{2B6BB557-CB27-ADEC-48B3-7F571083B665}"/>
            </a:ext>
          </a:extLst>
        </xdr:cNvPr>
        <xdr:cNvSpPr/>
      </xdr:nvSpPr>
      <xdr:spPr>
        <a:xfrm>
          <a:off x="2390775" y="3581400"/>
          <a:ext cx="647700" cy="352425"/>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292100</xdr:colOff>
      <xdr:row>15</xdr:row>
      <xdr:rowOff>44450</xdr:rowOff>
    </xdr:from>
    <xdr:to>
      <xdr:col>3</xdr:col>
      <xdr:colOff>330200</xdr:colOff>
      <xdr:row>16</xdr:row>
      <xdr:rowOff>142875</xdr:rowOff>
    </xdr:to>
    <xdr:sp macro="" textlink="">
      <xdr:nvSpPr>
        <xdr:cNvPr id="7" name="Rectangle: Rounded Corners 6">
          <a:extLst>
            <a:ext uri="{FF2B5EF4-FFF2-40B4-BE49-F238E27FC236}">
              <a16:creationId xmlns:a16="http://schemas.microsoft.com/office/drawing/2014/main" id="{C72F6161-1CFC-4791-1C78-C7BDE42B5A77}"/>
            </a:ext>
          </a:extLst>
        </xdr:cNvPr>
        <xdr:cNvSpPr/>
      </xdr:nvSpPr>
      <xdr:spPr>
        <a:xfrm>
          <a:off x="1511300" y="3902075"/>
          <a:ext cx="647700" cy="35560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304800</xdr:colOff>
      <xdr:row>17</xdr:row>
      <xdr:rowOff>133350</xdr:rowOff>
    </xdr:from>
    <xdr:to>
      <xdr:col>1</xdr:col>
      <xdr:colOff>342900</xdr:colOff>
      <xdr:row>18</xdr:row>
      <xdr:rowOff>142875</xdr:rowOff>
    </xdr:to>
    <xdr:sp macro="" textlink="">
      <xdr:nvSpPr>
        <xdr:cNvPr id="8" name="Rectangle: Rounded Corners 7">
          <a:extLst>
            <a:ext uri="{FF2B5EF4-FFF2-40B4-BE49-F238E27FC236}">
              <a16:creationId xmlns:a16="http://schemas.microsoft.com/office/drawing/2014/main" id="{C0941D47-A5FF-2A4A-E364-1A321BCED3C3}"/>
            </a:ext>
          </a:extLst>
        </xdr:cNvPr>
        <xdr:cNvSpPr/>
      </xdr:nvSpPr>
      <xdr:spPr>
        <a:xfrm>
          <a:off x="304800" y="4505325"/>
          <a:ext cx="647700" cy="26670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520700</xdr:colOff>
      <xdr:row>32</xdr:row>
      <xdr:rowOff>101600</xdr:rowOff>
    </xdr:from>
    <xdr:to>
      <xdr:col>6</xdr:col>
      <xdr:colOff>571500</xdr:colOff>
      <xdr:row>34</xdr:row>
      <xdr:rowOff>0</xdr:rowOff>
    </xdr:to>
    <xdr:sp macro="" textlink="">
      <xdr:nvSpPr>
        <xdr:cNvPr id="9" name="Rectangle: Rounded Corners 8">
          <a:extLst>
            <a:ext uri="{FF2B5EF4-FFF2-40B4-BE49-F238E27FC236}">
              <a16:creationId xmlns:a16="http://schemas.microsoft.com/office/drawing/2014/main" id="{1A108B22-28C7-99D5-BCB1-F81F78F4EADC}"/>
            </a:ext>
          </a:extLst>
        </xdr:cNvPr>
        <xdr:cNvSpPr/>
      </xdr:nvSpPr>
      <xdr:spPr>
        <a:xfrm>
          <a:off x="2959100" y="8331200"/>
          <a:ext cx="1270000" cy="41275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11</xdr:col>
      <xdr:colOff>133350</xdr:colOff>
      <xdr:row>12</xdr:row>
      <xdr:rowOff>38100</xdr:rowOff>
    </xdr:from>
    <xdr:to>
      <xdr:col>20</xdr:col>
      <xdr:colOff>69173</xdr:colOff>
      <xdr:row>34</xdr:row>
      <xdr:rowOff>75488</xdr:rowOff>
    </xdr:to>
    <xdr:pic>
      <xdr:nvPicPr>
        <xdr:cNvPr id="10" name="Picture 9">
          <a:extLst>
            <a:ext uri="{FF2B5EF4-FFF2-40B4-BE49-F238E27FC236}">
              <a16:creationId xmlns:a16="http://schemas.microsoft.com/office/drawing/2014/main" id="{EAD86C1C-0BA3-50CD-95E4-A1EF1777F4C1}"/>
            </a:ext>
          </a:extLst>
        </xdr:cNvPr>
        <xdr:cNvPicPr>
          <a:picLocks noChangeAspect="1"/>
        </xdr:cNvPicPr>
      </xdr:nvPicPr>
      <xdr:blipFill>
        <a:blip xmlns:r="http://schemas.openxmlformats.org/officeDocument/2006/relationships" r:embed="rId3"/>
        <a:stretch>
          <a:fillRect/>
        </a:stretch>
      </xdr:blipFill>
      <xdr:spPr>
        <a:xfrm>
          <a:off x="6838950" y="3124200"/>
          <a:ext cx="5422223" cy="5695238"/>
        </a:xfrm>
        <a:prstGeom prst="rect">
          <a:avLst/>
        </a:prstGeom>
      </xdr:spPr>
    </xdr:pic>
    <xdr:clientData/>
  </xdr:twoCellAnchor>
  <xdr:twoCellAnchor>
    <xdr:from>
      <xdr:col>14</xdr:col>
      <xdr:colOff>558800</xdr:colOff>
      <xdr:row>13</xdr:row>
      <xdr:rowOff>254000</xdr:rowOff>
    </xdr:from>
    <xdr:to>
      <xdr:col>15</xdr:col>
      <xdr:colOff>596900</xdr:colOff>
      <xdr:row>15</xdr:row>
      <xdr:rowOff>95250</xdr:rowOff>
    </xdr:to>
    <xdr:sp macro="" textlink="">
      <xdr:nvSpPr>
        <xdr:cNvPr id="11" name="Rectangle: Rounded Corners 10">
          <a:extLst>
            <a:ext uri="{FF2B5EF4-FFF2-40B4-BE49-F238E27FC236}">
              <a16:creationId xmlns:a16="http://schemas.microsoft.com/office/drawing/2014/main" id="{92D32D1D-90C0-E4E2-615C-8A273621F445}"/>
            </a:ext>
          </a:extLst>
        </xdr:cNvPr>
        <xdr:cNvSpPr/>
      </xdr:nvSpPr>
      <xdr:spPr>
        <a:xfrm>
          <a:off x="9093200" y="3597275"/>
          <a:ext cx="647700" cy="35560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342900</xdr:colOff>
      <xdr:row>15</xdr:row>
      <xdr:rowOff>76200</xdr:rowOff>
    </xdr:from>
    <xdr:to>
      <xdr:col>14</xdr:col>
      <xdr:colOff>381000</xdr:colOff>
      <xdr:row>16</xdr:row>
      <xdr:rowOff>171450</xdr:rowOff>
    </xdr:to>
    <xdr:sp macro="" textlink="">
      <xdr:nvSpPr>
        <xdr:cNvPr id="12" name="Rectangle: Rounded Corners 11">
          <a:extLst>
            <a:ext uri="{FF2B5EF4-FFF2-40B4-BE49-F238E27FC236}">
              <a16:creationId xmlns:a16="http://schemas.microsoft.com/office/drawing/2014/main" id="{23AAF32F-EB30-94AF-61F1-0549DD40EED5}"/>
            </a:ext>
          </a:extLst>
        </xdr:cNvPr>
        <xdr:cNvSpPr/>
      </xdr:nvSpPr>
      <xdr:spPr>
        <a:xfrm>
          <a:off x="8267700" y="3933825"/>
          <a:ext cx="647700" cy="352425"/>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323850</xdr:colOff>
      <xdr:row>17</xdr:row>
      <xdr:rowOff>142875</xdr:rowOff>
    </xdr:from>
    <xdr:to>
      <xdr:col>12</xdr:col>
      <xdr:colOff>361950</xdr:colOff>
      <xdr:row>18</xdr:row>
      <xdr:rowOff>149225</xdr:rowOff>
    </xdr:to>
    <xdr:sp macro="" textlink="">
      <xdr:nvSpPr>
        <xdr:cNvPr id="14" name="Rectangle: Rounded Corners 13">
          <a:extLst>
            <a:ext uri="{FF2B5EF4-FFF2-40B4-BE49-F238E27FC236}">
              <a16:creationId xmlns:a16="http://schemas.microsoft.com/office/drawing/2014/main" id="{CAB1878B-728C-E7FE-7006-6B6C391BC59A}"/>
            </a:ext>
          </a:extLst>
        </xdr:cNvPr>
        <xdr:cNvSpPr/>
      </xdr:nvSpPr>
      <xdr:spPr>
        <a:xfrm>
          <a:off x="7029450" y="4514850"/>
          <a:ext cx="647700" cy="263525"/>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9525</xdr:colOff>
      <xdr:row>32</xdr:row>
      <xdr:rowOff>95250</xdr:rowOff>
    </xdr:from>
    <xdr:to>
      <xdr:col>18</xdr:col>
      <xdr:colOff>57150</xdr:colOff>
      <xdr:row>33</xdr:row>
      <xdr:rowOff>247650</xdr:rowOff>
    </xdr:to>
    <xdr:sp macro="" textlink="">
      <xdr:nvSpPr>
        <xdr:cNvPr id="15" name="Rectangle: Rounded Corners 14">
          <a:extLst>
            <a:ext uri="{FF2B5EF4-FFF2-40B4-BE49-F238E27FC236}">
              <a16:creationId xmlns:a16="http://schemas.microsoft.com/office/drawing/2014/main" id="{3BBDC975-0EA6-A76D-AFF4-69660DD92201}"/>
            </a:ext>
          </a:extLst>
        </xdr:cNvPr>
        <xdr:cNvSpPr/>
      </xdr:nvSpPr>
      <xdr:spPr>
        <a:xfrm>
          <a:off x="9763125" y="8324850"/>
          <a:ext cx="1266825" cy="409575"/>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Waveform_Respon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veform_Respons"/>
    </sheetNames>
    <sheetDataSet>
      <sheetData sheetId="0" refreshError="1"/>
    </sheetDataSet>
  </externalBook>
</externalLink>
</file>

<file path=xl/theme/theme1.xml><?xml version="1.0" encoding="utf-8"?>
<a:theme xmlns:a="http://schemas.openxmlformats.org/drawingml/2006/main" name="Office Theme">
  <a:themeElements>
    <a:clrScheme name="Custom 1">
      <a:dk1>
        <a:sysClr val="windowText" lastClr="000000"/>
      </a:dk1>
      <a:lt1>
        <a:sysClr val="window" lastClr="FFFFFF"/>
      </a:lt1>
      <a:dk2>
        <a:srgbClr val="002E5D"/>
      </a:dk2>
      <a:lt2>
        <a:srgbClr val="E7E6E6"/>
      </a:lt2>
      <a:accent1>
        <a:srgbClr val="002E5D"/>
      </a:accent1>
      <a:accent2>
        <a:srgbClr val="439775"/>
      </a:accent2>
      <a:accent3>
        <a:srgbClr val="551512"/>
      </a:accent3>
      <a:accent4>
        <a:srgbClr val="63421D"/>
      </a:accent4>
      <a:accent5>
        <a:srgbClr val="83A0A0"/>
      </a:accent5>
      <a:accent6>
        <a:srgbClr val="DBCDC6"/>
      </a:accent6>
      <a:hlink>
        <a:srgbClr val="0057B8"/>
      </a:hlink>
      <a:folHlink>
        <a:srgbClr val="9D6381"/>
      </a:folHlink>
    </a:clrScheme>
    <a:fontScheme name="Arial-Times New Roman">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Times New Roman" panose="02020603050405020304"/>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F4928-D3F7-4445-BF86-F23301689133}">
  <sheetPr codeName="Sheet1"/>
  <dimension ref="B1:R58"/>
  <sheetViews>
    <sheetView tabSelected="1" zoomScaleNormal="100" workbookViewId="0">
      <selection activeCell="H45" sqref="H45"/>
    </sheetView>
  </sheetViews>
  <sheetFormatPr defaultColWidth="9.140625" defaultRowHeight="15" x14ac:dyDescent="0.25"/>
  <cols>
    <col min="1" max="16384" width="9.140625" style="1"/>
  </cols>
  <sheetData>
    <row r="1" spans="2:18" ht="15.75" thickBot="1" x14ac:dyDescent="0.3">
      <c r="B1" s="49"/>
      <c r="C1" s="49"/>
      <c r="D1" s="49"/>
      <c r="E1" s="49"/>
      <c r="F1" s="49"/>
      <c r="G1" s="49"/>
      <c r="H1" s="49"/>
      <c r="I1" s="49"/>
      <c r="J1" s="49"/>
      <c r="K1" s="49"/>
      <c r="L1" s="49"/>
      <c r="M1" s="49"/>
    </row>
    <row r="2" spans="2:18" ht="15" customHeight="1" x14ac:dyDescent="0.25">
      <c r="B2" s="31" t="s">
        <v>66</v>
      </c>
      <c r="C2" s="32"/>
      <c r="D2" s="32"/>
      <c r="E2" s="32"/>
      <c r="F2" s="32"/>
      <c r="G2" s="32"/>
      <c r="H2" s="32"/>
      <c r="I2" s="32"/>
      <c r="J2" s="32"/>
      <c r="K2" s="32"/>
      <c r="L2" s="32"/>
      <c r="M2" s="33"/>
    </row>
    <row r="3" spans="2:18" ht="15.75" thickBot="1" x14ac:dyDescent="0.3">
      <c r="B3" s="34"/>
      <c r="C3" s="35"/>
      <c r="D3" s="35"/>
      <c r="E3" s="35"/>
      <c r="F3" s="35"/>
      <c r="G3" s="35"/>
      <c r="H3" s="35"/>
      <c r="I3" s="35"/>
      <c r="J3" s="35"/>
      <c r="K3" s="35"/>
      <c r="L3" s="35"/>
      <c r="M3" s="36"/>
    </row>
    <row r="4" spans="2:18" ht="15.75" thickTop="1" x14ac:dyDescent="0.25">
      <c r="B4" s="6" t="s">
        <v>23</v>
      </c>
      <c r="C4" s="49"/>
      <c r="D4" s="49"/>
      <c r="E4" s="49"/>
      <c r="F4" s="49"/>
      <c r="G4" s="49"/>
      <c r="H4" s="49"/>
      <c r="I4" s="49"/>
      <c r="J4" s="49"/>
      <c r="K4" s="49"/>
      <c r="L4" s="49"/>
      <c r="M4" s="7"/>
    </row>
    <row r="5" spans="2:18" x14ac:dyDescent="0.25">
      <c r="B5" s="6"/>
      <c r="C5" s="64" t="s">
        <v>24</v>
      </c>
      <c r="D5" s="64"/>
      <c r="E5" s="64"/>
      <c r="F5" s="64"/>
      <c r="G5" s="64"/>
      <c r="H5" s="64"/>
      <c r="I5" s="64"/>
      <c r="J5" s="64"/>
      <c r="K5" s="64"/>
      <c r="L5" s="49"/>
      <c r="M5" s="7"/>
      <c r="O5" s="5" t="s">
        <v>21</v>
      </c>
      <c r="P5" s="5" t="s">
        <v>22</v>
      </c>
      <c r="Q5" s="5"/>
      <c r="R5" s="5"/>
    </row>
    <row r="6" spans="2:18" x14ac:dyDescent="0.25">
      <c r="B6" s="6"/>
      <c r="C6" s="64"/>
      <c r="D6" s="64"/>
      <c r="E6" s="64"/>
      <c r="F6" s="64"/>
      <c r="G6" s="64"/>
      <c r="H6" s="64"/>
      <c r="I6" s="64"/>
      <c r="J6" s="64"/>
      <c r="K6" s="64"/>
      <c r="L6" s="49"/>
      <c r="M6" s="7"/>
      <c r="O6" s="5">
        <v>0</v>
      </c>
      <c r="P6" s="5">
        <v>0</v>
      </c>
      <c r="Q6" s="5">
        <v>0</v>
      </c>
      <c r="R6" s="5">
        <v>0</v>
      </c>
    </row>
    <row r="7" spans="2:18" ht="15.75" x14ac:dyDescent="0.3">
      <c r="B7" s="6"/>
      <c r="C7" s="64" t="s">
        <v>25</v>
      </c>
      <c r="D7" s="64"/>
      <c r="E7" s="64"/>
      <c r="F7" s="64"/>
      <c r="G7" s="64"/>
      <c r="H7" s="64"/>
      <c r="I7" s="64"/>
      <c r="J7" s="64"/>
      <c r="K7" s="64"/>
      <c r="L7" s="49"/>
      <c r="M7" s="7"/>
      <c r="O7" s="5">
        <v>0</v>
      </c>
      <c r="P7" s="5">
        <v>0.02</v>
      </c>
      <c r="Q7" s="5">
        <v>-2E-3</v>
      </c>
      <c r="R7" s="5">
        <f>$P$14/$O$14*Q7</f>
        <v>0.02</v>
      </c>
    </row>
    <row r="8" spans="2:18" ht="15" customHeight="1" x14ac:dyDescent="0.25">
      <c r="B8" s="6"/>
      <c r="C8" s="64" t="s">
        <v>26</v>
      </c>
      <c r="D8" s="64"/>
      <c r="E8" s="64"/>
      <c r="F8" s="64"/>
      <c r="G8" s="64"/>
      <c r="H8" s="64"/>
      <c r="I8" s="64"/>
      <c r="J8" s="64"/>
      <c r="K8" s="64"/>
      <c r="L8" s="49"/>
      <c r="M8" s="7"/>
      <c r="O8" s="5">
        <v>-2E-3</v>
      </c>
      <c r="P8" s="5">
        <v>0.02</v>
      </c>
      <c r="Q8" s="5">
        <v>-4.0000000000000001E-3</v>
      </c>
      <c r="R8" s="5">
        <f t="shared" ref="R8:R10" si="0">$P$14/$O$14*Q8</f>
        <v>0.04</v>
      </c>
    </row>
    <row r="9" spans="2:18" x14ac:dyDescent="0.25">
      <c r="B9" s="9"/>
      <c r="C9" s="4" t="s">
        <v>65</v>
      </c>
      <c r="D9" s="15"/>
      <c r="E9" s="15"/>
      <c r="F9" s="15"/>
      <c r="G9" s="15"/>
      <c r="H9" s="15"/>
      <c r="I9" s="15"/>
      <c r="J9" s="15"/>
      <c r="K9" s="15"/>
      <c r="L9" s="4"/>
      <c r="M9" s="12"/>
      <c r="O9" s="5">
        <v>-2E-3</v>
      </c>
      <c r="P9" s="5">
        <v>0.04</v>
      </c>
      <c r="Q9" s="5">
        <v>-6.0000000000000001E-3</v>
      </c>
      <c r="R9" s="5">
        <f t="shared" si="0"/>
        <v>0.06</v>
      </c>
    </row>
    <row r="10" spans="2:18" x14ac:dyDescent="0.25">
      <c r="B10" s="40" t="s">
        <v>27</v>
      </c>
      <c r="C10" s="41"/>
      <c r="D10" s="41"/>
      <c r="E10" s="41"/>
      <c r="F10" s="41"/>
      <c r="G10" s="41"/>
      <c r="H10" s="41"/>
      <c r="I10" s="41"/>
      <c r="J10" s="41"/>
      <c r="K10" s="41"/>
      <c r="L10" s="41"/>
      <c r="M10" s="42"/>
      <c r="O10" s="5">
        <v>-4.0000000000000001E-3</v>
      </c>
      <c r="P10" s="5">
        <v>0.04</v>
      </c>
      <c r="Q10" s="5">
        <v>-8.0000000000000002E-3</v>
      </c>
      <c r="R10" s="5">
        <f t="shared" si="0"/>
        <v>0.08</v>
      </c>
    </row>
    <row r="11" spans="2:18" x14ac:dyDescent="0.25">
      <c r="B11" s="8" t="s">
        <v>6</v>
      </c>
      <c r="C11" s="49" t="s">
        <v>28</v>
      </c>
      <c r="D11" s="49"/>
      <c r="E11" s="49"/>
      <c r="F11" s="49"/>
      <c r="G11" s="49"/>
      <c r="H11" s="49"/>
      <c r="I11" s="66" t="s">
        <v>2</v>
      </c>
      <c r="J11" s="49" t="s">
        <v>32</v>
      </c>
      <c r="K11" s="49"/>
      <c r="L11" s="49"/>
      <c r="M11" s="7"/>
      <c r="O11" s="5">
        <v>-4.0000000000000001E-3</v>
      </c>
      <c r="P11" s="5">
        <v>0.06</v>
      </c>
      <c r="Q11" s="5"/>
      <c r="R11" s="5"/>
    </row>
    <row r="12" spans="2:18" ht="18.75" x14ac:dyDescent="0.3">
      <c r="B12" s="8" t="s">
        <v>29</v>
      </c>
      <c r="C12" s="49" t="s">
        <v>81</v>
      </c>
      <c r="D12" s="49"/>
      <c r="E12" s="49"/>
      <c r="F12" s="49"/>
      <c r="G12" s="49"/>
      <c r="H12" s="49"/>
      <c r="I12" s="49" t="s">
        <v>71</v>
      </c>
      <c r="J12" s="49" t="s">
        <v>72</v>
      </c>
      <c r="K12" s="49"/>
      <c r="L12" s="49"/>
      <c r="M12" s="7"/>
      <c r="O12" s="5">
        <v>-6.0000000000000001E-3</v>
      </c>
      <c r="P12" s="5">
        <v>0.06</v>
      </c>
      <c r="Q12" s="5"/>
      <c r="R12" s="5"/>
    </row>
    <row r="13" spans="2:18" ht="18.75" x14ac:dyDescent="0.3">
      <c r="B13" s="8" t="s">
        <v>30</v>
      </c>
      <c r="C13" s="49" t="s">
        <v>82</v>
      </c>
      <c r="D13" s="49"/>
      <c r="E13" s="49"/>
      <c r="F13" s="49"/>
      <c r="G13" s="49"/>
      <c r="H13" s="49"/>
      <c r="I13" s="66" t="s">
        <v>41</v>
      </c>
      <c r="J13" s="49" t="s">
        <v>40</v>
      </c>
      <c r="K13" s="49"/>
      <c r="L13" s="49"/>
      <c r="M13" s="7"/>
      <c r="O13" s="5">
        <v>-6.0000000000000001E-3</v>
      </c>
      <c r="P13" s="5">
        <v>0.08</v>
      </c>
      <c r="Q13" s="5"/>
      <c r="R13" s="5"/>
    </row>
    <row r="14" spans="2:18" x14ac:dyDescent="0.25">
      <c r="B14" s="8" t="s">
        <v>43</v>
      </c>
      <c r="C14" s="49" t="s">
        <v>44</v>
      </c>
      <c r="D14" s="49"/>
      <c r="E14" s="49"/>
      <c r="F14" s="49"/>
      <c r="G14" s="49"/>
      <c r="H14" s="49"/>
      <c r="I14" s="66" t="s">
        <v>0</v>
      </c>
      <c r="J14" s="49" t="s">
        <v>31</v>
      </c>
      <c r="K14" s="49"/>
      <c r="L14" s="49"/>
      <c r="M14" s="7"/>
      <c r="O14" s="5">
        <v>-8.0000000000000002E-3</v>
      </c>
      <c r="P14" s="5">
        <v>0.08</v>
      </c>
      <c r="Q14" s="5"/>
      <c r="R14" s="5"/>
    </row>
    <row r="15" spans="2:18" ht="16.5" customHeight="1" x14ac:dyDescent="0.3">
      <c r="B15" s="6" t="s">
        <v>75</v>
      </c>
      <c r="C15" s="49" t="s">
        <v>76</v>
      </c>
      <c r="D15" s="49"/>
      <c r="E15" s="49"/>
      <c r="F15" s="49"/>
      <c r="G15" s="49"/>
      <c r="H15" s="49"/>
      <c r="I15" s="49" t="s">
        <v>79</v>
      </c>
      <c r="J15" s="49" t="s">
        <v>80</v>
      </c>
      <c r="K15" s="49"/>
      <c r="L15" s="49"/>
      <c r="M15" s="7"/>
      <c r="O15" s="5">
        <v>-8.0000000000000002E-3</v>
      </c>
      <c r="P15" s="5">
        <v>0.1</v>
      </c>
      <c r="Q15" s="5"/>
      <c r="R15" s="5"/>
    </row>
    <row r="16" spans="2:18" ht="15" customHeight="1" x14ac:dyDescent="0.25">
      <c r="B16" s="6" t="s">
        <v>77</v>
      </c>
      <c r="C16" s="49" t="s">
        <v>78</v>
      </c>
      <c r="D16" s="49"/>
      <c r="E16" s="49"/>
      <c r="F16" s="49"/>
      <c r="G16" s="49"/>
      <c r="H16" s="49"/>
      <c r="I16" s="66" t="s">
        <v>35</v>
      </c>
      <c r="J16" s="49" t="s">
        <v>38</v>
      </c>
      <c r="K16" s="49"/>
      <c r="L16" s="49"/>
      <c r="M16" s="7"/>
    </row>
    <row r="17" spans="2:13" ht="16.5" x14ac:dyDescent="0.3">
      <c r="B17" s="8" t="s">
        <v>67</v>
      </c>
      <c r="C17" s="49" t="s">
        <v>68</v>
      </c>
      <c r="D17" s="49"/>
      <c r="E17" s="49"/>
      <c r="F17" s="49"/>
      <c r="G17" s="49"/>
      <c r="H17" s="49"/>
      <c r="I17" s="66" t="s">
        <v>7</v>
      </c>
      <c r="J17" s="49" t="s">
        <v>37</v>
      </c>
      <c r="K17" s="49"/>
      <c r="L17" s="49"/>
      <c r="M17" s="7"/>
    </row>
    <row r="18" spans="2:13" ht="16.5" x14ac:dyDescent="0.3">
      <c r="B18" s="8" t="s">
        <v>4</v>
      </c>
      <c r="C18" s="49" t="s">
        <v>69</v>
      </c>
      <c r="D18" s="49"/>
      <c r="E18" s="49"/>
      <c r="F18" s="49"/>
      <c r="G18" s="49"/>
      <c r="H18" s="49"/>
      <c r="I18" s="66" t="s">
        <v>42</v>
      </c>
      <c r="J18" s="49" t="s">
        <v>39</v>
      </c>
      <c r="K18" s="49"/>
      <c r="L18" s="49"/>
      <c r="M18" s="7"/>
    </row>
    <row r="19" spans="2:13" ht="16.5" x14ac:dyDescent="0.3">
      <c r="B19" s="8" t="s">
        <v>15</v>
      </c>
      <c r="C19" s="49" t="s">
        <v>34</v>
      </c>
      <c r="D19" s="49"/>
      <c r="E19" s="49"/>
      <c r="F19" s="49"/>
      <c r="G19" s="49"/>
      <c r="H19" s="49"/>
      <c r="I19" s="50" t="s">
        <v>73</v>
      </c>
      <c r="J19" s="49" t="s">
        <v>74</v>
      </c>
      <c r="K19" s="49"/>
      <c r="L19" s="49"/>
      <c r="M19" s="7"/>
    </row>
    <row r="20" spans="2:13" x14ac:dyDescent="0.25">
      <c r="B20" s="8" t="s">
        <v>3</v>
      </c>
      <c r="C20" s="49" t="s">
        <v>33</v>
      </c>
      <c r="D20" s="49"/>
      <c r="E20" s="49"/>
      <c r="F20" s="49"/>
      <c r="G20" s="49"/>
      <c r="H20" s="49"/>
      <c r="I20" s="50"/>
      <c r="J20" s="49"/>
      <c r="K20" s="49"/>
      <c r="L20" s="49"/>
      <c r="M20" s="7"/>
    </row>
    <row r="21" spans="2:13" x14ac:dyDescent="0.25">
      <c r="B21" s="40" t="s">
        <v>45</v>
      </c>
      <c r="C21" s="41"/>
      <c r="D21" s="41"/>
      <c r="E21" s="41"/>
      <c r="F21" s="41"/>
      <c r="G21" s="41"/>
      <c r="H21" s="41"/>
      <c r="I21" s="41"/>
      <c r="J21" s="41"/>
      <c r="K21" s="41"/>
      <c r="L21" s="41"/>
      <c r="M21" s="42"/>
    </row>
    <row r="22" spans="2:13" ht="15" customHeight="1" x14ac:dyDescent="0.25">
      <c r="B22" s="74" t="s">
        <v>46</v>
      </c>
      <c r="C22" s="55"/>
      <c r="D22" s="55"/>
      <c r="E22" s="55"/>
      <c r="F22" s="56"/>
      <c r="G22" s="57" t="s">
        <v>47</v>
      </c>
      <c r="H22" s="58"/>
      <c r="I22" s="58"/>
      <c r="J22" s="58"/>
      <c r="K22" s="58"/>
      <c r="L22" s="58"/>
      <c r="M22" s="75"/>
    </row>
    <row r="23" spans="2:13" ht="15" customHeight="1" x14ac:dyDescent="0.25">
      <c r="B23" s="6"/>
      <c r="C23" s="49"/>
      <c r="D23" s="49"/>
      <c r="E23" s="49"/>
      <c r="F23" s="3"/>
      <c r="G23" s="2"/>
      <c r="H23" s="49"/>
      <c r="I23" s="49"/>
      <c r="J23" s="49"/>
      <c r="K23" s="49"/>
      <c r="L23" s="49"/>
      <c r="M23" s="7"/>
    </row>
    <row r="24" spans="2:13" x14ac:dyDescent="0.25">
      <c r="B24" s="6"/>
      <c r="C24" s="49"/>
      <c r="D24" s="49"/>
      <c r="E24" s="49"/>
      <c r="F24" s="3"/>
      <c r="G24" s="2"/>
      <c r="H24" s="49"/>
      <c r="I24" s="49"/>
      <c r="J24" s="49"/>
      <c r="K24" s="49"/>
      <c r="L24" s="49"/>
      <c r="M24" s="7"/>
    </row>
    <row r="25" spans="2:13" ht="16.5" customHeight="1" x14ac:dyDescent="0.25">
      <c r="B25" s="76"/>
      <c r="C25" s="53"/>
      <c r="D25" s="53"/>
      <c r="E25" s="53"/>
      <c r="F25" s="54"/>
      <c r="G25" s="52"/>
      <c r="H25" s="4"/>
      <c r="I25" s="4"/>
      <c r="J25" s="4"/>
      <c r="K25" s="4"/>
      <c r="L25" s="4"/>
      <c r="M25" s="12"/>
    </row>
    <row r="26" spans="2:13" ht="16.5" customHeight="1" x14ac:dyDescent="0.25">
      <c r="B26" s="77" t="s">
        <v>70</v>
      </c>
      <c r="C26" s="58"/>
      <c r="D26" s="58"/>
      <c r="E26" s="58"/>
      <c r="F26" s="58"/>
      <c r="G26" s="58"/>
      <c r="H26" s="58"/>
      <c r="I26" s="58"/>
      <c r="J26" s="58"/>
      <c r="K26" s="58"/>
      <c r="L26" s="58"/>
      <c r="M26" s="75"/>
    </row>
    <row r="27" spans="2:13" ht="15" customHeight="1" x14ac:dyDescent="0.25">
      <c r="B27" s="78"/>
      <c r="C27" s="59"/>
      <c r="D27" s="59"/>
      <c r="E27" s="59"/>
      <c r="F27" s="59"/>
      <c r="G27" s="59"/>
      <c r="H27" s="59"/>
      <c r="I27" s="59"/>
      <c r="J27" s="59"/>
      <c r="K27" s="59"/>
      <c r="L27" s="59"/>
      <c r="M27" s="79"/>
    </row>
    <row r="28" spans="2:13" x14ac:dyDescent="0.25">
      <c r="B28" s="10"/>
      <c r="C28" s="49"/>
      <c r="D28" s="49"/>
      <c r="E28" s="49"/>
      <c r="F28" s="49"/>
      <c r="G28" s="49"/>
      <c r="H28" s="49"/>
      <c r="I28" s="49"/>
      <c r="J28" s="49"/>
      <c r="K28" s="49"/>
      <c r="L28" s="49"/>
      <c r="M28" s="7"/>
    </row>
    <row r="29" spans="2:13" x14ac:dyDescent="0.25">
      <c r="B29" s="67"/>
      <c r="C29" s="49"/>
      <c r="D29" s="49"/>
      <c r="E29" s="49"/>
      <c r="F29" s="49"/>
      <c r="G29" s="49"/>
      <c r="H29" s="49"/>
      <c r="I29" s="49"/>
      <c r="J29" s="49"/>
      <c r="K29" s="49"/>
      <c r="L29" s="49"/>
      <c r="M29" s="7"/>
    </row>
    <row r="30" spans="2:13" x14ac:dyDescent="0.25">
      <c r="B30" s="67"/>
      <c r="C30" s="49"/>
      <c r="D30" s="49"/>
      <c r="E30" s="49"/>
      <c r="F30" s="49"/>
      <c r="G30" s="49"/>
      <c r="H30" s="49"/>
      <c r="I30" s="49"/>
      <c r="J30" s="49"/>
      <c r="K30" s="49"/>
      <c r="L30" s="49"/>
      <c r="M30" s="7"/>
    </row>
    <row r="31" spans="2:13" x14ac:dyDescent="0.25">
      <c r="B31" s="67"/>
      <c r="C31" s="49"/>
      <c r="D31" s="49"/>
      <c r="E31" s="49"/>
      <c r="F31" s="49"/>
      <c r="G31" s="49"/>
      <c r="H31" s="49"/>
      <c r="I31" s="49"/>
      <c r="J31" s="49"/>
      <c r="K31" s="49"/>
      <c r="L31" s="49"/>
      <c r="M31" s="7"/>
    </row>
    <row r="32" spans="2:13" x14ac:dyDescent="0.25">
      <c r="B32" s="11"/>
      <c r="C32" s="4"/>
      <c r="D32" s="4"/>
      <c r="E32" s="4"/>
      <c r="F32" s="4"/>
      <c r="G32" s="4"/>
      <c r="H32" s="4"/>
      <c r="I32" s="4"/>
      <c r="J32" s="4"/>
      <c r="K32" s="4"/>
      <c r="L32" s="4"/>
      <c r="M32" s="12"/>
    </row>
    <row r="33" spans="2:13" x14ac:dyDescent="0.25">
      <c r="B33" s="6"/>
      <c r="C33" s="49"/>
      <c r="D33" s="49"/>
      <c r="E33" s="49"/>
      <c r="F33" s="49"/>
      <c r="G33" s="49"/>
      <c r="H33" s="49"/>
      <c r="I33" s="49"/>
      <c r="J33" s="49"/>
      <c r="K33" s="49"/>
      <c r="L33" s="49"/>
      <c r="M33" s="7"/>
    </row>
    <row r="34" spans="2:13" x14ac:dyDescent="0.25">
      <c r="B34" s="6"/>
      <c r="C34" s="49"/>
      <c r="D34" s="49"/>
      <c r="E34" s="49"/>
      <c r="F34" s="49"/>
      <c r="G34" s="49"/>
      <c r="H34" s="49"/>
      <c r="I34" s="49"/>
      <c r="J34" s="49"/>
      <c r="K34" s="49"/>
      <c r="L34" s="49"/>
      <c r="M34" s="7"/>
    </row>
    <row r="35" spans="2:13" x14ac:dyDescent="0.25">
      <c r="B35" s="6"/>
      <c r="C35" s="49"/>
      <c r="D35" s="49"/>
      <c r="E35" s="49"/>
      <c r="F35" s="49"/>
      <c r="G35" s="49"/>
      <c r="H35" s="49"/>
      <c r="I35" s="49"/>
      <c r="J35" s="49"/>
      <c r="K35" s="49"/>
      <c r="L35" s="49"/>
      <c r="M35" s="7"/>
    </row>
    <row r="36" spans="2:13" x14ac:dyDescent="0.25">
      <c r="B36" s="6"/>
      <c r="C36" s="49"/>
      <c r="D36" s="49"/>
      <c r="E36" s="49"/>
      <c r="F36" s="49"/>
      <c r="G36" s="49"/>
      <c r="H36" s="49"/>
      <c r="I36" s="49"/>
      <c r="J36" s="49"/>
      <c r="K36" s="49"/>
      <c r="L36" s="49"/>
      <c r="M36" s="7"/>
    </row>
    <row r="37" spans="2:13" x14ac:dyDescent="0.25">
      <c r="B37" s="6"/>
      <c r="C37" s="49"/>
      <c r="D37" s="49"/>
      <c r="E37" s="49"/>
      <c r="F37" s="49"/>
      <c r="G37" s="49"/>
      <c r="H37" s="49"/>
      <c r="I37" s="49"/>
      <c r="J37" s="49"/>
      <c r="K37" s="49"/>
      <c r="L37" s="49"/>
      <c r="M37" s="7"/>
    </row>
    <row r="38" spans="2:13" x14ac:dyDescent="0.25">
      <c r="B38" s="6"/>
      <c r="C38" s="49"/>
      <c r="D38" s="49"/>
      <c r="E38" s="49"/>
      <c r="F38" s="49"/>
      <c r="G38" s="49"/>
      <c r="H38" s="49"/>
      <c r="I38" s="49"/>
      <c r="J38" s="49"/>
      <c r="K38" s="49"/>
      <c r="L38" s="49"/>
      <c r="M38" s="7"/>
    </row>
    <row r="39" spans="2:13" x14ac:dyDescent="0.25">
      <c r="B39" s="6"/>
      <c r="C39" s="49"/>
      <c r="D39" s="49"/>
      <c r="E39" s="49"/>
      <c r="F39" s="49"/>
      <c r="G39" s="49"/>
      <c r="H39" s="49"/>
      <c r="I39" s="49"/>
      <c r="J39" s="49"/>
      <c r="K39" s="49"/>
      <c r="L39" s="49"/>
      <c r="M39" s="7"/>
    </row>
    <row r="40" spans="2:13" x14ac:dyDescent="0.25">
      <c r="B40" s="6"/>
      <c r="C40" s="49"/>
      <c r="D40" s="49"/>
      <c r="E40" s="49"/>
      <c r="F40" s="49"/>
      <c r="G40" s="49"/>
      <c r="H40" s="49"/>
      <c r="I40" s="49"/>
      <c r="J40" s="49"/>
      <c r="K40" s="49"/>
      <c r="L40" s="49"/>
      <c r="M40" s="7"/>
    </row>
    <row r="41" spans="2:13" x14ac:dyDescent="0.25">
      <c r="B41" s="6"/>
      <c r="C41" s="49"/>
      <c r="D41" s="49"/>
      <c r="E41" s="49"/>
      <c r="F41" s="49"/>
      <c r="G41" s="49"/>
      <c r="H41" s="49"/>
      <c r="I41" s="49"/>
      <c r="J41" s="49"/>
      <c r="K41" s="49"/>
      <c r="L41" s="49"/>
      <c r="M41" s="7"/>
    </row>
    <row r="42" spans="2:13" x14ac:dyDescent="0.25">
      <c r="B42" s="6"/>
      <c r="C42" s="49"/>
      <c r="D42" s="49"/>
      <c r="E42" s="49"/>
      <c r="F42" s="49"/>
      <c r="G42" s="49"/>
      <c r="H42" s="49"/>
      <c r="I42" s="49"/>
      <c r="J42" s="49"/>
      <c r="K42" s="49"/>
      <c r="L42" s="49"/>
      <c r="M42" s="7"/>
    </row>
    <row r="43" spans="2:13" x14ac:dyDescent="0.25">
      <c r="B43" s="6"/>
      <c r="C43" s="49"/>
      <c r="D43" s="49"/>
      <c r="E43" s="49"/>
      <c r="F43" s="49"/>
      <c r="G43" s="49"/>
      <c r="H43" s="49"/>
      <c r="I43" s="49"/>
      <c r="J43" s="49"/>
      <c r="K43" s="49"/>
      <c r="L43" s="49"/>
      <c r="M43" s="7"/>
    </row>
    <row r="44" spans="2:13" x14ac:dyDescent="0.25">
      <c r="B44" s="6"/>
      <c r="C44" s="49"/>
      <c r="D44" s="49"/>
      <c r="E44" s="49"/>
      <c r="F44" s="49"/>
      <c r="G44" s="49"/>
      <c r="H44" s="49"/>
      <c r="I44" s="49"/>
      <c r="J44" s="49"/>
      <c r="K44" s="49"/>
      <c r="L44" s="49"/>
      <c r="M44" s="7"/>
    </row>
    <row r="45" spans="2:13" x14ac:dyDescent="0.25">
      <c r="B45" s="6"/>
      <c r="C45" s="49"/>
      <c r="D45" s="49"/>
      <c r="E45" s="49"/>
      <c r="F45" s="49"/>
      <c r="G45" s="49"/>
      <c r="H45" s="49"/>
      <c r="I45" s="49"/>
      <c r="J45" s="49"/>
      <c r="K45" s="49"/>
      <c r="L45" s="49"/>
      <c r="M45" s="7"/>
    </row>
    <row r="46" spans="2:13" x14ac:dyDescent="0.25">
      <c r="B46" s="6"/>
      <c r="C46" s="49"/>
      <c r="D46" s="49"/>
      <c r="E46" s="49"/>
      <c r="F46" s="49"/>
      <c r="G46" s="49"/>
      <c r="H46" s="49"/>
      <c r="I46" s="49"/>
      <c r="J46" s="49"/>
      <c r="K46" s="49"/>
      <c r="L46" s="49"/>
      <c r="M46" s="7"/>
    </row>
    <row r="47" spans="2:13" x14ac:dyDescent="0.25">
      <c r="B47" s="6"/>
      <c r="C47" s="49"/>
      <c r="D47" s="49"/>
      <c r="E47" s="49"/>
      <c r="F47" s="49"/>
      <c r="G47" s="49"/>
      <c r="H47" s="49"/>
      <c r="I47" s="49"/>
      <c r="J47" s="49"/>
      <c r="K47" s="49"/>
      <c r="L47" s="49"/>
      <c r="M47" s="7"/>
    </row>
    <row r="48" spans="2:13" x14ac:dyDescent="0.25">
      <c r="B48" s="6"/>
      <c r="C48" s="49"/>
      <c r="D48" s="49"/>
      <c r="E48" s="49"/>
      <c r="F48" s="49"/>
      <c r="G48" s="49"/>
      <c r="H48" s="49"/>
      <c r="I48" s="49"/>
      <c r="J48" s="49"/>
      <c r="K48" s="49"/>
      <c r="L48" s="49"/>
      <c r="M48" s="7"/>
    </row>
    <row r="49" spans="2:13" ht="15" customHeight="1" x14ac:dyDescent="0.25">
      <c r="B49" s="43" t="s">
        <v>36</v>
      </c>
      <c r="C49" s="61"/>
      <c r="D49" s="61"/>
      <c r="E49" s="61"/>
      <c r="F49" s="61"/>
      <c r="G49" s="61"/>
      <c r="H49" s="61"/>
      <c r="I49" s="61"/>
      <c r="J49" s="61"/>
      <c r="K49" s="61"/>
      <c r="L49" s="61"/>
      <c r="M49" s="68"/>
    </row>
    <row r="50" spans="2:13" ht="15" customHeight="1" x14ac:dyDescent="0.25">
      <c r="B50" s="71"/>
      <c r="C50" s="72"/>
      <c r="D50" s="72"/>
      <c r="E50" s="72"/>
      <c r="F50" s="72"/>
      <c r="G50" s="72"/>
      <c r="H50" s="72"/>
      <c r="I50" s="72"/>
      <c r="J50" s="72"/>
      <c r="K50" s="72"/>
      <c r="L50" s="72"/>
      <c r="M50" s="73"/>
    </row>
    <row r="51" spans="2:13" x14ac:dyDescent="0.25">
      <c r="B51" s="37" t="s">
        <v>48</v>
      </c>
      <c r="C51" s="62"/>
      <c r="D51" s="62"/>
      <c r="E51" s="62"/>
      <c r="F51" s="62"/>
      <c r="G51" s="62"/>
      <c r="H51" s="62"/>
      <c r="I51" s="62"/>
      <c r="J51" s="62"/>
      <c r="K51" s="62"/>
      <c r="L51" s="62"/>
      <c r="M51" s="38"/>
    </row>
    <row r="52" spans="2:13" ht="15" customHeight="1" x14ac:dyDescent="0.25">
      <c r="B52" s="65" t="s">
        <v>84</v>
      </c>
      <c r="C52" s="64" t="s">
        <v>83</v>
      </c>
      <c r="D52" s="64"/>
      <c r="E52" s="64"/>
      <c r="F52" s="64"/>
      <c r="G52" s="64"/>
      <c r="H52" s="64"/>
      <c r="I52" s="64"/>
      <c r="J52" s="64"/>
      <c r="K52" s="64"/>
      <c r="L52" s="64"/>
      <c r="M52" s="39"/>
    </row>
    <row r="53" spans="2:13" ht="15" customHeight="1" x14ac:dyDescent="0.25">
      <c r="B53" s="60"/>
      <c r="C53" s="64"/>
      <c r="D53" s="64"/>
      <c r="E53" s="64"/>
      <c r="F53" s="64"/>
      <c r="G53" s="64"/>
      <c r="H53" s="64"/>
      <c r="I53" s="64"/>
      <c r="J53" s="64"/>
      <c r="K53" s="64"/>
      <c r="L53" s="64"/>
      <c r="M53" s="39"/>
    </row>
    <row r="54" spans="2:13" x14ac:dyDescent="0.25">
      <c r="B54" s="60"/>
      <c r="C54" s="64"/>
      <c r="D54" s="64"/>
      <c r="E54" s="64"/>
      <c r="F54" s="64"/>
      <c r="G54" s="64"/>
      <c r="H54" s="64"/>
      <c r="I54" s="64"/>
      <c r="J54" s="64"/>
      <c r="K54" s="64"/>
      <c r="L54" s="64"/>
      <c r="M54" s="39"/>
    </row>
    <row r="55" spans="2:13" x14ac:dyDescent="0.25">
      <c r="B55" s="60"/>
      <c r="C55" s="64"/>
      <c r="D55" s="64"/>
      <c r="E55" s="64"/>
      <c r="F55" s="64"/>
      <c r="G55" s="64"/>
      <c r="H55" s="64"/>
      <c r="I55" s="64"/>
      <c r="J55" s="64"/>
      <c r="K55" s="64"/>
      <c r="L55" s="64"/>
      <c r="M55" s="39"/>
    </row>
    <row r="56" spans="2:13" ht="15.75" thickBot="1" x14ac:dyDescent="0.3">
      <c r="B56" s="69"/>
      <c r="C56" s="70"/>
      <c r="D56" s="70"/>
      <c r="E56" s="70"/>
      <c r="F56" s="70"/>
      <c r="G56" s="70"/>
      <c r="H56" s="70"/>
      <c r="I56" s="70"/>
      <c r="J56" s="70"/>
      <c r="K56" s="70"/>
      <c r="L56" s="13"/>
      <c r="M56" s="14"/>
    </row>
    <row r="57" spans="2:13" x14ac:dyDescent="0.25">
      <c r="B57" s="63"/>
      <c r="C57" s="63"/>
      <c r="D57" s="63"/>
      <c r="E57" s="63"/>
      <c r="F57" s="63"/>
      <c r="G57" s="63"/>
      <c r="H57" s="63"/>
      <c r="I57" s="63"/>
      <c r="J57" s="63"/>
      <c r="K57" s="63"/>
      <c r="L57" s="49"/>
      <c r="M57" s="49"/>
    </row>
    <row r="58" spans="2:13" x14ac:dyDescent="0.25">
      <c r="B58" s="49"/>
      <c r="C58" s="49"/>
      <c r="D58" s="49"/>
      <c r="E58" s="49"/>
      <c r="F58" s="49"/>
      <c r="G58" s="49"/>
      <c r="H58" s="49"/>
      <c r="I58" s="49"/>
      <c r="J58" s="49"/>
      <c r="K58" s="49"/>
      <c r="L58" s="49"/>
      <c r="M58" s="49"/>
    </row>
  </sheetData>
  <sortState xmlns:xlrd2="http://schemas.microsoft.com/office/spreadsheetml/2017/richdata2" ref="B12:C27">
    <sortCondition ref="B12:B27"/>
  </sortState>
  <mergeCells count="12">
    <mergeCell ref="B51:M51"/>
    <mergeCell ref="C52:M55"/>
    <mergeCell ref="G22:M22"/>
    <mergeCell ref="B10:M10"/>
    <mergeCell ref="B21:M21"/>
    <mergeCell ref="B2:M3"/>
    <mergeCell ref="B49:M50"/>
    <mergeCell ref="C5:K6"/>
    <mergeCell ref="C7:K7"/>
    <mergeCell ref="C8:K8"/>
    <mergeCell ref="B26:M26"/>
    <mergeCell ref="B22:F22"/>
  </mergeCells>
  <pageMargins left="0.7" right="0.7" top="0.75" bottom="0.75" header="0.3" footer="0.3"/>
  <pageSetup scale="84" orientation="portrait" verticalDpi="0" r:id="rId1"/>
  <colBreaks count="1" manualBreakCount="1">
    <brk id="12"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D0323-AD3E-4445-A7D5-53D1A4FFF8E2}">
  <sheetPr codeName="Sheet2"/>
  <dimension ref="B1:AE47"/>
  <sheetViews>
    <sheetView workbookViewId="0">
      <selection activeCell="K14" sqref="K14"/>
    </sheetView>
  </sheetViews>
  <sheetFormatPr defaultColWidth="8.7109375" defaultRowHeight="15" x14ac:dyDescent="0.25"/>
  <cols>
    <col min="1" max="1" width="3.28515625" style="1" customWidth="1"/>
    <col min="2" max="2" width="13.42578125" style="1" bestFit="1" customWidth="1"/>
    <col min="3" max="3" width="8" style="1" bestFit="1" customWidth="1"/>
    <col min="4" max="4" width="9.7109375" style="1" bestFit="1" customWidth="1"/>
    <col min="5" max="5" width="9.5703125" style="1" bestFit="1" customWidth="1"/>
    <col min="6" max="6" width="13.42578125" style="1" bestFit="1" customWidth="1"/>
    <col min="7" max="7" width="17" style="1" bestFit="1" customWidth="1"/>
    <col min="8" max="10" width="14.5703125" style="1" bestFit="1" customWidth="1"/>
    <col min="11" max="11" width="5.5703125" style="1" bestFit="1" customWidth="1"/>
    <col min="12" max="12" width="12.42578125" style="1" customWidth="1"/>
    <col min="13" max="13" width="10.5703125" style="1" customWidth="1"/>
    <col min="14" max="15" width="12" style="1" customWidth="1"/>
    <col min="16" max="16" width="8.7109375" style="1"/>
    <col min="17" max="17" width="12.7109375" style="1" bestFit="1" customWidth="1"/>
    <col min="18" max="18" width="12" style="1" customWidth="1"/>
    <col min="19" max="16384" width="8.7109375" style="1"/>
  </cols>
  <sheetData>
    <row r="1" spans="2:19" ht="15.75" thickBot="1" x14ac:dyDescent="0.3"/>
    <row r="2" spans="2:19" ht="19.5" customHeight="1" thickBot="1" x14ac:dyDescent="0.35">
      <c r="B2" s="94" t="s">
        <v>51</v>
      </c>
      <c r="C2" s="95"/>
      <c r="D2" s="95"/>
      <c r="E2" s="95"/>
      <c r="F2" s="95"/>
      <c r="G2" s="95"/>
      <c r="H2" s="95"/>
      <c r="I2" s="95"/>
      <c r="J2" s="95"/>
      <c r="K2" s="95"/>
      <c r="L2" s="95"/>
      <c r="M2" s="96"/>
      <c r="N2" s="16"/>
      <c r="O2" s="16"/>
      <c r="P2" s="16"/>
      <c r="Q2" s="16"/>
      <c r="R2" s="16"/>
      <c r="S2" s="16"/>
    </row>
    <row r="3" spans="2:19" ht="22.5" customHeight="1" thickTop="1" x14ac:dyDescent="0.25">
      <c r="B3" s="97" t="s">
        <v>102</v>
      </c>
      <c r="C3" s="98"/>
      <c r="D3" s="98"/>
      <c r="E3" s="98"/>
      <c r="F3" s="98"/>
      <c r="G3" s="98"/>
      <c r="H3" s="98"/>
      <c r="I3" s="98"/>
      <c r="J3" s="98"/>
      <c r="K3" s="98"/>
      <c r="L3" s="98"/>
      <c r="M3" s="99"/>
      <c r="N3" s="16"/>
      <c r="O3" s="16"/>
      <c r="P3" s="16"/>
      <c r="Q3" s="16"/>
      <c r="R3" s="16"/>
      <c r="S3" s="16"/>
    </row>
    <row r="4" spans="2:19" ht="15" customHeight="1" x14ac:dyDescent="0.25">
      <c r="B4" s="100"/>
      <c r="C4" s="49"/>
      <c r="D4" s="49"/>
      <c r="E4" s="49"/>
      <c r="F4" s="49"/>
      <c r="G4" s="49"/>
      <c r="H4" s="49"/>
      <c r="I4" s="49"/>
      <c r="J4" s="49"/>
      <c r="K4" s="49"/>
      <c r="L4" s="49"/>
      <c r="M4" s="101"/>
      <c r="N4" s="17"/>
      <c r="O4" s="17"/>
      <c r="P4" s="17"/>
      <c r="Q4" s="17"/>
      <c r="R4" s="17"/>
      <c r="S4" s="17"/>
    </row>
    <row r="5" spans="2:19" ht="22.5" customHeight="1" x14ac:dyDescent="0.25">
      <c r="B5" s="102"/>
      <c r="C5" s="103"/>
      <c r="D5" s="103"/>
      <c r="E5" s="103"/>
      <c r="F5" s="103"/>
      <c r="G5" s="103"/>
      <c r="H5" s="103"/>
      <c r="I5" s="103"/>
      <c r="J5" s="103"/>
      <c r="K5" s="103"/>
      <c r="L5" s="103"/>
      <c r="M5" s="104"/>
      <c r="N5" s="17"/>
      <c r="O5" s="17"/>
      <c r="P5" s="17"/>
      <c r="Q5" s="17"/>
      <c r="R5" s="17"/>
      <c r="S5" s="17"/>
    </row>
    <row r="6" spans="2:19" ht="19.5" thickBot="1" x14ac:dyDescent="0.35">
      <c r="B6" s="105" t="s">
        <v>8</v>
      </c>
      <c r="C6" s="45"/>
      <c r="D6" s="45"/>
      <c r="E6" s="45"/>
      <c r="F6" s="45"/>
      <c r="G6" s="45"/>
      <c r="H6" s="45"/>
      <c r="I6" s="45"/>
      <c r="J6" s="45"/>
      <c r="K6" s="45"/>
      <c r="L6" s="45"/>
      <c r="M6" s="106"/>
    </row>
    <row r="7" spans="2:19" ht="19.5" thickTop="1" x14ac:dyDescent="0.3">
      <c r="B7" s="107"/>
      <c r="C7" s="108"/>
      <c r="D7" s="108"/>
      <c r="E7" s="108"/>
      <c r="F7" s="108"/>
      <c r="G7" s="108"/>
      <c r="H7" s="108"/>
      <c r="I7" s="108"/>
      <c r="J7" s="108"/>
      <c r="K7" s="108"/>
      <c r="L7" s="108"/>
      <c r="M7" s="109"/>
    </row>
    <row r="8" spans="2:19" ht="18.75" x14ac:dyDescent="0.3">
      <c r="B8" s="110" t="s">
        <v>6</v>
      </c>
      <c r="C8" s="111">
        <f>0.2*PI()*1.247</f>
        <v>0.78351320780529443</v>
      </c>
      <c r="D8" s="80" t="s">
        <v>12</v>
      </c>
      <c r="E8" s="81" t="s">
        <v>53</v>
      </c>
      <c r="F8" s="112">
        <v>5.0300000000000003E-5</v>
      </c>
      <c r="G8" s="113" t="s">
        <v>10</v>
      </c>
      <c r="H8" s="114" t="s">
        <v>43</v>
      </c>
      <c r="I8" s="115">
        <v>1.5</v>
      </c>
      <c r="J8" s="49"/>
      <c r="K8" s="93" t="s">
        <v>94</v>
      </c>
      <c r="L8" s="116">
        <v>1.9400000000000001E-5</v>
      </c>
      <c r="M8" s="101" t="s">
        <v>85</v>
      </c>
      <c r="N8" s="93"/>
      <c r="O8" s="159"/>
    </row>
    <row r="9" spans="2:19" ht="18" x14ac:dyDescent="0.25">
      <c r="B9" s="110" t="s">
        <v>4</v>
      </c>
      <c r="C9" s="111">
        <v>96485</v>
      </c>
      <c r="D9" s="80" t="s">
        <v>5</v>
      </c>
      <c r="E9" s="117" t="s">
        <v>15</v>
      </c>
      <c r="F9" s="111">
        <v>238.02889999999999</v>
      </c>
      <c r="G9" s="80" t="s">
        <v>17</v>
      </c>
      <c r="H9" s="117" t="s">
        <v>3</v>
      </c>
      <c r="I9" s="111">
        <v>3</v>
      </c>
      <c r="J9" s="80"/>
      <c r="K9" s="81" t="s">
        <v>2</v>
      </c>
      <c r="L9" s="118">
        <v>8.3140000000000001</v>
      </c>
      <c r="M9" s="119" t="s">
        <v>11</v>
      </c>
    </row>
    <row r="10" spans="2:19" ht="17.25" x14ac:dyDescent="0.3">
      <c r="B10" s="110" t="s">
        <v>52</v>
      </c>
      <c r="C10" s="111">
        <v>175</v>
      </c>
      <c r="D10" s="80" t="s">
        <v>18</v>
      </c>
      <c r="E10" s="93" t="s">
        <v>92</v>
      </c>
      <c r="F10" s="111">
        <v>0.33</v>
      </c>
      <c r="G10" s="51" t="s">
        <v>86</v>
      </c>
      <c r="H10" s="81" t="s">
        <v>0</v>
      </c>
      <c r="I10" s="118">
        <v>773</v>
      </c>
      <c r="J10" s="113" t="s">
        <v>1</v>
      </c>
      <c r="K10" s="93" t="s">
        <v>93</v>
      </c>
      <c r="L10" s="111">
        <v>1.8E-3</v>
      </c>
      <c r="M10" s="101"/>
    </row>
    <row r="11" spans="2:19" ht="19.5" x14ac:dyDescent="0.35">
      <c r="B11" s="160" t="s">
        <v>54</v>
      </c>
      <c r="C11" s="111">
        <v>2.2399999999999998E-3</v>
      </c>
      <c r="D11" s="80" t="s">
        <v>9</v>
      </c>
      <c r="E11" s="125" t="s">
        <v>55</v>
      </c>
      <c r="F11" s="111">
        <v>18.899999999999999</v>
      </c>
      <c r="G11" s="80" t="s">
        <v>16</v>
      </c>
      <c r="H11" s="93"/>
      <c r="I11" s="163"/>
      <c r="J11" s="49"/>
      <c r="K11" s="120"/>
      <c r="L11" s="163"/>
      <c r="M11" s="121"/>
      <c r="N11" s="30"/>
      <c r="O11" s="159"/>
      <c r="P11" s="18"/>
    </row>
    <row r="12" spans="2:19" x14ac:dyDescent="0.25">
      <c r="B12" s="100"/>
      <c r="C12" s="49"/>
      <c r="D12" s="49"/>
      <c r="E12" s="49"/>
      <c r="F12" s="49"/>
      <c r="G12" s="49"/>
      <c r="H12" s="49"/>
      <c r="I12" s="49"/>
      <c r="J12" s="49"/>
      <c r="K12" s="49"/>
      <c r="L12" s="49"/>
      <c r="M12" s="101"/>
    </row>
    <row r="13" spans="2:19" ht="19.5" thickBot="1" x14ac:dyDescent="0.35">
      <c r="B13" s="105" t="s">
        <v>50</v>
      </c>
      <c r="C13" s="45"/>
      <c r="D13" s="45"/>
      <c r="E13" s="45"/>
      <c r="F13" s="45"/>
      <c r="G13" s="45"/>
      <c r="H13" s="45"/>
      <c r="I13" s="45"/>
      <c r="J13" s="45"/>
      <c r="K13" s="45"/>
      <c r="L13" s="45"/>
      <c r="M13" s="106"/>
      <c r="N13" s="20"/>
      <c r="O13" s="20"/>
      <c r="P13" s="20"/>
      <c r="Q13" s="20"/>
    </row>
    <row r="14" spans="2:19" ht="19.5" thickTop="1" x14ac:dyDescent="0.3">
      <c r="B14" s="100"/>
      <c r="C14" s="122" t="s">
        <v>56</v>
      </c>
      <c r="D14" s="123">
        <f>e_*ρD/MW*2*rA*10^-10</f>
        <v>4.1686114585245745E-9</v>
      </c>
      <c r="E14" s="80" t="s">
        <v>19</v>
      </c>
      <c r="F14" s="120" t="s">
        <v>57</v>
      </c>
      <c r="G14" s="155">
        <f>n*F*ABS(ΔE)/R_/T</f>
        <v>0.10088801102646107</v>
      </c>
      <c r="H14" s="125" t="s">
        <v>14</v>
      </c>
      <c r="I14" s="156">
        <f>COx/Γ*SQRT(DOx*R_*T/n/F/ν)</f>
        <v>25.042729422933764</v>
      </c>
      <c r="J14" s="93" t="s">
        <v>88</v>
      </c>
      <c r="K14" s="80">
        <f>(n*F)^(5/2)*Ru*A*COx*(DOx*ν)^(1/2)/(R_*T)^(3/2)</f>
        <v>1.5848839974276794</v>
      </c>
      <c r="L14" s="49"/>
      <c r="M14" s="109"/>
      <c r="N14" s="20"/>
      <c r="O14" s="20"/>
      <c r="P14" s="20"/>
      <c r="Q14" s="20"/>
    </row>
    <row r="15" spans="2:19" ht="18.75" x14ac:dyDescent="0.3">
      <c r="B15" s="107"/>
      <c r="C15" s="108"/>
      <c r="D15" s="108"/>
      <c r="E15" s="108"/>
      <c r="F15" s="108"/>
      <c r="G15" s="108"/>
      <c r="H15" s="108"/>
      <c r="I15" s="108"/>
      <c r="J15" s="108"/>
      <c r="K15" s="108"/>
      <c r="L15" s="108"/>
      <c r="M15" s="109"/>
      <c r="N15" s="20"/>
      <c r="O15" s="20"/>
      <c r="P15" s="20"/>
      <c r="Q15" s="20"/>
    </row>
    <row r="16" spans="2:19" x14ac:dyDescent="0.25">
      <c r="B16" s="161" t="s">
        <v>49</v>
      </c>
      <c r="C16" s="158"/>
      <c r="D16" s="158"/>
      <c r="E16" s="158"/>
      <c r="F16" s="158"/>
      <c r="G16" s="158"/>
      <c r="H16" s="158"/>
      <c r="I16" s="158"/>
      <c r="J16" s="158"/>
      <c r="K16" s="158"/>
      <c r="L16" s="158"/>
      <c r="M16" s="162"/>
      <c r="N16" s="21"/>
      <c r="O16" s="21"/>
      <c r="P16" s="21"/>
      <c r="Q16" s="21"/>
    </row>
    <row r="17" spans="2:19" x14ac:dyDescent="0.25">
      <c r="B17" s="126"/>
      <c r="C17" s="127"/>
      <c r="D17" s="127"/>
      <c r="E17" s="127"/>
      <c r="F17" s="127"/>
      <c r="G17" s="127"/>
      <c r="H17" s="127"/>
      <c r="I17" s="127"/>
      <c r="J17" s="127"/>
      <c r="K17" s="127"/>
      <c r="L17" s="127"/>
      <c r="M17" s="128"/>
      <c r="N17" s="21"/>
      <c r="O17" s="21"/>
      <c r="P17" s="21"/>
      <c r="Q17" s="21"/>
    </row>
    <row r="18" spans="2:19" ht="18.75" x14ac:dyDescent="0.3">
      <c r="B18" s="110" t="s">
        <v>7</v>
      </c>
      <c r="C18" s="111">
        <v>0.1</v>
      </c>
      <c r="D18" s="80" t="s">
        <v>13</v>
      </c>
      <c r="E18" s="129" t="s">
        <v>87</v>
      </c>
      <c r="F18" s="129"/>
      <c r="G18" s="130">
        <v>-2.69</v>
      </c>
      <c r="H18" s="80" t="s">
        <v>9</v>
      </c>
      <c r="I18" s="84" t="s">
        <v>89</v>
      </c>
      <c r="J18" s="91">
        <f>Ep-eta-R_*T/n/F*LN(x_OX)</f>
        <v>-2.5025781095318584</v>
      </c>
      <c r="K18" s="85" t="s">
        <v>9</v>
      </c>
      <c r="L18" s="86" t="s">
        <v>90</v>
      </c>
      <c r="M18" s="131"/>
    </row>
    <row r="19" spans="2:19" ht="18" x14ac:dyDescent="0.3">
      <c r="B19" s="132"/>
      <c r="C19" s="80"/>
      <c r="D19" s="51"/>
      <c r="E19" s="133" t="s">
        <v>96</v>
      </c>
      <c r="F19" s="129"/>
      <c r="G19" s="134">
        <f>(-0.854-0.525*ρ-0.571*(1-EXP(-(ρ^1.177)))+Δεs^0.467*(0.134-EXP(-(0.722+0.515/Δεs^0.5)*ρ))-0.34/(χ*(1+0.65*ρ^2.7)))*R_*T/n/F</f>
        <v>-4.710066149846568E-2</v>
      </c>
      <c r="H19" s="134" t="s">
        <v>9</v>
      </c>
      <c r="I19" s="87" t="s">
        <v>89</v>
      </c>
      <c r="J19" s="92">
        <f>Ep-eta-R_*T/n/F*LN(COx)</f>
        <v>-2.4231466438894032</v>
      </c>
      <c r="K19" s="88" t="s">
        <v>9</v>
      </c>
      <c r="L19" s="89" t="s">
        <v>91</v>
      </c>
      <c r="M19" s="135"/>
    </row>
    <row r="20" spans="2:19" x14ac:dyDescent="0.25">
      <c r="B20" s="132"/>
      <c r="C20" s="80"/>
      <c r="D20" s="51"/>
      <c r="E20" s="80"/>
      <c r="F20" s="80"/>
      <c r="G20" s="80"/>
      <c r="H20" s="80"/>
      <c r="I20" s="93"/>
      <c r="J20" s="93"/>
      <c r="K20" s="93"/>
      <c r="L20" s="136"/>
      <c r="M20" s="101"/>
    </row>
    <row r="21" spans="2:19" ht="19.5" x14ac:dyDescent="0.35">
      <c r="B21" s="161" t="s">
        <v>20</v>
      </c>
      <c r="C21" s="158"/>
      <c r="D21" s="158"/>
      <c r="E21" s="158"/>
      <c r="F21" s="158"/>
      <c r="G21" s="158"/>
      <c r="H21" s="158"/>
      <c r="I21" s="158"/>
      <c r="J21" s="158"/>
      <c r="K21" s="158"/>
      <c r="L21" s="158"/>
      <c r="M21" s="162"/>
      <c r="N21" s="23"/>
      <c r="O21" s="23"/>
      <c r="P21" s="23"/>
      <c r="Q21" s="23"/>
      <c r="R21" s="23"/>
      <c r="S21" s="23"/>
    </row>
    <row r="22" spans="2:19" ht="19.5" x14ac:dyDescent="0.35">
      <c r="B22" s="126"/>
      <c r="C22" s="127"/>
      <c r="D22" s="127"/>
      <c r="E22" s="127"/>
      <c r="F22" s="127"/>
      <c r="G22" s="127"/>
      <c r="H22" s="127"/>
      <c r="I22" s="127" t="s">
        <v>98</v>
      </c>
      <c r="J22" s="127" t="s">
        <v>99</v>
      </c>
      <c r="K22" s="127"/>
      <c r="L22" s="127"/>
      <c r="M22" s="128"/>
      <c r="N22" s="23"/>
      <c r="O22" s="23"/>
      <c r="P22" s="23"/>
      <c r="Q22" s="23"/>
      <c r="R22" s="23"/>
      <c r="S22" s="23"/>
    </row>
    <row r="23" spans="2:19" ht="18" x14ac:dyDescent="0.3">
      <c r="B23" s="100"/>
      <c r="C23" s="122" t="s">
        <v>58</v>
      </c>
      <c r="D23" s="154" t="s">
        <v>95</v>
      </c>
      <c r="E23" s="154"/>
      <c r="F23" s="138" t="s">
        <v>14</v>
      </c>
      <c r="G23" s="139" t="s">
        <v>88</v>
      </c>
      <c r="H23" s="137" t="s">
        <v>97</v>
      </c>
      <c r="I23" s="83" t="s">
        <v>89</v>
      </c>
      <c r="J23" s="83" t="s">
        <v>89</v>
      </c>
      <c r="K23" s="50"/>
      <c r="L23" s="80"/>
      <c r="M23" s="140"/>
      <c r="N23" s="18"/>
      <c r="O23" s="22"/>
      <c r="P23" s="22"/>
      <c r="Q23" s="24"/>
      <c r="R23" s="24"/>
    </row>
    <row r="24" spans="2:19" x14ac:dyDescent="0.25">
      <c r="B24" s="100"/>
      <c r="C24" s="141">
        <v>0.05</v>
      </c>
      <c r="D24" s="115">
        <v>-6.1645999999999999E-2</v>
      </c>
      <c r="E24" s="142"/>
      <c r="F24" s="143">
        <f t="shared" ref="F24:F33" si="0">COx/Γ*SQRT(DOx*R_*T/n/F/C24)</f>
        <v>35.415767588752679</v>
      </c>
      <c r="G24" s="143">
        <f>(n*F)^(5/2)*Ru*A*COx*(DOx*C24)^(1/2)/(R_*T)^(3/2)</f>
        <v>1.1206822219751547</v>
      </c>
      <c r="H24" s="144">
        <f>(-0.854-0.525*G24-0.571*(1-EXP(-(G24^1.177)))+Δεs^0.467*(0.134-EXP(-(0.722+0.515/Δεs^0.5)*G24))-0.34/(F24*(1+0.65*G24^2.7)))*R_*T/n/F</f>
        <v>-4.0306066836537438E-2</v>
      </c>
      <c r="I24" s="90">
        <f>D24-H24-R_*T/n/F*LN(x_OX)</f>
        <v>0.11898129580621342</v>
      </c>
      <c r="J24" s="90">
        <f>D24-H24-R_*T/n/F*LN(COx)</f>
        <v>0.19841276144866854</v>
      </c>
      <c r="K24" s="145"/>
      <c r="L24" s="124"/>
      <c r="M24" s="146"/>
      <c r="N24" s="18"/>
      <c r="Q24" s="18"/>
      <c r="R24" s="18"/>
    </row>
    <row r="25" spans="2:19" x14ac:dyDescent="0.25">
      <c r="B25" s="100"/>
      <c r="C25" s="141">
        <v>0.1</v>
      </c>
      <c r="D25" s="115">
        <v>-7.0801000000000003E-2</v>
      </c>
      <c r="E25" s="142"/>
      <c r="F25" s="143">
        <f t="shared" si="0"/>
        <v>25.042729422933764</v>
      </c>
      <c r="G25" s="143">
        <f>(n*F)^(5/2)*Ru*A*COx*(DOx*C25)^(1/2)/(R_*T)^(3/2)</f>
        <v>1.5848839974276794</v>
      </c>
      <c r="H25" s="144">
        <f>(-0.854-0.525*G25-0.571*(1-EXP(-(G25^1.177)))+Δεs^0.467*(0.134-EXP(-(0.722+0.515/Δεs^0.5)*G25))-0.34/(F25*(1+0.65*G25^2.7)))*R_*T/n/F</f>
        <v>-4.710066149846568E-2</v>
      </c>
      <c r="I25" s="90">
        <f>D25-H25-R_*T/n/F*LN(x_OX)</f>
        <v>0.11662089046814164</v>
      </c>
      <c r="J25" s="90">
        <f>D25-H25-R_*T/n/F*LN(COx)</f>
        <v>0.19605235611059676</v>
      </c>
      <c r="K25" s="145"/>
      <c r="L25" s="124"/>
      <c r="M25" s="146"/>
      <c r="N25" s="18"/>
      <c r="Q25" s="19"/>
      <c r="R25" s="25"/>
    </row>
    <row r="26" spans="2:19" x14ac:dyDescent="0.25">
      <c r="B26" s="100"/>
      <c r="C26" s="141">
        <v>0.15</v>
      </c>
      <c r="D26" s="115">
        <v>-7.5378000000000001E-2</v>
      </c>
      <c r="E26" s="142"/>
      <c r="F26" s="143">
        <f t="shared" si="0"/>
        <v>20.447302950923586</v>
      </c>
      <c r="G26" s="143">
        <f>(n*F)^(5/2)*Ru*A*COx*(DOx*C26)^(1/2)/(R_*T)^(3/2)</f>
        <v>1.9410785476001506</v>
      </c>
      <c r="H26" s="144">
        <f>(-0.854-0.525*G26-0.571*(1-EXP(-(G26^1.177)))+Δεs^0.467*(0.134-EXP(-(0.722+0.515/Δεs^0.5)*G26))-0.34/(F26*(1+0.65*G26^2.7)))*R_*T/n/F</f>
        <v>-5.1972763520774568E-2</v>
      </c>
      <c r="I26" s="90">
        <f>D26-H26-R_*T/n/F*LN(x_OX)</f>
        <v>0.11691599249045054</v>
      </c>
      <c r="J26" s="90">
        <f>D26-H26-R_*T/n/F*LN(COx)</f>
        <v>0.19634745813290566</v>
      </c>
      <c r="K26" s="145"/>
      <c r="L26" s="124"/>
      <c r="M26" s="146"/>
      <c r="N26" s="18"/>
      <c r="Q26" s="24"/>
      <c r="R26" s="46"/>
      <c r="S26" s="46"/>
    </row>
    <row r="27" spans="2:19" x14ac:dyDescent="0.25">
      <c r="B27" s="100"/>
      <c r="C27" s="141">
        <v>0.2</v>
      </c>
      <c r="D27" s="115">
        <v>-7.7667E-2</v>
      </c>
      <c r="E27" s="142"/>
      <c r="F27" s="143">
        <f t="shared" si="0"/>
        <v>17.70788379437634</v>
      </c>
      <c r="G27" s="143">
        <f>(n*F)^(5/2)*Ru*A*COx*(DOx*C27)^(1/2)/(R_*T)^(3/2)</f>
        <v>2.2413644439503093</v>
      </c>
      <c r="H27" s="144">
        <f>(-0.854-0.525*G27-0.571*(1-EXP(-(G27^1.177)))+Δεs^0.467*(0.134-EXP(-(0.722+0.515/Δεs^0.5)*G27))-0.34/(F27*(1+0.65*G27^2.7)))*R_*T/n/F</f>
        <v>-5.5893864738234683E-2</v>
      </c>
      <c r="I27" s="90">
        <f>D27-H27-R_*T/n/F*LN(x_OX)</f>
        <v>0.11854809370791065</v>
      </c>
      <c r="J27" s="90">
        <f>D27-H27-R_*T/n/F*LN(COx)</f>
        <v>0.19797955935036576</v>
      </c>
      <c r="K27" s="145"/>
      <c r="L27" s="124"/>
      <c r="M27" s="146"/>
      <c r="N27" s="18"/>
      <c r="Q27" s="26"/>
      <c r="R27" s="46"/>
      <c r="S27" s="46"/>
    </row>
    <row r="28" spans="2:19" x14ac:dyDescent="0.25">
      <c r="B28" s="100"/>
      <c r="C28" s="147">
        <v>0.25</v>
      </c>
      <c r="D28" s="147">
        <v>-8.2244999999999999E-2</v>
      </c>
      <c r="E28" s="48"/>
      <c r="F28" s="143">
        <f t="shared" si="0"/>
        <v>15.838412760756963</v>
      </c>
      <c r="G28" s="143">
        <f>(n*F)^(5/2)*Ru*A*COx*(DOx*C28)^(1/2)/(R_*T)^(3/2)</f>
        <v>2.5059216295119549</v>
      </c>
      <c r="H28" s="144">
        <f>(-0.854-0.525*G28-0.571*(1-EXP(-(G28^1.177)))+Δεs^0.467*(0.134-EXP(-(0.722+0.515/Δεs^0.5)*G28))-0.34/(F28*(1+0.65*G28^2.7)))*R_*T/n/F</f>
        <v>-5.9241158831980521E-2</v>
      </c>
      <c r="I28" s="90">
        <f>D28-H28-R_*T/n/F*LN(x_OX)</f>
        <v>0.11731738780165649</v>
      </c>
      <c r="J28" s="90">
        <f>D28-H28-R_*T/n/F*LN(COx)</f>
        <v>0.19674885344411161</v>
      </c>
      <c r="K28" s="145"/>
      <c r="L28" s="124"/>
      <c r="M28" s="146"/>
      <c r="N28" s="18"/>
      <c r="Q28" s="27"/>
      <c r="R28" s="46"/>
      <c r="S28" s="46"/>
    </row>
    <row r="29" spans="2:19" x14ac:dyDescent="0.25">
      <c r="B29" s="100"/>
      <c r="C29" s="148"/>
      <c r="D29" s="148"/>
      <c r="E29" s="149"/>
      <c r="F29" s="143" t="e">
        <f t="shared" si="0"/>
        <v>#DIV/0!</v>
      </c>
      <c r="G29" s="143">
        <f>(n*F)^(5/2)*Ru*A*COx*(DOx*C29)^(1/2)/(R_*T)^(3/2)</f>
        <v>0</v>
      </c>
      <c r="H29" s="144" t="e">
        <f>(-0.854-0.525*G29-0.571*(1-EXP(-(G29^1.177)))+Δεs^0.467*(0.134-EXP(-(0.722+0.515/Δεs^0.5)*G29))-0.34/(F29*(1+0.65*G29^2.7)))*R_*T/n/F</f>
        <v>#DIV/0!</v>
      </c>
      <c r="I29" s="90" t="e">
        <f>D29-H29-R_*T/n/F*LN(x_OX)</f>
        <v>#DIV/0!</v>
      </c>
      <c r="J29" s="90" t="e">
        <f>D29-H29-R_*T/n/F*LN(COx)</f>
        <v>#DIV/0!</v>
      </c>
      <c r="K29" s="80"/>
      <c r="L29" s="80"/>
      <c r="M29" s="121"/>
    </row>
    <row r="30" spans="2:19" x14ac:dyDescent="0.25">
      <c r="B30" s="100"/>
      <c r="C30" s="147"/>
      <c r="D30" s="147"/>
      <c r="E30" s="48"/>
      <c r="F30" s="143" t="e">
        <f t="shared" si="0"/>
        <v>#DIV/0!</v>
      </c>
      <c r="G30" s="143">
        <f>(n*F)^(5/2)*Ru*A*COx*(DOx*C30)^(1/2)/(R_*T)^(3/2)</f>
        <v>0</v>
      </c>
      <c r="H30" s="144" t="e">
        <f>(-0.854-0.525*G30-0.571*(1-EXP(-(G30^1.177)))+Δεs^0.467*(0.134-EXP(-(0.722+0.515/Δεs^0.5)*G30))-0.34/(F30*(1+0.65*G30^2.7)))*R_*T/n/F</f>
        <v>#DIV/0!</v>
      </c>
      <c r="I30" s="90" t="e">
        <f>D30-H30-R_*T/n/F*LN(x_OX)</f>
        <v>#DIV/0!</v>
      </c>
      <c r="J30" s="90" t="e">
        <f>D30-H30-R_*T/n/F*LN(COx)</f>
        <v>#DIV/0!</v>
      </c>
      <c r="K30" s="49"/>
      <c r="L30" s="49"/>
      <c r="M30" s="101"/>
    </row>
    <row r="31" spans="2:19" x14ac:dyDescent="0.25">
      <c r="B31" s="100"/>
      <c r="C31" s="147"/>
      <c r="D31" s="147"/>
      <c r="E31" s="48"/>
      <c r="F31" s="143" t="e">
        <f t="shared" si="0"/>
        <v>#DIV/0!</v>
      </c>
      <c r="G31" s="143">
        <f>(n*F)^(5/2)*Ru*A*COx*(DOx*C31)^(1/2)/(R_*T)^(3/2)</f>
        <v>0</v>
      </c>
      <c r="H31" s="144" t="e">
        <f>(-0.854-0.525*G31-0.571*(1-EXP(-(G31^1.177)))+Δεs^0.467*(0.134-EXP(-(0.722+0.515/Δεs^0.5)*G31))-0.34/(F31*(1+0.65*G31^2.7)))*R_*T/n/F</f>
        <v>#DIV/0!</v>
      </c>
      <c r="I31" s="90" t="e">
        <f>D31-H31-R_*T/n/F*LN(x_OX)</f>
        <v>#DIV/0!</v>
      </c>
      <c r="J31" s="90" t="e">
        <f>D31-H31-R_*T/n/F*LN(COx)</f>
        <v>#DIV/0!</v>
      </c>
      <c r="K31" s="49"/>
      <c r="L31" s="49"/>
      <c r="M31" s="101"/>
    </row>
    <row r="32" spans="2:19" x14ac:dyDescent="0.25">
      <c r="B32" s="100"/>
      <c r="C32" s="147"/>
      <c r="D32" s="147"/>
      <c r="E32" s="48"/>
      <c r="F32" s="143" t="e">
        <f t="shared" si="0"/>
        <v>#DIV/0!</v>
      </c>
      <c r="G32" s="143">
        <f>(n*F)^(5/2)*Ru*A*COx*(DOx*C32)^(1/2)/(R_*T)^(3/2)</f>
        <v>0</v>
      </c>
      <c r="H32" s="144" t="e">
        <f>(-0.854-0.525*G32-0.571*(1-EXP(-(G32^1.177)))+Δεs^0.467*(0.134-EXP(-(0.722+0.515/Δεs^0.5)*G32))-0.34/(F32*(1+0.65*G32^2.7)))*R_*T/n/F</f>
        <v>#DIV/0!</v>
      </c>
      <c r="I32" s="90" t="e">
        <f>D32-H32-R_*T/n/F*LN(x_OX)</f>
        <v>#DIV/0!</v>
      </c>
      <c r="J32" s="90" t="e">
        <f>D32-H32-R_*T/n/F*LN(COx)</f>
        <v>#DIV/0!</v>
      </c>
      <c r="K32" s="49"/>
      <c r="L32" s="49"/>
      <c r="M32" s="101"/>
    </row>
    <row r="33" spans="2:31" x14ac:dyDescent="0.25">
      <c r="B33" s="100"/>
      <c r="C33" s="147"/>
      <c r="D33" s="147"/>
      <c r="E33" s="48"/>
      <c r="F33" s="143" t="e">
        <f t="shared" si="0"/>
        <v>#DIV/0!</v>
      </c>
      <c r="G33" s="143">
        <f>(n*F)^(5/2)*Ru*A*COx*(DOx*C33)^(1/2)/(R_*T)^(3/2)</f>
        <v>0</v>
      </c>
      <c r="H33" s="144" t="e">
        <f>(-0.854-0.525*G33-0.571*(1-EXP(-(G33^1.177)))+Δεs^0.467*(0.134-EXP(-(0.722+0.515/Δεs^0.5)*G33))-0.34/(F33*(1+0.65*G33^2.7)))*R_*T/n/F</f>
        <v>#DIV/0!</v>
      </c>
      <c r="I33" s="90" t="e">
        <f>D33-H33-R_*T/n/F*LN(x_OX)</f>
        <v>#DIV/0!</v>
      </c>
      <c r="J33" s="90" t="e">
        <f>D33-H33-R_*T/n/F*LN(COx)</f>
        <v>#DIV/0!</v>
      </c>
      <c r="K33" s="49"/>
      <c r="L33" s="150"/>
      <c r="M33" s="101"/>
    </row>
    <row r="34" spans="2:31" ht="15.75" thickBot="1" x14ac:dyDescent="0.3">
      <c r="B34" s="151"/>
      <c r="C34" s="152"/>
      <c r="D34" s="152"/>
      <c r="E34" s="152"/>
      <c r="F34" s="152"/>
      <c r="G34" s="152"/>
      <c r="H34" s="152"/>
      <c r="I34" s="152"/>
      <c r="J34" s="152"/>
      <c r="K34" s="152"/>
      <c r="L34" s="152"/>
      <c r="M34" s="153"/>
    </row>
    <row r="35" spans="2:31" ht="18.75" x14ac:dyDescent="0.3">
      <c r="B35" s="157"/>
      <c r="C35" s="157"/>
      <c r="D35" s="157"/>
      <c r="E35" s="157"/>
      <c r="F35" s="157"/>
      <c r="G35" s="157"/>
      <c r="H35" s="157"/>
      <c r="I35" s="157"/>
      <c r="J35" s="157"/>
      <c r="K35" s="157"/>
      <c r="L35" s="157"/>
      <c r="M35" s="157"/>
    </row>
    <row r="36" spans="2:31" x14ac:dyDescent="0.25">
      <c r="B36" s="82" t="s">
        <v>100</v>
      </c>
    </row>
    <row r="37" spans="2:31" x14ac:dyDescent="0.25">
      <c r="B37" s="44" t="s">
        <v>101</v>
      </c>
      <c r="C37" s="44"/>
      <c r="D37" s="44"/>
      <c r="E37" s="44"/>
      <c r="F37" s="44"/>
      <c r="G37" s="44"/>
      <c r="H37" s="44"/>
      <c r="I37" s="44"/>
      <c r="J37" s="44"/>
      <c r="K37" s="44"/>
      <c r="L37" s="44"/>
      <c r="M37" s="44"/>
    </row>
    <row r="38" spans="2:31" x14ac:dyDescent="0.25">
      <c r="B38" s="44"/>
      <c r="C38" s="44"/>
      <c r="D38" s="44"/>
      <c r="E38" s="44"/>
      <c r="F38" s="44"/>
      <c r="G38" s="44"/>
      <c r="H38" s="44"/>
      <c r="I38" s="44"/>
      <c r="J38" s="44"/>
      <c r="K38" s="44"/>
      <c r="L38" s="44"/>
      <c r="M38" s="44"/>
      <c r="O38" s="47"/>
      <c r="P38" s="47"/>
      <c r="Q38" s="47"/>
      <c r="R38" s="47"/>
      <c r="S38" s="47"/>
      <c r="T38" s="47"/>
      <c r="U38" s="47"/>
      <c r="V38" s="47"/>
      <c r="W38" s="47"/>
      <c r="X38" s="47"/>
      <c r="Y38" s="47"/>
      <c r="Z38" s="47"/>
      <c r="AA38" s="47"/>
      <c r="AB38" s="47"/>
      <c r="AC38" s="47"/>
      <c r="AD38" s="47"/>
      <c r="AE38" s="47"/>
    </row>
    <row r="39" spans="2:31" x14ac:dyDescent="0.25">
      <c r="B39" s="44"/>
      <c r="C39" s="44"/>
      <c r="D39" s="44"/>
      <c r="E39" s="44"/>
      <c r="F39" s="44"/>
      <c r="G39" s="44"/>
      <c r="H39" s="44"/>
      <c r="I39" s="44"/>
      <c r="J39" s="44"/>
      <c r="K39" s="44"/>
      <c r="L39" s="44"/>
      <c r="M39" s="44"/>
      <c r="O39" s="47"/>
      <c r="P39" s="47"/>
      <c r="Q39" s="47"/>
      <c r="R39" s="47"/>
      <c r="S39" s="47"/>
      <c r="T39" s="47"/>
      <c r="U39" s="47"/>
      <c r="V39" s="47"/>
      <c r="W39" s="47"/>
      <c r="X39" s="47"/>
      <c r="Y39" s="47"/>
      <c r="Z39" s="47"/>
      <c r="AA39" s="47"/>
      <c r="AB39" s="47"/>
      <c r="AC39" s="47"/>
      <c r="AD39" s="47"/>
      <c r="AE39" s="47"/>
    </row>
    <row r="40" spans="2:31" x14ac:dyDescent="0.25">
      <c r="B40" s="44"/>
      <c r="C40" s="44"/>
      <c r="D40" s="44"/>
      <c r="E40" s="44"/>
      <c r="F40" s="44"/>
      <c r="G40" s="44"/>
      <c r="H40" s="44"/>
      <c r="I40" s="44"/>
      <c r="J40" s="44"/>
      <c r="K40" s="44"/>
      <c r="L40" s="44"/>
      <c r="M40" s="44"/>
    </row>
    <row r="45" spans="2:31" ht="15" customHeight="1" x14ac:dyDescent="0.25"/>
    <row r="46" spans="2:31" ht="15" customHeight="1" x14ac:dyDescent="0.25"/>
    <row r="47" spans="2:31" ht="15" customHeight="1" x14ac:dyDescent="0.25"/>
  </sheetData>
  <mergeCells count="16">
    <mergeCell ref="R26:S26"/>
    <mergeCell ref="R27:S27"/>
    <mergeCell ref="R28:S28"/>
    <mergeCell ref="O38:AE39"/>
    <mergeCell ref="B35:M35"/>
    <mergeCell ref="B2:M2"/>
    <mergeCell ref="B3:M3"/>
    <mergeCell ref="B5:M5"/>
    <mergeCell ref="B13:M13"/>
    <mergeCell ref="B21:M21"/>
    <mergeCell ref="D23:E23"/>
    <mergeCell ref="B16:M16"/>
    <mergeCell ref="B6:M6"/>
    <mergeCell ref="E18:F18"/>
    <mergeCell ref="E19:F19"/>
    <mergeCell ref="B37:M4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ACBAF-B785-4AB6-94A0-B4E681D6A3F4}">
  <sheetPr codeName="Sheet3"/>
  <dimension ref="A1:A62"/>
  <sheetViews>
    <sheetView workbookViewId="0">
      <selection activeCell="H70" sqref="H70"/>
    </sheetView>
  </sheetViews>
  <sheetFormatPr defaultColWidth="8.7109375" defaultRowHeight="20.25" x14ac:dyDescent="0.3"/>
  <cols>
    <col min="1" max="16384" width="8.7109375" style="28"/>
  </cols>
  <sheetData>
    <row r="1" spans="1:1" x14ac:dyDescent="0.3">
      <c r="A1" s="29" t="s">
        <v>60</v>
      </c>
    </row>
    <row r="14" spans="1:1" x14ac:dyDescent="0.3">
      <c r="A14" s="29" t="s">
        <v>61</v>
      </c>
    </row>
    <row r="31" spans="1:1" x14ac:dyDescent="0.3">
      <c r="A31" s="29" t="s">
        <v>62</v>
      </c>
    </row>
    <row r="47" spans="1:1" x14ac:dyDescent="0.3">
      <c r="A47" s="29" t="s">
        <v>63</v>
      </c>
    </row>
    <row r="62" spans="1:1" x14ac:dyDescent="0.3">
      <c r="A62" s="29" t="s">
        <v>64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4BD7C-C960-4F96-BBDB-FD16F0B5F651}">
  <sheetPr codeName="Sheet4"/>
  <dimension ref="A1:A12"/>
  <sheetViews>
    <sheetView workbookViewId="0">
      <selection activeCell="M41" sqref="M41"/>
    </sheetView>
  </sheetViews>
  <sheetFormatPr defaultColWidth="8.7109375" defaultRowHeight="20.25" x14ac:dyDescent="0.3"/>
  <cols>
    <col min="1" max="16384" width="8.7109375" style="29"/>
  </cols>
  <sheetData>
    <row r="1" spans="1:1" x14ac:dyDescent="0.3">
      <c r="A1" s="29" t="s">
        <v>59</v>
      </c>
    </row>
    <row r="12" spans="1:1" x14ac:dyDescent="0.3">
      <c r="A12" s="29" t="s">
        <v>61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35</vt:i4>
      </vt:variant>
    </vt:vector>
  </HeadingPairs>
  <TitlesOfParts>
    <vt:vector size="39" baseType="lpstr">
      <vt:lpstr>Introduction</vt:lpstr>
      <vt:lpstr>Inputs and Calculations</vt:lpstr>
      <vt:lpstr>Solver Install Instructions</vt:lpstr>
      <vt:lpstr>Solver Setup Instructions</vt:lpstr>
      <vt:lpstr>A</vt:lpstr>
      <vt:lpstr>'Inputs and Calculations'!A_U</vt:lpstr>
      <vt:lpstr>COx</vt:lpstr>
      <vt:lpstr>'Inputs and Calculations'!COx_U</vt:lpstr>
      <vt:lpstr>DOx</vt:lpstr>
      <vt:lpstr>e_</vt:lpstr>
      <vt:lpstr>E_eq</vt:lpstr>
      <vt:lpstr>Ep</vt:lpstr>
      <vt:lpstr>eta</vt:lpstr>
      <vt:lpstr>F</vt:lpstr>
      <vt:lpstr>'Inputs and Calculations'!F_U</vt:lpstr>
      <vt:lpstr>Ip</vt:lpstr>
      <vt:lpstr>Ip_calc</vt:lpstr>
      <vt:lpstr>'Inputs and Calculations'!Ip_U</vt:lpstr>
      <vt:lpstr>MW</vt:lpstr>
      <vt:lpstr>n</vt:lpstr>
      <vt:lpstr>'Inputs and Calculations'!n_U</vt:lpstr>
      <vt:lpstr>R_</vt:lpstr>
      <vt:lpstr>'Inputs and Calculations'!R_U</vt:lpstr>
      <vt:lpstr>rA</vt:lpstr>
      <vt:lpstr>Ru</vt:lpstr>
      <vt:lpstr>T</vt:lpstr>
      <vt:lpstr>'Inputs and Calculations'!T_U</vt:lpstr>
      <vt:lpstr>x_OX</vt:lpstr>
      <vt:lpstr>Γ</vt:lpstr>
      <vt:lpstr>'Inputs and Calculations'!Γ_U</vt:lpstr>
      <vt:lpstr>ΔE</vt:lpstr>
      <vt:lpstr>'Inputs and Calculations'!ΔE_U</vt:lpstr>
      <vt:lpstr>Δεs</vt:lpstr>
      <vt:lpstr>ηp</vt:lpstr>
      <vt:lpstr>ν</vt:lpstr>
      <vt:lpstr>'Inputs and Calculations'!ν_U</vt:lpstr>
      <vt:lpstr>ρ</vt:lpstr>
      <vt:lpstr>ρD</vt:lpstr>
      <vt:lpstr>χ</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Devin</dc:creator>
  <cp:lastModifiedBy>Devin</cp:lastModifiedBy>
  <dcterms:created xsi:type="dcterms:W3CDTF">2022-11-07T14:36:01Z</dcterms:created>
  <dcterms:modified xsi:type="dcterms:W3CDTF">2023-01-16T21:44:11Z</dcterms:modified>
</cp:coreProperties>
</file>