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18" documentId="11_2DCAAFA00C70649DC914E05F07606DEE53A881BE" xr6:coauthVersionLast="47" xr6:coauthVersionMax="47" xr10:uidLastSave="{5E10D639-E1FD-4528-87A1-770A258122A3}"/>
  <bookViews>
    <workbookView xWindow="-120" yWindow="-120" windowWidth="29040" windowHeight="15840" xr2:uid="{00000000-000D-0000-FFFF-FFFF00000000}"/>
  </bookViews>
  <sheets>
    <sheet name="Student Work" sheetId="1" r:id="rId1"/>
    <sheet name="How Did I Do" sheetId="3" r:id="rId2"/>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H1" i="3"/>
  <c r="O7" i="3"/>
  <c r="V16" i="3"/>
  <c r="V13" i="3"/>
  <c r="U27" i="3"/>
  <c r="X27" i="3"/>
  <c r="W27" i="3"/>
  <c r="K13" i="3"/>
  <c r="G47" i="3"/>
  <c r="Y27" i="3"/>
  <c r="V27" i="3"/>
  <c r="U144" i="3"/>
  <c r="V22" i="3"/>
  <c r="W22" i="3"/>
  <c r="X22" i="3"/>
  <c r="Y22" i="3"/>
  <c r="V23" i="3"/>
  <c r="W23" i="3"/>
  <c r="X23" i="3"/>
  <c r="Y23" i="3"/>
  <c r="V24" i="3"/>
  <c r="W24" i="3"/>
  <c r="X24" i="3"/>
  <c r="Y24" i="3"/>
  <c r="W21" i="3"/>
  <c r="X21" i="3"/>
  <c r="V21" i="3"/>
  <c r="V20" i="3"/>
  <c r="X20" i="3"/>
  <c r="W20" i="3"/>
  <c r="J21" i="3"/>
  <c r="K21" i="3"/>
  <c r="J22" i="3"/>
  <c r="K22" i="3"/>
  <c r="J23" i="3"/>
  <c r="K23" i="3"/>
  <c r="J24" i="3"/>
  <c r="K24" i="3"/>
  <c r="K20" i="3"/>
  <c r="J20" i="3"/>
  <c r="K12" i="3"/>
  <c r="R30" i="3"/>
  <c r="R25" i="3"/>
  <c r="R24" i="3"/>
  <c r="Y21" i="3"/>
  <c r="Y20" i="3"/>
  <c r="O8" i="3"/>
  <c r="J18" i="1"/>
  <c r="J18" i="3"/>
  <c r="Z27" i="3"/>
  <c r="H22" i="3"/>
  <c r="H23" i="3"/>
  <c r="H24" i="3"/>
  <c r="H21" i="3"/>
  <c r="I21" i="3"/>
  <c r="I22" i="3"/>
  <c r="I23" i="3"/>
  <c r="I24" i="3"/>
  <c r="I20" i="3"/>
  <c r="H20" i="3"/>
  <c r="I16" i="3"/>
  <c r="I15" i="3"/>
  <c r="X16" i="3"/>
  <c r="X15" i="3"/>
  <c r="X14" i="3"/>
  <c r="I14" i="3"/>
  <c r="K16" i="3"/>
  <c r="V15" i="3"/>
  <c r="K15" i="3"/>
  <c r="V14" i="3"/>
  <c r="K14" i="3"/>
  <c r="V12" i="3"/>
  <c r="K11" i="3"/>
  <c r="V10" i="3"/>
  <c r="V8" i="3"/>
  <c r="V9" i="3"/>
  <c r="V11" i="3"/>
  <c r="K10" i="3"/>
  <c r="K8" i="3"/>
  <c r="K9" i="3"/>
  <c r="R8" i="3"/>
  <c r="R7" i="3"/>
  <c r="U25" i="3"/>
  <c r="U142" i="3"/>
  <c r="X142" i="3"/>
  <c r="U140" i="3"/>
  <c r="U138" i="3"/>
  <c r="U136" i="3"/>
  <c r="U134" i="3"/>
  <c r="U132" i="3"/>
  <c r="V132" i="3"/>
  <c r="Z132" i="3"/>
  <c r="U130" i="3"/>
  <c r="U128" i="3"/>
  <c r="X128" i="3"/>
  <c r="U126" i="3"/>
  <c r="U124" i="3"/>
  <c r="U122" i="3"/>
  <c r="U120" i="3"/>
  <c r="U118" i="3"/>
  <c r="U116" i="3"/>
  <c r="V116" i="3"/>
  <c r="Z116" i="3"/>
  <c r="U114" i="3"/>
  <c r="U112" i="3"/>
  <c r="W112" i="3"/>
  <c r="U110" i="3"/>
  <c r="U108" i="3"/>
  <c r="U106" i="3"/>
  <c r="U104" i="3"/>
  <c r="U102" i="3"/>
  <c r="U100" i="3"/>
  <c r="U98" i="3"/>
  <c r="U96" i="3"/>
  <c r="U94" i="3"/>
  <c r="U92" i="3"/>
  <c r="U90" i="3"/>
  <c r="U88" i="3"/>
  <c r="U86" i="3"/>
  <c r="U84" i="3"/>
  <c r="X84" i="3"/>
  <c r="U82" i="3"/>
  <c r="U80" i="3"/>
  <c r="U78" i="3"/>
  <c r="U76" i="3"/>
  <c r="U74" i="3"/>
  <c r="U72" i="3"/>
  <c r="U70" i="3"/>
  <c r="U68" i="3"/>
  <c r="X68" i="3"/>
  <c r="U66" i="3"/>
  <c r="U64" i="3"/>
  <c r="V64" i="3"/>
  <c r="Z64" i="3"/>
  <c r="U62" i="3"/>
  <c r="U60" i="3"/>
  <c r="U58" i="3"/>
  <c r="U56" i="3"/>
  <c r="U54" i="3"/>
  <c r="U52" i="3"/>
  <c r="V52" i="3"/>
  <c r="Z52" i="3"/>
  <c r="U50" i="3"/>
  <c r="U48" i="3"/>
  <c r="U46" i="3"/>
  <c r="V46" i="3"/>
  <c r="Z46" i="3"/>
  <c r="U44" i="3"/>
  <c r="U42" i="3"/>
  <c r="U40" i="3"/>
  <c r="U38" i="3"/>
  <c r="U36" i="3"/>
  <c r="U34" i="3"/>
  <c r="U32" i="3"/>
  <c r="U30" i="3"/>
  <c r="U28" i="3"/>
  <c r="U26" i="3"/>
  <c r="U143" i="3"/>
  <c r="U141" i="3"/>
  <c r="U139" i="3"/>
  <c r="Y139" i="3"/>
  <c r="U137" i="3"/>
  <c r="U135" i="3"/>
  <c r="U133" i="3"/>
  <c r="U131" i="3"/>
  <c r="U129" i="3"/>
  <c r="U127" i="3"/>
  <c r="U125" i="3"/>
  <c r="X125" i="3"/>
  <c r="U123" i="3"/>
  <c r="Y123" i="3"/>
  <c r="U121" i="3"/>
  <c r="U119" i="3"/>
  <c r="U117" i="3"/>
  <c r="U115" i="3"/>
  <c r="U113" i="3"/>
  <c r="U111" i="3"/>
  <c r="U109" i="3"/>
  <c r="U107" i="3"/>
  <c r="U105" i="3"/>
  <c r="U103" i="3"/>
  <c r="U101" i="3"/>
  <c r="U99" i="3"/>
  <c r="U97" i="3"/>
  <c r="U95" i="3"/>
  <c r="U93" i="3"/>
  <c r="U91" i="3"/>
  <c r="U89" i="3"/>
  <c r="U87" i="3"/>
  <c r="U85" i="3"/>
  <c r="U83" i="3"/>
  <c r="U81" i="3"/>
  <c r="U79" i="3"/>
  <c r="U77" i="3"/>
  <c r="U75" i="3"/>
  <c r="U73" i="3"/>
  <c r="U71" i="3"/>
  <c r="U69" i="3"/>
  <c r="X69" i="3"/>
  <c r="U67" i="3"/>
  <c r="U65" i="3"/>
  <c r="U63" i="3"/>
  <c r="U61" i="3"/>
  <c r="U59" i="3"/>
  <c r="U57" i="3"/>
  <c r="U55" i="3"/>
  <c r="U53" i="3"/>
  <c r="U51" i="3"/>
  <c r="U49" i="3"/>
  <c r="U47" i="3"/>
  <c r="Y47" i="3"/>
  <c r="U45" i="3"/>
  <c r="U43" i="3"/>
  <c r="V43" i="3"/>
  <c r="Z43" i="3"/>
  <c r="U41" i="3"/>
  <c r="U39" i="3"/>
  <c r="U37" i="3"/>
  <c r="U35" i="3"/>
  <c r="U33" i="3"/>
  <c r="U31" i="3"/>
  <c r="U29" i="3"/>
  <c r="X37" i="3"/>
  <c r="W37" i="3"/>
  <c r="Y37" i="3"/>
  <c r="V37" i="3"/>
  <c r="Z37" i="3"/>
  <c r="W69" i="3"/>
  <c r="Y69" i="3"/>
  <c r="V69" i="3"/>
  <c r="Z69" i="3"/>
  <c r="X101" i="3"/>
  <c r="W101" i="3"/>
  <c r="Y125" i="3"/>
  <c r="V125" i="3"/>
  <c r="Z125" i="3"/>
  <c r="Y141" i="3"/>
  <c r="V141" i="3"/>
  <c r="Z141" i="3"/>
  <c r="W46" i="3"/>
  <c r="X46" i="3"/>
  <c r="Y46" i="3"/>
  <c r="W78" i="3"/>
  <c r="X78" i="3"/>
  <c r="Y78" i="3"/>
  <c r="V78" i="3"/>
  <c r="Z78" i="3"/>
  <c r="W94" i="3"/>
  <c r="V94" i="3"/>
  <c r="Z94" i="3"/>
  <c r="W118" i="3"/>
  <c r="X118" i="3"/>
  <c r="Y118" i="3"/>
  <c r="V118" i="3"/>
  <c r="Z118" i="3"/>
  <c r="W142" i="3"/>
  <c r="Y142" i="3"/>
  <c r="V142" i="3"/>
  <c r="Z142" i="3"/>
  <c r="X39" i="3"/>
  <c r="W63" i="3"/>
  <c r="Y79" i="3"/>
  <c r="W95" i="3"/>
  <c r="Y119" i="3"/>
  <c r="V143" i="3"/>
  <c r="Z143" i="3"/>
  <c r="Y40" i="3"/>
  <c r="Y56" i="3"/>
  <c r="X64" i="3"/>
  <c r="Y64" i="3"/>
  <c r="X80" i="3"/>
  <c r="Y80" i="3"/>
  <c r="W88" i="3"/>
  <c r="V88" i="3"/>
  <c r="Z88" i="3"/>
  <c r="W96" i="3"/>
  <c r="Y96" i="3"/>
  <c r="V104" i="3"/>
  <c r="Z104" i="3"/>
  <c r="X112" i="3"/>
  <c r="V112" i="3"/>
  <c r="Z112" i="3"/>
  <c r="Y112" i="3"/>
  <c r="X120" i="3"/>
  <c r="W128" i="3"/>
  <c r="V128" i="3"/>
  <c r="Z128" i="3"/>
  <c r="Y128" i="3"/>
  <c r="W136" i="3"/>
  <c r="X136" i="3"/>
  <c r="Y136" i="3"/>
  <c r="V136" i="3"/>
  <c r="Z136" i="3"/>
  <c r="W25" i="3"/>
  <c r="V25" i="3"/>
  <c r="X25" i="3"/>
  <c r="Y25" i="3"/>
  <c r="X45" i="3"/>
  <c r="W45" i="3"/>
  <c r="Y45" i="3"/>
  <c r="V45" i="3"/>
  <c r="Z45" i="3"/>
  <c r="X61" i="3"/>
  <c r="W61" i="3"/>
  <c r="Y61" i="3"/>
  <c r="V61" i="3"/>
  <c r="Z61" i="3"/>
  <c r="X85" i="3"/>
  <c r="W85" i="3"/>
  <c r="Y85" i="3"/>
  <c r="V85" i="3"/>
  <c r="Z85" i="3"/>
  <c r="X109" i="3"/>
  <c r="W109" i="3"/>
  <c r="Y109" i="3"/>
  <c r="V109" i="3"/>
  <c r="Z109" i="3"/>
  <c r="X133" i="3"/>
  <c r="W133" i="3"/>
  <c r="Y133" i="3"/>
  <c r="V133" i="3"/>
  <c r="Z133" i="3"/>
  <c r="W38" i="3"/>
  <c r="X38" i="3"/>
  <c r="Y38" i="3"/>
  <c r="V38" i="3"/>
  <c r="Z38" i="3"/>
  <c r="W54" i="3"/>
  <c r="X54" i="3"/>
  <c r="Y54" i="3"/>
  <c r="V54" i="3"/>
  <c r="Z54" i="3"/>
  <c r="W70" i="3"/>
  <c r="X70" i="3"/>
  <c r="Y70" i="3"/>
  <c r="V70" i="3"/>
  <c r="Z70" i="3"/>
  <c r="W86" i="3"/>
  <c r="X86" i="3"/>
  <c r="Y86" i="3"/>
  <c r="V86" i="3"/>
  <c r="Z86" i="3"/>
  <c r="W110" i="3"/>
  <c r="X110" i="3"/>
  <c r="Y110" i="3"/>
  <c r="V110" i="3"/>
  <c r="Z110" i="3"/>
  <c r="W126" i="3"/>
  <c r="X126" i="3"/>
  <c r="Y126" i="3"/>
  <c r="V126" i="3"/>
  <c r="Z126" i="3"/>
  <c r="X134" i="3"/>
  <c r="W134" i="3"/>
  <c r="Y134" i="3"/>
  <c r="V134" i="3"/>
  <c r="Z134" i="3"/>
  <c r="X31" i="3"/>
  <c r="V47" i="3"/>
  <c r="Z47" i="3"/>
  <c r="X55" i="3"/>
  <c r="V55" i="3"/>
  <c r="Z55" i="3"/>
  <c r="W71" i="3"/>
  <c r="W87" i="3"/>
  <c r="Y87" i="3"/>
  <c r="W103" i="3"/>
  <c r="X111" i="3"/>
  <c r="Y111" i="3"/>
  <c r="Y127" i="3"/>
  <c r="X135" i="3"/>
  <c r="Y135" i="3"/>
  <c r="W32" i="3"/>
  <c r="X32" i="3"/>
  <c r="W48" i="3"/>
  <c r="Y48" i="3"/>
  <c r="X72" i="3"/>
  <c r="V72" i="3"/>
  <c r="Z72" i="3"/>
  <c r="X33" i="3"/>
  <c r="W33" i="3"/>
  <c r="Y33" i="3"/>
  <c r="V33" i="3"/>
  <c r="Z33" i="3"/>
  <c r="X41" i="3"/>
  <c r="Y41" i="3"/>
  <c r="V41" i="3"/>
  <c r="Z41" i="3"/>
  <c r="W41" i="3"/>
  <c r="X49" i="3"/>
  <c r="Y49" i="3"/>
  <c r="V49" i="3"/>
  <c r="Z49" i="3"/>
  <c r="W49" i="3"/>
  <c r="X57" i="3"/>
  <c r="Y57" i="3"/>
  <c r="V57" i="3"/>
  <c r="Z57" i="3"/>
  <c r="W57" i="3"/>
  <c r="X65" i="3"/>
  <c r="Y65" i="3"/>
  <c r="V65" i="3"/>
  <c r="Z65" i="3"/>
  <c r="W65" i="3"/>
  <c r="X73" i="3"/>
  <c r="Y73" i="3"/>
  <c r="V73" i="3"/>
  <c r="Z73" i="3"/>
  <c r="W73" i="3"/>
  <c r="X81" i="3"/>
  <c r="Y81" i="3"/>
  <c r="V81" i="3"/>
  <c r="Z81" i="3"/>
  <c r="W81" i="3"/>
  <c r="X89" i="3"/>
  <c r="Y89" i="3"/>
  <c r="V89" i="3"/>
  <c r="Z89" i="3"/>
  <c r="W89" i="3"/>
  <c r="X97" i="3"/>
  <c r="Y97" i="3"/>
  <c r="V97" i="3"/>
  <c r="Z97" i="3"/>
  <c r="W97" i="3"/>
  <c r="X105" i="3"/>
  <c r="Y105" i="3"/>
  <c r="V105" i="3"/>
  <c r="Z105" i="3"/>
  <c r="W105" i="3"/>
  <c r="X113" i="3"/>
  <c r="Y113" i="3"/>
  <c r="V113" i="3"/>
  <c r="Z113" i="3"/>
  <c r="W113" i="3"/>
  <c r="X121" i="3"/>
  <c r="Y121" i="3"/>
  <c r="V121" i="3"/>
  <c r="Z121" i="3"/>
  <c r="W121" i="3"/>
  <c r="X129" i="3"/>
  <c r="W129" i="3"/>
  <c r="Y129" i="3"/>
  <c r="V129" i="3"/>
  <c r="Z129" i="3"/>
  <c r="X137" i="3"/>
  <c r="W137" i="3"/>
  <c r="Y137" i="3"/>
  <c r="V137" i="3"/>
  <c r="Z137" i="3"/>
  <c r="W26" i="3"/>
  <c r="X26" i="3"/>
  <c r="Y26" i="3"/>
  <c r="V26" i="3"/>
  <c r="Z26" i="3"/>
  <c r="W34" i="3"/>
  <c r="X34" i="3"/>
  <c r="Y34" i="3"/>
  <c r="V34" i="3"/>
  <c r="Z34" i="3"/>
  <c r="W42" i="3"/>
  <c r="X42" i="3"/>
  <c r="Y42" i="3"/>
  <c r="V42" i="3"/>
  <c r="Z42" i="3"/>
  <c r="W50" i="3"/>
  <c r="X50" i="3"/>
  <c r="Y50" i="3"/>
  <c r="V50" i="3"/>
  <c r="Z50" i="3"/>
  <c r="W58" i="3"/>
  <c r="X58" i="3"/>
  <c r="Y58" i="3"/>
  <c r="V58" i="3"/>
  <c r="Z58" i="3"/>
  <c r="W66" i="3"/>
  <c r="X66" i="3"/>
  <c r="Y66" i="3"/>
  <c r="V66" i="3"/>
  <c r="Z66" i="3"/>
  <c r="W74" i="3"/>
  <c r="X74" i="3"/>
  <c r="Y74" i="3"/>
  <c r="V74" i="3"/>
  <c r="Z74" i="3"/>
  <c r="W82" i="3"/>
  <c r="X82" i="3"/>
  <c r="Y82" i="3"/>
  <c r="V82" i="3"/>
  <c r="Z82" i="3"/>
  <c r="W90" i="3"/>
  <c r="X90" i="3"/>
  <c r="Y90" i="3"/>
  <c r="V90" i="3"/>
  <c r="Z90" i="3"/>
  <c r="W98" i="3"/>
  <c r="X98" i="3"/>
  <c r="Y98" i="3"/>
  <c r="V98" i="3"/>
  <c r="Z98" i="3"/>
  <c r="W106" i="3"/>
  <c r="X106" i="3"/>
  <c r="Y106" i="3"/>
  <c r="V106" i="3"/>
  <c r="Z106" i="3"/>
  <c r="W114" i="3"/>
  <c r="X114" i="3"/>
  <c r="Y114" i="3"/>
  <c r="V114" i="3"/>
  <c r="Z114" i="3"/>
  <c r="W122" i="3"/>
  <c r="X122" i="3"/>
  <c r="Y122" i="3"/>
  <c r="V122" i="3"/>
  <c r="Z122" i="3"/>
  <c r="X130" i="3"/>
  <c r="Y130" i="3"/>
  <c r="V130" i="3"/>
  <c r="Z130" i="3"/>
  <c r="W130" i="3"/>
  <c r="X138" i="3"/>
  <c r="Y138" i="3"/>
  <c r="V138" i="3"/>
  <c r="Z138" i="3"/>
  <c r="W138" i="3"/>
  <c r="X29" i="3"/>
  <c r="W29" i="3"/>
  <c r="Y29" i="3"/>
  <c r="V29" i="3"/>
  <c r="Z29" i="3"/>
  <c r="X53" i="3"/>
  <c r="W53" i="3"/>
  <c r="Y53" i="3"/>
  <c r="V53" i="3"/>
  <c r="Z53" i="3"/>
  <c r="X77" i="3"/>
  <c r="W77" i="3"/>
  <c r="Y77" i="3"/>
  <c r="V77" i="3"/>
  <c r="Z77" i="3"/>
  <c r="X93" i="3"/>
  <c r="W93" i="3"/>
  <c r="Y93" i="3"/>
  <c r="V93" i="3"/>
  <c r="Z93" i="3"/>
  <c r="X117" i="3"/>
  <c r="W117" i="3"/>
  <c r="Y117" i="3"/>
  <c r="V117" i="3"/>
  <c r="Z117" i="3"/>
  <c r="W30" i="3"/>
  <c r="X30" i="3"/>
  <c r="Y30" i="3"/>
  <c r="V30" i="3"/>
  <c r="Z30" i="3"/>
  <c r="W62" i="3"/>
  <c r="X62" i="3"/>
  <c r="Y62" i="3"/>
  <c r="V62" i="3"/>
  <c r="Z62" i="3"/>
  <c r="W102" i="3"/>
  <c r="X102" i="3"/>
  <c r="Y102" i="3"/>
  <c r="V102" i="3"/>
  <c r="Z102" i="3"/>
  <c r="W35" i="3"/>
  <c r="X35" i="3"/>
  <c r="Y35" i="3"/>
  <c r="V35" i="3"/>
  <c r="Z35" i="3"/>
  <c r="W51" i="3"/>
  <c r="X51" i="3"/>
  <c r="Y51" i="3"/>
  <c r="V51" i="3"/>
  <c r="Z51" i="3"/>
  <c r="W67" i="3"/>
  <c r="X67" i="3"/>
  <c r="Y67" i="3"/>
  <c r="V67" i="3"/>
  <c r="Z67" i="3"/>
  <c r="W83" i="3"/>
  <c r="X83" i="3"/>
  <c r="Y83" i="3"/>
  <c r="V83" i="3"/>
  <c r="Z83" i="3"/>
  <c r="W91" i="3"/>
  <c r="W99" i="3"/>
  <c r="X99" i="3"/>
  <c r="Y99" i="3"/>
  <c r="V99" i="3"/>
  <c r="Z99" i="3"/>
  <c r="W115" i="3"/>
  <c r="X115" i="3"/>
  <c r="Y115" i="3"/>
  <c r="V115" i="3"/>
  <c r="Z115" i="3"/>
  <c r="X131" i="3"/>
  <c r="Y131" i="3"/>
  <c r="V131" i="3"/>
  <c r="Z131" i="3"/>
  <c r="W131" i="3"/>
  <c r="W28" i="3"/>
  <c r="X28" i="3"/>
  <c r="Y28" i="3"/>
  <c r="V28" i="3"/>
  <c r="Z28" i="3"/>
  <c r="W44" i="3"/>
  <c r="X44" i="3"/>
  <c r="Y44" i="3"/>
  <c r="V44" i="3"/>
  <c r="Z44" i="3"/>
  <c r="W60" i="3"/>
  <c r="X60" i="3"/>
  <c r="Y60" i="3"/>
  <c r="V60" i="3"/>
  <c r="Z60" i="3"/>
  <c r="W76" i="3"/>
  <c r="X76" i="3"/>
  <c r="Y76" i="3"/>
  <c r="V76" i="3"/>
  <c r="Z76" i="3"/>
  <c r="W92" i="3"/>
  <c r="X92" i="3"/>
  <c r="Y92" i="3"/>
  <c r="V92" i="3"/>
  <c r="Z92" i="3"/>
  <c r="W100" i="3"/>
  <c r="W108" i="3"/>
  <c r="X108" i="3"/>
  <c r="Y108" i="3"/>
  <c r="V108" i="3"/>
  <c r="Z108" i="3"/>
  <c r="Y116" i="3"/>
  <c r="W124" i="3"/>
  <c r="X124" i="3"/>
  <c r="Y124" i="3"/>
  <c r="V124" i="3"/>
  <c r="Z124" i="3"/>
  <c r="W140" i="3"/>
  <c r="X140" i="3"/>
  <c r="Y140" i="3"/>
  <c r="V140" i="3"/>
  <c r="Z140" i="3"/>
  <c r="H47" i="3"/>
  <c r="J47" i="3"/>
  <c r="I47" i="3"/>
  <c r="K47" i="3"/>
  <c r="X107" i="3"/>
  <c r="Y107" i="3"/>
  <c r="X116" i="3"/>
  <c r="W116" i="3"/>
  <c r="V139" i="3"/>
  <c r="Z139" i="3"/>
  <c r="W31" i="3"/>
  <c r="V31" i="3"/>
  <c r="Z31" i="3"/>
  <c r="X63" i="3"/>
  <c r="Y63" i="3"/>
  <c r="V63" i="3"/>
  <c r="Z63" i="3"/>
  <c r="X79" i="3"/>
  <c r="W79" i="3"/>
  <c r="V79" i="3"/>
  <c r="Z79" i="3"/>
  <c r="V95" i="3"/>
  <c r="Z95" i="3"/>
  <c r="X95" i="3"/>
  <c r="Y95" i="3"/>
  <c r="W111" i="3"/>
  <c r="V111" i="3"/>
  <c r="Z111" i="3"/>
  <c r="X127" i="3"/>
  <c r="W127" i="3"/>
  <c r="W143" i="3"/>
  <c r="Y143" i="3"/>
  <c r="X143" i="3"/>
  <c r="V40" i="3"/>
  <c r="Z40" i="3"/>
  <c r="W40" i="3"/>
  <c r="W56" i="3"/>
  <c r="X56" i="3"/>
  <c r="V56" i="3"/>
  <c r="Z56" i="3"/>
  <c r="W72" i="3"/>
  <c r="Y72" i="3"/>
  <c r="X88" i="3"/>
  <c r="Y88" i="3"/>
  <c r="W104" i="3"/>
  <c r="Y104" i="3"/>
  <c r="W120" i="3"/>
  <c r="Y120" i="3"/>
  <c r="V120" i="3"/>
  <c r="Z120" i="3"/>
  <c r="G114" i="3"/>
  <c r="G67" i="3"/>
  <c r="V59" i="3"/>
  <c r="Z59" i="3"/>
  <c r="W59" i="3"/>
  <c r="V123" i="3"/>
  <c r="Z123" i="3"/>
  <c r="W123" i="3"/>
  <c r="X36" i="3"/>
  <c r="Y36" i="3"/>
  <c r="X100" i="3"/>
  <c r="Y100" i="3"/>
  <c r="W107" i="3"/>
  <c r="V36" i="3"/>
  <c r="Z36" i="3"/>
  <c r="X139" i="3"/>
  <c r="X123" i="3"/>
  <c r="X40" i="3"/>
  <c r="G107" i="3"/>
  <c r="G126" i="3"/>
  <c r="Y52" i="3"/>
  <c r="W36" i="3"/>
  <c r="Y84" i="3"/>
  <c r="X52" i="3"/>
  <c r="V127" i="3"/>
  <c r="Z127" i="3"/>
  <c r="W47" i="3"/>
  <c r="X104" i="3"/>
  <c r="G25" i="3"/>
  <c r="G99" i="3"/>
  <c r="X43" i="3"/>
  <c r="Y43" i="3"/>
  <c r="X91" i="3"/>
  <c r="V91" i="3"/>
  <c r="Z91" i="3"/>
  <c r="Y68" i="3"/>
  <c r="W68" i="3"/>
  <c r="Y132" i="3"/>
  <c r="W132" i="3"/>
  <c r="G81" i="3"/>
  <c r="W139" i="3"/>
  <c r="V107" i="3"/>
  <c r="Z107" i="3"/>
  <c r="G100" i="3"/>
  <c r="V84" i="3"/>
  <c r="Z84" i="3"/>
  <c r="W52" i="3"/>
  <c r="Y59" i="3"/>
  <c r="X47" i="3"/>
  <c r="Y39" i="3"/>
  <c r="V39" i="3"/>
  <c r="Z39" i="3"/>
  <c r="W39" i="3"/>
  <c r="W55" i="3"/>
  <c r="Y55" i="3"/>
  <c r="X71" i="3"/>
  <c r="Y71" i="3"/>
  <c r="V87" i="3"/>
  <c r="Z87" i="3"/>
  <c r="X87" i="3"/>
  <c r="X103" i="3"/>
  <c r="Y103" i="3"/>
  <c r="V103" i="3"/>
  <c r="Z103" i="3"/>
  <c r="V119" i="3"/>
  <c r="Z119" i="3"/>
  <c r="X119" i="3"/>
  <c r="W135" i="3"/>
  <c r="V135" i="3"/>
  <c r="Z135" i="3"/>
  <c r="V32" i="3"/>
  <c r="Z32" i="3"/>
  <c r="Y32" i="3"/>
  <c r="X48" i="3"/>
  <c r="V48" i="3"/>
  <c r="Z48" i="3"/>
  <c r="W80" i="3"/>
  <c r="V80" i="3"/>
  <c r="Z80" i="3"/>
  <c r="X96" i="3"/>
  <c r="V96" i="3"/>
  <c r="Z96" i="3"/>
  <c r="G133" i="3"/>
  <c r="G93" i="3"/>
  <c r="X75" i="3"/>
  <c r="V75" i="3"/>
  <c r="Z75" i="3"/>
  <c r="G28" i="3"/>
  <c r="G34" i="3"/>
  <c r="G42" i="3"/>
  <c r="G50" i="3"/>
  <c r="G56" i="3"/>
  <c r="G63" i="3"/>
  <c r="G70" i="3"/>
  <c r="G76" i="3"/>
  <c r="G89" i="3"/>
  <c r="G95" i="3"/>
  <c r="G102" i="3"/>
  <c r="G108" i="3"/>
  <c r="G121" i="3"/>
  <c r="G127" i="3"/>
  <c r="G134" i="3"/>
  <c r="G140" i="3"/>
  <c r="G26" i="3"/>
  <c r="G35" i="3"/>
  <c r="G43" i="3"/>
  <c r="G51" i="3"/>
  <c r="G57" i="3"/>
  <c r="G64" i="3"/>
  <c r="G77" i="3"/>
  <c r="G83" i="3"/>
  <c r="G90" i="3"/>
  <c r="G96" i="3"/>
  <c r="G109" i="3"/>
  <c r="G115" i="3"/>
  <c r="G122" i="3"/>
  <c r="G128" i="3"/>
  <c r="G141" i="3"/>
  <c r="G27" i="3"/>
  <c r="G58" i="3"/>
  <c r="G65" i="3"/>
  <c r="G71" i="3"/>
  <c r="G78" i="3"/>
  <c r="G84" i="3"/>
  <c r="G97" i="3"/>
  <c r="G103" i="3"/>
  <c r="G110" i="3"/>
  <c r="G116" i="3"/>
  <c r="G129" i="3"/>
  <c r="G135" i="3"/>
  <c r="G142" i="3"/>
  <c r="G37" i="3"/>
  <c r="G45" i="3"/>
  <c r="G52" i="3"/>
  <c r="G59" i="3"/>
  <c r="G66" i="3"/>
  <c r="G72" i="3"/>
  <c r="G85" i="3"/>
  <c r="G91" i="3"/>
  <c r="G98" i="3"/>
  <c r="G104" i="3"/>
  <c r="G117" i="3"/>
  <c r="G123" i="3"/>
  <c r="G130" i="3"/>
  <c r="G136" i="3"/>
  <c r="G48" i="3"/>
  <c r="G29" i="3"/>
  <c r="G38" i="3"/>
  <c r="G46" i="3"/>
  <c r="G53" i="3"/>
  <c r="G60" i="3"/>
  <c r="G73" i="3"/>
  <c r="G79" i="3"/>
  <c r="G86" i="3"/>
  <c r="G92" i="3"/>
  <c r="G105" i="3"/>
  <c r="G111" i="3"/>
  <c r="G118" i="3"/>
  <c r="G124" i="3"/>
  <c r="G137" i="3"/>
  <c r="G143" i="3"/>
  <c r="G44" i="3"/>
  <c r="G30" i="3"/>
  <c r="G49" i="3"/>
  <c r="G68" i="3"/>
  <c r="G101" i="3"/>
  <c r="G119" i="3"/>
  <c r="G138" i="3"/>
  <c r="G40" i="3"/>
  <c r="G31" i="3"/>
  <c r="G54" i="3"/>
  <c r="G69" i="3"/>
  <c r="G87" i="3"/>
  <c r="G106" i="3"/>
  <c r="G120" i="3"/>
  <c r="G33" i="3"/>
  <c r="G55" i="3"/>
  <c r="G74" i="3"/>
  <c r="G88" i="3"/>
  <c r="G125" i="3"/>
  <c r="G139" i="3"/>
  <c r="G32" i="3"/>
  <c r="G61" i="3"/>
  <c r="G75" i="3"/>
  <c r="G94" i="3"/>
  <c r="G112" i="3"/>
  <c r="G41" i="3"/>
  <c r="G62" i="3"/>
  <c r="G80" i="3"/>
  <c r="G113" i="3"/>
  <c r="G131" i="3"/>
  <c r="X132" i="3"/>
  <c r="Y75" i="3"/>
  <c r="W43" i="3"/>
  <c r="V100" i="3"/>
  <c r="Z100" i="3"/>
  <c r="W84" i="3"/>
  <c r="V68" i="3"/>
  <c r="Z68" i="3"/>
  <c r="Y91" i="3"/>
  <c r="W75" i="3"/>
  <c r="X59" i="3"/>
  <c r="V71" i="3"/>
  <c r="Z71" i="3"/>
  <c r="Y31" i="3"/>
  <c r="W64" i="3"/>
  <c r="W119" i="3"/>
  <c r="G36" i="3"/>
  <c r="G132" i="3"/>
  <c r="G82" i="3"/>
  <c r="G39" i="3"/>
  <c r="W125" i="3"/>
  <c r="Y101" i="3"/>
  <c r="V101" i="3"/>
  <c r="Z101" i="3"/>
  <c r="X94" i="3"/>
  <c r="Y94" i="3"/>
  <c r="X141" i="3"/>
  <c r="W141" i="3"/>
  <c r="K124" i="3"/>
  <c r="I124" i="3"/>
  <c r="J124" i="3"/>
  <c r="H124" i="3"/>
  <c r="H27" i="3"/>
  <c r="J27" i="3"/>
  <c r="I27" i="3"/>
  <c r="K27" i="3"/>
  <c r="K101" i="3"/>
  <c r="I101" i="3"/>
  <c r="H101" i="3"/>
  <c r="J101" i="3"/>
  <c r="J52" i="3"/>
  <c r="K52" i="3"/>
  <c r="H52" i="3"/>
  <c r="I52" i="3"/>
  <c r="K134" i="3"/>
  <c r="H134" i="3"/>
  <c r="J134" i="3"/>
  <c r="I134" i="3"/>
  <c r="J36" i="3"/>
  <c r="K36" i="3"/>
  <c r="H36" i="3"/>
  <c r="I36" i="3"/>
  <c r="K139" i="3"/>
  <c r="J139" i="3"/>
  <c r="I139" i="3"/>
  <c r="H139" i="3"/>
  <c r="J87" i="3"/>
  <c r="I87" i="3"/>
  <c r="H87" i="3"/>
  <c r="K87" i="3"/>
  <c r="J68" i="3"/>
  <c r="I68" i="3"/>
  <c r="H68" i="3"/>
  <c r="K68" i="3"/>
  <c r="J111" i="3"/>
  <c r="I111" i="3"/>
  <c r="H111" i="3"/>
  <c r="K111" i="3"/>
  <c r="H46" i="3"/>
  <c r="I46" i="3"/>
  <c r="J46" i="3"/>
  <c r="K46" i="3"/>
  <c r="J104" i="3"/>
  <c r="I104" i="3"/>
  <c r="H104" i="3"/>
  <c r="K104" i="3"/>
  <c r="K45" i="3"/>
  <c r="I45" i="3"/>
  <c r="J45" i="3"/>
  <c r="H45" i="3"/>
  <c r="J97" i="3"/>
  <c r="I97" i="3"/>
  <c r="H97" i="3"/>
  <c r="K97" i="3"/>
  <c r="J128" i="3"/>
  <c r="I128" i="3"/>
  <c r="H128" i="3"/>
  <c r="K128" i="3"/>
  <c r="J64" i="3"/>
  <c r="I64" i="3"/>
  <c r="H64" i="3"/>
  <c r="K64" i="3"/>
  <c r="J127" i="3"/>
  <c r="I127" i="3"/>
  <c r="H127" i="3"/>
  <c r="K127" i="3"/>
  <c r="J63" i="3"/>
  <c r="I63" i="3"/>
  <c r="H63" i="3"/>
  <c r="K63" i="3"/>
  <c r="K93" i="3"/>
  <c r="H93" i="3"/>
  <c r="J93" i="3"/>
  <c r="I93" i="3"/>
  <c r="K80" i="3"/>
  <c r="J80" i="3"/>
  <c r="I80" i="3"/>
  <c r="H80" i="3"/>
  <c r="J62" i="3"/>
  <c r="H62" i="3"/>
  <c r="I62" i="3"/>
  <c r="K62" i="3"/>
  <c r="K125" i="3"/>
  <c r="J125" i="3"/>
  <c r="I125" i="3"/>
  <c r="H125" i="3"/>
  <c r="K69" i="3"/>
  <c r="I69" i="3"/>
  <c r="J69" i="3"/>
  <c r="H69" i="3"/>
  <c r="K49" i="3"/>
  <c r="I49" i="3"/>
  <c r="H49" i="3"/>
  <c r="J49" i="3"/>
  <c r="J105" i="3"/>
  <c r="I105" i="3"/>
  <c r="H105" i="3"/>
  <c r="K105" i="3"/>
  <c r="K38" i="3"/>
  <c r="I38" i="3"/>
  <c r="H38" i="3"/>
  <c r="J38" i="3"/>
  <c r="J98" i="3"/>
  <c r="I98" i="3"/>
  <c r="H98" i="3"/>
  <c r="K98" i="3"/>
  <c r="I37" i="3"/>
  <c r="H37" i="3"/>
  <c r="K37" i="3"/>
  <c r="J37" i="3"/>
  <c r="K84" i="3"/>
  <c r="J84" i="3"/>
  <c r="I84" i="3"/>
  <c r="H84" i="3"/>
  <c r="K122" i="3"/>
  <c r="J122" i="3"/>
  <c r="I122" i="3"/>
  <c r="H122" i="3"/>
  <c r="I57" i="3"/>
  <c r="H57" i="3"/>
  <c r="J57" i="3"/>
  <c r="K57" i="3"/>
  <c r="J121" i="3"/>
  <c r="I121" i="3"/>
  <c r="H121" i="3"/>
  <c r="K121" i="3"/>
  <c r="I56" i="3"/>
  <c r="H56" i="3"/>
  <c r="J56" i="3"/>
  <c r="K56" i="3"/>
  <c r="K133" i="3"/>
  <c r="I133" i="3"/>
  <c r="J133" i="3"/>
  <c r="H133" i="3"/>
  <c r="K81" i="3"/>
  <c r="J81" i="3"/>
  <c r="I81" i="3"/>
  <c r="H81" i="3"/>
  <c r="K82" i="3"/>
  <c r="J82" i="3"/>
  <c r="I82" i="3"/>
  <c r="H82" i="3"/>
  <c r="J131" i="3"/>
  <c r="I131" i="3"/>
  <c r="H131" i="3"/>
  <c r="K131" i="3"/>
  <c r="J119" i="3"/>
  <c r="I119" i="3"/>
  <c r="H119" i="3"/>
  <c r="K119" i="3"/>
  <c r="K110" i="3"/>
  <c r="I110" i="3"/>
  <c r="H110" i="3"/>
  <c r="J110" i="3"/>
  <c r="K140" i="3"/>
  <c r="J140" i="3"/>
  <c r="H140" i="3"/>
  <c r="I140" i="3"/>
  <c r="I100" i="3"/>
  <c r="H100" i="3"/>
  <c r="K100" i="3"/>
  <c r="J100" i="3"/>
  <c r="I32" i="3"/>
  <c r="J32" i="3"/>
  <c r="K32" i="3"/>
  <c r="H32" i="3"/>
  <c r="J53" i="3"/>
  <c r="K53" i="3"/>
  <c r="H53" i="3"/>
  <c r="I53" i="3"/>
  <c r="K77" i="3"/>
  <c r="I77" i="3"/>
  <c r="H77" i="3"/>
  <c r="J77" i="3"/>
  <c r="K92" i="3"/>
  <c r="I92" i="3"/>
  <c r="J92" i="3"/>
  <c r="H92" i="3"/>
  <c r="K78" i="3"/>
  <c r="I78" i="3"/>
  <c r="J78" i="3"/>
  <c r="H78" i="3"/>
  <c r="I50" i="3"/>
  <c r="H50" i="3"/>
  <c r="J50" i="3"/>
  <c r="K50" i="3"/>
  <c r="J99" i="3"/>
  <c r="I99" i="3"/>
  <c r="H99" i="3"/>
  <c r="K99" i="3"/>
  <c r="J67" i="3"/>
  <c r="I67" i="3"/>
  <c r="H67" i="3"/>
  <c r="K67" i="3"/>
  <c r="K61" i="3"/>
  <c r="J61" i="3"/>
  <c r="I61" i="3"/>
  <c r="H61" i="3"/>
  <c r="K59" i="3"/>
  <c r="J59" i="3"/>
  <c r="I59" i="3"/>
  <c r="H59" i="3"/>
  <c r="J76" i="3"/>
  <c r="I76" i="3"/>
  <c r="H76" i="3"/>
  <c r="K76" i="3"/>
  <c r="K132" i="3"/>
  <c r="J132" i="3"/>
  <c r="I132" i="3"/>
  <c r="H132" i="3"/>
  <c r="I118" i="3"/>
  <c r="H118" i="3"/>
  <c r="J118" i="3"/>
  <c r="K118" i="3"/>
  <c r="J103" i="3"/>
  <c r="I103" i="3"/>
  <c r="H103" i="3"/>
  <c r="K103" i="3"/>
  <c r="J88" i="3"/>
  <c r="I88" i="3"/>
  <c r="H88" i="3"/>
  <c r="K88" i="3"/>
  <c r="K91" i="3"/>
  <c r="J91" i="3"/>
  <c r="I91" i="3"/>
  <c r="H91" i="3"/>
  <c r="J74" i="3"/>
  <c r="I74" i="3"/>
  <c r="H74" i="3"/>
  <c r="K74" i="3"/>
  <c r="I44" i="3"/>
  <c r="H44" i="3"/>
  <c r="K44" i="3"/>
  <c r="J44" i="3"/>
  <c r="K86" i="3"/>
  <c r="J86" i="3"/>
  <c r="I86" i="3"/>
  <c r="H86" i="3"/>
  <c r="K85" i="3"/>
  <c r="J85" i="3"/>
  <c r="H85" i="3"/>
  <c r="I85" i="3"/>
  <c r="J135" i="3"/>
  <c r="I135" i="3"/>
  <c r="H135" i="3"/>
  <c r="K135" i="3"/>
  <c r="J71" i="3"/>
  <c r="I71" i="3"/>
  <c r="H71" i="3"/>
  <c r="K71" i="3"/>
  <c r="K109" i="3"/>
  <c r="J109" i="3"/>
  <c r="I109" i="3"/>
  <c r="H109" i="3"/>
  <c r="J43" i="3"/>
  <c r="K43" i="3"/>
  <c r="I43" i="3"/>
  <c r="H43" i="3"/>
  <c r="K102" i="3"/>
  <c r="J102" i="3"/>
  <c r="I102" i="3"/>
  <c r="H102" i="3"/>
  <c r="I42" i="3"/>
  <c r="J42" i="3"/>
  <c r="K42" i="3"/>
  <c r="H42" i="3"/>
  <c r="K25" i="3"/>
  <c r="J25" i="3"/>
  <c r="I25" i="3"/>
  <c r="H25" i="3"/>
  <c r="H26" i="3"/>
  <c r="I26" i="3"/>
  <c r="J26" i="3"/>
  <c r="K26" i="3"/>
  <c r="H28" i="3"/>
  <c r="I28" i="3"/>
  <c r="J28" i="3"/>
  <c r="K28" i="3"/>
  <c r="H29" i="3"/>
  <c r="I29" i="3"/>
  <c r="J29" i="3"/>
  <c r="K29" i="3"/>
  <c r="H30" i="3"/>
  <c r="I30" i="3"/>
  <c r="J30" i="3"/>
  <c r="K30" i="3"/>
  <c r="H31" i="3"/>
  <c r="I31" i="3"/>
  <c r="J31" i="3"/>
  <c r="K31" i="3"/>
  <c r="H33" i="3"/>
  <c r="I33" i="3"/>
  <c r="J33" i="3"/>
  <c r="K33" i="3"/>
  <c r="H34" i="3"/>
  <c r="I34" i="3"/>
  <c r="J34" i="3"/>
  <c r="K34" i="3"/>
  <c r="H35" i="3"/>
  <c r="I35" i="3"/>
  <c r="J35" i="3"/>
  <c r="K35" i="3"/>
  <c r="H39" i="3"/>
  <c r="I39" i="3"/>
  <c r="J39" i="3"/>
  <c r="K39" i="3"/>
  <c r="H40" i="3"/>
  <c r="I40" i="3"/>
  <c r="J40" i="3"/>
  <c r="K40" i="3"/>
  <c r="H41" i="3"/>
  <c r="I41" i="3"/>
  <c r="J41" i="3"/>
  <c r="K41" i="3"/>
  <c r="H48" i="3"/>
  <c r="I48" i="3"/>
  <c r="J48" i="3"/>
  <c r="K48" i="3"/>
  <c r="H51" i="3"/>
  <c r="I51" i="3"/>
  <c r="J51" i="3"/>
  <c r="K51" i="3"/>
  <c r="H54" i="3"/>
  <c r="I54" i="3"/>
  <c r="J54" i="3"/>
  <c r="K54" i="3"/>
  <c r="H55" i="3"/>
  <c r="I55" i="3"/>
  <c r="J55" i="3"/>
  <c r="K55" i="3"/>
  <c r="H58" i="3"/>
  <c r="I58" i="3"/>
  <c r="J58" i="3"/>
  <c r="K58" i="3"/>
  <c r="H60" i="3"/>
  <c r="I60" i="3"/>
  <c r="J60" i="3"/>
  <c r="K60" i="3"/>
  <c r="H65" i="3"/>
  <c r="I65" i="3"/>
  <c r="J65" i="3"/>
  <c r="K65" i="3"/>
  <c r="H66" i="3"/>
  <c r="I66" i="3"/>
  <c r="J66" i="3"/>
  <c r="K66" i="3"/>
  <c r="H70" i="3"/>
  <c r="I70" i="3"/>
  <c r="J70" i="3"/>
  <c r="K70" i="3"/>
  <c r="H72" i="3"/>
  <c r="I72" i="3"/>
  <c r="J72" i="3"/>
  <c r="K72" i="3"/>
  <c r="H73" i="3"/>
  <c r="I73" i="3"/>
  <c r="J73" i="3"/>
  <c r="K73" i="3"/>
  <c r="H75" i="3"/>
  <c r="I75" i="3"/>
  <c r="J75" i="3"/>
  <c r="K75" i="3"/>
  <c r="H79" i="3"/>
  <c r="I79" i="3"/>
  <c r="J79" i="3"/>
  <c r="K79" i="3"/>
  <c r="H83" i="3"/>
  <c r="I83" i="3"/>
  <c r="J83" i="3"/>
  <c r="K83" i="3"/>
  <c r="H89" i="3"/>
  <c r="I89" i="3"/>
  <c r="J89" i="3"/>
  <c r="K89" i="3"/>
  <c r="H90" i="3"/>
  <c r="I90" i="3"/>
  <c r="J90" i="3"/>
  <c r="K90" i="3"/>
  <c r="H94" i="3"/>
  <c r="I94" i="3"/>
  <c r="J94" i="3"/>
  <c r="K94" i="3"/>
  <c r="H95" i="3"/>
  <c r="I95" i="3"/>
  <c r="J95" i="3"/>
  <c r="K95" i="3"/>
  <c r="H96" i="3"/>
  <c r="I96" i="3"/>
  <c r="J96" i="3"/>
  <c r="K96" i="3"/>
  <c r="H106" i="3"/>
  <c r="I106" i="3"/>
  <c r="J106" i="3"/>
  <c r="K106" i="3"/>
  <c r="H107" i="3"/>
  <c r="I107" i="3"/>
  <c r="J107" i="3"/>
  <c r="K107" i="3"/>
  <c r="H108" i="3"/>
  <c r="I108" i="3"/>
  <c r="J108" i="3"/>
  <c r="K108" i="3"/>
  <c r="H112" i="3"/>
  <c r="I112" i="3"/>
  <c r="J112" i="3"/>
  <c r="K112" i="3"/>
  <c r="H113" i="3"/>
  <c r="I113" i="3"/>
  <c r="J113" i="3"/>
  <c r="K113" i="3"/>
  <c r="H114" i="3"/>
  <c r="I114" i="3"/>
  <c r="J114" i="3"/>
  <c r="K114" i="3"/>
  <c r="H115" i="3"/>
  <c r="I115" i="3"/>
  <c r="J115" i="3"/>
  <c r="K115" i="3"/>
  <c r="H116" i="3"/>
  <c r="I116" i="3"/>
  <c r="J116" i="3"/>
  <c r="K116" i="3"/>
  <c r="H117" i="3"/>
  <c r="I117" i="3"/>
  <c r="J117" i="3"/>
  <c r="K117" i="3"/>
  <c r="H120" i="3"/>
  <c r="I120" i="3"/>
  <c r="J120" i="3"/>
  <c r="K120" i="3"/>
  <c r="H123" i="3"/>
  <c r="I123" i="3"/>
  <c r="J123" i="3"/>
  <c r="K123" i="3"/>
  <c r="H126" i="3"/>
  <c r="I126" i="3"/>
  <c r="J126" i="3"/>
  <c r="K126" i="3"/>
  <c r="H129" i="3"/>
  <c r="I129" i="3"/>
  <c r="J129" i="3"/>
  <c r="K129" i="3"/>
  <c r="H130" i="3"/>
  <c r="I130" i="3"/>
  <c r="J130" i="3"/>
  <c r="K130" i="3"/>
  <c r="H136" i="3"/>
  <c r="I136" i="3"/>
  <c r="J136" i="3"/>
  <c r="K136" i="3"/>
  <c r="H137" i="3"/>
  <c r="I137" i="3"/>
  <c r="J137" i="3"/>
  <c r="K137" i="3"/>
  <c r="H138" i="3"/>
  <c r="I138" i="3"/>
  <c r="J138" i="3"/>
  <c r="K138" i="3"/>
  <c r="H141" i="3"/>
  <c r="I141" i="3"/>
  <c r="J141" i="3"/>
  <c r="K141" i="3"/>
  <c r="H142" i="3"/>
  <c r="I142" i="3"/>
  <c r="J142" i="3"/>
  <c r="K142" i="3"/>
  <c r="H143" i="3"/>
  <c r="I143" i="3"/>
  <c r="J143" i="3"/>
  <c r="K143" i="3"/>
  <c r="J4" i="3"/>
  <c r="J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1" shapeId="0" xr:uid="{00000000-0006-0000-0000-000012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minus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<sst xmlns="http://schemas.openxmlformats.org/spreadsheetml/2006/main" count="166" uniqueCount="79">
  <si>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</si>
  <si>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</si>
  <si>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</si>
  <si>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</si>
  <si>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</si>
  <si>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</si>
  <si>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</si>
  <si>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</si>
  <si>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</si>
  <si>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</si>
  <si>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</si>
  <si>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</si>
  <si>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</si>
  <si>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</si>
  <si>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</si>
  <si>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</si>
  <si>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</si>
  <si>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</si>
  <si>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</si>
  <si>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</si>
  <si>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</si>
  <si>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</si>
  <si>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</si>
  <si>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</si>
  <si>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</si>
  <si>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</si>
  <si>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</si>
  <si>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</si>
  <si>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</si>
  <si>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</si>
  <si>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</si>
  <si>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</si>
  <si>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</si>
  <si>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</si>
  <si>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</si>
  <si>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</si>
  <si>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</si>
  <si>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</si>
  <si>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</si>
  <si>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</si>
  <si>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</si>
  <si>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</si>
  <si>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</si>
  <si>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</si>
  <si>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</si>
  <si>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</si>
  <si>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</si>
  <si>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</si>
  <si>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</si>
  <si>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</si>
  <si>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</si>
  <si>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</si>
  <si>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</si>
  <si>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</si>
  <si>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</si>
  <si>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</si>
  <si>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</si>
  <si>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</si>
  <si>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</si>
  <si>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</si>
  <si>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</si>
  <si>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</si>
  <si>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</si>
  <si>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</si>
  <si>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</si>
  <si>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</si>
  <si>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</si>
  <si>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Discuss this project with a friend or family member…</t>
  </si>
  <si>
    <t>MATH 108X - Savings &amp; Loans Project (Vehicle Option)</t>
  </si>
  <si>
    <t>Caution: did you remember to summarize your discussion 
that you had with your friend and write about all three points?</t>
  </si>
  <si>
    <t>Payment to Bank =</t>
  </si>
  <si>
    <t>Payment to Savings=</t>
  </si>
  <si>
    <t>#5A</t>
  </si>
  <si>
    <t>#5B</t>
  </si>
  <si>
    <t>#5A,B</t>
  </si>
  <si>
    <t>Complete the summary cells on both the "Loan Side" and the "Savings Side" of this worksheet.</t>
  </si>
  <si>
    <t>#6</t>
  </si>
  <si>
    <t xml:space="preserve">
Discuss this project with a friend. Show them the car you are considering for purchase. Explain how much you would end up paying if you (1) took out the loan and (2) if you saved for it first. Explain which option you think is better for you and why. Talk about the consequences of missing one month of payments under each option. 
Then, provide a cohesive paragraph that responds to each of the following.
1. Explain which option (saving first or taking out the loan and buying now) that you think is better for you and why. Include insights from your friend or family member.
2. Describe lessons you have learned in understanding debt and savings plans.
3. How might you apply or teach others about these ideas in your future?</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</si>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</sst>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74">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
      <u/>
      <sz val="20"/>
      <color theme="8" tint="-0.499984740745262"/>
      <name val="Seravek"/>
    </font>
    <font>
      <sz val="24"/>
      <color rgb="FFFFFFFF"/>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69">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right/>
      <top style="thin">
        <color theme="3" tint="0.79995117038483843"/>
      </top>
      <bottom/>
      <diagonal/>
    </border>
    <border>
      <left/>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s>
  <cellStyleXfs count="12">
    <xf numFmtId="0" fontId="0" fillId="0" borderId="0"/>
    <xf numFmtId="44"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43"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300">
    <xf numFmtId="0" fontId="0" fillId="0" borderId="0" xfId="0"/>
    <xf numFmtId="0" fontId="0" fillId="2" borderId="0" xfId="0" applyFill="1" applyProtection="1"/>
    <xf numFmtId="0" fontId="0" fillId="2" borderId="0" xfId="0" applyFill="1" applyAlignment="1" applyProtection="1">
      <alignment horizontal="center"/>
    </xf>
    <xf numFmtId="0" fontId="0" fillId="2" borderId="0" xfId="0" applyFill="1" applyBorder="1" applyAlignment="1" applyProtection="1">
      <alignment vertical="center" wrapText="1"/>
    </xf>
    <xf numFmtId="0" fontId="0" fillId="2" borderId="0" xfId="0" applyFill="1" applyBorder="1" applyAlignment="1" applyProtection="1">
      <alignment vertical="top" wrapText="1"/>
    </xf>
    <xf numFmtId="0" fontId="0" fillId="2" borderId="0" xfId="0" applyFill="1" applyAlignment="1" applyProtection="1">
      <alignment vertical="top" wrapText="1"/>
    </xf>
    <xf numFmtId="0" fontId="0" fillId="2" borderId="0" xfId="0" applyFill="1" applyAlignment="1"/>
    <xf numFmtId="0" fontId="0" fillId="2" borderId="0" xfId="0" applyFill="1" applyBorder="1" applyAlignment="1"/>
    <xf numFmtId="10" fontId="0" fillId="2" borderId="0" xfId="0" applyNumberFormat="1" applyFill="1" applyProtection="1"/>
    <xf numFmtId="0" fontId="0" fillId="2" borderId="0" xfId="0" applyFill="1" applyBorder="1" applyProtection="1"/>
    <xf numFmtId="0" fontId="0" fillId="2" borderId="0" xfId="0" applyFill="1" applyAlignment="1" applyProtection="1"/>
    <xf numFmtId="0" fontId="7" fillId="2" borderId="0" xfId="0" applyFont="1" applyFill="1" applyBorder="1" applyAlignment="1" applyProtection="1">
      <alignment vertical="center" wrapText="1"/>
    </xf>
    <xf numFmtId="0" fontId="0" fillId="2" borderId="0" xfId="0" applyFill="1" applyBorder="1" applyAlignment="1" applyProtection="1">
      <alignment vertical="top"/>
    </xf>
    <xf numFmtId="2" fontId="0" fillId="2" borderId="0" xfId="0" applyNumberFormat="1" applyFill="1" applyAlignment="1" applyProtection="1">
      <alignment horizontal="center"/>
    </xf>
    <xf numFmtId="0" fontId="0" fillId="2" borderId="0" xfId="0" applyFill="1" applyBorder="1" applyProtection="1"/>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applyProtection="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applyProtection="1"/>
    <xf numFmtId="0" fontId="18" fillId="2" borderId="0" xfId="0" applyFont="1" applyFill="1" applyBorder="1" applyProtection="1"/>
    <xf numFmtId="0" fontId="18" fillId="2" borderId="0" xfId="0" applyFont="1" applyFill="1" applyBorder="1" applyAlignment="1" applyProtection="1">
      <alignment vertical="top"/>
      <protection locked="0"/>
    </xf>
    <xf numFmtId="0" fontId="16" fillId="2" borderId="0" xfId="0" applyFont="1" applyFill="1" applyProtection="1"/>
    <xf numFmtId="0" fontId="17" fillId="5" borderId="0" xfId="0" applyFont="1" applyFill="1" applyBorder="1" applyAlignment="1" applyProtection="1">
      <alignment vertical="center" wrapText="1"/>
    </xf>
    <xf numFmtId="0" fontId="20" fillId="2" borderId="0" xfId="0" applyFont="1" applyFill="1" applyProtection="1"/>
    <xf numFmtId="0" fontId="17" fillId="2" borderId="0" xfId="0" applyFont="1" applyFill="1" applyBorder="1" applyAlignment="1" applyProtection="1">
      <alignment vertical="center" wrapText="1"/>
    </xf>
    <xf numFmtId="0" fontId="19" fillId="2" borderId="0" xfId="0" applyFont="1" applyFill="1" applyProtection="1"/>
    <xf numFmtId="0" fontId="21" fillId="2" borderId="0" xfId="0" applyFont="1" applyFill="1" applyBorder="1" applyAlignment="1" applyProtection="1">
      <alignment horizontal="center" vertical="center"/>
    </xf>
    <xf numFmtId="0" fontId="22" fillId="2" borderId="0" xfId="0" applyFont="1" applyFill="1" applyAlignment="1" applyProtection="1">
      <alignment horizontal="left" vertical="top"/>
    </xf>
    <xf numFmtId="0" fontId="23" fillId="2" borderId="0" xfId="0" applyFont="1" applyFill="1" applyBorder="1" applyAlignment="1" applyProtection="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applyProtection="1"/>
    <xf numFmtId="0" fontId="1" fillId="2" borderId="0" xfId="0" applyFont="1" applyFill="1" applyAlignment="1" applyProtection="1">
      <alignment horizontal="center"/>
    </xf>
    <xf numFmtId="0" fontId="3" fillId="2" borderId="0" xfId="0" applyFont="1" applyFill="1" applyBorder="1" applyAlignment="1" applyProtection="1">
      <alignment horizontal="center"/>
    </xf>
    <xf numFmtId="0" fontId="4" fillId="2" borderId="0" xfId="0" applyFont="1" applyFill="1" applyBorder="1" applyAlignment="1" applyProtection="1">
      <alignment horizontal="center"/>
    </xf>
    <xf numFmtId="0" fontId="4" fillId="2" borderId="1" xfId="0" applyFont="1" applyFill="1" applyBorder="1" applyAlignment="1" applyProtection="1"/>
    <xf numFmtId="0" fontId="4" fillId="2" borderId="2" xfId="0" applyFont="1" applyFill="1" applyBorder="1" applyAlignment="1" applyProtection="1"/>
    <xf numFmtId="0" fontId="0" fillId="2" borderId="0" xfId="0" applyFill="1"/>
    <xf numFmtId="0" fontId="2" fillId="2" borderId="0" xfId="0" applyFont="1" applyFill="1" applyAlignment="1" applyProtection="1">
      <alignment horizontal="center"/>
    </xf>
    <xf numFmtId="0" fontId="17" fillId="7" borderId="0" xfId="0" applyFont="1" applyFill="1" applyBorder="1" applyAlignment="1" applyProtection="1">
      <alignment vertical="center" wrapText="1"/>
    </xf>
    <xf numFmtId="0" fontId="20" fillId="7" borderId="0" xfId="0" applyFont="1" applyFill="1" applyBorder="1" applyAlignment="1" applyProtection="1">
      <alignment vertical="center" wrapText="1"/>
    </xf>
    <xf numFmtId="0" fontId="26" fillId="2" borderId="0" xfId="0" applyFont="1" applyFill="1" applyBorder="1" applyAlignment="1" applyProtection="1">
      <alignment horizontal="center" vertical="center"/>
    </xf>
    <xf numFmtId="0" fontId="7" fillId="2" borderId="0" xfId="0" applyFont="1" applyFill="1" applyBorder="1" applyAlignment="1" applyProtection="1">
      <alignment vertical="top" wrapText="1"/>
      <protection locked="0"/>
    </xf>
    <xf numFmtId="0" fontId="34" fillId="9" borderId="0" xfId="0" applyFont="1" applyFill="1"/>
    <xf numFmtId="0" fontId="36" fillId="10" borderId="9" xfId="0" applyFont="1" applyFill="1" applyBorder="1" applyAlignment="1">
      <alignment horizontal="right"/>
    </xf>
    <xf numFmtId="0" fontId="36" fillId="10" borderId="0" xfId="0" applyFont="1" applyFill="1" applyAlignment="1">
      <alignment horizontal="right"/>
    </xf>
    <xf numFmtId="0" fontId="39" fillId="0" borderId="0" xfId="0" applyFont="1"/>
    <xf numFmtId="0" fontId="2" fillId="2" borderId="0" xfId="0" applyFont="1" applyFill="1" applyAlignment="1" applyProtection="1"/>
    <xf numFmtId="0" fontId="5" fillId="2" borderId="0" xfId="0" applyFont="1" applyFill="1" applyAlignment="1" applyProtection="1">
      <alignment horizontal="center" vertical="center"/>
    </xf>
    <xf numFmtId="0" fontId="0" fillId="2" borderId="0" xfId="0" applyFill="1" applyBorder="1" applyAlignment="1" applyProtection="1">
      <alignment vertical="top" wrapText="1"/>
    </xf>
    <xf numFmtId="0" fontId="0" fillId="2" borderId="0" xfId="0" applyFill="1" applyBorder="1" applyAlignment="1" applyProtection="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applyAlignment="1" applyProtection="1"/>
    <xf numFmtId="0" fontId="2" fillId="12" borderId="0" xfId="0" applyFont="1" applyFill="1" applyProtection="1"/>
    <xf numFmtId="0" fontId="21" fillId="12" borderId="0" xfId="0" applyFont="1" applyFill="1" applyBorder="1" applyAlignment="1" applyProtection="1">
      <alignment horizontal="center" vertical="center"/>
    </xf>
    <xf numFmtId="0" fontId="3" fillId="12" borderId="0" xfId="0" applyFont="1" applyFill="1" applyBorder="1" applyAlignment="1" applyProtection="1">
      <alignment horizontal="center"/>
    </xf>
    <xf numFmtId="0" fontId="4" fillId="12" borderId="0" xfId="0" applyFont="1" applyFill="1" applyBorder="1" applyAlignment="1" applyProtection="1">
      <alignment horizontal="center"/>
    </xf>
    <xf numFmtId="0" fontId="39" fillId="12" borderId="0" xfId="0" applyFont="1" applyFill="1"/>
    <xf numFmtId="0" fontId="18" fillId="12" borderId="0" xfId="0" applyFont="1" applyFill="1" applyProtection="1">
      <protection locked="0"/>
    </xf>
    <xf numFmtId="0" fontId="0" fillId="12" borderId="0" xfId="0" applyFill="1" applyProtection="1"/>
    <xf numFmtId="0" fontId="18" fillId="12" borderId="0" xfId="0" applyFont="1" applyFill="1" applyProtection="1"/>
    <xf numFmtId="0" fontId="19" fillId="12" borderId="0" xfId="0" applyFont="1" applyFill="1" applyProtection="1"/>
    <xf numFmtId="0" fontId="17" fillId="12" borderId="0" xfId="0" applyFont="1" applyFill="1" applyBorder="1" applyAlignment="1" applyProtection="1">
      <alignment vertical="center" wrapText="1"/>
    </xf>
    <xf numFmtId="0" fontId="20" fillId="12" borderId="0" xfId="0" applyFont="1" applyFill="1" applyProtection="1"/>
    <xf numFmtId="0" fontId="16" fillId="12" borderId="0" xfId="0" applyFont="1" applyFill="1" applyProtection="1"/>
    <xf numFmtId="0" fontId="22" fillId="12" borderId="0" xfId="0" applyFont="1" applyFill="1" applyAlignment="1" applyProtection="1">
      <alignment horizontal="left" vertical="top"/>
    </xf>
    <xf numFmtId="0" fontId="15" fillId="12" borderId="0" xfId="0" applyFont="1" applyFill="1" applyProtection="1"/>
    <xf numFmtId="0" fontId="18" fillId="12" borderId="0" xfId="0" applyFont="1" applyFill="1" applyBorder="1" applyProtection="1"/>
    <xf numFmtId="0" fontId="1" fillId="12" borderId="0" xfId="0" applyFont="1" applyFill="1" applyAlignment="1" applyProtection="1">
      <alignment horizontal="center"/>
    </xf>
    <xf numFmtId="0" fontId="0" fillId="12" borderId="0" xfId="0" applyFill="1" applyAlignment="1" applyProtection="1">
      <alignment horizontal="center"/>
    </xf>
    <xf numFmtId="0" fontId="0" fillId="12" borderId="0" xfId="0" applyFill="1" applyAlignment="1"/>
    <xf numFmtId="0" fontId="0" fillId="12" borderId="0" xfId="0" applyFill="1" applyBorder="1" applyAlignment="1"/>
    <xf numFmtId="0" fontId="0" fillId="12" borderId="0" xfId="0" applyFill="1" applyAlignment="1" applyProtection="1">
      <alignment vertical="top" wrapText="1"/>
    </xf>
    <xf numFmtId="0" fontId="26" fillId="12" borderId="0" xfId="0" applyFont="1" applyFill="1" applyBorder="1" applyAlignment="1" applyProtection="1">
      <alignment horizontal="center" vertical="center"/>
    </xf>
    <xf numFmtId="0" fontId="0" fillId="12" borderId="0" xfId="0" applyFill="1" applyBorder="1" applyProtection="1"/>
    <xf numFmtId="0" fontId="6" fillId="12" borderId="0" xfId="0" applyFont="1" applyFill="1" applyProtection="1"/>
    <xf numFmtId="0" fontId="4" fillId="12" borderId="0" xfId="0" applyFont="1" applyFill="1" applyBorder="1" applyAlignment="1" applyProtection="1"/>
    <xf numFmtId="0" fontId="2" fillId="12" borderId="0" xfId="0" applyFont="1" applyFill="1" applyBorder="1" applyProtection="1"/>
    <xf numFmtId="0" fontId="34" fillId="13" borderId="0" xfId="0" applyFont="1" applyFill="1"/>
    <xf numFmtId="10" fontId="0" fillId="12" borderId="0" xfId="0" applyNumberFormat="1" applyFill="1" applyProtection="1"/>
    <xf numFmtId="8" fontId="0" fillId="12" borderId="0" xfId="0" applyNumberFormat="1" applyFill="1" applyBorder="1" applyAlignment="1" applyProtection="1">
      <alignment horizontal="center"/>
    </xf>
    <xf numFmtId="8" fontId="8" fillId="12" borderId="0" xfId="0" applyNumberFormat="1" applyFont="1" applyFill="1" applyBorder="1" applyAlignment="1" applyProtection="1">
      <alignment horizontal="left"/>
    </xf>
    <xf numFmtId="0" fontId="0" fillId="12" borderId="0" xfId="0" applyFill="1" applyBorder="1" applyAlignment="1" applyProtection="1">
      <alignment vertical="center" wrapText="1"/>
    </xf>
    <xf numFmtId="0" fontId="0" fillId="12" borderId="0" xfId="0" applyFill="1" applyAlignment="1" applyProtection="1"/>
    <xf numFmtId="0" fontId="0" fillId="12" borderId="0" xfId="0" applyFill="1" applyBorder="1" applyAlignment="1" applyProtection="1">
      <alignment vertical="top" wrapText="1"/>
    </xf>
    <xf numFmtId="0" fontId="7" fillId="12" borderId="0" xfId="0" applyFont="1" applyFill="1" applyBorder="1" applyAlignment="1" applyProtection="1">
      <alignment vertical="center" wrapText="1"/>
    </xf>
    <xf numFmtId="8" fontId="0" fillId="12" borderId="0" xfId="0" applyNumberFormat="1" applyFill="1" applyProtection="1"/>
    <xf numFmtId="0" fontId="0" fillId="12" borderId="0" xfId="0" applyFill="1" applyBorder="1" applyAlignment="1" applyProtection="1">
      <alignment vertical="top"/>
    </xf>
    <xf numFmtId="2" fontId="0" fillId="12" borderId="0" xfId="0" applyNumberFormat="1" applyFill="1" applyAlignment="1" applyProtection="1">
      <alignment horizontal="center"/>
    </xf>
    <xf numFmtId="0" fontId="34" fillId="13" borderId="0" xfId="0" applyFont="1" applyFill="1" applyBorder="1"/>
    <xf numFmtId="0" fontId="46" fillId="12" borderId="0" xfId="0" applyFont="1" applyFill="1" applyBorder="1" applyAlignment="1" applyProtection="1">
      <alignment horizontal="left" vertical="top" wrapText="1"/>
    </xf>
    <xf numFmtId="0" fontId="50" fillId="18" borderId="0" xfId="0" applyFont="1" applyFill="1" applyProtection="1"/>
    <xf numFmtId="0" fontId="28" fillId="6" borderId="21" xfId="0" applyFont="1" applyFill="1" applyBorder="1" applyAlignment="1" applyProtection="1">
      <alignment horizontal="right"/>
    </xf>
    <xf numFmtId="0" fontId="28" fillId="6" borderId="22" xfId="0" applyFont="1" applyFill="1" applyBorder="1" applyAlignment="1" applyProtection="1">
      <alignment horizontal="right"/>
    </xf>
    <xf numFmtId="0" fontId="28" fillId="6" borderId="23" xfId="0" applyFont="1" applyFill="1" applyBorder="1" applyAlignment="1">
      <alignment horizontal="right"/>
    </xf>
    <xf numFmtId="0" fontId="28" fillId="6" borderId="24" xfId="0" applyFont="1" applyFill="1" applyBorder="1" applyAlignment="1">
      <alignment horizontal="right" vertical="center" wrapText="1"/>
    </xf>
    <xf numFmtId="0" fontId="28" fillId="6" borderId="29" xfId="0" applyFont="1" applyFill="1" applyBorder="1" applyAlignment="1">
      <alignment horizontal="right" vertical="center" wrapText="1"/>
    </xf>
    <xf numFmtId="0" fontId="28" fillId="6" borderId="28" xfId="0" applyFont="1" applyFill="1" applyBorder="1" applyAlignment="1" applyProtection="1">
      <alignment horizontal="right"/>
    </xf>
    <xf numFmtId="0" fontId="28" fillId="6" borderId="31" xfId="0" applyFont="1" applyFill="1" applyBorder="1" applyAlignment="1" applyProtection="1">
      <alignment horizontal="left"/>
    </xf>
    <xf numFmtId="0" fontId="28" fillId="6" borderId="30" xfId="0" applyFont="1" applyFill="1" applyBorder="1" applyProtection="1"/>
    <xf numFmtId="0" fontId="28" fillId="6" borderId="32" xfId="0" applyFont="1" applyFill="1" applyBorder="1" applyAlignment="1" applyProtection="1">
      <alignment horizontal="left"/>
    </xf>
    <xf numFmtId="0" fontId="28" fillId="6" borderId="33" xfId="0" applyFont="1" applyFill="1" applyBorder="1" applyAlignment="1" applyProtection="1">
      <alignment horizontal="left" vertical="top" wrapText="1"/>
    </xf>
    <xf numFmtId="0" fontId="28" fillId="6" borderId="34" xfId="0" applyFont="1" applyFill="1" applyBorder="1" applyAlignment="1" applyProtection="1">
      <alignment horizontal="left" vertical="top" wrapText="1"/>
    </xf>
    <xf numFmtId="0" fontId="14" fillId="6" borderId="34" xfId="0" applyFont="1" applyFill="1" applyBorder="1" applyAlignment="1" applyProtection="1">
      <alignment horizontal="center"/>
    </xf>
    <xf numFmtId="0" fontId="44" fillId="11" borderId="0" xfId="0" applyFont="1" applyFill="1" applyAlignment="1" applyProtection="1">
      <alignment horizontal="center" vertical="center"/>
    </xf>
    <xf numFmtId="44" fontId="0" fillId="2" borderId="37" xfId="1" applyFont="1" applyFill="1" applyBorder="1" applyAlignment="1" applyProtection="1">
      <alignment horizontal="center"/>
      <protection locked="0"/>
    </xf>
    <xf numFmtId="44" fontId="0" fillId="2" borderId="39" xfId="1" applyFont="1" applyFill="1" applyBorder="1" applyAlignment="1" applyProtection="1">
      <alignment horizontal="center"/>
      <protection locked="0"/>
    </xf>
    <xf numFmtId="10" fontId="0" fillId="2" borderId="39" xfId="2" applyNumberFormat="1" applyFont="1" applyFill="1" applyBorder="1" applyAlignment="1" applyProtection="1">
      <alignment horizontal="center"/>
      <protection locked="0"/>
    </xf>
    <xf numFmtId="8" fontId="0" fillId="2" borderId="39" xfId="1" applyNumberFormat="1" applyFont="1" applyFill="1" applyBorder="1" applyAlignment="1" applyProtection="1">
      <alignment horizontal="center"/>
      <protection locked="0"/>
    </xf>
    <xf numFmtId="44" fontId="0" fillId="2" borderId="41" xfId="1" applyFont="1" applyFill="1" applyBorder="1" applyAlignment="1" applyProtection="1">
      <alignment horizontal="center"/>
      <protection locked="0"/>
    </xf>
    <xf numFmtId="44" fontId="0" fillId="2" borderId="36" xfId="1" applyFont="1" applyFill="1" applyBorder="1" applyAlignment="1">
      <alignment horizontal="center"/>
    </xf>
    <xf numFmtId="44" fontId="0" fillId="2" borderId="38" xfId="1" applyFont="1" applyFill="1" applyBorder="1" applyAlignment="1">
      <alignment horizontal="center"/>
    </xf>
    <xf numFmtId="44" fontId="0" fillId="2" borderId="40" xfId="1" applyFont="1" applyFill="1" applyBorder="1" applyAlignment="1">
      <alignment horizontal="center"/>
    </xf>
    <xf numFmtId="44" fontId="0" fillId="2" borderId="36" xfId="1" applyFont="1" applyFill="1" applyBorder="1" applyAlignment="1" applyProtection="1">
      <alignment horizontal="center" wrapText="1"/>
    </xf>
    <xf numFmtId="0" fontId="28" fillId="14" borderId="36" xfId="0" applyFont="1" applyFill="1" applyBorder="1" applyAlignment="1" applyProtection="1">
      <alignment horizontal="left" vertical="top" wrapText="1"/>
    </xf>
    <xf numFmtId="44" fontId="0" fillId="2" borderId="38" xfId="1" applyFont="1" applyFill="1" applyBorder="1" applyAlignment="1" applyProtection="1">
      <alignment horizontal="center" wrapText="1"/>
    </xf>
    <xf numFmtId="0" fontId="28" fillId="14" borderId="38" xfId="0" applyFont="1" applyFill="1" applyBorder="1" applyAlignment="1" applyProtection="1">
      <alignment horizontal="left" vertical="top" wrapText="1"/>
    </xf>
    <xf numFmtId="44" fontId="0" fillId="2" borderId="40" xfId="1" applyFont="1" applyFill="1" applyBorder="1" applyAlignment="1" applyProtection="1">
      <alignment horizontal="center" wrapText="1"/>
    </xf>
    <xf numFmtId="0" fontId="28" fillId="14" borderId="40" xfId="0" applyFont="1" applyFill="1" applyBorder="1" applyAlignment="1" applyProtection="1">
      <alignment horizontal="left" vertical="top" wrapText="1"/>
    </xf>
    <xf numFmtId="0" fontId="21" fillId="2" borderId="0" xfId="0" applyFont="1" applyFill="1" applyBorder="1" applyAlignment="1" applyProtection="1">
      <alignment vertical="center"/>
    </xf>
    <xf numFmtId="0" fontId="52" fillId="12" borderId="0" xfId="0" applyFont="1" applyFill="1" applyAlignment="1" applyProtection="1">
      <alignment horizontal="center" vertical="center"/>
    </xf>
    <xf numFmtId="44" fontId="0" fillId="2" borderId="42" xfId="1" applyFont="1" applyFill="1" applyBorder="1" applyAlignment="1" applyProtection="1">
      <alignment horizontal="center"/>
      <protection locked="0"/>
    </xf>
    <xf numFmtId="44" fontId="0" fillId="2" borderId="43" xfId="1" applyFont="1" applyFill="1" applyBorder="1" applyAlignment="1" applyProtection="1">
      <alignment horizontal="center"/>
      <protection locked="0"/>
    </xf>
    <xf numFmtId="44" fontId="0" fillId="2" borderId="47" xfId="1" applyFont="1" applyFill="1" applyBorder="1" applyAlignment="1" applyProtection="1">
      <alignment horizontal="center"/>
      <protection locked="0"/>
    </xf>
    <xf numFmtId="10" fontId="0" fillId="2" borderId="42" xfId="2" applyNumberFormat="1" applyFont="1" applyFill="1" applyBorder="1" applyAlignment="1" applyProtection="1">
      <alignment horizontal="center"/>
      <protection locked="0"/>
    </xf>
    <xf numFmtId="0" fontId="0" fillId="2" borderId="42" xfId="1" applyNumberFormat="1" applyFont="1" applyFill="1" applyBorder="1" applyAlignment="1" applyProtection="1">
      <alignment horizontal="center"/>
    </xf>
    <xf numFmtId="8" fontId="0" fillId="2" borderId="42" xfId="1" applyNumberFormat="1" applyFont="1" applyFill="1" applyBorder="1" applyAlignment="1" applyProtection="1">
      <alignment horizontal="center"/>
    </xf>
    <xf numFmtId="0" fontId="20" fillId="16" borderId="0" xfId="0" applyFont="1" applyFill="1" applyBorder="1" applyAlignment="1" applyProtection="1">
      <alignment vertical="center" wrapText="1"/>
    </xf>
    <xf numFmtId="0" fontId="17" fillId="16" borderId="0" xfId="0" applyFont="1" applyFill="1" applyBorder="1" applyAlignment="1" applyProtection="1">
      <alignment vertical="center" wrapText="1"/>
    </xf>
    <xf numFmtId="0" fontId="12" fillId="14" borderId="51" xfId="0" applyFont="1" applyFill="1" applyBorder="1" applyAlignment="1" applyProtection="1">
      <alignment horizontal="center"/>
    </xf>
    <xf numFmtId="44" fontId="0" fillId="2" borderId="50" xfId="0" applyNumberFormat="1" applyFill="1" applyBorder="1" applyAlignment="1" applyProtection="1">
      <alignment horizontal="center"/>
    </xf>
    <xf numFmtId="44" fontId="0" fillId="2" borderId="50" xfId="0" applyNumberFormat="1" applyFill="1" applyBorder="1" applyAlignment="1" applyProtection="1">
      <alignment horizontal="center"/>
      <protection locked="0"/>
    </xf>
    <xf numFmtId="8" fontId="0" fillId="2" borderId="50" xfId="0" applyNumberFormat="1" applyFill="1" applyBorder="1" applyAlignment="1" applyProtection="1">
      <alignment horizontal="center"/>
      <protection locked="0"/>
    </xf>
    <xf numFmtId="1" fontId="52" fillId="12" borderId="50" xfId="0" applyNumberFormat="1" applyFont="1" applyFill="1" applyBorder="1" applyAlignment="1" applyProtection="1">
      <alignment horizontal="center"/>
    </xf>
    <xf numFmtId="1" fontId="52" fillId="12" borderId="50" xfId="0" applyNumberFormat="1" applyFont="1" applyFill="1" applyBorder="1" applyAlignment="1" applyProtection="1">
      <alignment horizontal="center"/>
      <protection locked="0"/>
    </xf>
    <xf numFmtId="0" fontId="55" fillId="6" borderId="35" xfId="0" applyFont="1" applyFill="1" applyBorder="1" applyAlignment="1" applyProtection="1">
      <alignment horizontal="left" vertical="top" wrapText="1"/>
    </xf>
    <xf numFmtId="0" fontId="14" fillId="6" borderId="0" xfId="0" applyFont="1" applyFill="1" applyBorder="1" applyAlignment="1" applyProtection="1">
      <alignment horizontal="right"/>
    </xf>
    <xf numFmtId="8" fontId="14" fillId="6" borderId="0" xfId="0" applyNumberFormat="1" applyFont="1" applyFill="1" applyBorder="1" applyAlignment="1" applyProtection="1">
      <alignment horizontal="left"/>
    </xf>
    <xf numFmtId="0" fontId="14" fillId="6" borderId="52" xfId="0" applyFont="1" applyFill="1" applyBorder="1" applyAlignment="1" applyProtection="1">
      <alignment horizontal="center"/>
    </xf>
    <xf numFmtId="0" fontId="56" fillId="6" borderId="53" xfId="0" applyFont="1" applyFill="1" applyBorder="1" applyAlignment="1" applyProtection="1">
      <alignment horizontal="center"/>
    </xf>
    <xf numFmtId="0" fontId="56" fillId="6" borderId="54" xfId="0" applyFont="1" applyFill="1" applyBorder="1" applyAlignment="1" applyProtection="1">
      <alignment horizontal="center"/>
    </xf>
    <xf numFmtId="0" fontId="14" fillId="6" borderId="55" xfId="0" applyFont="1" applyFill="1" applyBorder="1" applyAlignment="1" applyProtection="1">
      <alignment horizontal="center"/>
    </xf>
    <xf numFmtId="0" fontId="7" fillId="2" borderId="56" xfId="0" applyFont="1" applyFill="1" applyBorder="1" applyAlignment="1" applyProtection="1">
      <alignment vertical="center"/>
    </xf>
    <xf numFmtId="0" fontId="7" fillId="2" borderId="0" xfId="0" applyFont="1" applyFill="1" applyBorder="1" applyAlignment="1" applyProtection="1"/>
    <xf numFmtId="8" fontId="0" fillId="2" borderId="0" xfId="0" applyNumberFormat="1" applyFill="1" applyBorder="1" applyAlignment="1" applyProtection="1">
      <alignment horizontal="center"/>
      <protection locked="0"/>
    </xf>
    <xf numFmtId="0" fontId="0" fillId="6" borderId="0" xfId="0" applyFill="1" applyProtection="1"/>
    <xf numFmtId="0" fontId="0" fillId="6" borderId="0" xfId="0" applyFill="1" applyBorder="1" applyAlignment="1" applyProtection="1">
      <alignment vertical="center" wrapText="1"/>
    </xf>
    <xf numFmtId="0" fontId="0" fillId="6" borderId="60" xfId="0" applyFill="1" applyBorder="1" applyAlignment="1" applyProtection="1">
      <alignment vertical="top" wrapText="1"/>
    </xf>
    <xf numFmtId="0" fontId="0" fillId="6" borderId="61" xfId="0" applyFill="1" applyBorder="1" applyAlignment="1" applyProtection="1">
      <alignment vertical="top" wrapText="1"/>
    </xf>
    <xf numFmtId="0" fontId="0" fillId="6" borderId="62" xfId="0" applyFill="1" applyBorder="1" applyAlignment="1" applyProtection="1">
      <alignment vertical="top" wrapText="1"/>
    </xf>
    <xf numFmtId="0" fontId="54" fillId="2" borderId="56" xfId="0" applyFont="1" applyFill="1" applyBorder="1" applyAlignment="1" applyProtection="1"/>
    <xf numFmtId="0" fontId="57" fillId="14" borderId="0" xfId="0" applyFont="1" applyFill="1" applyBorder="1" applyAlignment="1" applyProtection="1">
      <alignment horizontal="right"/>
    </xf>
    <xf numFmtId="8" fontId="57" fillId="14" borderId="0" xfId="0" applyNumberFormat="1" applyFont="1" applyFill="1" applyBorder="1" applyAlignment="1" applyProtection="1">
      <alignment horizontal="left"/>
    </xf>
    <xf numFmtId="0" fontId="59" fillId="14" borderId="36" xfId="0" applyFont="1" applyFill="1" applyBorder="1" applyAlignment="1" applyProtection="1">
      <alignment horizontal="right"/>
    </xf>
    <xf numFmtId="0" fontId="59" fillId="14" borderId="38" xfId="0" applyFont="1" applyFill="1" applyBorder="1" applyAlignment="1" applyProtection="1">
      <alignment horizontal="right"/>
    </xf>
    <xf numFmtId="0" fontId="59" fillId="14" borderId="40" xfId="0" applyFont="1" applyFill="1" applyBorder="1" applyAlignment="1" applyProtection="1">
      <alignment horizontal="right"/>
    </xf>
    <xf numFmtId="0" fontId="59" fillId="14" borderId="36" xfId="0" applyFont="1" applyFill="1" applyBorder="1" applyAlignment="1">
      <alignment horizontal="right"/>
    </xf>
    <xf numFmtId="0" fontId="59" fillId="14" borderId="38" xfId="0" applyFont="1" applyFill="1" applyBorder="1" applyAlignment="1">
      <alignment horizontal="right" vertical="center" wrapText="1"/>
    </xf>
    <xf numFmtId="0" fontId="59" fillId="14" borderId="40" xfId="0" applyFont="1" applyFill="1" applyBorder="1" applyAlignment="1">
      <alignment horizontal="right" vertical="center" wrapText="1"/>
    </xf>
    <xf numFmtId="0" fontId="59" fillId="14" borderId="46" xfId="0" applyFont="1" applyFill="1" applyBorder="1" applyAlignment="1" applyProtection="1">
      <alignment horizontal="left"/>
    </xf>
    <xf numFmtId="0" fontId="59" fillId="14" borderId="44" xfId="0" applyFont="1" applyFill="1" applyBorder="1" applyAlignment="1" applyProtection="1">
      <alignment horizontal="left"/>
    </xf>
    <xf numFmtId="0" fontId="59" fillId="14" borderId="45" xfId="0" applyFont="1" applyFill="1" applyBorder="1" applyProtection="1"/>
    <xf numFmtId="0" fontId="57" fillId="14" borderId="38" xfId="0" applyFont="1" applyFill="1" applyBorder="1" applyAlignment="1" applyProtection="1">
      <alignment horizontal="center"/>
    </xf>
    <xf numFmtId="0" fontId="57" fillId="14" borderId="49" xfId="0" applyFont="1" applyFill="1" applyBorder="1" applyAlignment="1" applyProtection="1">
      <alignment horizontal="center"/>
    </xf>
    <xf numFmtId="0" fontId="63" fillId="14" borderId="51" xfId="0" applyFont="1" applyFill="1" applyBorder="1" applyAlignment="1" applyProtection="1">
      <alignment horizontal="center"/>
    </xf>
    <xf numFmtId="0" fontId="0" fillId="14" borderId="0" xfId="0" applyFill="1" applyBorder="1" applyAlignment="1" applyProtection="1">
      <alignment vertical="center" wrapText="1"/>
    </xf>
    <xf numFmtId="0" fontId="62" fillId="12" borderId="64" xfId="0" applyFont="1" applyFill="1" applyBorder="1" applyAlignment="1" applyProtection="1"/>
    <xf numFmtId="0" fontId="12" fillId="14" borderId="66" xfId="0" applyFont="1" applyFill="1" applyBorder="1" applyAlignment="1" applyProtection="1">
      <alignment horizontal="center"/>
    </xf>
    <xf numFmtId="44" fontId="0" fillId="2" borderId="67" xfId="0" applyNumberFormat="1" applyFill="1" applyBorder="1" applyAlignment="1" applyProtection="1">
      <alignment horizontal="center"/>
    </xf>
    <xf numFmtId="44" fontId="0" fillId="2" borderId="67" xfId="0" applyNumberFormat="1" applyFill="1" applyBorder="1" applyAlignment="1" applyProtection="1">
      <alignment horizontal="center"/>
      <protection locked="0"/>
    </xf>
    <xf numFmtId="8" fontId="0" fillId="2" borderId="67" xfId="0" applyNumberFormat="1" applyFill="1" applyBorder="1" applyAlignment="1" applyProtection="1">
      <alignment horizontal="center"/>
      <protection locked="0"/>
    </xf>
    <xf numFmtId="0" fontId="57" fillId="14" borderId="0" xfId="0" applyFont="1" applyFill="1" applyBorder="1" applyAlignment="1" applyProtection="1">
      <alignment horizontal="center"/>
    </xf>
    <xf numFmtId="0" fontId="58" fillId="14" borderId="0" xfId="0" applyFont="1" applyFill="1" applyBorder="1" applyAlignment="1" applyProtection="1">
      <alignment horizontal="center"/>
    </xf>
    <xf numFmtId="0" fontId="53" fillId="10" borderId="3" xfId="0" applyFont="1" applyFill="1" applyBorder="1" applyAlignment="1">
      <alignment vertical="top" wrapText="1"/>
    </xf>
    <xf numFmtId="0" fontId="53" fillId="10" borderId="13" xfId="0" applyFont="1" applyFill="1" applyBorder="1" applyAlignment="1">
      <alignment vertical="top" wrapText="1"/>
    </xf>
    <xf numFmtId="10" fontId="53" fillId="10" borderId="17" xfId="0" applyNumberFormat="1" applyFont="1" applyFill="1" applyBorder="1" applyAlignment="1">
      <alignment horizontal="left" vertical="top" wrapText="1"/>
    </xf>
    <xf numFmtId="44" fontId="65" fillId="2" borderId="18" xfId="1" applyFont="1" applyFill="1" applyBorder="1" applyAlignment="1" applyProtection="1">
      <alignment horizontal="center"/>
      <protection locked="0"/>
    </xf>
    <xf numFmtId="44" fontId="65" fillId="2" borderId="19" xfId="1" applyFont="1" applyFill="1" applyBorder="1" applyAlignment="1" applyProtection="1">
      <alignment horizontal="center"/>
      <protection locked="0"/>
    </xf>
    <xf numFmtId="10" fontId="65" fillId="2" borderId="19" xfId="2" applyNumberFormat="1" applyFont="1" applyFill="1" applyBorder="1" applyAlignment="1" applyProtection="1">
      <alignment horizontal="center"/>
      <protection locked="0"/>
    </xf>
    <xf numFmtId="0" fontId="65" fillId="2" borderId="19" xfId="1" applyNumberFormat="1" applyFont="1" applyFill="1" applyBorder="1" applyAlignment="1" applyProtection="1">
      <alignment horizontal="center"/>
      <protection locked="0"/>
    </xf>
    <xf numFmtId="8" fontId="65" fillId="2" borderId="19" xfId="1" applyNumberFormat="1" applyFont="1" applyFill="1" applyBorder="1" applyAlignment="1" applyProtection="1">
      <alignment horizontal="center"/>
      <protection locked="0"/>
    </xf>
    <xf numFmtId="44" fontId="65" fillId="2" borderId="20" xfId="1" applyFont="1" applyFill="1" applyBorder="1" applyAlignment="1" applyProtection="1">
      <alignment horizontal="center"/>
      <protection locked="0"/>
    </xf>
    <xf numFmtId="44" fontId="41" fillId="2" borderId="34" xfId="0" applyNumberFormat="1" applyFont="1" applyFill="1" applyBorder="1" applyAlignment="1" applyProtection="1">
      <alignment horizontal="center"/>
      <protection locked="0"/>
    </xf>
    <xf numFmtId="8" fontId="41" fillId="2" borderId="34" xfId="0" applyNumberFormat="1" applyFont="1" applyFill="1" applyBorder="1" applyAlignment="1" applyProtection="1">
      <alignment horizontal="center"/>
      <protection locked="0"/>
    </xf>
    <xf numFmtId="0" fontId="41" fillId="2" borderId="0" xfId="0" applyFont="1" applyFill="1" applyBorder="1" applyAlignment="1" applyProtection="1">
      <alignment vertical="top" wrapText="1"/>
      <protection locked="0"/>
    </xf>
    <xf numFmtId="8" fontId="2" fillId="12" borderId="0" xfId="0" applyNumberFormat="1" applyFont="1" applyFill="1" applyProtection="1"/>
    <xf numFmtId="8" fontId="39" fillId="12" borderId="0" xfId="0" applyNumberFormat="1" applyFont="1" applyFill="1"/>
    <xf numFmtId="0" fontId="69" fillId="11" borderId="0" xfId="0" applyFont="1" applyFill="1" applyAlignment="1" applyProtection="1">
      <alignment horizontal="center" vertical="center"/>
    </xf>
    <xf numFmtId="0" fontId="41" fillId="12" borderId="0" xfId="0" applyFont="1" applyFill="1" applyAlignment="1" applyProtection="1">
      <alignment wrapText="1"/>
    </xf>
    <xf numFmtId="0" fontId="12" fillId="2" borderId="0" xfId="0" applyFont="1" applyFill="1" applyProtection="1"/>
    <xf numFmtId="0" fontId="12" fillId="2" borderId="0" xfId="0" applyFont="1" applyFill="1"/>
    <xf numFmtId="10" fontId="53" fillId="10" borderId="17" xfId="2" applyNumberFormat="1" applyFont="1" applyFill="1" applyBorder="1" applyAlignment="1">
      <alignment horizontal="left" vertical="top" wrapText="1"/>
    </xf>
    <xf numFmtId="0" fontId="25" fillId="2" borderId="0" xfId="0" applyFont="1" applyFill="1" applyBorder="1" applyAlignment="1" applyProtection="1">
      <alignment horizontal="left" vertical="center" wrapText="1" indent="1"/>
    </xf>
    <xf numFmtId="0" fontId="25" fillId="12" borderId="0" xfId="0" applyFont="1" applyFill="1" applyBorder="1" applyAlignment="1" applyProtection="1">
      <alignment horizontal="left" vertical="center" wrapText="1" indent="1"/>
    </xf>
    <xf numFmtId="44" fontId="65" fillId="2" borderId="25" xfId="1" applyFont="1" applyFill="1" applyBorder="1" applyAlignment="1" applyProtection="1">
      <alignment horizontal="center"/>
      <protection locked="0"/>
    </xf>
    <xf numFmtId="44" fontId="66" fillId="2" borderId="26" xfId="1" applyFont="1" applyFill="1" applyBorder="1" applyAlignment="1" applyProtection="1">
      <alignment horizontal="center"/>
      <protection locked="0"/>
    </xf>
    <xf numFmtId="44" fontId="68" fillId="2" borderId="27" xfId="1" applyFont="1" applyFill="1" applyBorder="1" applyAlignment="1" applyProtection="1">
      <alignment horizontal="center"/>
      <protection locked="0"/>
    </xf>
    <xf numFmtId="0" fontId="12" fillId="6" borderId="34" xfId="0" applyFont="1" applyFill="1" applyBorder="1" applyAlignment="1" applyProtection="1">
      <alignment horizontal="center"/>
      <protection locked="0"/>
    </xf>
    <xf numFmtId="0" fontId="0" fillId="2" borderId="0" xfId="0" applyFill="1" applyProtection="1">
      <protection locked="0"/>
    </xf>
    <xf numFmtId="0" fontId="41" fillId="2" borderId="0" xfId="0" applyFont="1" applyFill="1" applyProtection="1">
      <protection locked="0"/>
    </xf>
    <xf numFmtId="0" fontId="41" fillId="2" borderId="0" xfId="0" applyFont="1" applyFill="1" applyAlignment="1" applyProtection="1">
      <alignment horizontal="center"/>
      <protection locked="0"/>
    </xf>
    <xf numFmtId="2" fontId="41"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center"/>
      <protection locked="0"/>
    </xf>
    <xf numFmtId="44" fontId="65" fillId="2" borderId="33" xfId="1" applyFont="1" applyFill="1" applyBorder="1" applyAlignment="1" applyProtection="1">
      <alignment horizontal="center" wrapText="1"/>
      <protection locked="0"/>
    </xf>
    <xf numFmtId="44" fontId="66" fillId="2" borderId="34" xfId="1" applyFont="1" applyFill="1" applyBorder="1" applyAlignment="1" applyProtection="1">
      <alignment horizontal="center" wrapText="1"/>
      <protection locked="0"/>
    </xf>
    <xf numFmtId="44" fontId="66" fillId="2" borderId="35" xfId="1" applyFont="1" applyFill="1" applyBorder="1" applyAlignment="1" applyProtection="1">
      <alignment horizontal="center" wrapText="1"/>
      <protection locked="0"/>
    </xf>
    <xf numFmtId="0" fontId="36" fillId="15" borderId="0" xfId="0" applyFont="1" applyFill="1" applyBorder="1" applyAlignment="1">
      <alignment horizontal="right"/>
    </xf>
    <xf numFmtId="0" fontId="0" fillId="14" borderId="0" xfId="0" applyFill="1" applyBorder="1" applyProtection="1"/>
    <xf numFmtId="0" fontId="73" fillId="8" borderId="7" xfId="0" applyFont="1" applyFill="1" applyBorder="1" applyAlignment="1">
      <alignment horizontal="center" vertical="center"/>
    </xf>
    <xf numFmtId="0" fontId="53" fillId="10" borderId="12" xfId="0" applyFont="1" applyFill="1" applyBorder="1" applyAlignment="1">
      <alignment horizontal="center" vertical="center" wrapText="1"/>
    </xf>
    <xf numFmtId="0" fontId="53" fillId="10" borderId="3" xfId="0" applyFont="1" applyFill="1" applyBorder="1" applyAlignment="1">
      <alignment horizontal="center" vertical="center" wrapText="1"/>
    </xf>
    <xf numFmtId="0" fontId="26" fillId="2" borderId="0" xfId="0" applyFont="1" applyFill="1" applyAlignment="1" applyProtection="1">
      <alignment horizontal="left" vertical="top" wrapText="1"/>
    </xf>
    <xf numFmtId="0" fontId="53" fillId="10" borderId="9" xfId="0" applyFont="1" applyFill="1" applyBorder="1" applyAlignment="1">
      <alignment horizontal="center" vertical="top" wrapText="1"/>
    </xf>
    <xf numFmtId="0" fontId="53" fillId="10" borderId="0" xfId="0" applyFont="1" applyFill="1" applyBorder="1" applyAlignment="1">
      <alignment horizontal="center" vertical="top" wrapText="1"/>
    </xf>
    <xf numFmtId="0" fontId="53" fillId="10" borderId="17" xfId="0" applyFont="1" applyFill="1" applyBorder="1" applyAlignment="1">
      <alignment horizontal="center" vertical="top" wrapText="1"/>
    </xf>
    <xf numFmtId="0" fontId="53" fillId="10" borderId="10" xfId="0" applyFont="1" applyFill="1" applyBorder="1" applyAlignment="1">
      <alignment horizontal="center" vertical="top" wrapText="1"/>
    </xf>
    <xf numFmtId="0" fontId="53" fillId="10" borderId="68" xfId="0" applyFont="1" applyFill="1" applyBorder="1" applyAlignment="1">
      <alignment horizontal="center" vertical="top" wrapText="1"/>
    </xf>
    <xf numFmtId="0" fontId="53" fillId="10" borderId="11" xfId="0" applyFont="1" applyFill="1" applyBorder="1" applyAlignment="1">
      <alignment horizontal="center" vertical="top" wrapText="1"/>
    </xf>
    <xf numFmtId="0" fontId="53" fillId="10" borderId="9" xfId="0" applyFont="1" applyFill="1" applyBorder="1" applyAlignment="1">
      <alignment horizontal="center" vertical="center" wrapText="1"/>
    </xf>
    <xf numFmtId="0" fontId="53" fillId="10" borderId="0" xfId="0" applyFont="1" applyFill="1" applyBorder="1" applyAlignment="1">
      <alignment horizontal="center" vertical="center" wrapText="1"/>
    </xf>
    <xf numFmtId="0" fontId="41" fillId="2" borderId="0" xfId="0" applyFont="1" applyFill="1" applyAlignment="1" applyProtection="1">
      <alignment horizontal="right" wrapText="1"/>
    </xf>
    <xf numFmtId="0" fontId="64" fillId="10" borderId="8" xfId="0" applyFont="1" applyFill="1" applyBorder="1" applyAlignment="1">
      <alignment horizontal="center" vertical="center"/>
    </xf>
    <xf numFmtId="0" fontId="33" fillId="8" borderId="7" xfId="0" applyFont="1" applyFill="1" applyBorder="1" applyAlignment="1">
      <alignment horizontal="center" vertical="center"/>
    </xf>
    <xf numFmtId="0" fontId="34" fillId="10" borderId="12" xfId="0" applyFont="1" applyFill="1" applyBorder="1" applyAlignment="1">
      <alignment horizontal="center"/>
    </xf>
    <xf numFmtId="0" fontId="34" fillId="10" borderId="3" xfId="0" applyFont="1" applyFill="1" applyBorder="1" applyAlignment="1">
      <alignment horizontal="center"/>
    </xf>
    <xf numFmtId="0" fontId="34" fillId="10" borderId="13" xfId="0" applyFont="1" applyFill="1" applyBorder="1" applyAlignment="1">
      <alignment horizontal="center"/>
    </xf>
    <xf numFmtId="0" fontId="36" fillId="10" borderId="14" xfId="0" applyFont="1" applyFill="1" applyBorder="1" applyAlignment="1">
      <alignment horizontal="right"/>
    </xf>
    <xf numFmtId="0" fontId="36" fillId="10" borderId="15" xfId="0" applyFont="1" applyFill="1" applyBorder="1" applyAlignment="1">
      <alignment horizontal="right"/>
    </xf>
    <xf numFmtId="0" fontId="36" fillId="10" borderId="16" xfId="0" applyFont="1" applyFill="1" applyBorder="1" applyAlignment="1">
      <alignment horizontal="right"/>
    </xf>
    <xf numFmtId="0" fontId="71" fillId="2" borderId="0" xfId="0" applyFont="1" applyFill="1" applyBorder="1" applyAlignment="1" applyProtection="1">
      <alignment horizontal="center" vertical="center"/>
    </xf>
    <xf numFmtId="0" fontId="36" fillId="10" borderId="9" xfId="0" applyFont="1" applyFill="1" applyBorder="1" applyAlignment="1">
      <alignment horizontal="right"/>
    </xf>
    <xf numFmtId="0" fontId="36" fillId="10" borderId="0" xfId="0" applyFont="1" applyFill="1" applyBorder="1" applyAlignment="1">
      <alignment horizontal="right"/>
    </xf>
    <xf numFmtId="0" fontId="36" fillId="10" borderId="17" xfId="0" applyFont="1" applyFill="1" applyBorder="1" applyAlignment="1">
      <alignment horizontal="right"/>
    </xf>
    <xf numFmtId="10" fontId="67" fillId="9" borderId="10" xfId="2" applyNumberFormat="1" applyFont="1" applyFill="1" applyBorder="1" applyAlignment="1" applyProtection="1">
      <alignment horizontal="center"/>
      <protection locked="0"/>
    </xf>
    <xf numFmtId="10" fontId="67" fillId="9" borderId="11" xfId="2" applyNumberFormat="1" applyFont="1" applyFill="1" applyBorder="1" applyAlignment="1" applyProtection="1">
      <alignment horizontal="center"/>
      <protection locked="0"/>
    </xf>
    <xf numFmtId="1" fontId="67" fillId="9" borderId="10" xfId="7" applyNumberFormat="1" applyFont="1" applyFill="1" applyBorder="1" applyAlignment="1" applyProtection="1">
      <alignment horizontal="center"/>
      <protection locked="0"/>
    </xf>
    <xf numFmtId="1" fontId="67" fillId="9" borderId="11" xfId="7" applyNumberFormat="1" applyFont="1" applyFill="1" applyBorder="1" applyAlignment="1" applyProtection="1">
      <alignment horizontal="center"/>
      <protection locked="0"/>
    </xf>
    <xf numFmtId="0" fontId="29" fillId="2" borderId="57" xfId="0" applyFont="1" applyFill="1" applyBorder="1" applyAlignment="1" applyProtection="1">
      <alignment horizontal="center" vertical="center" wrapText="1"/>
      <protection locked="0"/>
    </xf>
    <xf numFmtId="0" fontId="29" fillId="2" borderId="0" xfId="0" applyFont="1" applyFill="1" applyBorder="1" applyAlignment="1" applyProtection="1">
      <alignment horizontal="center" vertical="center" wrapText="1"/>
      <protection locked="0"/>
    </xf>
    <xf numFmtId="0" fontId="34" fillId="10" borderId="59" xfId="0" applyFont="1" applyFill="1" applyBorder="1" applyAlignment="1">
      <alignment horizontal="center"/>
    </xf>
    <xf numFmtId="0" fontId="34" fillId="10" borderId="58" xfId="0" applyFont="1" applyFill="1" applyBorder="1" applyAlignment="1">
      <alignment horizontal="center"/>
    </xf>
    <xf numFmtId="0" fontId="35" fillId="10" borderId="0" xfId="0" applyFont="1" applyFill="1" applyBorder="1" applyAlignment="1">
      <alignment horizontal="center" vertical="center"/>
    </xf>
    <xf numFmtId="0" fontId="54" fillId="2" borderId="63" xfId="0" applyFont="1" applyFill="1" applyBorder="1" applyAlignment="1" applyProtection="1">
      <alignment horizontal="center" vertical="top"/>
    </xf>
    <xf numFmtId="0" fontId="25" fillId="2" borderId="4" xfId="0" applyFont="1" applyFill="1" applyBorder="1" applyAlignment="1" applyProtection="1">
      <alignment horizontal="left" vertical="top" wrapText="1" indent="1"/>
    </xf>
    <xf numFmtId="0" fontId="25" fillId="2" borderId="5" xfId="0" applyFont="1" applyFill="1" applyBorder="1" applyAlignment="1" applyProtection="1">
      <alignment horizontal="left" vertical="top" wrapText="1" indent="1"/>
    </xf>
    <xf numFmtId="0" fontId="25" fillId="2" borderId="4" xfId="0" applyFont="1" applyFill="1" applyBorder="1" applyAlignment="1" applyProtection="1">
      <alignment horizontal="left" vertical="center" wrapText="1" indent="1"/>
    </xf>
    <xf numFmtId="0" fontId="25" fillId="2" borderId="5" xfId="0" applyFont="1" applyFill="1" applyBorder="1" applyAlignment="1" applyProtection="1">
      <alignment horizontal="left" vertical="center" wrapText="1" indent="1"/>
    </xf>
    <xf numFmtId="0" fontId="5" fillId="2" borderId="0" xfId="0" applyFont="1" applyFill="1" applyAlignment="1" applyProtection="1">
      <alignment horizontal="center" vertical="center"/>
    </xf>
    <xf numFmtId="0" fontId="0" fillId="2" borderId="0" xfId="0" applyFill="1" applyAlignment="1" applyProtection="1">
      <alignment vertical="top" wrapText="1"/>
    </xf>
    <xf numFmtId="0" fontId="0" fillId="2" borderId="0" xfId="0" applyFill="1" applyBorder="1" applyAlignment="1" applyProtection="1">
      <alignment vertical="top" wrapText="1"/>
    </xf>
    <xf numFmtId="0" fontId="7" fillId="2" borderId="56" xfId="0" applyFont="1" applyFill="1" applyBorder="1" applyAlignment="1" applyProtection="1">
      <alignment horizontal="center" vertical="center"/>
    </xf>
    <xf numFmtId="0" fontId="25" fillId="2" borderId="6" xfId="0" applyFont="1" applyFill="1" applyBorder="1" applyAlignment="1" applyProtection="1">
      <alignment horizontal="left" vertical="top" wrapText="1" indent="1"/>
    </xf>
    <xf numFmtId="0" fontId="27" fillId="7" borderId="0" xfId="0" applyFont="1" applyFill="1" applyAlignment="1" applyProtection="1">
      <alignment horizontal="center" vertical="center"/>
    </xf>
    <xf numFmtId="0" fontId="0" fillId="2" borderId="0" xfId="0" applyFill="1" applyBorder="1" applyAlignment="1" applyProtection="1">
      <alignment horizontal="left" vertical="top" wrapText="1" indent="1"/>
    </xf>
    <xf numFmtId="0" fontId="41" fillId="9" borderId="10" xfId="0" applyFont="1" applyFill="1" applyBorder="1" applyAlignment="1" applyProtection="1">
      <alignment horizontal="center"/>
      <protection locked="0"/>
    </xf>
    <xf numFmtId="0" fontId="41" fillId="9" borderId="11" xfId="0" applyFont="1" applyFill="1" applyBorder="1" applyAlignment="1" applyProtection="1">
      <alignment horizontal="center"/>
      <protection locked="0"/>
    </xf>
    <xf numFmtId="0" fontId="33" fillId="0" borderId="7" xfId="0" applyFont="1" applyFill="1" applyBorder="1" applyAlignment="1">
      <alignment horizontal="center" vertical="center"/>
    </xf>
    <xf numFmtId="0" fontId="69" fillId="11" borderId="0" xfId="0" applyFont="1" applyFill="1" applyAlignment="1" applyProtection="1">
      <alignment horizontal="center" vertical="center"/>
    </xf>
    <xf numFmtId="0" fontId="64" fillId="15" borderId="8" xfId="0" applyFont="1" applyFill="1" applyBorder="1" applyAlignment="1">
      <alignment horizontal="center" vertical="center"/>
    </xf>
    <xf numFmtId="0" fontId="64" fillId="15" borderId="0" xfId="0" applyFont="1" applyFill="1" applyBorder="1" applyAlignment="1">
      <alignment horizontal="center" vertical="center"/>
    </xf>
    <xf numFmtId="0" fontId="36" fillId="15" borderId="0" xfId="0" applyFont="1" applyFill="1" applyBorder="1" applyAlignment="1">
      <alignment horizontal="right"/>
    </xf>
    <xf numFmtId="10" fontId="51" fillId="9" borderId="0" xfId="2" applyNumberFormat="1" applyFont="1" applyFill="1" applyBorder="1" applyAlignment="1" applyProtection="1">
      <alignment horizontal="center"/>
      <protection locked="0"/>
    </xf>
    <xf numFmtId="0" fontId="36" fillId="15" borderId="17" xfId="0" applyFont="1" applyFill="1" applyBorder="1" applyAlignment="1">
      <alignment horizontal="right"/>
    </xf>
    <xf numFmtId="1" fontId="51" fillId="9" borderId="65" xfId="7" applyNumberFormat="1" applyFont="1" applyFill="1" applyBorder="1" applyAlignment="1" applyProtection="1">
      <alignment horizontal="center"/>
      <protection locked="0"/>
    </xf>
    <xf numFmtId="1" fontId="51" fillId="9" borderId="8" xfId="7" applyNumberFormat="1" applyFont="1" applyFill="1" applyBorder="1" applyAlignment="1" applyProtection="1">
      <alignment horizontal="center"/>
      <protection locked="0"/>
    </xf>
    <xf numFmtId="0" fontId="70" fillId="19" borderId="0" xfId="0" applyFont="1" applyFill="1" applyAlignment="1" applyProtection="1">
      <alignment horizontal="center" vertical="center"/>
    </xf>
    <xf numFmtId="0" fontId="5" fillId="12" borderId="0" xfId="0" applyFont="1" applyFill="1" applyAlignment="1" applyProtection="1">
      <alignment horizontal="center" vertical="center"/>
    </xf>
    <xf numFmtId="0" fontId="37" fillId="9" borderId="10" xfId="0" applyFont="1" applyFill="1" applyBorder="1" applyAlignment="1" applyProtection="1">
      <alignment horizontal="center"/>
      <protection locked="0"/>
    </xf>
    <xf numFmtId="0" fontId="37" fillId="9" borderId="11" xfId="0" applyFont="1" applyFill="1" applyBorder="1" applyAlignment="1" applyProtection="1">
      <alignment horizontal="center"/>
      <protection locked="0"/>
    </xf>
    <xf numFmtId="0" fontId="38" fillId="9" borderId="10" xfId="0" applyFont="1" applyFill="1" applyBorder="1" applyAlignment="1" applyProtection="1">
      <alignment horizontal="center"/>
      <protection locked="0"/>
    </xf>
    <xf numFmtId="0" fontId="38" fillId="9" borderId="11" xfId="0" applyFont="1" applyFill="1" applyBorder="1" applyAlignment="1" applyProtection="1">
      <alignment horizontal="center"/>
      <protection locked="0"/>
    </xf>
    <xf numFmtId="0" fontId="34" fillId="15" borderId="0" xfId="0" applyFont="1" applyFill="1" applyBorder="1" applyAlignment="1">
      <alignment horizontal="center"/>
    </xf>
    <xf numFmtId="0" fontId="72" fillId="12" borderId="0" xfId="0" applyFont="1" applyFill="1" applyBorder="1" applyAlignment="1" applyProtection="1">
      <alignment horizontal="center" vertical="center"/>
    </xf>
    <xf numFmtId="0" fontId="45" fillId="12" borderId="0" xfId="0" applyFont="1" applyFill="1" applyBorder="1" applyAlignment="1" applyProtection="1">
      <alignment horizontal="center" vertical="center"/>
    </xf>
    <xf numFmtId="0" fontId="18" fillId="2" borderId="48" xfId="0" applyFont="1" applyFill="1" applyBorder="1" applyAlignment="1" applyProtection="1">
      <alignment horizontal="center" vertical="center" wrapText="1"/>
      <protection locked="0"/>
    </xf>
    <xf numFmtId="0" fontId="18" fillId="2" borderId="0" xfId="0" applyFont="1" applyFill="1" applyBorder="1" applyAlignment="1" applyProtection="1">
      <alignment horizontal="center" vertical="center" wrapText="1"/>
      <protection locked="0"/>
    </xf>
    <xf numFmtId="10" fontId="51" fillId="9" borderId="10" xfId="2" applyNumberFormat="1" applyFont="1" applyFill="1" applyBorder="1" applyAlignment="1" applyProtection="1">
      <alignment horizontal="center"/>
      <protection locked="0"/>
    </xf>
    <xf numFmtId="10" fontId="51" fillId="9" borderId="68" xfId="2" applyNumberFormat="1" applyFont="1" applyFill="1" applyBorder="1" applyAlignment="1" applyProtection="1">
      <alignment horizontal="center"/>
      <protection locked="0"/>
    </xf>
    <xf numFmtId="0" fontId="0" fillId="12" borderId="0" xfId="0" applyFill="1" applyAlignment="1" applyProtection="1">
      <alignment vertical="top" wrapText="1"/>
    </xf>
    <xf numFmtId="0" fontId="0" fillId="12" borderId="0" xfId="0" applyFill="1" applyBorder="1" applyAlignment="1" applyProtection="1">
      <alignment vertical="top" wrapText="1"/>
    </xf>
    <xf numFmtId="0" fontId="25" fillId="12" borderId="4" xfId="0" applyFont="1" applyFill="1" applyBorder="1" applyAlignment="1" applyProtection="1">
      <alignment horizontal="left" vertical="top" wrapText="1" indent="1"/>
    </xf>
    <xf numFmtId="0" fontId="25" fillId="12" borderId="5" xfId="0" applyFont="1" applyFill="1" applyBorder="1" applyAlignment="1" applyProtection="1">
      <alignment horizontal="left" vertical="top" wrapText="1" indent="1"/>
    </xf>
    <xf numFmtId="0" fontId="49" fillId="17" borderId="0" xfId="0" applyFont="1" applyFill="1" applyBorder="1" applyAlignment="1">
      <alignment horizontal="center" vertical="center"/>
    </xf>
    <xf numFmtId="0" fontId="25" fillId="12" borderId="6" xfId="0" applyFont="1" applyFill="1" applyBorder="1" applyAlignment="1" applyProtection="1">
      <alignment horizontal="left" vertical="top" wrapText="1" indent="1"/>
    </xf>
    <xf numFmtId="0" fontId="35" fillId="15" borderId="0" xfId="0" applyFont="1" applyFill="1" applyBorder="1" applyAlignment="1">
      <alignment horizontal="center" vertical="center"/>
    </xf>
    <xf numFmtId="0" fontId="25" fillId="12" borderId="4" xfId="0" applyFont="1" applyFill="1" applyBorder="1" applyAlignment="1" applyProtection="1">
      <alignment horizontal="left" vertical="center" wrapText="1" indent="1"/>
    </xf>
    <xf numFmtId="0" fontId="25" fillId="12" borderId="5" xfId="0" applyFont="1" applyFill="1" applyBorder="1" applyAlignment="1" applyProtection="1">
      <alignment horizontal="left" vertical="center" wrapText="1" indent="1"/>
    </xf>
    <xf numFmtId="0" fontId="7" fillId="12" borderId="0" xfId="0" applyFont="1" applyFill="1" applyBorder="1" applyAlignment="1" applyProtection="1">
      <alignment horizontal="center"/>
    </xf>
    <xf numFmtId="0" fontId="48" fillId="16" borderId="0" xfId="0" applyFont="1" applyFill="1" applyAlignment="1" applyProtection="1">
      <alignment horizontal="center" vertical="center"/>
    </xf>
    <xf numFmtId="0" fontId="0" fillId="12" borderId="0" xfId="0" applyFill="1" applyBorder="1" applyAlignment="1" applyProtection="1">
      <alignment horizontal="left" vertical="top" wrapText="1" indent="1"/>
    </xf>
    <xf numFmtId="0" fontId="61" fillId="12" borderId="0" xfId="0" applyFont="1" applyFill="1" applyBorder="1" applyAlignment="1" applyProtection="1">
      <alignment horizontal="center" vertical="top"/>
    </xf>
    <xf numFmtId="0" fontId="41" fillId="12" borderId="0" xfId="0" applyFont="1" applyFill="1" applyBorder="1" applyAlignment="1" applyProtection="1">
      <alignment horizontal="center" vertical="center" wrapText="1"/>
      <protection locked="0"/>
    </xf>
    <xf numFmtId="0" fontId="62" fillId="12" borderId="64" xfId="0" applyFont="1" applyFill="1" applyBorder="1" applyAlignment="1" applyProtection="1">
      <alignment horizontal="center"/>
    </xf>
  </cellXfs>
  <cellStyles count="12">
    <cellStyle name="Comma" xfId="7" builtinId="3"/>
    <cellStyle name="Currency" xfId="1" builtinId="4"/>
    <cellStyle name="Followed Hyperlink" xfId="4" builtinId="9" hidden="1"/>
    <cellStyle name="Followed Hyperlink" xfId="6" builtinId="9" hidden="1"/>
    <cellStyle name="Followed Hyperlink" xfId="9" builtinId="9" hidden="1"/>
    <cellStyle name="Followed Hyperlink" xfId="11" builtinId="9" hidden="1"/>
    <cellStyle name="Hyperlink" xfId="3" builtinId="8" hidden="1"/>
    <cellStyle name="Hyperlink" xfId="5" builtinId="8" hidden="1"/>
    <cellStyle name="Hyperlink" xfId="8" builtinId="8" hidden="1"/>
    <cellStyle name="Hyperlink" xfId="10" builtinId="8" hidden="1"/>
    <cellStyle name="Normal" xfId="0" builtinId="0"/>
    <cellStyle name="Percent" xfId="2" builtinId="5"/>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16</xdr:col>
      <xdr:colOff>511969</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571499</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16</xdr:col>
      <xdr:colOff>511970</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525464</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546099</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127001</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xdr:from>
      <xdr:col>2</xdr:col>
      <xdr:colOff>439420</xdr:colOff>
      <xdr:row>39</xdr:row>
      <xdr:rowOff>15240</xdr:rowOff>
    </xdr:from>
    <xdr:to>
      <xdr:col>4</xdr:col>
      <xdr:colOff>403860</xdr:colOff>
      <xdr:row>113</xdr:row>
      <xdr:rowOff>116840</xdr:rowOff>
    </xdr:to>
    <xdr:sp macro="" textlink="" fLocksText="0">
      <xdr:nvSpPr>
        <xdr:cNvPr id="15" name="TextBox 14">
          <a:extLst>
            <a:ext uri="{FF2B5EF4-FFF2-40B4-BE49-F238E27FC236}">
              <a16:creationId xmlns:a16="http://schemas.microsoft.com/office/drawing/2014/main" id="{250E499B-9A09-4AB3-86DF-7DC4B95627DD}"/>
            </a:ext>
          </a:extLst>
        </xdr:cNvPr>
        <xdr:cNvSpPr txBox="1"/>
      </xdr:nvSpPr>
      <xdr:spPr>
        <a:xfrm>
          <a:off x="683260" y="9692640"/>
          <a:ext cx="5283200" cy="1476248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three points listed above.</a:t>
          </a:r>
        </a:p>
        <a:p>
          <a:endParaRPr lang="en-US" sz="1400" baseline="0">
            <a:solidFill>
              <a:schemeClr val="accent2"/>
            </a:solidFill>
          </a:endParaRPr>
        </a:p>
        <a:p>
          <a:r>
            <a:rPr lang="en-US" sz="1400" baseline="0">
              <a:solidFill>
                <a:schemeClr val="bg1">
                  <a:lumMod val="65000"/>
                </a:schemeClr>
              </a:solidFill>
            </a:rPr>
            <a:t>1. Explain which option (saving first or taking out the loan and buying now) that you think is better for you and why.</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C0504D"/>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C0504D"/>
              </a:solidFill>
              <a:effectLst/>
              <a:uLnTx/>
              <a:uFillTx/>
              <a:latin typeface="+mn-lt"/>
              <a:ea typeface="+mn-ea"/>
              <a:cs typeface="+mn-cs"/>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377"/>
  <sheetViews>
    <sheetView tabSelected="1" zoomScale="80" zoomScaleNormal="80" zoomScalePageLayoutView="50" workbookViewId="0"/>
  </sheetViews>
  <sheetFormatPr defaultColWidth="8.7109375" defaultRowHeight="15.75"/>
  <cols>
    <col min="1" max="2" width="1.7109375" style="16" customWidth="1"/>
    <col min="3" max="3" width="10.140625" style="16" customWidth="1"/>
    <col min="4" max="4" width="71" style="16" customWidth="1"/>
    <col min="5" max="5" width="8.7109375" style="16"/>
    <col min="6" max="6" width="8.7109375" style="1" customWidth="1"/>
    <col min="7" max="7" width="7" style="1" customWidth="1"/>
    <col min="8" max="8" width="21.140625" style="1" customWidth="1"/>
    <col min="9" max="9" width="20.28515625" style="1" customWidth="1"/>
    <col min="10" max="10" width="16.7109375" style="1" customWidth="1"/>
    <col min="11" max="11" width="21" style="1" customWidth="1"/>
    <col min="12" max="13" width="2.42578125" style="1" customWidth="1"/>
    <col min="14" max="14" width="8.7109375" style="1"/>
    <col min="15" max="15" width="8.7109375" style="1" customWidth="1"/>
    <col min="16" max="16" width="7.5703125" style="1" customWidth="1"/>
    <col min="17" max="17" width="8.7109375" style="1"/>
    <col min="18" max="19" width="9" style="1" customWidth="1"/>
    <col min="20" max="20" width="2.28515625" style="1" customWidth="1"/>
    <col min="21" max="21" width="7" style="1" customWidth="1"/>
    <col min="22" max="22" width="22.28515625" style="1" customWidth="1"/>
    <col min="23" max="23" width="23.7109375" style="1" customWidth="1"/>
    <col min="24" max="24" width="16.7109375" style="1" customWidth="1"/>
    <col min="25" max="25" width="21" style="1" customWidth="1"/>
    <col min="26" max="26" width="8.85546875" style="1" customWidth="1"/>
    <col min="27" max="28" width="8.7109375" style="1"/>
    <col min="29" max="29" width="38.28515625" style="1" customWidth="1"/>
    <col min="30" max="16384" width="8.7109375" style="1"/>
  </cols>
  <sheetData>
    <row r="1" spans="1:112" s="39" customFormat="1">
      <c r="A1" s="15"/>
      <c r="B1" s="15"/>
      <c r="C1" s="15"/>
      <c r="D1" s="15"/>
      <c r="E1" s="15"/>
      <c r="F1" s="31"/>
      <c r="G1" s="32"/>
      <c r="H1" s="32"/>
      <c r="I1" s="32"/>
      <c r="J1" s="32"/>
      <c r="K1" s="32"/>
      <c r="L1" s="32"/>
      <c r="M1" s="32"/>
      <c r="N1" s="32"/>
      <c r="O1" s="32"/>
      <c r="P1" s="32"/>
      <c r="Q1" s="32"/>
      <c r="R1" s="32"/>
      <c r="S1" s="32"/>
      <c r="T1" s="32"/>
      <c r="U1" s="32"/>
      <c r="V1" s="32"/>
      <c r="W1" s="32"/>
      <c r="X1" s="32"/>
      <c r="Y1" s="32"/>
      <c r="Z1" s="32"/>
      <c r="AA1" s="31"/>
      <c r="AB1" s="31"/>
      <c r="AC1" s="31"/>
      <c r="DH1" s="196">
        <v>1</v>
      </c>
    </row>
    <row r="2" spans="1:112" s="33" customFormat="1" ht="55.15" customHeight="1">
      <c r="A2" s="15"/>
      <c r="B2" s="16"/>
      <c r="C2" s="236" t="s">
        <v>68</v>
      </c>
      <c r="D2" s="236"/>
      <c r="E2" s="236"/>
      <c r="F2" s="236"/>
      <c r="G2" s="125"/>
      <c r="H2" s="49"/>
      <c r="I2" s="227" t="s">
        <v>32</v>
      </c>
      <c r="J2" s="227"/>
      <c r="K2" s="227"/>
      <c r="L2" s="227"/>
      <c r="M2" s="227"/>
      <c r="N2" s="227"/>
      <c r="O2" s="37"/>
      <c r="P2" s="37"/>
      <c r="Q2" s="37"/>
      <c r="R2" s="38"/>
      <c r="AC2" s="31"/>
    </row>
    <row r="3" spans="1:112" s="33" customFormat="1" ht="46.15" customHeight="1">
      <c r="A3" s="15"/>
      <c r="B3" s="16"/>
      <c r="C3" s="28"/>
      <c r="D3" s="30" t="s">
        <v>23</v>
      </c>
      <c r="E3" s="28"/>
      <c r="I3" s="40"/>
      <c r="N3" s="35"/>
      <c r="O3" s="36"/>
      <c r="P3" s="36"/>
      <c r="Q3" s="36"/>
      <c r="R3" s="48"/>
      <c r="AC3" s="31"/>
    </row>
    <row r="4" spans="1:112" ht="22.15" customHeight="1">
      <c r="A4" s="15"/>
      <c r="C4" s="42" t="s">
        <v>24</v>
      </c>
      <c r="D4" s="250" t="s">
        <v>34</v>
      </c>
      <c r="F4" s="33"/>
      <c r="G4" s="34"/>
      <c r="H4" s="34"/>
      <c r="I4" s="34"/>
      <c r="J4" s="34"/>
      <c r="K4" s="34"/>
      <c r="L4" s="34"/>
      <c r="M4" s="34"/>
      <c r="N4" s="229" t="s">
        <v>24</v>
      </c>
      <c r="O4" s="45"/>
      <c r="P4" s="45"/>
      <c r="Q4" s="48"/>
      <c r="R4" s="45"/>
      <c r="S4" s="45"/>
      <c r="T4" s="34"/>
      <c r="U4" s="34"/>
      <c r="V4" s="48"/>
      <c r="W4" s="34"/>
      <c r="X4" s="34"/>
      <c r="Y4" s="34"/>
      <c r="Z4" s="34"/>
      <c r="AC4" s="31"/>
    </row>
    <row r="5" spans="1:112" ht="22.15" customHeight="1">
      <c r="A5" s="15"/>
      <c r="C5" s="23"/>
      <c r="D5" s="251"/>
      <c r="F5" s="33"/>
      <c r="I5" s="2"/>
      <c r="N5" s="229"/>
      <c r="O5" s="45"/>
      <c r="P5" s="45"/>
      <c r="Q5" s="45"/>
      <c r="R5" s="45"/>
      <c r="S5" s="45"/>
      <c r="AC5" s="31"/>
    </row>
    <row r="6" spans="1:112" ht="22.15" customHeight="1">
      <c r="A6" s="15"/>
      <c r="C6" s="23"/>
      <c r="D6" s="29"/>
      <c r="F6" s="33"/>
      <c r="I6" s="2"/>
      <c r="J6" s="259" t="s">
        <v>27</v>
      </c>
      <c r="N6" s="248" t="s">
        <v>31</v>
      </c>
      <c r="O6" s="248"/>
      <c r="P6" s="248"/>
      <c r="Q6" s="248"/>
      <c r="R6" s="248"/>
      <c r="S6" s="248"/>
      <c r="T6" s="248"/>
      <c r="V6" s="259" t="s">
        <v>39</v>
      </c>
      <c r="AC6" s="31"/>
    </row>
    <row r="7" spans="1:112" ht="22.15" customHeight="1" thickBot="1">
      <c r="A7" s="15"/>
      <c r="C7" s="41" t="s">
        <v>25</v>
      </c>
      <c r="D7" s="250" t="s">
        <v>64</v>
      </c>
      <c r="F7" s="33"/>
      <c r="H7" s="254" t="s">
        <v>0</v>
      </c>
      <c r="I7" s="254"/>
      <c r="J7" s="259"/>
      <c r="N7" s="46" t="s">
        <v>3</v>
      </c>
      <c r="O7" s="261"/>
      <c r="P7" s="262"/>
      <c r="Q7" s="47" t="s">
        <v>4</v>
      </c>
      <c r="R7" s="261"/>
      <c r="S7" s="262"/>
      <c r="T7" s="151"/>
      <c r="V7" s="259"/>
      <c r="X7" s="254" t="s">
        <v>1</v>
      </c>
      <c r="Y7" s="254"/>
      <c r="Z7" s="50"/>
      <c r="AC7" s="31"/>
    </row>
    <row r="8" spans="1:112" ht="22.15" customHeight="1" thickTop="1">
      <c r="A8" s="15"/>
      <c r="C8" s="25"/>
      <c r="D8" s="258"/>
      <c r="H8" s="254"/>
      <c r="I8" s="254"/>
      <c r="J8" s="98" t="s">
        <v>2</v>
      </c>
      <c r="K8" s="182"/>
      <c r="N8" s="46" t="s">
        <v>6</v>
      </c>
      <c r="O8" s="261"/>
      <c r="P8" s="262"/>
      <c r="Q8" s="47" t="s">
        <v>7</v>
      </c>
      <c r="R8" s="261"/>
      <c r="S8" s="262"/>
      <c r="T8" s="152"/>
      <c r="U8" s="3"/>
      <c r="V8" s="182"/>
      <c r="W8" s="106" t="s">
        <v>2</v>
      </c>
      <c r="X8" s="254"/>
      <c r="Y8" s="254"/>
      <c r="Z8" s="50"/>
      <c r="AC8" s="31"/>
    </row>
    <row r="9" spans="1:112" ht="22.15" customHeight="1">
      <c r="A9" s="18"/>
      <c r="B9" s="19"/>
      <c r="C9" s="25"/>
      <c r="D9" s="251"/>
      <c r="E9" s="19"/>
      <c r="H9" s="254"/>
      <c r="I9" s="254"/>
      <c r="J9" s="99" t="s">
        <v>5</v>
      </c>
      <c r="K9" s="183"/>
      <c r="N9" s="246"/>
      <c r="O9" s="247"/>
      <c r="P9" s="247"/>
      <c r="Q9" s="247"/>
      <c r="R9" s="247"/>
      <c r="S9" s="247"/>
      <c r="T9" s="247"/>
      <c r="U9" s="3"/>
      <c r="V9" s="183"/>
      <c r="W9" s="104" t="s">
        <v>5</v>
      </c>
      <c r="X9" s="254"/>
      <c r="Y9" s="254"/>
      <c r="Z9" s="50"/>
      <c r="AC9" s="31"/>
    </row>
    <row r="10" spans="1:112" ht="22.15" customHeight="1">
      <c r="A10" s="18"/>
      <c r="B10" s="19"/>
      <c r="C10" s="25"/>
      <c r="D10" s="17"/>
      <c r="E10" s="19"/>
      <c r="F10" s="43"/>
      <c r="H10" s="255" t="s">
        <v>16</v>
      </c>
      <c r="I10" s="256"/>
      <c r="J10" s="99" t="s">
        <v>8</v>
      </c>
      <c r="K10" s="183"/>
      <c r="N10" s="244"/>
      <c r="O10" s="244"/>
      <c r="P10" s="244"/>
      <c r="Q10" s="244"/>
      <c r="R10" s="244"/>
      <c r="S10" s="244"/>
      <c r="T10" s="244"/>
      <c r="U10" s="3"/>
      <c r="V10" s="183"/>
      <c r="W10" s="104" t="s">
        <v>17</v>
      </c>
      <c r="X10" s="260" t="s">
        <v>19</v>
      </c>
      <c r="Y10" s="260"/>
      <c r="Z10" s="52"/>
      <c r="AC10" s="31"/>
    </row>
    <row r="11" spans="1:112" ht="22.15" customHeight="1">
      <c r="A11" s="18"/>
      <c r="B11" s="19"/>
      <c r="C11" s="24" t="s">
        <v>27</v>
      </c>
      <c r="D11" s="252" t="s">
        <v>37</v>
      </c>
      <c r="E11" s="19"/>
      <c r="F11" s="43"/>
      <c r="G11" s="5"/>
      <c r="H11" s="255"/>
      <c r="I11" s="256"/>
      <c r="J11" s="99" t="s">
        <v>10</v>
      </c>
      <c r="K11" s="183"/>
      <c r="N11" s="245"/>
      <c r="O11" s="245"/>
      <c r="P11" s="245"/>
      <c r="Q11" s="245"/>
      <c r="R11" s="245"/>
      <c r="S11" s="245"/>
      <c r="T11" s="245"/>
      <c r="U11" s="3"/>
      <c r="V11" s="183"/>
      <c r="W11" s="104" t="s">
        <v>18</v>
      </c>
      <c r="X11" s="260"/>
      <c r="Y11" s="260"/>
      <c r="Z11" s="52"/>
      <c r="AC11" s="31"/>
    </row>
    <row r="12" spans="1:112" ht="22.15" customHeight="1">
      <c r="A12" s="18"/>
      <c r="B12" s="19"/>
      <c r="C12" s="26"/>
      <c r="D12" s="253"/>
      <c r="E12" s="19"/>
      <c r="F12" s="215" t="s">
        <v>72</v>
      </c>
      <c r="G12" s="263"/>
      <c r="H12" s="255"/>
      <c r="I12" s="256"/>
      <c r="J12" s="99" t="s">
        <v>9</v>
      </c>
      <c r="K12" s="184"/>
      <c r="N12" s="245"/>
      <c r="O12" s="245"/>
      <c r="P12" s="245"/>
      <c r="Q12" s="245"/>
      <c r="R12" s="245"/>
      <c r="S12" s="245"/>
      <c r="T12" s="245"/>
      <c r="U12" s="3"/>
      <c r="V12" s="184"/>
      <c r="W12" s="104" t="s">
        <v>9</v>
      </c>
      <c r="X12" s="260"/>
      <c r="Y12" s="260"/>
      <c r="Z12" s="215" t="s">
        <v>73</v>
      </c>
      <c r="AC12" s="31"/>
    </row>
    <row r="13" spans="1:112" ht="22.15" customHeight="1" thickBot="1">
      <c r="A13" s="18"/>
      <c r="B13" s="19"/>
      <c r="C13" s="25"/>
      <c r="D13" s="20"/>
      <c r="E13" s="19"/>
      <c r="F13" s="215"/>
      <c r="G13" s="263"/>
      <c r="H13" s="6"/>
      <c r="I13" s="7"/>
      <c r="J13" s="99" t="s">
        <v>26</v>
      </c>
      <c r="K13" s="185"/>
      <c r="N13" s="245"/>
      <c r="O13" s="245"/>
      <c r="P13" s="245"/>
      <c r="Q13" s="245"/>
      <c r="R13" s="245"/>
      <c r="S13" s="245"/>
      <c r="T13" s="245"/>
      <c r="U13" s="3"/>
      <c r="V13" s="185"/>
      <c r="W13" s="104" t="s">
        <v>28</v>
      </c>
      <c r="X13" s="4"/>
      <c r="Y13" s="4"/>
      <c r="Z13" s="215"/>
      <c r="AC13" s="31"/>
    </row>
    <row r="14" spans="1:112" ht="22.15" customHeight="1" thickTop="1">
      <c r="A14" s="18"/>
      <c r="B14" s="19"/>
      <c r="C14" s="24" t="s">
        <v>39</v>
      </c>
      <c r="D14" s="252" t="s">
        <v>38</v>
      </c>
      <c r="E14" s="19"/>
      <c r="F14" s="43"/>
      <c r="G14" s="153"/>
      <c r="H14" s="100" t="s">
        <v>20</v>
      </c>
      <c r="I14" s="200"/>
      <c r="J14" s="99" t="s">
        <v>49</v>
      </c>
      <c r="K14" s="186"/>
      <c r="L14" s="8"/>
      <c r="M14" s="8"/>
      <c r="N14" s="245"/>
      <c r="O14" s="245"/>
      <c r="P14" s="245"/>
      <c r="Q14" s="245"/>
      <c r="R14" s="245"/>
      <c r="S14" s="245"/>
      <c r="T14" s="245"/>
      <c r="U14" s="3"/>
      <c r="V14" s="186"/>
      <c r="W14" s="104" t="s">
        <v>49</v>
      </c>
      <c r="X14" s="210"/>
      <c r="Y14" s="107" t="s">
        <v>20</v>
      </c>
      <c r="Z14" s="51"/>
      <c r="AC14" s="31"/>
    </row>
    <row r="15" spans="1:112" ht="22.15" customHeight="1">
      <c r="A15" s="18"/>
      <c r="B15" s="19"/>
      <c r="C15" s="27"/>
      <c r="D15" s="253"/>
      <c r="E15" s="19"/>
      <c r="G15" s="154"/>
      <c r="H15" s="101" t="s">
        <v>22</v>
      </c>
      <c r="I15" s="201"/>
      <c r="J15" s="99" t="s">
        <v>13</v>
      </c>
      <c r="K15" s="183"/>
      <c r="L15" s="8"/>
      <c r="M15" s="8"/>
      <c r="N15" s="245"/>
      <c r="O15" s="245"/>
      <c r="P15" s="245"/>
      <c r="Q15" s="245"/>
      <c r="R15" s="245"/>
      <c r="S15" s="245"/>
      <c r="T15" s="245"/>
      <c r="U15" s="3"/>
      <c r="V15" s="183"/>
      <c r="W15" s="104" t="s">
        <v>13</v>
      </c>
      <c r="X15" s="211"/>
      <c r="Y15" s="108" t="s">
        <v>22</v>
      </c>
      <c r="Z15" s="51"/>
      <c r="AC15" s="31"/>
    </row>
    <row r="16" spans="1:112" ht="22.15" customHeight="1" thickBot="1">
      <c r="A16" s="18"/>
      <c r="B16" s="19"/>
      <c r="C16" s="27"/>
      <c r="D16" s="198"/>
      <c r="E16" s="19"/>
      <c r="G16" s="155"/>
      <c r="H16" s="102" t="s">
        <v>21</v>
      </c>
      <c r="I16" s="202"/>
      <c r="J16" s="103" t="s">
        <v>12</v>
      </c>
      <c r="K16" s="187"/>
      <c r="N16" s="245"/>
      <c r="O16" s="245"/>
      <c r="P16" s="245"/>
      <c r="Q16" s="245"/>
      <c r="R16" s="245"/>
      <c r="S16" s="245"/>
      <c r="T16" s="245"/>
      <c r="U16" s="3"/>
      <c r="V16" s="187"/>
      <c r="W16" s="105" t="s">
        <v>12</v>
      </c>
      <c r="X16" s="212"/>
      <c r="Y16" s="141" t="s">
        <v>43</v>
      </c>
      <c r="Z16" s="51"/>
      <c r="AC16" s="31"/>
    </row>
    <row r="17" spans="1:29" ht="21" thickTop="1">
      <c r="A17" s="18"/>
      <c r="B17" s="19"/>
      <c r="C17" s="24" t="s">
        <v>74</v>
      </c>
      <c r="D17" s="252" t="s">
        <v>75</v>
      </c>
      <c r="E17" s="19"/>
      <c r="G17" s="156"/>
      <c r="H17" s="156"/>
      <c r="I17" s="148"/>
      <c r="J17" s="257" t="s">
        <v>14</v>
      </c>
      <c r="K17" s="257"/>
      <c r="T17" s="3"/>
      <c r="U17" s="3"/>
      <c r="V17" s="257" t="s">
        <v>14</v>
      </c>
      <c r="W17" s="257"/>
      <c r="X17" s="149"/>
      <c r="Y17" s="149"/>
      <c r="Z17" s="51"/>
      <c r="AC17" s="31"/>
    </row>
    <row r="18" spans="1:29" ht="16.149999999999999" customHeight="1">
      <c r="A18" s="18"/>
      <c r="B18" s="19"/>
      <c r="C18" s="20"/>
      <c r="D18" s="253"/>
      <c r="E18" s="19"/>
      <c r="G18" s="249" t="s">
        <v>29</v>
      </c>
      <c r="H18" s="249"/>
      <c r="I18" s="142" t="s">
        <v>70</v>
      </c>
      <c r="J18" s="143">
        <f>K14</f>
        <v>0</v>
      </c>
      <c r="L18" s="9"/>
      <c r="M18" s="14"/>
      <c r="O18" s="218"/>
      <c r="P18" s="218"/>
      <c r="Q18" s="218"/>
      <c r="R18" s="218"/>
      <c r="S18" s="218"/>
      <c r="U18" s="249" t="s">
        <v>30</v>
      </c>
      <c r="V18" s="249"/>
      <c r="W18" s="142" t="s">
        <v>71</v>
      </c>
      <c r="X18" s="143">
        <f>V14</f>
        <v>0</v>
      </c>
      <c r="Z18" s="51"/>
      <c r="AC18" s="31"/>
    </row>
    <row r="19" spans="1:29">
      <c r="A19" s="18"/>
      <c r="B19" s="19"/>
      <c r="D19" s="21"/>
      <c r="E19" s="19"/>
      <c r="F19" s="14"/>
      <c r="G19" s="109" t="s">
        <v>15</v>
      </c>
      <c r="H19" s="144" t="s">
        <v>45</v>
      </c>
      <c r="I19" s="145" t="s">
        <v>47</v>
      </c>
      <c r="J19" s="146" t="s">
        <v>46</v>
      </c>
      <c r="K19" s="147" t="s">
        <v>48</v>
      </c>
      <c r="N19" s="10"/>
      <c r="O19" s="218"/>
      <c r="P19" s="218"/>
      <c r="Q19" s="218"/>
      <c r="R19" s="218"/>
      <c r="S19" s="218"/>
      <c r="T19" s="10"/>
      <c r="U19" s="109" t="s">
        <v>15</v>
      </c>
      <c r="V19" s="144" t="s">
        <v>45</v>
      </c>
      <c r="W19" s="145" t="s">
        <v>42</v>
      </c>
      <c r="X19" s="146" t="s">
        <v>11</v>
      </c>
      <c r="Y19" s="147" t="s">
        <v>48</v>
      </c>
      <c r="Z19" s="51"/>
      <c r="AC19" s="31"/>
    </row>
    <row r="20" spans="1:29" ht="16.149999999999999" customHeight="1">
      <c r="A20" s="18"/>
      <c r="B20" s="19"/>
      <c r="C20" s="24" t="s">
        <v>76</v>
      </c>
      <c r="D20" s="250" t="s">
        <v>77</v>
      </c>
      <c r="E20" s="19"/>
      <c r="G20" s="203">
        <v>1</v>
      </c>
      <c r="H20" s="188"/>
      <c r="I20" s="188"/>
      <c r="J20" s="189"/>
      <c r="K20" s="188"/>
      <c r="N20" s="229" t="s">
        <v>25</v>
      </c>
      <c r="O20" s="218"/>
      <c r="P20" s="218"/>
      <c r="Q20" s="218"/>
      <c r="R20" s="218"/>
      <c r="S20" s="218"/>
      <c r="T20" s="10"/>
      <c r="U20" s="203">
        <v>1</v>
      </c>
      <c r="V20" s="188"/>
      <c r="W20" s="188"/>
      <c r="X20" s="189"/>
      <c r="Y20" s="188"/>
      <c r="Z20" s="150"/>
      <c r="AC20" s="31"/>
    </row>
    <row r="21" spans="1:29">
      <c r="A21" s="18"/>
      <c r="B21" s="19"/>
      <c r="C21" s="19"/>
      <c r="D21" s="258"/>
      <c r="E21" s="19"/>
      <c r="G21" s="203">
        <v>2</v>
      </c>
      <c r="H21" s="188"/>
      <c r="I21" s="188"/>
      <c r="J21" s="189"/>
      <c r="K21" s="188"/>
      <c r="N21" s="229"/>
      <c r="O21" s="218"/>
      <c r="P21" s="218"/>
      <c r="Q21" s="218"/>
      <c r="R21" s="218"/>
      <c r="S21" s="218"/>
      <c r="T21" s="10"/>
      <c r="U21" s="203">
        <v>2</v>
      </c>
      <c r="V21" s="188"/>
      <c r="W21" s="188"/>
      <c r="X21" s="189"/>
      <c r="Y21" s="188"/>
      <c r="Z21" s="150"/>
      <c r="AC21" s="31"/>
    </row>
    <row r="22" spans="1:29">
      <c r="A22" s="18"/>
      <c r="B22" s="19"/>
      <c r="C22" s="19"/>
      <c r="D22" s="258"/>
      <c r="E22" s="19"/>
      <c r="G22" s="203">
        <v>3</v>
      </c>
      <c r="H22" s="188"/>
      <c r="I22" s="188"/>
      <c r="J22" s="189"/>
      <c r="K22" s="188"/>
      <c r="N22" s="228" t="s">
        <v>51</v>
      </c>
      <c r="O22" s="228"/>
      <c r="P22" s="228"/>
      <c r="Q22" s="228"/>
      <c r="R22" s="228"/>
      <c r="S22" s="228"/>
      <c r="T22" s="10"/>
      <c r="U22" s="203">
        <v>3</v>
      </c>
      <c r="V22" s="188"/>
      <c r="W22" s="188"/>
      <c r="X22" s="189"/>
      <c r="Y22" s="188"/>
      <c r="Z22" s="150"/>
      <c r="AC22" s="31"/>
    </row>
    <row r="23" spans="1:29">
      <c r="A23" s="18"/>
      <c r="B23" s="19"/>
      <c r="C23" s="19"/>
      <c r="D23" s="258"/>
      <c r="E23" s="19"/>
      <c r="G23" s="203">
        <v>4</v>
      </c>
      <c r="H23" s="188"/>
      <c r="I23" s="188"/>
      <c r="J23" s="189"/>
      <c r="K23" s="188"/>
      <c r="N23" s="228"/>
      <c r="O23" s="228"/>
      <c r="P23" s="228"/>
      <c r="Q23" s="228"/>
      <c r="R23" s="228"/>
      <c r="S23" s="228"/>
      <c r="T23" s="10"/>
      <c r="U23" s="203">
        <v>4</v>
      </c>
      <c r="V23" s="188"/>
      <c r="W23" s="188"/>
      <c r="X23" s="189"/>
      <c r="Y23" s="188"/>
      <c r="Z23" s="150"/>
      <c r="AC23" s="31"/>
    </row>
    <row r="24" spans="1:29">
      <c r="A24" s="18"/>
      <c r="B24" s="19"/>
      <c r="C24" s="19"/>
      <c r="D24" s="258"/>
      <c r="E24" s="19"/>
      <c r="G24" s="203">
        <v>5</v>
      </c>
      <c r="H24" s="188"/>
      <c r="I24" s="188"/>
      <c r="J24" s="189"/>
      <c r="K24" s="188"/>
      <c r="N24" s="237" t="s">
        <v>35</v>
      </c>
      <c r="O24" s="238"/>
      <c r="P24" s="238"/>
      <c r="Q24" s="239"/>
      <c r="R24" s="242"/>
      <c r="S24" s="243"/>
      <c r="T24" s="10"/>
      <c r="U24" s="203">
        <v>5</v>
      </c>
      <c r="V24" s="188"/>
      <c r="W24" s="188"/>
      <c r="X24" s="189"/>
      <c r="Y24" s="188"/>
      <c r="Z24" s="150"/>
      <c r="AA24" s="11"/>
      <c r="AB24" s="11"/>
      <c r="AC24" s="31"/>
    </row>
    <row r="25" spans="1:29">
      <c r="A25" s="18"/>
      <c r="B25" s="19"/>
      <c r="C25" s="19"/>
      <c r="D25" s="258"/>
      <c r="E25" s="19"/>
      <c r="F25" s="110" t="s">
        <v>40</v>
      </c>
      <c r="G25" s="204"/>
      <c r="H25" s="205"/>
      <c r="I25" s="206"/>
      <c r="J25" s="207"/>
      <c r="K25" s="207"/>
      <c r="N25" s="237" t="s">
        <v>36</v>
      </c>
      <c r="O25" s="238"/>
      <c r="P25" s="238"/>
      <c r="Q25" s="239"/>
      <c r="R25" s="240"/>
      <c r="S25" s="241"/>
      <c r="T25" s="10"/>
      <c r="U25" s="204"/>
      <c r="V25" s="190"/>
      <c r="W25" s="190"/>
      <c r="X25" s="190"/>
      <c r="Y25" s="190"/>
      <c r="Z25" s="110" t="s">
        <v>40</v>
      </c>
      <c r="AB25" s="11"/>
      <c r="AC25" s="31"/>
    </row>
    <row r="26" spans="1:29">
      <c r="A26" s="15"/>
      <c r="C26" s="19"/>
      <c r="D26" s="258"/>
      <c r="G26" s="204"/>
      <c r="H26" s="205"/>
      <c r="I26" s="206"/>
      <c r="J26" s="207"/>
      <c r="K26" s="207"/>
      <c r="N26" s="230"/>
      <c r="O26" s="231"/>
      <c r="P26" s="231"/>
      <c r="Q26" s="231"/>
      <c r="R26" s="231"/>
      <c r="S26" s="232"/>
      <c r="T26" s="10"/>
      <c r="U26" s="204"/>
      <c r="V26" s="190"/>
      <c r="W26" s="190"/>
      <c r="X26" s="190"/>
      <c r="Y26" s="190"/>
      <c r="Z26" s="44"/>
      <c r="AA26" s="11"/>
      <c r="AB26" s="11"/>
      <c r="AC26" s="31"/>
    </row>
    <row r="27" spans="1:29">
      <c r="A27" s="15"/>
      <c r="D27" s="258"/>
      <c r="G27" s="204"/>
      <c r="H27" s="205"/>
      <c r="I27" s="206"/>
      <c r="J27" s="207"/>
      <c r="K27" s="207"/>
      <c r="T27" s="10"/>
      <c r="U27" s="204"/>
      <c r="V27" s="190"/>
      <c r="W27" s="190"/>
      <c r="X27" s="190"/>
      <c r="Y27" s="190"/>
      <c r="Z27" s="44"/>
      <c r="AC27" s="31"/>
    </row>
    <row r="28" spans="1:29">
      <c r="A28" s="15"/>
      <c r="D28" s="258"/>
      <c r="G28" s="204"/>
      <c r="H28" s="205"/>
      <c r="I28" s="206"/>
      <c r="J28" s="207"/>
      <c r="K28" s="207"/>
      <c r="N28" s="228" t="s">
        <v>52</v>
      </c>
      <c r="O28" s="228"/>
      <c r="P28" s="228"/>
      <c r="Q28" s="228"/>
      <c r="R28" s="228"/>
      <c r="S28" s="228"/>
      <c r="T28" s="10"/>
      <c r="U28" s="204"/>
      <c r="V28" s="190"/>
      <c r="W28" s="190"/>
      <c r="X28" s="190"/>
      <c r="Y28" s="190"/>
      <c r="Z28" s="44"/>
      <c r="AC28" s="31"/>
    </row>
    <row r="29" spans="1:29">
      <c r="A29" s="15"/>
      <c r="D29" s="258"/>
      <c r="G29" s="204"/>
      <c r="H29" s="205"/>
      <c r="I29" s="206"/>
      <c r="J29" s="207"/>
      <c r="K29" s="207"/>
      <c r="N29" s="228"/>
      <c r="O29" s="228"/>
      <c r="P29" s="228"/>
      <c r="Q29" s="228"/>
      <c r="R29" s="228"/>
      <c r="S29" s="228"/>
      <c r="T29" s="10"/>
      <c r="U29" s="204"/>
      <c r="V29" s="190"/>
      <c r="W29" s="190"/>
      <c r="X29" s="190"/>
      <c r="Y29" s="190"/>
      <c r="Z29" s="44"/>
      <c r="AC29" s="31"/>
    </row>
    <row r="30" spans="1:29">
      <c r="A30" s="18"/>
      <c r="B30" s="19"/>
      <c r="D30" s="258"/>
      <c r="E30" s="19"/>
      <c r="G30" s="204"/>
      <c r="H30" s="205"/>
      <c r="I30" s="206"/>
      <c r="J30" s="207"/>
      <c r="K30" s="207"/>
      <c r="N30" s="233" t="s">
        <v>53</v>
      </c>
      <c r="O30" s="234"/>
      <c r="P30" s="234"/>
      <c r="Q30" s="235"/>
      <c r="R30" s="240"/>
      <c r="S30" s="241"/>
      <c r="T30" s="10"/>
      <c r="U30" s="204"/>
      <c r="V30" s="190"/>
      <c r="W30" s="190"/>
      <c r="X30" s="190"/>
      <c r="Y30" s="190"/>
      <c r="Z30" s="44"/>
      <c r="AC30" s="31"/>
    </row>
    <row r="31" spans="1:29">
      <c r="A31" s="18"/>
      <c r="B31" s="19"/>
      <c r="C31" s="19"/>
      <c r="D31" s="258"/>
      <c r="E31" s="19"/>
      <c r="G31" s="204"/>
      <c r="H31" s="205"/>
      <c r="I31" s="206"/>
      <c r="J31" s="207"/>
      <c r="K31" s="207"/>
      <c r="N31" s="230"/>
      <c r="O31" s="231"/>
      <c r="P31" s="231"/>
      <c r="Q31" s="231"/>
      <c r="R31" s="231"/>
      <c r="S31" s="232"/>
      <c r="T31" s="10"/>
      <c r="U31" s="204"/>
      <c r="V31" s="190"/>
      <c r="W31" s="190"/>
      <c r="X31" s="190"/>
      <c r="Y31" s="190"/>
      <c r="Z31" s="44"/>
      <c r="AC31" s="31"/>
    </row>
    <row r="32" spans="1:29">
      <c r="A32" s="18"/>
      <c r="B32" s="19"/>
      <c r="C32" s="19"/>
      <c r="D32" s="258"/>
      <c r="E32" s="19"/>
      <c r="G32" s="204"/>
      <c r="H32" s="205"/>
      <c r="I32" s="206"/>
      <c r="J32" s="207"/>
      <c r="K32" s="207"/>
      <c r="N32" s="12"/>
      <c r="O32" s="12"/>
      <c r="P32" s="12"/>
      <c r="Q32" s="12"/>
      <c r="R32" s="12"/>
      <c r="S32" s="12"/>
      <c r="U32" s="204"/>
      <c r="V32" s="190"/>
      <c r="W32" s="190"/>
      <c r="X32" s="190"/>
      <c r="Y32" s="190"/>
      <c r="Z32" s="44"/>
      <c r="AC32" s="31"/>
    </row>
    <row r="33" spans="1:29" ht="16.149999999999999" customHeight="1">
      <c r="A33" s="18"/>
      <c r="B33" s="19"/>
      <c r="C33" s="19"/>
      <c r="D33" s="258"/>
      <c r="E33" s="19"/>
      <c r="G33" s="204"/>
      <c r="H33" s="205"/>
      <c r="I33" s="206"/>
      <c r="J33" s="207"/>
      <c r="K33" s="207"/>
      <c r="N33" s="219" t="s">
        <v>54</v>
      </c>
      <c r="O33" s="220"/>
      <c r="P33" s="220"/>
      <c r="Q33" s="220"/>
      <c r="R33" s="220"/>
      <c r="S33" s="221"/>
      <c r="U33" s="204"/>
      <c r="V33" s="190"/>
      <c r="W33" s="190"/>
      <c r="X33" s="190"/>
      <c r="Y33" s="190"/>
      <c r="Z33" s="44"/>
      <c r="AC33" s="31"/>
    </row>
    <row r="34" spans="1:29">
      <c r="A34" s="18"/>
      <c r="B34" s="19"/>
      <c r="C34" s="19"/>
      <c r="D34" s="258"/>
      <c r="E34" s="19"/>
      <c r="G34" s="204"/>
      <c r="H34" s="205"/>
      <c r="I34" s="206"/>
      <c r="J34" s="207"/>
      <c r="K34" s="207"/>
      <c r="N34" s="222" t="s">
        <v>55</v>
      </c>
      <c r="O34" s="223"/>
      <c r="P34" s="224"/>
      <c r="Q34" s="223" t="s">
        <v>56</v>
      </c>
      <c r="R34" s="223"/>
      <c r="S34" s="224"/>
      <c r="U34" s="204"/>
      <c r="V34" s="190"/>
      <c r="W34" s="190"/>
      <c r="X34" s="190"/>
      <c r="Y34" s="190"/>
      <c r="Z34" s="44"/>
      <c r="AC34" s="31"/>
    </row>
    <row r="35" spans="1:29">
      <c r="A35" s="18"/>
      <c r="B35" s="19"/>
      <c r="C35" s="19"/>
      <c r="D35" s="258"/>
      <c r="E35" s="19"/>
      <c r="G35" s="204"/>
      <c r="H35" s="205"/>
      <c r="I35" s="206"/>
      <c r="J35" s="207"/>
      <c r="K35" s="207"/>
      <c r="N35" s="225" t="s">
        <v>59</v>
      </c>
      <c r="O35" s="226"/>
      <c r="P35" s="197">
        <v>3.15E-2</v>
      </c>
      <c r="Q35" s="225" t="s">
        <v>59</v>
      </c>
      <c r="R35" s="226"/>
      <c r="S35" s="181">
        <v>2.8899999999999999E-2</v>
      </c>
      <c r="U35" s="204"/>
      <c r="V35" s="190"/>
      <c r="W35" s="190"/>
      <c r="X35" s="190"/>
      <c r="Y35" s="190"/>
      <c r="Z35" s="44"/>
      <c r="AC35" s="31"/>
    </row>
    <row r="36" spans="1:29">
      <c r="A36" s="18"/>
      <c r="B36" s="19"/>
      <c r="C36" s="19"/>
      <c r="D36" s="258"/>
      <c r="E36" s="19"/>
      <c r="G36" s="204"/>
      <c r="H36" s="205"/>
      <c r="I36" s="206"/>
      <c r="J36" s="207"/>
      <c r="K36" s="207"/>
      <c r="N36" s="225" t="s">
        <v>58</v>
      </c>
      <c r="O36" s="226"/>
      <c r="P36" s="197">
        <v>3.49E-2</v>
      </c>
      <c r="Q36" s="225" t="s">
        <v>58</v>
      </c>
      <c r="R36" s="226"/>
      <c r="S36" s="181">
        <v>3.0499999999999999E-2</v>
      </c>
      <c r="U36" s="204"/>
      <c r="V36" s="190"/>
      <c r="W36" s="190"/>
      <c r="X36" s="190"/>
      <c r="Y36" s="190"/>
      <c r="Z36" s="44"/>
      <c r="AC36" s="31"/>
    </row>
    <row r="37" spans="1:29" ht="16.149999999999999" customHeight="1">
      <c r="A37" s="18"/>
      <c r="B37" s="19"/>
      <c r="C37" s="19"/>
      <c r="D37" s="258"/>
      <c r="E37" s="19"/>
      <c r="G37" s="204"/>
      <c r="H37" s="205"/>
      <c r="I37" s="206"/>
      <c r="J37" s="207"/>
      <c r="K37" s="207"/>
      <c r="N37" s="225" t="s">
        <v>57</v>
      </c>
      <c r="O37" s="226"/>
      <c r="P37" s="197">
        <v>3.8399999999999997E-2</v>
      </c>
      <c r="Q37" s="225" t="s">
        <v>57</v>
      </c>
      <c r="R37" s="226"/>
      <c r="S37" s="181">
        <v>3.5200000000000002E-2</v>
      </c>
      <c r="U37" s="204"/>
      <c r="V37" s="190"/>
      <c r="W37" s="190"/>
      <c r="X37" s="190"/>
      <c r="Y37" s="190"/>
      <c r="Z37" s="44"/>
      <c r="AC37" s="31"/>
    </row>
    <row r="38" spans="1:29">
      <c r="A38" s="18"/>
      <c r="B38" s="19"/>
      <c r="C38" s="19"/>
      <c r="D38" s="258"/>
      <c r="E38" s="19"/>
      <c r="G38" s="204"/>
      <c r="H38" s="205"/>
      <c r="I38" s="206"/>
      <c r="J38" s="207"/>
      <c r="K38" s="207"/>
      <c r="N38" s="225" t="s">
        <v>60</v>
      </c>
      <c r="O38" s="226"/>
      <c r="P38" s="197">
        <v>4.2799999999999998E-2</v>
      </c>
      <c r="Q38" s="225" t="s">
        <v>60</v>
      </c>
      <c r="R38" s="226"/>
      <c r="S38" s="181">
        <v>3.6799999999999999E-2</v>
      </c>
      <c r="U38" s="204"/>
      <c r="V38" s="190"/>
      <c r="W38" s="190"/>
      <c r="X38" s="190"/>
      <c r="Y38" s="190"/>
      <c r="Z38" s="44"/>
      <c r="AC38" s="31"/>
    </row>
    <row r="39" spans="1:29">
      <c r="A39" s="18"/>
      <c r="B39" s="19"/>
      <c r="C39" s="19"/>
      <c r="D39" s="258"/>
      <c r="E39" s="19"/>
      <c r="G39" s="204"/>
      <c r="H39" s="205"/>
      <c r="I39" s="206"/>
      <c r="J39" s="207"/>
      <c r="K39" s="207"/>
      <c r="N39" s="216"/>
      <c r="O39" s="217"/>
      <c r="P39" s="180"/>
      <c r="Q39" s="179"/>
      <c r="R39" s="179"/>
      <c r="S39" s="180"/>
      <c r="U39" s="204"/>
      <c r="V39" s="190"/>
      <c r="W39" s="190"/>
      <c r="X39" s="190"/>
      <c r="Y39" s="190"/>
      <c r="Z39" s="44"/>
      <c r="AC39" s="31"/>
    </row>
    <row r="40" spans="1:29">
      <c r="A40" s="18"/>
      <c r="B40" s="19"/>
      <c r="C40" s="19"/>
      <c r="D40" s="258"/>
      <c r="E40" s="19"/>
      <c r="G40" s="204"/>
      <c r="H40" s="205"/>
      <c r="I40" s="206"/>
      <c r="J40" s="207"/>
      <c r="K40" s="207"/>
      <c r="N40" s="12"/>
      <c r="O40" s="12"/>
      <c r="P40" s="12"/>
      <c r="Q40" s="12"/>
      <c r="R40" s="12"/>
      <c r="S40" s="12"/>
      <c r="U40" s="204"/>
      <c r="V40" s="190"/>
      <c r="W40" s="190"/>
      <c r="X40" s="190"/>
      <c r="Y40" s="190"/>
      <c r="Z40" s="44"/>
      <c r="AC40" s="31"/>
    </row>
    <row r="41" spans="1:29">
      <c r="A41" s="18"/>
      <c r="B41" s="19"/>
      <c r="C41" s="19"/>
      <c r="D41" s="251"/>
      <c r="E41" s="19"/>
      <c r="G41" s="204"/>
      <c r="H41" s="205"/>
      <c r="I41" s="206"/>
      <c r="J41" s="207"/>
      <c r="K41" s="207"/>
      <c r="N41" s="219" t="s">
        <v>63</v>
      </c>
      <c r="O41" s="220"/>
      <c r="P41" s="220"/>
      <c r="Q41" s="220"/>
      <c r="R41" s="220"/>
      <c r="S41" s="221"/>
      <c r="U41" s="204"/>
      <c r="V41" s="190"/>
      <c r="W41" s="190"/>
      <c r="X41" s="190"/>
      <c r="Y41" s="190"/>
      <c r="Z41" s="44"/>
      <c r="AC41" s="31"/>
    </row>
    <row r="42" spans="1:29">
      <c r="A42" s="18"/>
      <c r="B42" s="19"/>
      <c r="C42" s="19"/>
      <c r="D42" s="22"/>
      <c r="E42" s="19"/>
      <c r="G42" s="204"/>
      <c r="H42" s="205"/>
      <c r="I42" s="206"/>
      <c r="J42" s="207"/>
      <c r="K42" s="207"/>
      <c r="N42" s="222" t="s">
        <v>62</v>
      </c>
      <c r="O42" s="223"/>
      <c r="P42" s="224"/>
      <c r="Q42" s="223" t="s">
        <v>61</v>
      </c>
      <c r="R42" s="223"/>
      <c r="S42" s="224"/>
      <c r="U42" s="204"/>
      <c r="V42" s="190"/>
      <c r="W42" s="190"/>
      <c r="X42" s="190"/>
      <c r="Y42" s="190"/>
      <c r="Z42" s="44"/>
      <c r="AC42" s="31"/>
    </row>
    <row r="43" spans="1:29" ht="16.149999999999999" customHeight="1">
      <c r="A43" s="18"/>
      <c r="B43" s="19"/>
      <c r="C43" s="19"/>
      <c r="D43" s="22"/>
      <c r="E43" s="19"/>
      <c r="G43" s="204"/>
      <c r="H43" s="205"/>
      <c r="I43" s="206"/>
      <c r="J43" s="207"/>
      <c r="K43" s="207"/>
      <c r="N43" s="216"/>
      <c r="O43" s="217"/>
      <c r="P43" s="180"/>
      <c r="Q43" s="179"/>
      <c r="R43" s="179"/>
      <c r="S43" s="180"/>
      <c r="U43" s="204"/>
      <c r="V43" s="190"/>
      <c r="W43" s="190"/>
      <c r="X43" s="190"/>
      <c r="Y43" s="190"/>
      <c r="Z43" s="44"/>
      <c r="AC43" s="31"/>
    </row>
    <row r="44" spans="1:29" ht="16.149999999999999" customHeight="1">
      <c r="A44" s="18"/>
      <c r="B44" s="19"/>
      <c r="C44" s="19"/>
      <c r="D44" s="22"/>
      <c r="E44" s="19"/>
      <c r="G44" s="204"/>
      <c r="H44" s="205"/>
      <c r="I44" s="206"/>
      <c r="J44" s="207"/>
      <c r="K44" s="207"/>
      <c r="N44" s="12"/>
      <c r="O44" s="12"/>
      <c r="P44" s="12"/>
      <c r="Q44" s="12"/>
      <c r="R44" s="12"/>
      <c r="S44" s="12"/>
      <c r="U44" s="204"/>
      <c r="V44" s="190"/>
      <c r="W44" s="190"/>
      <c r="X44" s="190"/>
      <c r="Y44" s="190"/>
      <c r="Z44" s="44"/>
      <c r="AC44" s="31"/>
    </row>
    <row r="45" spans="1:29" ht="16.149999999999999" customHeight="1">
      <c r="A45" s="18"/>
      <c r="B45" s="19"/>
      <c r="C45" s="19"/>
      <c r="D45" s="22"/>
      <c r="E45" s="19"/>
      <c r="G45" s="204"/>
      <c r="H45" s="205"/>
      <c r="I45" s="206"/>
      <c r="J45" s="207"/>
      <c r="K45" s="207"/>
      <c r="N45" s="12"/>
      <c r="O45" s="12"/>
      <c r="P45" s="12"/>
      <c r="Q45" s="12"/>
      <c r="R45" s="12"/>
      <c r="S45" s="12"/>
      <c r="U45" s="204"/>
      <c r="V45" s="190"/>
      <c r="W45" s="190"/>
      <c r="X45" s="190"/>
      <c r="Y45" s="190"/>
      <c r="Z45" s="44"/>
      <c r="AC45" s="31"/>
    </row>
    <row r="46" spans="1:29" ht="16.149999999999999" customHeight="1">
      <c r="A46" s="18"/>
      <c r="B46" s="19"/>
      <c r="C46" s="19"/>
      <c r="D46" s="22"/>
      <c r="E46" s="19"/>
      <c r="G46" s="204"/>
      <c r="H46" s="205"/>
      <c r="I46" s="206"/>
      <c r="J46" s="207"/>
      <c r="K46" s="207"/>
      <c r="N46" s="12"/>
      <c r="O46" s="12"/>
      <c r="P46" s="12"/>
      <c r="Q46" s="12"/>
      <c r="R46" s="12"/>
      <c r="S46" s="12"/>
      <c r="U46" s="204"/>
      <c r="V46" s="190"/>
      <c r="W46" s="190"/>
      <c r="X46" s="190"/>
      <c r="Y46" s="190"/>
      <c r="Z46" s="44"/>
      <c r="AC46" s="31"/>
    </row>
    <row r="47" spans="1:29" ht="16.149999999999999" customHeight="1">
      <c r="A47" s="18"/>
      <c r="B47" s="19"/>
      <c r="C47" s="19"/>
      <c r="D47" s="22"/>
      <c r="E47" s="19"/>
      <c r="G47" s="204"/>
      <c r="H47" s="205"/>
      <c r="I47" s="206"/>
      <c r="J47" s="207"/>
      <c r="K47" s="207"/>
      <c r="N47" s="12"/>
      <c r="O47" s="12"/>
      <c r="P47" s="12"/>
      <c r="Q47" s="12"/>
      <c r="R47" s="12"/>
      <c r="S47" s="12"/>
      <c r="U47" s="204"/>
      <c r="V47" s="190"/>
      <c r="W47" s="190"/>
      <c r="X47" s="190"/>
      <c r="Y47" s="190"/>
      <c r="Z47" s="44"/>
      <c r="AC47" s="31"/>
    </row>
    <row r="48" spans="1:29">
      <c r="A48" s="18"/>
      <c r="B48" s="19"/>
      <c r="C48" s="19"/>
      <c r="D48" s="22"/>
      <c r="E48" s="19"/>
      <c r="G48" s="204"/>
      <c r="H48" s="205"/>
      <c r="I48" s="206"/>
      <c r="J48" s="207"/>
      <c r="K48" s="207"/>
      <c r="N48" s="12"/>
      <c r="O48" s="12"/>
      <c r="P48" s="12"/>
      <c r="Q48" s="12"/>
      <c r="R48" s="12"/>
      <c r="S48" s="12"/>
      <c r="U48" s="204"/>
      <c r="V48" s="190"/>
      <c r="W48" s="190"/>
      <c r="X48" s="190"/>
      <c r="Y48" s="190"/>
      <c r="Z48" s="44"/>
      <c r="AC48" s="31"/>
    </row>
    <row r="49" spans="1:29">
      <c r="A49" s="18"/>
      <c r="B49" s="19"/>
      <c r="C49" s="19"/>
      <c r="D49" s="22"/>
      <c r="E49" s="19"/>
      <c r="G49" s="204"/>
      <c r="H49" s="205"/>
      <c r="I49" s="206"/>
      <c r="J49" s="207"/>
      <c r="K49" s="207"/>
      <c r="N49" s="12"/>
      <c r="O49" s="12"/>
      <c r="P49" s="12"/>
      <c r="Q49" s="12"/>
      <c r="R49" s="12"/>
      <c r="S49" s="12"/>
      <c r="U49" s="204"/>
      <c r="V49" s="190"/>
      <c r="W49" s="190"/>
      <c r="X49" s="190"/>
      <c r="Y49" s="190"/>
      <c r="Z49" s="44"/>
      <c r="AC49" s="31"/>
    </row>
    <row r="50" spans="1:29">
      <c r="A50" s="18"/>
      <c r="B50" s="19"/>
      <c r="C50" s="19"/>
      <c r="D50" s="22"/>
      <c r="E50" s="19"/>
      <c r="G50" s="204"/>
      <c r="H50" s="205"/>
      <c r="I50" s="206"/>
      <c r="J50" s="207"/>
      <c r="K50" s="207"/>
      <c r="N50" s="12"/>
      <c r="O50" s="12"/>
      <c r="P50" s="12"/>
      <c r="Q50" s="12"/>
      <c r="R50" s="12"/>
      <c r="S50" s="12"/>
      <c r="U50" s="204"/>
      <c r="V50" s="190"/>
      <c r="W50" s="190"/>
      <c r="X50" s="190"/>
      <c r="Y50" s="190"/>
      <c r="Z50" s="44"/>
      <c r="AC50" s="31"/>
    </row>
    <row r="51" spans="1:29">
      <c r="A51" s="18"/>
      <c r="B51" s="1"/>
      <c r="C51" s="1"/>
      <c r="D51" s="22"/>
      <c r="E51" s="1"/>
      <c r="G51" s="204"/>
      <c r="H51" s="205"/>
      <c r="I51" s="206"/>
      <c r="J51" s="207"/>
      <c r="K51" s="207"/>
      <c r="N51" s="12"/>
      <c r="O51" s="12"/>
      <c r="P51" s="12"/>
      <c r="Q51" s="12"/>
      <c r="R51" s="12"/>
      <c r="S51" s="12"/>
      <c r="U51" s="204"/>
      <c r="V51" s="190"/>
      <c r="W51" s="190"/>
      <c r="X51" s="190"/>
      <c r="Y51" s="190"/>
      <c r="Z51" s="44"/>
      <c r="AC51" s="31"/>
    </row>
    <row r="52" spans="1:29">
      <c r="A52" s="18"/>
      <c r="B52" s="1"/>
      <c r="C52" s="1"/>
      <c r="D52" s="22"/>
      <c r="E52" s="1"/>
      <c r="G52" s="204"/>
      <c r="H52" s="205"/>
      <c r="I52" s="206"/>
      <c r="J52" s="207"/>
      <c r="K52" s="207"/>
      <c r="N52" s="12"/>
      <c r="O52" s="12"/>
      <c r="P52" s="12"/>
      <c r="Q52" s="12"/>
      <c r="R52" s="12"/>
      <c r="S52" s="12"/>
      <c r="U52" s="204"/>
      <c r="V52" s="190"/>
      <c r="W52" s="190"/>
      <c r="X52" s="190"/>
      <c r="Y52" s="190"/>
      <c r="Z52" s="44"/>
      <c r="AC52" s="31"/>
    </row>
    <row r="53" spans="1:29">
      <c r="A53" s="18"/>
      <c r="B53" s="1"/>
      <c r="C53" s="1"/>
      <c r="D53" s="22"/>
      <c r="E53" s="1"/>
      <c r="G53" s="204"/>
      <c r="H53" s="205"/>
      <c r="I53" s="206"/>
      <c r="J53" s="207"/>
      <c r="K53" s="207"/>
      <c r="N53" s="12"/>
      <c r="O53" s="12"/>
      <c r="P53" s="12"/>
      <c r="Q53" s="12"/>
      <c r="R53" s="12"/>
      <c r="S53" s="12"/>
      <c r="U53" s="204"/>
      <c r="V53" s="190"/>
      <c r="W53" s="190"/>
      <c r="X53" s="190"/>
      <c r="Y53" s="190"/>
      <c r="Z53" s="44"/>
      <c r="AC53" s="31"/>
    </row>
    <row r="54" spans="1:29">
      <c r="A54" s="18"/>
      <c r="B54" s="1"/>
      <c r="C54" s="1"/>
      <c r="D54" s="1"/>
      <c r="E54" s="1"/>
      <c r="G54" s="204"/>
      <c r="H54" s="205"/>
      <c r="I54" s="206"/>
      <c r="J54" s="207"/>
      <c r="K54" s="207"/>
      <c r="N54" s="12"/>
      <c r="O54" s="12"/>
      <c r="P54" s="12"/>
      <c r="Q54" s="12"/>
      <c r="R54" s="12"/>
      <c r="S54" s="12"/>
      <c r="U54" s="204"/>
      <c r="V54" s="190"/>
      <c r="W54" s="190"/>
      <c r="X54" s="190"/>
      <c r="Y54" s="190"/>
      <c r="Z54" s="44"/>
      <c r="AC54" s="31"/>
    </row>
    <row r="55" spans="1:29">
      <c r="A55" s="18"/>
      <c r="B55" s="1"/>
      <c r="C55" s="1"/>
      <c r="D55" s="1"/>
      <c r="E55" s="1"/>
      <c r="G55" s="204"/>
      <c r="H55" s="205"/>
      <c r="I55" s="206"/>
      <c r="J55" s="207"/>
      <c r="K55" s="207"/>
      <c r="N55" s="12"/>
      <c r="O55" s="12"/>
      <c r="P55" s="12"/>
      <c r="Q55" s="12"/>
      <c r="R55" s="12"/>
      <c r="S55" s="12"/>
      <c r="U55" s="204"/>
      <c r="V55" s="190"/>
      <c r="W55" s="190"/>
      <c r="X55" s="190"/>
      <c r="Y55" s="190"/>
      <c r="Z55" s="44"/>
      <c r="AC55" s="31"/>
    </row>
    <row r="56" spans="1:29">
      <c r="A56" s="18"/>
      <c r="D56" s="1"/>
      <c r="G56" s="204"/>
      <c r="H56" s="205"/>
      <c r="I56" s="206"/>
      <c r="J56" s="207"/>
      <c r="K56" s="207"/>
      <c r="N56" s="12"/>
      <c r="O56" s="12"/>
      <c r="P56" s="12"/>
      <c r="Q56" s="12"/>
      <c r="R56" s="12"/>
      <c r="S56" s="12"/>
      <c r="U56" s="204"/>
      <c r="V56" s="190"/>
      <c r="W56" s="190"/>
      <c r="X56" s="190"/>
      <c r="Y56" s="190"/>
      <c r="Z56" s="44"/>
      <c r="AC56" s="31"/>
    </row>
    <row r="57" spans="1:29" ht="16.149999999999999" customHeight="1">
      <c r="A57" s="18"/>
      <c r="D57" s="1"/>
      <c r="G57" s="204"/>
      <c r="H57" s="205"/>
      <c r="I57" s="206"/>
      <c r="J57" s="207"/>
      <c r="K57" s="207"/>
      <c r="N57" s="12"/>
      <c r="O57" s="12"/>
      <c r="P57" s="12"/>
      <c r="Q57" s="12"/>
      <c r="R57" s="12"/>
      <c r="S57" s="12"/>
      <c r="U57" s="204"/>
      <c r="V57" s="190"/>
      <c r="W57" s="190"/>
      <c r="X57" s="190"/>
      <c r="Y57" s="190"/>
      <c r="Z57" s="44"/>
      <c r="AC57" s="31"/>
    </row>
    <row r="58" spans="1:29" ht="15" customHeight="1">
      <c r="A58" s="18"/>
      <c r="D58" s="1"/>
      <c r="G58" s="204"/>
      <c r="H58" s="205"/>
      <c r="I58" s="206"/>
      <c r="J58" s="207"/>
      <c r="K58" s="207"/>
      <c r="N58" s="12"/>
      <c r="O58" s="12"/>
      <c r="P58" s="12"/>
      <c r="Q58" s="12"/>
      <c r="R58" s="12"/>
      <c r="S58" s="12"/>
      <c r="U58" s="204"/>
      <c r="V58" s="190"/>
      <c r="W58" s="190"/>
      <c r="X58" s="190"/>
      <c r="Y58" s="190"/>
      <c r="Z58" s="44"/>
      <c r="AC58" s="31"/>
    </row>
    <row r="59" spans="1:29">
      <c r="A59" s="18"/>
      <c r="G59" s="204"/>
      <c r="H59" s="205"/>
      <c r="I59" s="206"/>
      <c r="J59" s="207"/>
      <c r="K59" s="207"/>
      <c r="N59" s="12"/>
      <c r="O59" s="12"/>
      <c r="P59" s="12"/>
      <c r="Q59" s="12"/>
      <c r="R59" s="12"/>
      <c r="S59" s="12"/>
      <c r="U59" s="204"/>
      <c r="V59" s="190"/>
      <c r="W59" s="190"/>
      <c r="X59" s="190"/>
      <c r="Y59" s="190"/>
      <c r="Z59" s="44"/>
      <c r="AC59" s="31"/>
    </row>
    <row r="60" spans="1:29">
      <c r="A60" s="18"/>
      <c r="G60" s="204"/>
      <c r="H60" s="205"/>
      <c r="I60" s="206"/>
      <c r="J60" s="207"/>
      <c r="K60" s="207"/>
      <c r="N60" s="12"/>
      <c r="O60" s="12"/>
      <c r="P60" s="12"/>
      <c r="Q60" s="12"/>
      <c r="R60" s="12"/>
      <c r="S60" s="12"/>
      <c r="U60" s="204"/>
      <c r="V60" s="190"/>
      <c r="W60" s="190"/>
      <c r="X60" s="190"/>
      <c r="Y60" s="190"/>
      <c r="Z60" s="44"/>
      <c r="AC60" s="31"/>
    </row>
    <row r="61" spans="1:29">
      <c r="A61" s="18"/>
      <c r="G61" s="204"/>
      <c r="H61" s="205"/>
      <c r="I61" s="206"/>
      <c r="J61" s="207"/>
      <c r="K61" s="207"/>
      <c r="N61" s="12"/>
      <c r="O61" s="12"/>
      <c r="P61" s="12"/>
      <c r="Q61" s="12"/>
      <c r="R61" s="12"/>
      <c r="S61" s="12"/>
      <c r="U61" s="204"/>
      <c r="V61" s="190"/>
      <c r="W61" s="190"/>
      <c r="X61" s="190"/>
      <c r="Y61" s="190"/>
      <c r="Z61" s="44"/>
      <c r="AC61" s="31"/>
    </row>
    <row r="62" spans="1:29" ht="15" customHeight="1">
      <c r="A62" s="18"/>
      <c r="G62" s="204"/>
      <c r="H62" s="205"/>
      <c r="I62" s="206"/>
      <c r="J62" s="207"/>
      <c r="K62" s="207"/>
      <c r="N62" s="12"/>
      <c r="O62" s="12"/>
      <c r="P62" s="12"/>
      <c r="Q62" s="12"/>
      <c r="R62" s="12"/>
      <c r="S62" s="12"/>
      <c r="U62" s="204"/>
      <c r="V62" s="190"/>
      <c r="W62" s="190"/>
      <c r="X62" s="190"/>
      <c r="Y62" s="190"/>
      <c r="Z62" s="44"/>
      <c r="AC62" s="31"/>
    </row>
    <row r="63" spans="1:29">
      <c r="A63" s="18"/>
      <c r="G63" s="204"/>
      <c r="H63" s="205"/>
      <c r="I63" s="206"/>
      <c r="J63" s="207"/>
      <c r="K63" s="207"/>
      <c r="N63" s="12"/>
      <c r="O63" s="12"/>
      <c r="P63" s="12"/>
      <c r="Q63" s="12"/>
      <c r="R63" s="12"/>
      <c r="S63" s="12"/>
      <c r="U63" s="204"/>
      <c r="V63" s="190"/>
      <c r="W63" s="190"/>
      <c r="X63" s="190"/>
      <c r="Y63" s="190"/>
      <c r="Z63" s="44"/>
      <c r="AC63" s="31"/>
    </row>
    <row r="64" spans="1:29">
      <c r="A64" s="18"/>
      <c r="G64" s="204"/>
      <c r="H64" s="205"/>
      <c r="I64" s="206"/>
      <c r="J64" s="207"/>
      <c r="K64" s="207"/>
      <c r="N64" s="12"/>
      <c r="O64" s="12"/>
      <c r="P64" s="12"/>
      <c r="Q64" s="12"/>
      <c r="R64" s="12"/>
      <c r="S64" s="12"/>
      <c r="U64" s="204"/>
      <c r="V64" s="190"/>
      <c r="W64" s="190"/>
      <c r="X64" s="190"/>
      <c r="Y64" s="190"/>
      <c r="Z64" s="44"/>
      <c r="AC64" s="31"/>
    </row>
    <row r="65" spans="1:29">
      <c r="A65" s="18"/>
      <c r="G65" s="204"/>
      <c r="H65" s="205"/>
      <c r="I65" s="206"/>
      <c r="J65" s="207"/>
      <c r="K65" s="207"/>
      <c r="N65" s="12"/>
      <c r="O65" s="12"/>
      <c r="P65" s="12"/>
      <c r="Q65" s="12"/>
      <c r="R65" s="12"/>
      <c r="S65" s="12"/>
      <c r="U65" s="204"/>
      <c r="V65" s="190"/>
      <c r="W65" s="190"/>
      <c r="X65" s="190"/>
      <c r="Y65" s="190"/>
      <c r="Z65" s="44"/>
      <c r="AC65" s="31"/>
    </row>
    <row r="66" spans="1:29">
      <c r="A66" s="18"/>
      <c r="G66" s="204"/>
      <c r="H66" s="205"/>
      <c r="I66" s="206"/>
      <c r="J66" s="207"/>
      <c r="K66" s="207"/>
      <c r="N66" s="12"/>
      <c r="O66" s="12"/>
      <c r="P66" s="12"/>
      <c r="Q66" s="12"/>
      <c r="R66" s="12"/>
      <c r="S66" s="12"/>
      <c r="U66" s="204"/>
      <c r="V66" s="190"/>
      <c r="W66" s="190"/>
      <c r="X66" s="190"/>
      <c r="Y66" s="190"/>
      <c r="Z66" s="44"/>
      <c r="AC66" s="31"/>
    </row>
    <row r="67" spans="1:29">
      <c r="A67" s="18"/>
      <c r="G67" s="204"/>
      <c r="H67" s="205"/>
      <c r="I67" s="206"/>
      <c r="J67" s="207"/>
      <c r="K67" s="207"/>
      <c r="N67" s="12"/>
      <c r="O67" s="12"/>
      <c r="P67" s="12"/>
      <c r="Q67" s="12"/>
      <c r="R67" s="12"/>
      <c r="S67" s="12"/>
      <c r="U67" s="204"/>
      <c r="V67" s="190"/>
      <c r="W67" s="190"/>
      <c r="X67" s="190"/>
      <c r="Y67" s="190"/>
      <c r="Z67" s="44"/>
      <c r="AC67" s="31"/>
    </row>
    <row r="68" spans="1:29">
      <c r="A68" s="18"/>
      <c r="G68" s="204"/>
      <c r="H68" s="205"/>
      <c r="I68" s="206"/>
      <c r="J68" s="207"/>
      <c r="K68" s="207"/>
      <c r="N68" s="12"/>
      <c r="O68" s="12"/>
      <c r="P68" s="12"/>
      <c r="Q68" s="12"/>
      <c r="R68" s="12"/>
      <c r="S68" s="12"/>
      <c r="U68" s="204"/>
      <c r="V68" s="190"/>
      <c r="W68" s="190"/>
      <c r="X68" s="190"/>
      <c r="Y68" s="190"/>
      <c r="Z68" s="44"/>
      <c r="AC68" s="31"/>
    </row>
    <row r="69" spans="1:29">
      <c r="A69" s="18"/>
      <c r="G69" s="204"/>
      <c r="H69" s="205"/>
      <c r="I69" s="206"/>
      <c r="J69" s="207"/>
      <c r="K69" s="207"/>
      <c r="N69" s="12"/>
      <c r="O69" s="12"/>
      <c r="P69" s="12"/>
      <c r="Q69" s="12"/>
      <c r="R69" s="12"/>
      <c r="S69" s="12"/>
      <c r="U69" s="204"/>
      <c r="V69" s="190"/>
      <c r="W69" s="190"/>
      <c r="X69" s="190"/>
      <c r="Y69" s="190"/>
      <c r="Z69" s="44"/>
      <c r="AC69" s="31"/>
    </row>
    <row r="70" spans="1:29">
      <c r="A70" s="18"/>
      <c r="G70" s="204"/>
      <c r="H70" s="205"/>
      <c r="I70" s="206"/>
      <c r="J70" s="207"/>
      <c r="K70" s="207"/>
      <c r="L70" s="13"/>
      <c r="M70" s="13"/>
      <c r="N70" s="12"/>
      <c r="O70" s="12"/>
      <c r="P70" s="12"/>
      <c r="Q70" s="12"/>
      <c r="R70" s="12"/>
      <c r="S70" s="12"/>
      <c r="U70" s="204"/>
      <c r="V70" s="190"/>
      <c r="W70" s="190"/>
      <c r="X70" s="190"/>
      <c r="Y70" s="190"/>
      <c r="Z70" s="44"/>
      <c r="AC70" s="31"/>
    </row>
    <row r="71" spans="1:29" ht="15" customHeight="1">
      <c r="A71" s="18"/>
      <c r="G71" s="204"/>
      <c r="H71" s="205"/>
      <c r="I71" s="206"/>
      <c r="J71" s="207"/>
      <c r="K71" s="207"/>
      <c r="L71" s="13"/>
      <c r="M71" s="13"/>
      <c r="N71" s="12"/>
      <c r="O71" s="12"/>
      <c r="P71" s="12"/>
      <c r="Q71" s="12"/>
      <c r="R71" s="12"/>
      <c r="S71" s="12"/>
      <c r="U71" s="204"/>
      <c r="V71" s="190"/>
      <c r="W71" s="190"/>
      <c r="X71" s="190"/>
      <c r="Y71" s="190"/>
      <c r="Z71" s="44"/>
      <c r="AC71" s="31"/>
    </row>
    <row r="72" spans="1:29">
      <c r="A72" s="18"/>
      <c r="G72" s="204"/>
      <c r="H72" s="205"/>
      <c r="I72" s="206"/>
      <c r="J72" s="207"/>
      <c r="K72" s="207"/>
      <c r="L72" s="13"/>
      <c r="M72" s="13"/>
      <c r="N72" s="12"/>
      <c r="O72" s="12"/>
      <c r="P72" s="12"/>
      <c r="Q72" s="12"/>
      <c r="R72" s="12"/>
      <c r="S72" s="12"/>
      <c r="U72" s="204"/>
      <c r="V72" s="190"/>
      <c r="W72" s="190"/>
      <c r="X72" s="190"/>
      <c r="Y72" s="190"/>
      <c r="Z72" s="44"/>
      <c r="AC72" s="31"/>
    </row>
    <row r="73" spans="1:29">
      <c r="A73" s="18"/>
      <c r="G73" s="204"/>
      <c r="H73" s="205"/>
      <c r="I73" s="206"/>
      <c r="J73" s="207"/>
      <c r="K73" s="207"/>
      <c r="L73" s="13"/>
      <c r="M73" s="13"/>
      <c r="N73" s="12"/>
      <c r="O73" s="12"/>
      <c r="P73" s="12"/>
      <c r="Q73" s="12"/>
      <c r="R73" s="12"/>
      <c r="S73" s="12"/>
      <c r="U73" s="204"/>
      <c r="V73" s="190"/>
      <c r="W73" s="190"/>
      <c r="X73" s="190"/>
      <c r="Y73" s="190"/>
      <c r="Z73" s="44"/>
      <c r="AC73" s="31"/>
    </row>
    <row r="74" spans="1:29" ht="15" customHeight="1">
      <c r="A74" s="18"/>
      <c r="G74" s="204"/>
      <c r="H74" s="205"/>
      <c r="I74" s="206"/>
      <c r="J74" s="207"/>
      <c r="K74" s="207"/>
      <c r="L74" s="13"/>
      <c r="M74" s="13"/>
      <c r="N74" s="12"/>
      <c r="O74" s="12"/>
      <c r="P74" s="12"/>
      <c r="Q74" s="12"/>
      <c r="R74" s="12"/>
      <c r="S74" s="12"/>
      <c r="U74" s="204"/>
      <c r="V74" s="190"/>
      <c r="W74" s="190"/>
      <c r="X74" s="190"/>
      <c r="Y74" s="190"/>
      <c r="Z74" s="44"/>
      <c r="AC74" s="31"/>
    </row>
    <row r="75" spans="1:29">
      <c r="A75" s="18"/>
      <c r="G75" s="204"/>
      <c r="H75" s="205"/>
      <c r="I75" s="206"/>
      <c r="J75" s="207"/>
      <c r="K75" s="207"/>
      <c r="L75" s="13"/>
      <c r="M75" s="13"/>
      <c r="N75" s="12"/>
      <c r="O75" s="12"/>
      <c r="P75" s="12"/>
      <c r="Q75" s="12"/>
      <c r="R75" s="12"/>
      <c r="S75" s="12"/>
      <c r="U75" s="204"/>
      <c r="V75" s="190"/>
      <c r="W75" s="190"/>
      <c r="X75" s="190"/>
      <c r="Y75" s="190"/>
      <c r="Z75" s="44"/>
      <c r="AC75" s="31"/>
    </row>
    <row r="76" spans="1:29" ht="15" customHeight="1">
      <c r="A76" s="18"/>
      <c r="G76" s="204"/>
      <c r="H76" s="205"/>
      <c r="I76" s="206"/>
      <c r="J76" s="207"/>
      <c r="K76" s="207"/>
      <c r="L76" s="13"/>
      <c r="M76" s="13"/>
      <c r="N76" s="12"/>
      <c r="O76" s="12"/>
      <c r="P76" s="12"/>
      <c r="Q76" s="12"/>
      <c r="R76" s="12"/>
      <c r="S76" s="12"/>
      <c r="U76" s="204"/>
      <c r="V76" s="190"/>
      <c r="W76" s="190"/>
      <c r="X76" s="190"/>
      <c r="Y76" s="190"/>
      <c r="Z76" s="44"/>
      <c r="AC76" s="31"/>
    </row>
    <row r="77" spans="1:29">
      <c r="A77" s="18"/>
      <c r="G77" s="204"/>
      <c r="H77" s="205"/>
      <c r="I77" s="206"/>
      <c r="J77" s="207"/>
      <c r="K77" s="207"/>
      <c r="L77" s="13"/>
      <c r="M77" s="13"/>
      <c r="N77" s="12"/>
      <c r="O77" s="12"/>
      <c r="P77" s="12"/>
      <c r="Q77" s="12"/>
      <c r="R77" s="12"/>
      <c r="S77" s="12"/>
      <c r="U77" s="204"/>
      <c r="V77" s="190"/>
      <c r="W77" s="190"/>
      <c r="X77" s="190"/>
      <c r="Y77" s="190"/>
      <c r="Z77" s="44"/>
      <c r="AC77" s="31"/>
    </row>
    <row r="78" spans="1:29" ht="16.149999999999999" customHeight="1">
      <c r="A78" s="18"/>
      <c r="G78" s="204"/>
      <c r="H78" s="205"/>
      <c r="I78" s="206"/>
      <c r="J78" s="207"/>
      <c r="K78" s="207"/>
      <c r="L78" s="13"/>
      <c r="M78" s="13"/>
      <c r="N78" s="12"/>
      <c r="O78" s="12"/>
      <c r="P78" s="12"/>
      <c r="Q78" s="12"/>
      <c r="R78" s="12"/>
      <c r="S78" s="12"/>
      <c r="U78" s="204"/>
      <c r="V78" s="190"/>
      <c r="W78" s="190"/>
      <c r="X78" s="190"/>
      <c r="Y78" s="190"/>
      <c r="Z78" s="44"/>
      <c r="AC78" s="31"/>
    </row>
    <row r="79" spans="1:29">
      <c r="A79" s="18"/>
      <c r="G79" s="204"/>
      <c r="H79" s="205"/>
      <c r="I79" s="206"/>
      <c r="J79" s="207"/>
      <c r="K79" s="207"/>
      <c r="L79" s="13"/>
      <c r="M79" s="13"/>
      <c r="N79" s="12"/>
      <c r="O79" s="12"/>
      <c r="P79" s="12"/>
      <c r="Q79" s="12"/>
      <c r="R79" s="12"/>
      <c r="S79" s="12"/>
      <c r="U79" s="204"/>
      <c r="V79" s="190"/>
      <c r="W79" s="190"/>
      <c r="X79" s="190"/>
      <c r="Y79" s="190"/>
      <c r="Z79" s="44"/>
      <c r="AC79" s="31"/>
    </row>
    <row r="80" spans="1:29">
      <c r="A80" s="18"/>
      <c r="G80" s="204"/>
      <c r="H80" s="205"/>
      <c r="I80" s="206"/>
      <c r="J80" s="207"/>
      <c r="K80" s="207"/>
      <c r="L80" s="13"/>
      <c r="M80" s="13"/>
      <c r="N80" s="12"/>
      <c r="O80" s="12"/>
      <c r="P80" s="12"/>
      <c r="Q80" s="12"/>
      <c r="R80" s="12"/>
      <c r="S80" s="12"/>
      <c r="U80" s="204"/>
      <c r="V80" s="190"/>
      <c r="W80" s="190"/>
      <c r="X80" s="190"/>
      <c r="Y80" s="190"/>
      <c r="Z80" s="44"/>
      <c r="AC80" s="31"/>
    </row>
    <row r="81" spans="1:29">
      <c r="A81" s="18"/>
      <c r="G81" s="204"/>
      <c r="H81" s="205"/>
      <c r="I81" s="206"/>
      <c r="J81" s="207"/>
      <c r="K81" s="207"/>
      <c r="L81" s="13"/>
      <c r="M81" s="13"/>
      <c r="N81" s="12"/>
      <c r="O81" s="12"/>
      <c r="P81" s="12"/>
      <c r="Q81" s="12"/>
      <c r="R81" s="12"/>
      <c r="S81" s="12"/>
      <c r="U81" s="204"/>
      <c r="V81" s="190"/>
      <c r="W81" s="190"/>
      <c r="X81" s="190"/>
      <c r="Y81" s="190"/>
      <c r="Z81" s="44"/>
      <c r="AC81" s="31"/>
    </row>
    <row r="82" spans="1:29">
      <c r="A82" s="18"/>
      <c r="G82" s="204"/>
      <c r="H82" s="205"/>
      <c r="I82" s="206"/>
      <c r="J82" s="207"/>
      <c r="K82" s="207"/>
      <c r="L82" s="13"/>
      <c r="M82" s="13"/>
      <c r="N82" s="12"/>
      <c r="O82" s="12"/>
      <c r="P82" s="12"/>
      <c r="Q82" s="12"/>
      <c r="R82" s="12"/>
      <c r="S82" s="12"/>
      <c r="U82" s="204"/>
      <c r="V82" s="205"/>
      <c r="W82" s="205"/>
      <c r="X82" s="205"/>
      <c r="Y82" s="205"/>
      <c r="AC82" s="31"/>
    </row>
    <row r="83" spans="1:29">
      <c r="A83" s="18"/>
      <c r="G83" s="204"/>
      <c r="H83" s="205"/>
      <c r="I83" s="206"/>
      <c r="J83" s="207"/>
      <c r="K83" s="207"/>
      <c r="L83" s="13"/>
      <c r="M83" s="13"/>
      <c r="N83" s="12"/>
      <c r="O83" s="12"/>
      <c r="P83" s="12"/>
      <c r="Q83" s="12"/>
      <c r="R83" s="12"/>
      <c r="S83" s="12"/>
      <c r="U83" s="204"/>
      <c r="V83" s="205"/>
      <c r="W83" s="205"/>
      <c r="X83" s="205"/>
      <c r="Y83" s="205"/>
      <c r="AC83" s="31"/>
    </row>
    <row r="84" spans="1:29">
      <c r="A84" s="18"/>
      <c r="G84" s="204"/>
      <c r="H84" s="205"/>
      <c r="I84" s="206"/>
      <c r="J84" s="207"/>
      <c r="K84" s="207"/>
      <c r="L84" s="13"/>
      <c r="M84" s="13"/>
      <c r="N84" s="12"/>
      <c r="O84" s="12"/>
      <c r="P84" s="12"/>
      <c r="Q84" s="12"/>
      <c r="R84" s="12"/>
      <c r="S84" s="12"/>
      <c r="U84" s="204"/>
      <c r="V84" s="205"/>
      <c r="W84" s="205"/>
      <c r="X84" s="205"/>
      <c r="Y84" s="205"/>
      <c r="AC84" s="31"/>
    </row>
    <row r="85" spans="1:29">
      <c r="A85" s="18"/>
      <c r="G85" s="204"/>
      <c r="H85" s="205"/>
      <c r="I85" s="206"/>
      <c r="J85" s="207"/>
      <c r="K85" s="207"/>
      <c r="L85" s="13"/>
      <c r="M85" s="13"/>
      <c r="N85" s="12"/>
      <c r="O85" s="12"/>
      <c r="P85" s="12"/>
      <c r="Q85" s="12"/>
      <c r="R85" s="12"/>
      <c r="S85" s="12"/>
      <c r="U85" s="204"/>
      <c r="V85" s="205"/>
      <c r="W85" s="205"/>
      <c r="X85" s="205"/>
      <c r="Y85" s="205"/>
      <c r="AC85" s="31"/>
    </row>
    <row r="86" spans="1:29">
      <c r="A86" s="18"/>
      <c r="G86" s="204"/>
      <c r="H86" s="205"/>
      <c r="I86" s="206"/>
      <c r="J86" s="207"/>
      <c r="K86" s="207"/>
      <c r="L86" s="13"/>
      <c r="M86" s="13"/>
      <c r="N86" s="12"/>
      <c r="O86" s="12"/>
      <c r="P86" s="12"/>
      <c r="Q86" s="12"/>
      <c r="R86" s="12"/>
      <c r="S86" s="12"/>
      <c r="U86" s="204"/>
      <c r="V86" s="205"/>
      <c r="W86" s="205"/>
      <c r="X86" s="205"/>
      <c r="Y86" s="205"/>
      <c r="AC86" s="31"/>
    </row>
    <row r="87" spans="1:29">
      <c r="A87" s="18"/>
      <c r="G87" s="204"/>
      <c r="H87" s="205"/>
      <c r="I87" s="206"/>
      <c r="J87" s="207"/>
      <c r="K87" s="207"/>
      <c r="L87" s="13"/>
      <c r="M87" s="13"/>
      <c r="N87" s="12"/>
      <c r="O87" s="12"/>
      <c r="P87" s="12"/>
      <c r="Q87" s="12"/>
      <c r="R87" s="12"/>
      <c r="S87" s="12"/>
      <c r="U87" s="204"/>
      <c r="V87" s="205"/>
      <c r="W87" s="205"/>
      <c r="X87" s="205"/>
      <c r="Y87" s="205"/>
      <c r="AC87" s="31"/>
    </row>
    <row r="88" spans="1:29">
      <c r="A88" s="18"/>
      <c r="G88" s="204"/>
      <c r="H88" s="205"/>
      <c r="I88" s="206"/>
      <c r="J88" s="207"/>
      <c r="K88" s="207"/>
      <c r="L88" s="13"/>
      <c r="M88" s="13"/>
      <c r="N88" s="12"/>
      <c r="O88" s="12"/>
      <c r="P88" s="12"/>
      <c r="Q88" s="12"/>
      <c r="R88" s="12"/>
      <c r="S88" s="12"/>
      <c r="U88" s="204"/>
      <c r="V88" s="205"/>
      <c r="W88" s="205"/>
      <c r="X88" s="205"/>
      <c r="Y88" s="205"/>
      <c r="AC88" s="31"/>
    </row>
    <row r="89" spans="1:29">
      <c r="A89" s="18"/>
      <c r="G89" s="204"/>
      <c r="H89" s="205"/>
      <c r="I89" s="206"/>
      <c r="J89" s="207"/>
      <c r="K89" s="207"/>
      <c r="L89" s="13"/>
      <c r="M89" s="13"/>
      <c r="N89" s="12"/>
      <c r="O89" s="12"/>
      <c r="P89" s="12"/>
      <c r="Q89" s="12"/>
      <c r="R89" s="12"/>
      <c r="S89" s="12"/>
      <c r="U89" s="204"/>
      <c r="V89" s="205"/>
      <c r="W89" s="205"/>
      <c r="X89" s="205"/>
      <c r="Y89" s="205"/>
      <c r="AC89" s="31"/>
    </row>
    <row r="90" spans="1:29">
      <c r="A90" s="18"/>
      <c r="G90" s="204"/>
      <c r="H90" s="205"/>
      <c r="I90" s="206"/>
      <c r="J90" s="207"/>
      <c r="K90" s="207"/>
      <c r="L90" s="13"/>
      <c r="M90" s="13"/>
      <c r="N90" s="12"/>
      <c r="O90" s="12"/>
      <c r="P90" s="12"/>
      <c r="Q90" s="12"/>
      <c r="R90" s="12"/>
      <c r="S90" s="12"/>
      <c r="U90" s="204"/>
      <c r="V90" s="205"/>
      <c r="W90" s="205"/>
      <c r="X90" s="205"/>
      <c r="Y90" s="205"/>
      <c r="AC90" s="31"/>
    </row>
    <row r="91" spans="1:29">
      <c r="A91" s="18"/>
      <c r="G91" s="204"/>
      <c r="H91" s="205"/>
      <c r="I91" s="206"/>
      <c r="J91" s="207"/>
      <c r="K91" s="207"/>
      <c r="L91" s="13"/>
      <c r="M91" s="13"/>
      <c r="U91" s="204"/>
      <c r="V91" s="205"/>
      <c r="W91" s="205"/>
      <c r="X91" s="205"/>
      <c r="Y91" s="205"/>
      <c r="AC91" s="31"/>
    </row>
    <row r="92" spans="1:29">
      <c r="A92" s="18"/>
      <c r="G92" s="204"/>
      <c r="H92" s="205"/>
      <c r="I92" s="206"/>
      <c r="J92" s="207"/>
      <c r="K92" s="207"/>
      <c r="L92" s="13"/>
      <c r="M92" s="13"/>
      <c r="U92" s="204"/>
      <c r="V92" s="205"/>
      <c r="W92" s="205"/>
      <c r="X92" s="205"/>
      <c r="Y92" s="205"/>
      <c r="AC92" s="31"/>
    </row>
    <row r="93" spans="1:29">
      <c r="A93" s="18"/>
      <c r="G93" s="204"/>
      <c r="H93" s="205"/>
      <c r="I93" s="206"/>
      <c r="J93" s="207"/>
      <c r="K93" s="207"/>
      <c r="L93" s="13"/>
      <c r="M93" s="13"/>
      <c r="U93" s="204"/>
      <c r="V93" s="205"/>
      <c r="W93" s="205"/>
      <c r="X93" s="205"/>
      <c r="Y93" s="205"/>
      <c r="AC93" s="31"/>
    </row>
    <row r="94" spans="1:29">
      <c r="A94" s="18"/>
      <c r="G94" s="204"/>
      <c r="H94" s="205"/>
      <c r="I94" s="206"/>
      <c r="J94" s="207"/>
      <c r="K94" s="207"/>
      <c r="L94" s="13"/>
      <c r="M94" s="13"/>
      <c r="U94" s="204"/>
      <c r="V94" s="205"/>
      <c r="W94" s="205"/>
      <c r="X94" s="205"/>
      <c r="Y94" s="205"/>
      <c r="AC94" s="31"/>
    </row>
    <row r="95" spans="1:29">
      <c r="A95" s="18"/>
      <c r="G95" s="204"/>
      <c r="H95" s="205"/>
      <c r="I95" s="206"/>
      <c r="J95" s="207"/>
      <c r="K95" s="207"/>
      <c r="L95" s="13"/>
      <c r="M95" s="13"/>
      <c r="U95" s="204"/>
      <c r="V95" s="205"/>
      <c r="W95" s="205"/>
      <c r="X95" s="205"/>
      <c r="Y95" s="205"/>
      <c r="AC95" s="31"/>
    </row>
    <row r="96" spans="1:29">
      <c r="A96" s="18"/>
      <c r="G96" s="204"/>
      <c r="H96" s="205"/>
      <c r="I96" s="206"/>
      <c r="J96" s="207"/>
      <c r="K96" s="207"/>
      <c r="L96" s="13"/>
      <c r="M96" s="13"/>
      <c r="U96" s="204"/>
      <c r="V96" s="205"/>
      <c r="W96" s="205"/>
      <c r="X96" s="205"/>
      <c r="Y96" s="205"/>
      <c r="AC96" s="31"/>
    </row>
    <row r="97" spans="1:702">
      <c r="A97" s="18"/>
      <c r="G97" s="204"/>
      <c r="H97" s="205"/>
      <c r="I97" s="206"/>
      <c r="J97" s="207"/>
      <c r="K97" s="207"/>
      <c r="L97" s="13"/>
      <c r="M97" s="13"/>
      <c r="U97" s="204"/>
      <c r="V97" s="205"/>
      <c r="W97" s="205"/>
      <c r="X97" s="205"/>
      <c r="Y97" s="205"/>
      <c r="AC97" s="31"/>
    </row>
    <row r="98" spans="1:702">
      <c r="A98" s="18"/>
      <c r="G98" s="204"/>
      <c r="H98" s="205"/>
      <c r="I98" s="206"/>
      <c r="J98" s="207"/>
      <c r="K98" s="207"/>
      <c r="L98" s="13"/>
      <c r="M98" s="13"/>
      <c r="U98" s="204"/>
      <c r="V98" s="205"/>
      <c r="W98" s="205"/>
      <c r="X98" s="205"/>
      <c r="Y98" s="205"/>
      <c r="AC98" s="31"/>
    </row>
    <row r="99" spans="1:702">
      <c r="A99" s="18"/>
      <c r="G99" s="204"/>
      <c r="H99" s="205"/>
      <c r="I99" s="206"/>
      <c r="J99" s="207"/>
      <c r="K99" s="207"/>
      <c r="L99" s="13"/>
      <c r="M99" s="13"/>
      <c r="U99" s="204"/>
      <c r="V99" s="205"/>
      <c r="W99" s="205"/>
      <c r="X99" s="205"/>
      <c r="Y99" s="205"/>
      <c r="AC99" s="31"/>
    </row>
    <row r="100" spans="1:702">
      <c r="A100" s="18"/>
      <c r="G100" s="204"/>
      <c r="H100" s="205"/>
      <c r="I100" s="206"/>
      <c r="J100" s="207"/>
      <c r="K100" s="207"/>
      <c r="L100" s="13"/>
      <c r="M100" s="13"/>
      <c r="U100" s="204"/>
      <c r="V100" s="205"/>
      <c r="W100" s="205"/>
      <c r="X100" s="205"/>
      <c r="Y100" s="205"/>
      <c r="Z100" s="195"/>
      <c r="AC100" s="31"/>
      <c r="ZZ100" s="195" t="s">
        <v>78</v>
      </c>
    </row>
    <row r="101" spans="1:702">
      <c r="A101" s="18"/>
      <c r="G101" s="204"/>
      <c r="H101" s="205"/>
      <c r="I101" s="206"/>
      <c r="J101" s="207"/>
      <c r="K101" s="207"/>
      <c r="L101" s="13"/>
      <c r="M101" s="13"/>
      <c r="U101" s="204"/>
      <c r="V101" s="205"/>
      <c r="W101" s="205"/>
      <c r="X101" s="205"/>
      <c r="Y101" s="205"/>
      <c r="AC101" s="31"/>
    </row>
    <row r="102" spans="1:702">
      <c r="A102" s="18"/>
      <c r="G102" s="204"/>
      <c r="H102" s="205"/>
      <c r="I102" s="206"/>
      <c r="J102" s="207"/>
      <c r="K102" s="207"/>
      <c r="L102" s="13"/>
      <c r="M102" s="13"/>
      <c r="U102" s="204"/>
      <c r="V102" s="205"/>
      <c r="W102" s="205"/>
      <c r="X102" s="205"/>
      <c r="Y102" s="205"/>
      <c r="AC102" s="31"/>
    </row>
    <row r="103" spans="1:702">
      <c r="A103" s="18"/>
      <c r="G103" s="204"/>
      <c r="H103" s="205"/>
      <c r="I103" s="206"/>
      <c r="J103" s="207"/>
      <c r="K103" s="207"/>
      <c r="L103" s="13"/>
      <c r="M103" s="13"/>
      <c r="U103" s="204"/>
      <c r="V103" s="205"/>
      <c r="W103" s="205"/>
      <c r="X103" s="205"/>
      <c r="Y103" s="205"/>
      <c r="AC103" s="31"/>
    </row>
    <row r="104" spans="1:702">
      <c r="A104" s="18"/>
      <c r="G104" s="204"/>
      <c r="H104" s="205"/>
      <c r="I104" s="206"/>
      <c r="J104" s="207"/>
      <c r="K104" s="207"/>
      <c r="L104" s="13"/>
      <c r="M104" s="13"/>
      <c r="U104" s="204"/>
      <c r="V104" s="205"/>
      <c r="W104" s="205"/>
      <c r="X104" s="205"/>
      <c r="Y104" s="205"/>
      <c r="AC104" s="31"/>
    </row>
    <row r="105" spans="1:702">
      <c r="A105" s="18"/>
      <c r="G105" s="204"/>
      <c r="H105" s="205"/>
      <c r="I105" s="206"/>
      <c r="J105" s="207"/>
      <c r="K105" s="207"/>
      <c r="L105" s="13"/>
      <c r="M105" s="13"/>
      <c r="U105" s="204"/>
      <c r="V105" s="205"/>
      <c r="W105" s="205"/>
      <c r="X105" s="205"/>
      <c r="Y105" s="205"/>
      <c r="AC105" s="31"/>
    </row>
    <row r="106" spans="1:702">
      <c r="A106" s="18"/>
      <c r="G106" s="204"/>
      <c r="H106" s="205"/>
      <c r="I106" s="206"/>
      <c r="J106" s="207"/>
      <c r="K106" s="207"/>
      <c r="L106" s="13"/>
      <c r="M106" s="13"/>
      <c r="U106" s="204"/>
      <c r="V106" s="205"/>
      <c r="W106" s="205"/>
      <c r="X106" s="205"/>
      <c r="Y106" s="205"/>
      <c r="AC106" s="31"/>
    </row>
    <row r="107" spans="1:702">
      <c r="A107" s="18"/>
      <c r="G107" s="204"/>
      <c r="H107" s="205"/>
      <c r="I107" s="206"/>
      <c r="J107" s="207"/>
      <c r="K107" s="207"/>
      <c r="L107" s="13"/>
      <c r="M107" s="13"/>
      <c r="U107" s="204"/>
      <c r="V107" s="205"/>
      <c r="W107" s="205"/>
      <c r="X107" s="205"/>
      <c r="Y107" s="205"/>
      <c r="AC107" s="31"/>
    </row>
    <row r="108" spans="1:702">
      <c r="A108" s="18"/>
      <c r="G108" s="204"/>
      <c r="H108" s="205"/>
      <c r="I108" s="206"/>
      <c r="J108" s="207"/>
      <c r="K108" s="207"/>
      <c r="L108" s="13"/>
      <c r="M108" s="13"/>
      <c r="U108" s="204"/>
      <c r="V108" s="205"/>
      <c r="W108" s="205"/>
      <c r="X108" s="205"/>
      <c r="Y108" s="205"/>
      <c r="AC108" s="31"/>
    </row>
    <row r="109" spans="1:702">
      <c r="A109" s="18"/>
      <c r="G109" s="204"/>
      <c r="H109" s="205"/>
      <c r="I109" s="206"/>
      <c r="J109" s="207"/>
      <c r="K109" s="207"/>
      <c r="L109" s="13"/>
      <c r="M109" s="13"/>
      <c r="U109" s="204"/>
      <c r="V109" s="205"/>
      <c r="W109" s="205"/>
      <c r="X109" s="205"/>
      <c r="Y109" s="205"/>
      <c r="AC109" s="31"/>
    </row>
    <row r="110" spans="1:702">
      <c r="A110" s="18"/>
      <c r="G110" s="204"/>
      <c r="H110" s="205"/>
      <c r="I110" s="206"/>
      <c r="J110" s="207"/>
      <c r="K110" s="207"/>
      <c r="L110" s="13"/>
      <c r="M110" s="13"/>
      <c r="U110" s="204"/>
      <c r="V110" s="205"/>
      <c r="W110" s="205"/>
      <c r="X110" s="205"/>
      <c r="Y110" s="205"/>
      <c r="AC110" s="31"/>
    </row>
    <row r="111" spans="1:702">
      <c r="A111" s="18"/>
      <c r="G111" s="204"/>
      <c r="H111" s="205"/>
      <c r="I111" s="206"/>
      <c r="J111" s="207"/>
      <c r="K111" s="207"/>
      <c r="L111" s="13"/>
      <c r="M111" s="13"/>
      <c r="U111" s="204"/>
      <c r="V111" s="205"/>
      <c r="W111" s="205"/>
      <c r="X111" s="205"/>
      <c r="Y111" s="205"/>
      <c r="AC111" s="31"/>
    </row>
    <row r="112" spans="1:702">
      <c r="A112" s="18"/>
      <c r="G112" s="204"/>
      <c r="H112" s="205"/>
      <c r="I112" s="206"/>
      <c r="J112" s="207"/>
      <c r="K112" s="207"/>
      <c r="L112" s="13"/>
      <c r="M112" s="13"/>
      <c r="U112" s="204"/>
      <c r="V112" s="205"/>
      <c r="W112" s="205"/>
      <c r="X112" s="205"/>
      <c r="Y112" s="205"/>
      <c r="AC112" s="31"/>
    </row>
    <row r="113" spans="1:29">
      <c r="A113" s="18"/>
      <c r="G113" s="204"/>
      <c r="H113" s="205"/>
      <c r="I113" s="206"/>
      <c r="J113" s="207"/>
      <c r="K113" s="207"/>
      <c r="L113" s="13"/>
      <c r="M113" s="13"/>
      <c r="U113" s="204"/>
      <c r="V113" s="205"/>
      <c r="W113" s="205"/>
      <c r="X113" s="205"/>
      <c r="Y113" s="205"/>
      <c r="AC113" s="31"/>
    </row>
    <row r="114" spans="1:29">
      <c r="A114" s="18"/>
      <c r="G114" s="204"/>
      <c r="H114" s="205"/>
      <c r="I114" s="206"/>
      <c r="J114" s="207"/>
      <c r="K114" s="207"/>
      <c r="L114" s="13"/>
      <c r="M114" s="13"/>
      <c r="U114" s="204"/>
      <c r="V114" s="205"/>
      <c r="W114" s="205"/>
      <c r="X114" s="205"/>
      <c r="Y114" s="205"/>
      <c r="AC114" s="31"/>
    </row>
    <row r="115" spans="1:29">
      <c r="A115" s="18"/>
      <c r="G115" s="204"/>
      <c r="H115" s="205"/>
      <c r="I115" s="206"/>
      <c r="J115" s="207"/>
      <c r="K115" s="207"/>
      <c r="L115" s="13"/>
      <c r="M115" s="13"/>
      <c r="U115" s="204"/>
      <c r="V115" s="205"/>
      <c r="W115" s="205"/>
      <c r="X115" s="205"/>
      <c r="Y115" s="205"/>
      <c r="AC115" s="31"/>
    </row>
    <row r="116" spans="1:29">
      <c r="A116" s="18"/>
      <c r="G116" s="204"/>
      <c r="H116" s="205"/>
      <c r="I116" s="206"/>
      <c r="J116" s="207"/>
      <c r="K116" s="207"/>
      <c r="L116" s="13"/>
      <c r="M116" s="13"/>
      <c r="U116" s="204"/>
      <c r="V116" s="205"/>
      <c r="W116" s="205"/>
      <c r="X116" s="205"/>
      <c r="Y116" s="205"/>
      <c r="AC116" s="31"/>
    </row>
    <row r="117" spans="1:29">
      <c r="A117" s="18"/>
      <c r="G117" s="204"/>
      <c r="H117" s="205"/>
      <c r="I117" s="206"/>
      <c r="J117" s="207"/>
      <c r="K117" s="207"/>
      <c r="L117" s="13"/>
      <c r="M117" s="13"/>
      <c r="U117" s="204"/>
      <c r="V117" s="205"/>
      <c r="W117" s="205"/>
      <c r="X117" s="205"/>
      <c r="Y117" s="205"/>
      <c r="AC117" s="31"/>
    </row>
    <row r="118" spans="1:29">
      <c r="A118" s="18"/>
      <c r="G118" s="204"/>
      <c r="H118" s="205"/>
      <c r="I118" s="206"/>
      <c r="J118" s="207"/>
      <c r="K118" s="207"/>
      <c r="L118" s="13"/>
      <c r="M118" s="13"/>
      <c r="U118" s="204"/>
      <c r="V118" s="205"/>
      <c r="W118" s="205"/>
      <c r="X118" s="205"/>
      <c r="Y118" s="205"/>
      <c r="AC118" s="31"/>
    </row>
    <row r="119" spans="1:29">
      <c r="A119" s="18"/>
      <c r="G119" s="204"/>
      <c r="H119" s="205"/>
      <c r="I119" s="206"/>
      <c r="J119" s="207"/>
      <c r="K119" s="207"/>
      <c r="L119" s="13"/>
      <c r="M119" s="13"/>
      <c r="U119" s="204"/>
      <c r="V119" s="205"/>
      <c r="W119" s="205"/>
      <c r="X119" s="205"/>
      <c r="Y119" s="205"/>
      <c r="AC119" s="31"/>
    </row>
    <row r="120" spans="1:29">
      <c r="A120" s="18"/>
      <c r="G120" s="204"/>
      <c r="H120" s="205"/>
      <c r="I120" s="206"/>
      <c r="J120" s="207"/>
      <c r="K120" s="207"/>
      <c r="L120" s="13"/>
      <c r="M120" s="13"/>
      <c r="U120" s="204"/>
      <c r="V120" s="205"/>
      <c r="W120" s="205"/>
      <c r="X120" s="205"/>
      <c r="Y120" s="205"/>
      <c r="AC120" s="31"/>
    </row>
    <row r="121" spans="1:29">
      <c r="A121" s="18"/>
      <c r="G121" s="204"/>
      <c r="H121" s="205"/>
      <c r="I121" s="206"/>
      <c r="J121" s="207"/>
      <c r="K121" s="207"/>
      <c r="L121" s="13"/>
      <c r="M121" s="13"/>
      <c r="U121" s="204"/>
      <c r="V121" s="205"/>
      <c r="W121" s="205"/>
      <c r="X121" s="205"/>
      <c r="Y121" s="205"/>
      <c r="AC121" s="31"/>
    </row>
    <row r="122" spans="1:29">
      <c r="A122" s="18"/>
      <c r="G122" s="204"/>
      <c r="H122" s="205"/>
      <c r="I122" s="206"/>
      <c r="J122" s="207"/>
      <c r="K122" s="207"/>
      <c r="L122" s="13"/>
      <c r="M122" s="13"/>
      <c r="U122" s="204"/>
      <c r="V122" s="205"/>
      <c r="W122" s="205"/>
      <c r="X122" s="205"/>
      <c r="Y122" s="205"/>
      <c r="AC122" s="31"/>
    </row>
    <row r="123" spans="1:29">
      <c r="A123" s="18"/>
      <c r="G123" s="204"/>
      <c r="H123" s="205"/>
      <c r="I123" s="206"/>
      <c r="J123" s="207"/>
      <c r="K123" s="207"/>
      <c r="L123" s="13"/>
      <c r="M123" s="13"/>
      <c r="U123" s="204"/>
      <c r="V123" s="205"/>
      <c r="W123" s="205"/>
      <c r="X123" s="205"/>
      <c r="Y123" s="205"/>
      <c r="AC123" s="31"/>
    </row>
    <row r="124" spans="1:29">
      <c r="A124" s="18"/>
      <c r="G124" s="204"/>
      <c r="H124" s="205"/>
      <c r="I124" s="206"/>
      <c r="J124" s="207"/>
      <c r="K124" s="207"/>
      <c r="L124" s="13"/>
      <c r="M124" s="13"/>
      <c r="U124" s="204"/>
      <c r="V124" s="205"/>
      <c r="W124" s="205"/>
      <c r="X124" s="205"/>
      <c r="Y124" s="205"/>
      <c r="AC124" s="31"/>
    </row>
    <row r="125" spans="1:29">
      <c r="A125" s="18"/>
      <c r="G125" s="204"/>
      <c r="H125" s="205"/>
      <c r="I125" s="206"/>
      <c r="J125" s="207"/>
      <c r="K125" s="207"/>
      <c r="L125" s="13"/>
      <c r="M125" s="13"/>
      <c r="U125" s="204"/>
      <c r="V125" s="205"/>
      <c r="W125" s="205"/>
      <c r="X125" s="205"/>
      <c r="Y125" s="205"/>
      <c r="AC125" s="31"/>
    </row>
    <row r="126" spans="1:29">
      <c r="A126" s="18"/>
      <c r="G126" s="204"/>
      <c r="H126" s="205"/>
      <c r="I126" s="206"/>
      <c r="J126" s="207"/>
      <c r="K126" s="207"/>
      <c r="L126" s="13"/>
      <c r="M126" s="13"/>
      <c r="U126" s="204"/>
      <c r="V126" s="205"/>
      <c r="W126" s="205"/>
      <c r="X126" s="205"/>
      <c r="Y126" s="205"/>
      <c r="AC126" s="31"/>
    </row>
    <row r="127" spans="1:29">
      <c r="A127" s="18"/>
      <c r="G127" s="204"/>
      <c r="H127" s="205"/>
      <c r="I127" s="206"/>
      <c r="J127" s="207"/>
      <c r="K127" s="207"/>
      <c r="L127" s="13"/>
      <c r="M127" s="13"/>
      <c r="U127" s="204"/>
      <c r="V127" s="205"/>
      <c r="W127" s="205"/>
      <c r="X127" s="205"/>
      <c r="Y127" s="205"/>
      <c r="AC127" s="31"/>
    </row>
    <row r="128" spans="1:29">
      <c r="A128" s="18"/>
      <c r="G128" s="204"/>
      <c r="H128" s="205"/>
      <c r="I128" s="206"/>
      <c r="J128" s="207"/>
      <c r="K128" s="207"/>
      <c r="L128" s="13"/>
      <c r="M128" s="13"/>
      <c r="U128" s="204"/>
      <c r="V128" s="205"/>
      <c r="W128" s="205"/>
      <c r="X128" s="205"/>
      <c r="Y128" s="205"/>
      <c r="AC128" s="31"/>
    </row>
    <row r="129" spans="1:29">
      <c r="A129" s="18"/>
      <c r="G129" s="204"/>
      <c r="H129" s="205"/>
      <c r="I129" s="206"/>
      <c r="J129" s="207"/>
      <c r="K129" s="207"/>
      <c r="L129" s="13"/>
      <c r="M129" s="13"/>
      <c r="U129" s="204"/>
      <c r="V129" s="205"/>
      <c r="W129" s="205"/>
      <c r="X129" s="205"/>
      <c r="Y129" s="205"/>
      <c r="AC129" s="31"/>
    </row>
    <row r="130" spans="1:29">
      <c r="A130" s="18"/>
      <c r="G130" s="204"/>
      <c r="H130" s="205"/>
      <c r="I130" s="206"/>
      <c r="J130" s="207"/>
      <c r="K130" s="207"/>
      <c r="L130" s="13"/>
      <c r="M130" s="13"/>
      <c r="U130" s="204"/>
      <c r="V130" s="205"/>
      <c r="W130" s="205"/>
      <c r="X130" s="205"/>
      <c r="Y130" s="205"/>
      <c r="AC130" s="31"/>
    </row>
    <row r="131" spans="1:29">
      <c r="A131" s="18"/>
      <c r="G131" s="204"/>
      <c r="H131" s="205"/>
      <c r="I131" s="206"/>
      <c r="J131" s="207"/>
      <c r="K131" s="207"/>
      <c r="L131" s="13"/>
      <c r="M131" s="13"/>
      <c r="U131" s="204"/>
      <c r="V131" s="205"/>
      <c r="W131" s="205"/>
      <c r="X131" s="205"/>
      <c r="Y131" s="205"/>
      <c r="AC131" s="31"/>
    </row>
    <row r="132" spans="1:29">
      <c r="A132" s="18"/>
      <c r="G132" s="204"/>
      <c r="H132" s="205"/>
      <c r="I132" s="206"/>
      <c r="J132" s="207"/>
      <c r="K132" s="207"/>
      <c r="L132" s="13"/>
      <c r="M132" s="13"/>
      <c r="U132" s="204"/>
      <c r="V132" s="205"/>
      <c r="W132" s="205"/>
      <c r="X132" s="205"/>
      <c r="Y132" s="205"/>
      <c r="AC132" s="31"/>
    </row>
    <row r="133" spans="1:29">
      <c r="A133" s="18"/>
      <c r="G133" s="204"/>
      <c r="H133" s="205"/>
      <c r="I133" s="206"/>
      <c r="J133" s="207"/>
      <c r="K133" s="207"/>
      <c r="L133" s="13"/>
      <c r="M133" s="13"/>
      <c r="U133" s="204"/>
      <c r="V133" s="205"/>
      <c r="W133" s="205"/>
      <c r="X133" s="205"/>
      <c r="Y133" s="205"/>
      <c r="AC133" s="31"/>
    </row>
    <row r="134" spans="1:29">
      <c r="A134" s="18"/>
      <c r="G134" s="204"/>
      <c r="H134" s="205"/>
      <c r="I134" s="206"/>
      <c r="J134" s="207"/>
      <c r="K134" s="207"/>
      <c r="L134" s="13"/>
      <c r="M134" s="13"/>
      <c r="U134" s="204"/>
      <c r="V134" s="205"/>
      <c r="W134" s="205"/>
      <c r="X134" s="205"/>
      <c r="Y134" s="205"/>
      <c r="AC134" s="31"/>
    </row>
    <row r="135" spans="1:29">
      <c r="A135" s="18"/>
      <c r="G135" s="204"/>
      <c r="H135" s="205"/>
      <c r="I135" s="206"/>
      <c r="J135" s="207"/>
      <c r="K135" s="207"/>
      <c r="L135" s="13"/>
      <c r="M135" s="13"/>
      <c r="U135" s="204"/>
      <c r="V135" s="205"/>
      <c r="W135" s="205"/>
      <c r="X135" s="205"/>
      <c r="Y135" s="205"/>
      <c r="AC135" s="31"/>
    </row>
    <row r="136" spans="1:29">
      <c r="A136" s="18"/>
      <c r="G136" s="204"/>
      <c r="H136" s="205"/>
      <c r="I136" s="206"/>
      <c r="J136" s="207"/>
      <c r="K136" s="207"/>
      <c r="L136" s="13"/>
      <c r="M136" s="13"/>
      <c r="U136" s="204"/>
      <c r="V136" s="205"/>
      <c r="W136" s="205"/>
      <c r="X136" s="205"/>
      <c r="Y136" s="205"/>
      <c r="AC136" s="31"/>
    </row>
    <row r="137" spans="1:29">
      <c r="A137" s="18"/>
      <c r="G137" s="204"/>
      <c r="H137" s="205"/>
      <c r="I137" s="206"/>
      <c r="J137" s="207"/>
      <c r="K137" s="207"/>
      <c r="L137" s="13"/>
      <c r="M137" s="13"/>
      <c r="U137" s="204"/>
      <c r="V137" s="205"/>
      <c r="W137" s="205"/>
      <c r="X137" s="205"/>
      <c r="Y137" s="205"/>
      <c r="AC137" s="31"/>
    </row>
    <row r="138" spans="1:29">
      <c r="A138" s="18"/>
      <c r="G138" s="204"/>
      <c r="H138" s="205"/>
      <c r="I138" s="206"/>
      <c r="J138" s="207"/>
      <c r="K138" s="207"/>
      <c r="L138" s="13"/>
      <c r="M138" s="13"/>
      <c r="U138" s="204"/>
      <c r="V138" s="205"/>
      <c r="W138" s="205"/>
      <c r="X138" s="205"/>
      <c r="Y138" s="205"/>
      <c r="AC138" s="31"/>
    </row>
    <row r="139" spans="1:29">
      <c r="A139" s="18"/>
      <c r="G139" s="204"/>
      <c r="H139" s="205"/>
      <c r="I139" s="206"/>
      <c r="J139" s="207"/>
      <c r="K139" s="207"/>
      <c r="L139" s="13"/>
      <c r="M139" s="13"/>
      <c r="U139" s="204"/>
      <c r="V139" s="205"/>
      <c r="W139" s="205"/>
      <c r="X139" s="205"/>
      <c r="Y139" s="205"/>
      <c r="AC139" s="31"/>
    </row>
    <row r="140" spans="1:29">
      <c r="A140" s="18"/>
      <c r="G140" s="204"/>
      <c r="H140" s="205"/>
      <c r="I140" s="206"/>
      <c r="J140" s="207"/>
      <c r="K140" s="207"/>
      <c r="L140" s="13"/>
      <c r="M140" s="13"/>
      <c r="U140" s="204"/>
      <c r="V140" s="205"/>
      <c r="W140" s="205"/>
      <c r="X140" s="205"/>
      <c r="Y140" s="205"/>
      <c r="AC140" s="31"/>
    </row>
    <row r="141" spans="1:29">
      <c r="A141" s="18"/>
      <c r="G141" s="204"/>
      <c r="H141" s="205"/>
      <c r="I141" s="206"/>
      <c r="J141" s="207"/>
      <c r="K141" s="207"/>
      <c r="L141" s="13"/>
      <c r="M141" s="13"/>
      <c r="U141" s="204"/>
      <c r="V141" s="205"/>
      <c r="W141" s="205"/>
      <c r="X141" s="205"/>
      <c r="Y141" s="205"/>
      <c r="AC141" s="31"/>
    </row>
    <row r="142" spans="1:29">
      <c r="A142" s="18"/>
      <c r="G142" s="204"/>
      <c r="H142" s="205"/>
      <c r="I142" s="206"/>
      <c r="J142" s="207"/>
      <c r="K142" s="207"/>
      <c r="L142" s="13"/>
      <c r="M142" s="13"/>
      <c r="N142" s="13"/>
      <c r="O142" s="13"/>
      <c r="P142" s="13"/>
      <c r="Q142" s="13"/>
      <c r="R142" s="13"/>
      <c r="S142" s="13"/>
      <c r="T142" s="13"/>
      <c r="U142" s="209"/>
      <c r="V142" s="205"/>
      <c r="W142" s="205"/>
      <c r="X142" s="205"/>
      <c r="Y142" s="205"/>
      <c r="AC142" s="31"/>
    </row>
    <row r="143" spans="1:29">
      <c r="A143" s="18"/>
      <c r="G143" s="204"/>
      <c r="H143" s="205"/>
      <c r="I143" s="206"/>
      <c r="J143" s="207"/>
      <c r="K143" s="207"/>
      <c r="L143" s="13"/>
      <c r="M143" s="13"/>
      <c r="N143" s="13"/>
      <c r="O143" s="13"/>
      <c r="P143" s="13"/>
      <c r="Q143" s="13"/>
      <c r="R143" s="13"/>
      <c r="S143" s="13"/>
      <c r="T143" s="13"/>
      <c r="U143" s="209"/>
      <c r="V143" s="205"/>
      <c r="W143" s="205"/>
      <c r="X143" s="205"/>
      <c r="Y143" s="205"/>
      <c r="AC143" s="31"/>
    </row>
    <row r="144" spans="1:29">
      <c r="A144" s="18"/>
      <c r="G144" s="204"/>
      <c r="H144" s="204"/>
      <c r="I144" s="208"/>
      <c r="J144" s="209"/>
      <c r="K144" s="209"/>
      <c r="L144" s="13"/>
      <c r="M144" s="13"/>
      <c r="N144" s="13"/>
      <c r="O144" s="13"/>
      <c r="P144" s="13"/>
      <c r="Q144" s="13"/>
      <c r="R144" s="13"/>
      <c r="S144" s="13"/>
      <c r="T144" s="13"/>
      <c r="U144" s="209"/>
      <c r="V144" s="204"/>
      <c r="W144" s="204"/>
      <c r="X144" s="204"/>
      <c r="Y144" s="204"/>
      <c r="AC144" s="31"/>
    </row>
    <row r="145" spans="1:29" ht="24" customHeight="1">
      <c r="A145" s="18"/>
      <c r="B145" s="18"/>
      <c r="C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spans="1:29">
      <c r="A146" s="18"/>
      <c r="B146" s="18"/>
      <c r="C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spans="1:29">
      <c r="A147" s="18"/>
      <c r="B147" s="18"/>
      <c r="C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spans="1:29">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spans="1:2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spans="1:29">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spans="1:29">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row>
    <row r="152" spans="1:29">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spans="1:29">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spans="1:29">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spans="1:29">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spans="1:29">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spans="1:29">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spans="1:29">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spans="1:2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spans="1:29">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spans="1:29">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row>
    <row r="162" spans="1:29">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spans="1:29">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spans="1:29">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spans="1:29">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spans="1:29">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spans="1:29">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spans="1:29">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69" spans="1:2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spans="1:29">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row>
    <row r="171" spans="1:29">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spans="1:29">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row>
    <row r="173" spans="1:29">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spans="1:29">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row>
    <row r="175" spans="1:29">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spans="1:29">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row>
    <row r="177" spans="1:29">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spans="1:29">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row>
    <row r="179" spans="1:2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spans="1:29">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row>
    <row r="181" spans="1:29">
      <c r="A181" s="18"/>
      <c r="B181" s="18"/>
      <c r="C181" s="18"/>
      <c r="D181" s="18"/>
      <c r="E181" s="18"/>
      <c r="F181" s="18"/>
      <c r="G181" s="18"/>
      <c r="H181" s="18"/>
      <c r="I181" s="18"/>
      <c r="J181" s="18"/>
      <c r="K181" s="18"/>
      <c r="L181" s="18"/>
      <c r="M181" s="18"/>
      <c r="T181" s="18"/>
      <c r="U181" s="18"/>
      <c r="V181" s="18"/>
      <c r="W181" s="18"/>
      <c r="X181" s="18"/>
      <c r="Y181" s="18"/>
      <c r="Z181" s="18"/>
      <c r="AA181" s="18"/>
      <c r="AB181" s="18"/>
      <c r="AC181" s="18"/>
    </row>
    <row r="182" spans="1:29">
      <c r="A182" s="18"/>
      <c r="B182" s="18"/>
      <c r="C182" s="18"/>
      <c r="D182" s="18"/>
      <c r="E182" s="18"/>
      <c r="F182" s="18"/>
      <c r="G182" s="18"/>
      <c r="H182" s="18"/>
      <c r="I182" s="18"/>
      <c r="J182" s="18"/>
      <c r="K182" s="18"/>
      <c r="L182" s="18"/>
      <c r="M182" s="18"/>
      <c r="T182" s="18"/>
      <c r="U182" s="18"/>
      <c r="V182" s="18"/>
      <c r="W182" s="18"/>
      <c r="X182" s="18"/>
      <c r="Y182" s="18"/>
      <c r="Z182" s="18"/>
      <c r="AA182" s="18"/>
      <c r="AB182" s="18"/>
      <c r="AC182" s="18"/>
    </row>
    <row r="183" spans="1:29">
      <c r="A183" s="18"/>
      <c r="B183" s="18"/>
      <c r="C183" s="18"/>
      <c r="D183" s="18"/>
      <c r="E183" s="18"/>
      <c r="F183" s="18"/>
      <c r="G183" s="18"/>
      <c r="H183" s="18"/>
      <c r="I183" s="18"/>
      <c r="J183" s="18"/>
      <c r="K183" s="18"/>
      <c r="L183" s="18"/>
      <c r="M183" s="18"/>
      <c r="T183" s="18"/>
      <c r="U183" s="18"/>
      <c r="V183" s="18"/>
      <c r="W183" s="18"/>
      <c r="X183" s="18"/>
      <c r="Y183" s="18"/>
      <c r="Z183" s="18"/>
      <c r="AA183" s="18"/>
      <c r="AB183" s="18"/>
      <c r="AC183" s="18"/>
    </row>
    <row r="184" spans="1:29">
      <c r="D184" s="18"/>
      <c r="I184" s="2"/>
      <c r="J184" s="13"/>
      <c r="K184" s="13"/>
      <c r="L184" s="13"/>
      <c r="M184" s="13"/>
    </row>
    <row r="185" spans="1:29">
      <c r="D185" s="18"/>
      <c r="I185" s="2"/>
      <c r="J185" s="13"/>
      <c r="K185" s="13"/>
      <c r="L185" s="13"/>
      <c r="M185" s="13"/>
    </row>
    <row r="186" spans="1:29">
      <c r="D186" s="18"/>
      <c r="I186" s="2"/>
      <c r="J186" s="13"/>
      <c r="K186" s="13"/>
      <c r="L186" s="13"/>
      <c r="M186" s="13"/>
    </row>
    <row r="187" spans="1:29">
      <c r="I187" s="2"/>
      <c r="J187" s="13"/>
      <c r="K187" s="13"/>
      <c r="L187" s="13"/>
      <c r="M187" s="13"/>
    </row>
    <row r="188" spans="1:29">
      <c r="I188" s="2"/>
      <c r="J188" s="13"/>
      <c r="K188" s="13"/>
      <c r="L188" s="13"/>
      <c r="M188" s="13"/>
    </row>
    <row r="189" spans="1:29">
      <c r="I189" s="2"/>
      <c r="J189" s="13"/>
      <c r="K189" s="13"/>
      <c r="L189" s="13"/>
      <c r="M189" s="13"/>
    </row>
    <row r="190" spans="1:29">
      <c r="I190" s="2"/>
      <c r="J190" s="13"/>
      <c r="K190" s="13"/>
      <c r="L190" s="13"/>
      <c r="M190" s="13"/>
    </row>
    <row r="191" spans="1:29">
      <c r="I191" s="2"/>
      <c r="J191" s="13"/>
      <c r="K191" s="13"/>
      <c r="L191" s="13"/>
      <c r="M191" s="13"/>
    </row>
    <row r="192" spans="1:29">
      <c r="I192" s="2"/>
      <c r="J192" s="13"/>
      <c r="K192" s="13"/>
      <c r="L192" s="13"/>
      <c r="M192" s="13"/>
    </row>
    <row r="193" spans="4:13" s="1" customFormat="1">
      <c r="D193" s="16"/>
      <c r="I193" s="2"/>
      <c r="J193" s="13"/>
      <c r="K193" s="13"/>
      <c r="L193" s="13"/>
      <c r="M193" s="13"/>
    </row>
    <row r="194" spans="4:13" s="1" customFormat="1">
      <c r="D194" s="16"/>
      <c r="I194" s="2"/>
      <c r="J194" s="13"/>
      <c r="K194" s="13"/>
      <c r="L194" s="13"/>
      <c r="M194" s="13"/>
    </row>
    <row r="195" spans="4:13" s="1" customFormat="1">
      <c r="D195" s="16"/>
      <c r="I195" s="2"/>
      <c r="J195" s="13"/>
      <c r="K195" s="13"/>
      <c r="L195" s="13"/>
      <c r="M195" s="13"/>
    </row>
    <row r="196" spans="4:13" s="1" customFormat="1" ht="15">
      <c r="I196" s="2"/>
      <c r="J196" s="13"/>
      <c r="K196" s="13"/>
      <c r="L196" s="13"/>
      <c r="M196" s="13"/>
    </row>
    <row r="197" spans="4:13" s="1" customFormat="1" ht="15">
      <c r="I197" s="2"/>
      <c r="J197" s="13"/>
      <c r="K197" s="13"/>
      <c r="L197" s="13"/>
      <c r="M197" s="13"/>
    </row>
    <row r="198" spans="4:13" s="1" customFormat="1" ht="15">
      <c r="I198" s="2"/>
      <c r="J198" s="13"/>
      <c r="K198" s="13"/>
      <c r="L198" s="13"/>
      <c r="M198" s="13"/>
    </row>
    <row r="199" spans="4:13" s="1" customFormat="1" ht="15">
      <c r="I199" s="2"/>
      <c r="J199" s="13"/>
      <c r="K199" s="13"/>
      <c r="L199" s="13"/>
      <c r="M199" s="13"/>
    </row>
    <row r="200" spans="4:13" s="1" customFormat="1" ht="15">
      <c r="I200" s="2"/>
      <c r="J200" s="13"/>
      <c r="K200" s="13"/>
      <c r="L200" s="13"/>
      <c r="M200" s="13"/>
    </row>
    <row r="201" spans="4:13" s="1" customFormat="1" ht="15">
      <c r="I201" s="2"/>
      <c r="J201" s="13"/>
      <c r="K201" s="13"/>
      <c r="L201" s="13"/>
      <c r="M201" s="13"/>
    </row>
    <row r="202" spans="4:13" s="1" customFormat="1" ht="15">
      <c r="I202" s="2"/>
      <c r="J202" s="13"/>
      <c r="K202" s="13"/>
      <c r="L202" s="13"/>
      <c r="M202" s="13"/>
    </row>
    <row r="203" spans="4:13" s="1" customFormat="1" ht="15">
      <c r="I203" s="2"/>
      <c r="J203" s="13"/>
      <c r="K203" s="13"/>
      <c r="L203" s="13"/>
      <c r="M203" s="13"/>
    </row>
    <row r="204" spans="4:13" s="1" customFormat="1" ht="15">
      <c r="I204" s="2"/>
      <c r="J204" s="13"/>
      <c r="K204" s="13"/>
      <c r="L204" s="13"/>
      <c r="M204" s="13"/>
    </row>
    <row r="205" spans="4:13" s="1" customFormat="1" ht="15">
      <c r="I205" s="2"/>
      <c r="J205" s="13"/>
      <c r="K205" s="13"/>
      <c r="L205" s="13"/>
      <c r="M205" s="13"/>
    </row>
    <row r="206" spans="4:13" s="1" customFormat="1" ht="15">
      <c r="I206" s="2"/>
      <c r="J206" s="13"/>
      <c r="K206" s="13"/>
      <c r="L206" s="13"/>
      <c r="M206" s="13"/>
    </row>
    <row r="207" spans="4:13" s="1" customFormat="1" ht="15">
      <c r="I207" s="2"/>
      <c r="J207" s="13"/>
      <c r="K207" s="13"/>
      <c r="L207" s="13"/>
      <c r="M207" s="13"/>
    </row>
    <row r="208" spans="4:13" s="1" customFormat="1" ht="15">
      <c r="I208" s="2"/>
      <c r="J208" s="13"/>
      <c r="K208" s="13"/>
      <c r="L208" s="13"/>
      <c r="M208" s="13"/>
    </row>
    <row r="209" spans="9:13" s="1" customFormat="1" ht="15">
      <c r="I209" s="2"/>
      <c r="J209" s="13"/>
      <c r="K209" s="13"/>
      <c r="L209" s="13"/>
      <c r="M209" s="13"/>
    </row>
    <row r="210" spans="9:13" s="1" customFormat="1" ht="15">
      <c r="I210" s="2"/>
      <c r="J210" s="13"/>
      <c r="K210" s="13"/>
      <c r="L210" s="13"/>
      <c r="M210" s="13"/>
    </row>
    <row r="211" spans="9:13" s="1" customFormat="1" ht="15">
      <c r="I211" s="2"/>
      <c r="J211" s="13"/>
      <c r="K211" s="13"/>
      <c r="L211" s="13"/>
      <c r="M211" s="13"/>
    </row>
    <row r="212" spans="9:13" s="1" customFormat="1" ht="15">
      <c r="I212" s="2"/>
      <c r="J212" s="13"/>
      <c r="K212" s="13"/>
      <c r="L212" s="13"/>
      <c r="M212" s="13"/>
    </row>
    <row r="213" spans="9:13" s="1" customFormat="1" ht="15">
      <c r="I213" s="2"/>
      <c r="J213" s="13"/>
      <c r="K213" s="13"/>
      <c r="L213" s="13"/>
      <c r="M213" s="13"/>
    </row>
    <row r="214" spans="9:13" s="1" customFormat="1" ht="15">
      <c r="I214" s="2"/>
      <c r="J214" s="13"/>
      <c r="K214" s="13"/>
      <c r="L214" s="13"/>
      <c r="M214" s="13"/>
    </row>
    <row r="215" spans="9:13" s="1" customFormat="1" ht="15">
      <c r="I215" s="2"/>
      <c r="J215" s="13"/>
      <c r="K215" s="13"/>
      <c r="L215" s="13"/>
      <c r="M215" s="13"/>
    </row>
    <row r="216" spans="9:13" s="1" customFormat="1" ht="15">
      <c r="I216" s="2"/>
      <c r="J216" s="13"/>
      <c r="K216" s="13"/>
      <c r="L216" s="13"/>
      <c r="M216" s="13"/>
    </row>
    <row r="217" spans="9:13" s="1" customFormat="1" ht="15">
      <c r="I217" s="2"/>
      <c r="J217" s="13"/>
      <c r="K217" s="13"/>
      <c r="L217" s="13"/>
      <c r="M217" s="13"/>
    </row>
    <row r="218" spans="9:13" s="1" customFormat="1" ht="15">
      <c r="I218" s="2"/>
      <c r="J218" s="13"/>
      <c r="K218" s="13"/>
      <c r="L218" s="13"/>
      <c r="M218" s="13"/>
    </row>
    <row r="219" spans="9:13" s="1" customFormat="1" ht="15">
      <c r="I219" s="2"/>
      <c r="J219" s="13"/>
      <c r="K219" s="13"/>
      <c r="L219" s="13"/>
      <c r="M219" s="13"/>
    </row>
    <row r="220" spans="9:13" s="1" customFormat="1" ht="15">
      <c r="I220" s="2"/>
      <c r="J220" s="13"/>
      <c r="K220" s="13"/>
      <c r="L220" s="13"/>
      <c r="M220" s="13"/>
    </row>
    <row r="221" spans="9:13" s="1" customFormat="1" ht="15">
      <c r="I221" s="2"/>
      <c r="J221" s="13"/>
      <c r="K221" s="13"/>
      <c r="L221" s="13"/>
      <c r="M221" s="13"/>
    </row>
    <row r="222" spans="9:13" s="1" customFormat="1" ht="15">
      <c r="I222" s="2"/>
      <c r="J222" s="13"/>
      <c r="K222" s="13"/>
      <c r="L222" s="13"/>
      <c r="M222" s="13"/>
    </row>
    <row r="223" spans="9:13" s="1" customFormat="1" ht="15">
      <c r="I223" s="2"/>
      <c r="J223" s="13"/>
      <c r="K223" s="13"/>
      <c r="L223" s="13"/>
      <c r="M223" s="13"/>
    </row>
    <row r="224" spans="9:13" s="1" customFormat="1" ht="15">
      <c r="I224" s="2"/>
      <c r="J224" s="13"/>
      <c r="K224" s="13"/>
      <c r="L224" s="13"/>
      <c r="M224" s="13"/>
    </row>
    <row r="225" spans="9:13" s="1" customFormat="1" ht="15">
      <c r="I225" s="2"/>
      <c r="J225" s="13"/>
      <c r="K225" s="13"/>
      <c r="L225" s="13"/>
      <c r="M225" s="13"/>
    </row>
    <row r="226" spans="9:13" s="1" customFormat="1" ht="15">
      <c r="I226" s="2"/>
      <c r="J226" s="13"/>
      <c r="K226" s="13"/>
      <c r="L226" s="13"/>
      <c r="M226" s="13"/>
    </row>
    <row r="227" spans="9:13" s="1" customFormat="1" ht="15">
      <c r="I227" s="2"/>
      <c r="J227" s="13"/>
      <c r="K227" s="13"/>
      <c r="L227" s="13"/>
      <c r="M227" s="13"/>
    </row>
    <row r="228" spans="9:13" s="1" customFormat="1" ht="15">
      <c r="I228" s="2"/>
      <c r="J228" s="13"/>
      <c r="K228" s="13"/>
      <c r="L228" s="13"/>
      <c r="M228" s="13"/>
    </row>
    <row r="229" spans="9:13" s="1" customFormat="1" ht="15">
      <c r="I229" s="2"/>
      <c r="J229" s="13"/>
      <c r="K229" s="13"/>
      <c r="L229" s="13"/>
      <c r="M229" s="13"/>
    </row>
    <row r="230" spans="9:13" s="1" customFormat="1" ht="15">
      <c r="I230" s="2"/>
      <c r="J230" s="13"/>
      <c r="K230" s="13"/>
      <c r="L230" s="13"/>
      <c r="M230" s="13"/>
    </row>
    <row r="231" spans="9:13" s="1" customFormat="1" ht="15">
      <c r="I231" s="2"/>
      <c r="J231" s="13"/>
      <c r="K231" s="13"/>
      <c r="L231" s="13"/>
      <c r="M231" s="13"/>
    </row>
    <row r="232" spans="9:13" s="1" customFormat="1" ht="15">
      <c r="I232" s="2"/>
      <c r="J232" s="13"/>
      <c r="K232" s="13"/>
      <c r="L232" s="13"/>
      <c r="M232" s="13"/>
    </row>
    <row r="233" spans="9:13" s="1" customFormat="1" ht="15">
      <c r="I233" s="2"/>
      <c r="J233" s="13"/>
      <c r="K233" s="13"/>
      <c r="L233" s="13"/>
      <c r="M233" s="13"/>
    </row>
    <row r="234" spans="9:13" s="1" customFormat="1" ht="15">
      <c r="I234" s="2"/>
      <c r="J234" s="13"/>
      <c r="K234" s="13"/>
      <c r="L234" s="13"/>
      <c r="M234" s="13"/>
    </row>
    <row r="235" spans="9:13" s="1" customFormat="1" ht="15">
      <c r="I235" s="2"/>
      <c r="J235" s="13"/>
      <c r="K235" s="13"/>
      <c r="L235" s="13"/>
      <c r="M235" s="13"/>
    </row>
    <row r="236" spans="9:13" s="1" customFormat="1" ht="15">
      <c r="I236" s="2"/>
      <c r="J236" s="13"/>
      <c r="K236" s="13"/>
      <c r="L236" s="13"/>
      <c r="M236" s="13"/>
    </row>
    <row r="237" spans="9:13" s="1" customFormat="1" ht="15">
      <c r="I237" s="2"/>
      <c r="J237" s="13"/>
      <c r="K237" s="13"/>
      <c r="L237" s="13"/>
      <c r="M237" s="13"/>
    </row>
    <row r="238" spans="9:13" s="1" customFormat="1" ht="15">
      <c r="I238" s="2"/>
      <c r="J238" s="13"/>
      <c r="K238" s="13"/>
      <c r="L238" s="13"/>
      <c r="M238" s="13"/>
    </row>
    <row r="239" spans="9:13" s="1" customFormat="1" ht="15">
      <c r="I239" s="2"/>
      <c r="J239" s="13"/>
      <c r="K239" s="13"/>
      <c r="L239" s="13"/>
      <c r="M239" s="13"/>
    </row>
    <row r="240" spans="9:13" s="1" customFormat="1" ht="15">
      <c r="I240" s="2"/>
      <c r="J240" s="13"/>
      <c r="K240" s="13"/>
      <c r="L240" s="13"/>
      <c r="M240" s="13"/>
    </row>
    <row r="241" spans="9:13" s="1" customFormat="1" ht="15">
      <c r="I241" s="2"/>
      <c r="J241" s="13"/>
      <c r="K241" s="13"/>
      <c r="L241" s="13"/>
      <c r="M241" s="13"/>
    </row>
    <row r="242" spans="9:13" s="1" customFormat="1" ht="15">
      <c r="I242" s="2"/>
      <c r="J242" s="13"/>
      <c r="K242" s="13"/>
      <c r="L242" s="13"/>
      <c r="M242" s="13"/>
    </row>
    <row r="243" spans="9:13" s="1" customFormat="1" ht="15">
      <c r="I243" s="2"/>
      <c r="J243" s="13"/>
      <c r="K243" s="13"/>
      <c r="L243" s="13"/>
      <c r="M243" s="13"/>
    </row>
    <row r="244" spans="9:13" s="1" customFormat="1" ht="15">
      <c r="I244" s="2"/>
      <c r="J244" s="13"/>
      <c r="K244" s="13"/>
      <c r="L244" s="13"/>
      <c r="M244" s="13"/>
    </row>
    <row r="245" spans="9:13" s="1" customFormat="1" ht="15">
      <c r="I245" s="2"/>
      <c r="J245" s="13"/>
      <c r="K245" s="13"/>
      <c r="L245" s="13"/>
      <c r="M245" s="13"/>
    </row>
    <row r="246" spans="9:13" s="1" customFormat="1" ht="15">
      <c r="I246" s="2"/>
      <c r="J246" s="13"/>
      <c r="K246" s="13"/>
      <c r="L246" s="13"/>
      <c r="M246" s="13"/>
    </row>
    <row r="247" spans="9:13" s="1" customFormat="1" ht="15">
      <c r="I247" s="2"/>
      <c r="J247" s="13"/>
      <c r="K247" s="13"/>
      <c r="L247" s="13"/>
      <c r="M247" s="13"/>
    </row>
    <row r="248" spans="9:13" s="1" customFormat="1" ht="15">
      <c r="I248" s="2"/>
      <c r="J248" s="13"/>
      <c r="K248" s="13"/>
      <c r="L248" s="13"/>
      <c r="M248" s="13"/>
    </row>
    <row r="249" spans="9:13" s="1" customFormat="1" ht="15">
      <c r="I249" s="2"/>
      <c r="J249" s="13"/>
      <c r="K249" s="13"/>
      <c r="L249" s="13"/>
      <c r="M249" s="13"/>
    </row>
    <row r="250" spans="9:13" s="1" customFormat="1" ht="15">
      <c r="I250" s="2"/>
      <c r="J250" s="13"/>
      <c r="K250" s="13"/>
      <c r="L250" s="13"/>
      <c r="M250" s="13"/>
    </row>
    <row r="251" spans="9:13" s="1" customFormat="1" ht="15">
      <c r="I251" s="2"/>
      <c r="J251" s="13"/>
      <c r="K251" s="13"/>
      <c r="L251" s="13"/>
      <c r="M251" s="13"/>
    </row>
    <row r="252" spans="9:13" s="1" customFormat="1" ht="15">
      <c r="I252" s="2"/>
      <c r="J252" s="13"/>
      <c r="K252" s="13"/>
      <c r="L252" s="13"/>
      <c r="M252" s="13"/>
    </row>
    <row r="253" spans="9:13" s="1" customFormat="1" ht="15">
      <c r="I253" s="2"/>
      <c r="J253" s="13"/>
      <c r="K253" s="13"/>
      <c r="L253" s="13"/>
      <c r="M253" s="13"/>
    </row>
    <row r="254" spans="9:13" s="1" customFormat="1" ht="15">
      <c r="I254" s="2"/>
      <c r="J254" s="13"/>
      <c r="K254" s="13"/>
      <c r="L254" s="13"/>
      <c r="M254" s="13"/>
    </row>
    <row r="255" spans="9:13" s="1" customFormat="1" ht="15">
      <c r="I255" s="2"/>
      <c r="J255" s="13"/>
      <c r="K255" s="13"/>
      <c r="L255" s="13"/>
      <c r="M255" s="13"/>
    </row>
    <row r="256" spans="9:13" s="1" customFormat="1" ht="15">
      <c r="I256" s="2"/>
      <c r="J256" s="13"/>
      <c r="K256" s="13"/>
      <c r="L256" s="13"/>
      <c r="M256" s="13"/>
    </row>
    <row r="257" spans="9:13" s="1" customFormat="1" ht="15">
      <c r="I257" s="2"/>
      <c r="J257" s="13"/>
      <c r="K257" s="13"/>
      <c r="L257" s="13"/>
      <c r="M257" s="13"/>
    </row>
    <row r="258" spans="9:13" s="1" customFormat="1" ht="15">
      <c r="I258" s="2"/>
      <c r="J258" s="13"/>
      <c r="K258" s="13"/>
      <c r="L258" s="13"/>
      <c r="M258" s="13"/>
    </row>
    <row r="259" spans="9:13" s="1" customFormat="1" ht="15">
      <c r="I259" s="2"/>
      <c r="J259" s="13"/>
      <c r="K259" s="13"/>
      <c r="L259" s="13"/>
      <c r="M259" s="13"/>
    </row>
    <row r="260" spans="9:13" s="1" customFormat="1" ht="15">
      <c r="I260" s="2"/>
      <c r="J260" s="13"/>
      <c r="K260" s="13"/>
      <c r="L260" s="13"/>
      <c r="M260" s="13"/>
    </row>
    <row r="261" spans="9:13" s="1" customFormat="1" ht="15">
      <c r="I261" s="2"/>
      <c r="J261" s="13"/>
      <c r="K261" s="13"/>
      <c r="L261" s="13"/>
      <c r="M261" s="13"/>
    </row>
    <row r="262" spans="9:13" s="1" customFormat="1" ht="15">
      <c r="I262" s="2"/>
      <c r="J262" s="13"/>
      <c r="K262" s="13"/>
      <c r="L262" s="13"/>
      <c r="M262" s="13"/>
    </row>
    <row r="263" spans="9:13" s="1" customFormat="1" ht="15">
      <c r="I263" s="2"/>
      <c r="J263" s="13"/>
      <c r="K263" s="13"/>
      <c r="L263" s="13"/>
      <c r="M263" s="13"/>
    </row>
    <row r="264" spans="9:13" s="1" customFormat="1" ht="15">
      <c r="I264" s="2"/>
      <c r="J264" s="13"/>
      <c r="K264" s="13"/>
      <c r="L264" s="13"/>
      <c r="M264" s="13"/>
    </row>
    <row r="265" spans="9:13" s="1" customFormat="1" ht="15">
      <c r="I265" s="2"/>
      <c r="J265" s="13"/>
      <c r="K265" s="13"/>
      <c r="L265" s="13"/>
      <c r="M265" s="13"/>
    </row>
    <row r="266" spans="9:13" s="1" customFormat="1" ht="15">
      <c r="I266" s="2"/>
      <c r="J266" s="13"/>
      <c r="K266" s="13"/>
      <c r="L266" s="13"/>
      <c r="M266" s="13"/>
    </row>
    <row r="267" spans="9:13" s="1" customFormat="1" ht="15">
      <c r="I267" s="2"/>
      <c r="J267" s="13"/>
      <c r="K267" s="13"/>
      <c r="L267" s="13"/>
      <c r="M267" s="13"/>
    </row>
    <row r="268" spans="9:13" s="1" customFormat="1" ht="15">
      <c r="I268" s="2"/>
      <c r="J268" s="13"/>
      <c r="K268" s="13"/>
      <c r="L268" s="13"/>
      <c r="M268" s="13"/>
    </row>
    <row r="269" spans="9:13" s="1" customFormat="1" ht="15">
      <c r="I269" s="2"/>
      <c r="J269" s="13"/>
      <c r="K269" s="13"/>
      <c r="L269" s="13"/>
      <c r="M269" s="13"/>
    </row>
    <row r="270" spans="9:13" s="1" customFormat="1" ht="15">
      <c r="I270" s="2"/>
      <c r="J270" s="13"/>
      <c r="K270" s="13"/>
      <c r="L270" s="13"/>
      <c r="M270" s="13"/>
    </row>
    <row r="271" spans="9:13" s="1" customFormat="1" ht="15">
      <c r="I271" s="2"/>
      <c r="J271" s="13"/>
      <c r="K271" s="13"/>
      <c r="L271" s="13"/>
      <c r="M271" s="13"/>
    </row>
    <row r="272" spans="9:13" s="1" customFormat="1" ht="15">
      <c r="I272" s="2"/>
      <c r="J272" s="13"/>
      <c r="K272" s="13"/>
      <c r="L272" s="13"/>
      <c r="M272" s="13"/>
    </row>
    <row r="273" spans="9:13" s="1" customFormat="1" ht="15">
      <c r="I273" s="2"/>
      <c r="J273" s="13"/>
      <c r="K273" s="13"/>
      <c r="L273" s="13"/>
      <c r="M273" s="13"/>
    </row>
    <row r="274" spans="9:13" s="1" customFormat="1" ht="15">
      <c r="I274" s="2"/>
      <c r="J274" s="13"/>
      <c r="K274" s="13"/>
      <c r="L274" s="13"/>
      <c r="M274" s="13"/>
    </row>
    <row r="275" spans="9:13" s="1" customFormat="1" ht="15">
      <c r="I275" s="2"/>
      <c r="J275" s="13"/>
      <c r="K275" s="13"/>
      <c r="L275" s="13"/>
      <c r="M275" s="13"/>
    </row>
    <row r="276" spans="9:13" s="1" customFormat="1" ht="15">
      <c r="I276" s="2"/>
      <c r="J276" s="13"/>
      <c r="K276" s="13"/>
      <c r="L276" s="13"/>
      <c r="M276" s="13"/>
    </row>
    <row r="277" spans="9:13" s="1" customFormat="1" ht="15">
      <c r="I277" s="2"/>
      <c r="J277" s="13"/>
      <c r="K277" s="13"/>
      <c r="L277" s="13"/>
      <c r="M277" s="13"/>
    </row>
    <row r="278" spans="9:13" s="1" customFormat="1" ht="15">
      <c r="I278" s="2"/>
      <c r="J278" s="13"/>
      <c r="K278" s="13"/>
      <c r="L278" s="13"/>
      <c r="M278" s="13"/>
    </row>
    <row r="279" spans="9:13" s="1" customFormat="1" ht="15">
      <c r="I279" s="2"/>
      <c r="J279" s="13"/>
      <c r="K279" s="13"/>
      <c r="L279" s="13"/>
      <c r="M279" s="13"/>
    </row>
    <row r="280" spans="9:13" s="1" customFormat="1" ht="15">
      <c r="I280" s="2"/>
      <c r="J280" s="13"/>
      <c r="K280" s="13"/>
      <c r="L280" s="13"/>
      <c r="M280" s="13"/>
    </row>
    <row r="281" spans="9:13" s="1" customFormat="1" ht="15">
      <c r="I281" s="2"/>
      <c r="J281" s="13"/>
      <c r="K281" s="13"/>
      <c r="L281" s="13"/>
      <c r="M281" s="13"/>
    </row>
    <row r="282" spans="9:13" s="1" customFormat="1" ht="15">
      <c r="I282" s="2"/>
      <c r="J282" s="13"/>
      <c r="K282" s="13"/>
      <c r="L282" s="13"/>
      <c r="M282" s="13"/>
    </row>
    <row r="283" spans="9:13" s="1" customFormat="1" ht="15">
      <c r="I283" s="2"/>
      <c r="J283" s="13"/>
      <c r="K283" s="13"/>
      <c r="L283" s="13"/>
      <c r="M283" s="13"/>
    </row>
    <row r="284" spans="9:13" s="1" customFormat="1" ht="15">
      <c r="I284" s="2"/>
      <c r="J284" s="13"/>
      <c r="K284" s="13"/>
      <c r="L284" s="13"/>
      <c r="M284" s="13"/>
    </row>
    <row r="285" spans="9:13" s="1" customFormat="1" ht="15">
      <c r="I285" s="2"/>
      <c r="J285" s="13"/>
      <c r="K285" s="13"/>
      <c r="L285" s="13"/>
      <c r="M285" s="13"/>
    </row>
    <row r="286" spans="9:13" s="1" customFormat="1" ht="15">
      <c r="I286" s="2"/>
      <c r="J286" s="13"/>
      <c r="K286" s="13"/>
      <c r="L286" s="13"/>
      <c r="M286" s="13"/>
    </row>
    <row r="287" spans="9:13" s="1" customFormat="1" ht="15">
      <c r="I287" s="2"/>
      <c r="J287" s="13"/>
      <c r="K287" s="13"/>
      <c r="L287" s="13"/>
      <c r="M287" s="13"/>
    </row>
    <row r="288" spans="9:13" s="1" customFormat="1" ht="15">
      <c r="I288" s="2"/>
      <c r="J288" s="13"/>
      <c r="K288" s="13"/>
      <c r="L288" s="13"/>
      <c r="M288" s="13"/>
    </row>
    <row r="289" spans="9:13" s="1" customFormat="1" ht="15">
      <c r="I289" s="2"/>
      <c r="J289" s="13"/>
      <c r="K289" s="13"/>
      <c r="L289" s="13"/>
      <c r="M289" s="13"/>
    </row>
    <row r="290" spans="9:13" s="1" customFormat="1" ht="15">
      <c r="I290" s="2"/>
      <c r="J290" s="13"/>
      <c r="K290" s="13"/>
      <c r="L290" s="13"/>
      <c r="M290" s="13"/>
    </row>
    <row r="291" spans="9:13" s="1" customFormat="1" ht="15">
      <c r="I291" s="2"/>
      <c r="J291" s="13"/>
      <c r="K291" s="13"/>
      <c r="L291" s="13"/>
      <c r="M291" s="13"/>
    </row>
    <row r="292" spans="9:13" s="1" customFormat="1" ht="15">
      <c r="I292" s="2"/>
      <c r="J292" s="13"/>
      <c r="K292" s="13"/>
      <c r="L292" s="13"/>
      <c r="M292" s="13"/>
    </row>
    <row r="293" spans="9:13" s="1" customFormat="1" ht="15">
      <c r="I293" s="2"/>
      <c r="J293" s="13"/>
      <c r="K293" s="13"/>
      <c r="L293" s="13"/>
      <c r="M293" s="13"/>
    </row>
    <row r="294" spans="9:13" s="1" customFormat="1" ht="15">
      <c r="I294" s="2"/>
      <c r="J294" s="13"/>
      <c r="K294" s="13"/>
      <c r="L294" s="13"/>
      <c r="M294" s="13"/>
    </row>
    <row r="295" spans="9:13" s="1" customFormat="1" ht="15">
      <c r="I295" s="2"/>
      <c r="J295" s="13"/>
      <c r="K295" s="13"/>
      <c r="L295" s="13"/>
      <c r="M295" s="13"/>
    </row>
    <row r="296" spans="9:13" s="1" customFormat="1" ht="15">
      <c r="I296" s="2"/>
      <c r="J296" s="13"/>
      <c r="K296" s="13"/>
      <c r="L296" s="13"/>
      <c r="M296" s="13"/>
    </row>
    <row r="297" spans="9:13" s="1" customFormat="1" ht="15">
      <c r="I297" s="2"/>
      <c r="J297" s="13"/>
      <c r="K297" s="13"/>
      <c r="L297" s="13"/>
      <c r="M297" s="13"/>
    </row>
    <row r="298" spans="9:13" s="1" customFormat="1" ht="15">
      <c r="I298" s="2"/>
      <c r="J298" s="13"/>
      <c r="K298" s="13"/>
      <c r="L298" s="13"/>
      <c r="M298" s="13"/>
    </row>
    <row r="299" spans="9:13" s="1" customFormat="1" ht="15">
      <c r="I299" s="2"/>
      <c r="J299" s="13"/>
      <c r="K299" s="13"/>
      <c r="L299" s="13"/>
      <c r="M299" s="13"/>
    </row>
    <row r="300" spans="9:13" s="1" customFormat="1" ht="15">
      <c r="I300" s="2"/>
      <c r="J300" s="13"/>
      <c r="K300" s="13"/>
      <c r="L300" s="13"/>
      <c r="M300" s="13"/>
    </row>
    <row r="301" spans="9:13" s="1" customFormat="1" ht="15">
      <c r="I301" s="2"/>
      <c r="J301" s="13"/>
      <c r="K301" s="13"/>
      <c r="L301" s="13"/>
      <c r="M301" s="13"/>
    </row>
    <row r="302" spans="9:13" s="1" customFormat="1" ht="15">
      <c r="I302" s="2"/>
      <c r="J302" s="13"/>
      <c r="K302" s="13"/>
      <c r="L302" s="13"/>
      <c r="M302" s="13"/>
    </row>
    <row r="303" spans="9:13" s="1" customFormat="1" ht="15">
      <c r="I303" s="2"/>
      <c r="J303" s="13"/>
      <c r="K303" s="13"/>
      <c r="L303" s="13"/>
      <c r="M303" s="13"/>
    </row>
    <row r="304" spans="9:13" s="1" customFormat="1" ht="15">
      <c r="I304" s="2"/>
      <c r="J304" s="13"/>
      <c r="K304" s="13"/>
      <c r="L304" s="13"/>
      <c r="M304" s="13"/>
    </row>
    <row r="305" spans="9:13" s="1" customFormat="1" ht="15">
      <c r="I305" s="2"/>
      <c r="J305" s="13"/>
      <c r="K305" s="13"/>
      <c r="L305" s="13"/>
      <c r="M305" s="13"/>
    </row>
    <row r="306" spans="9:13" s="1" customFormat="1" ht="15">
      <c r="I306" s="2"/>
      <c r="J306" s="13"/>
      <c r="K306" s="13"/>
      <c r="L306" s="13"/>
      <c r="M306" s="13"/>
    </row>
    <row r="307" spans="9:13" s="1" customFormat="1" ht="15">
      <c r="I307" s="2"/>
      <c r="J307" s="13"/>
      <c r="K307" s="13"/>
      <c r="L307" s="13"/>
      <c r="M307" s="13"/>
    </row>
    <row r="308" spans="9:13" s="1" customFormat="1" ht="15">
      <c r="I308" s="2"/>
      <c r="J308" s="13"/>
      <c r="K308" s="13"/>
      <c r="L308" s="13"/>
      <c r="M308" s="13"/>
    </row>
    <row r="309" spans="9:13" s="1" customFormat="1" ht="15">
      <c r="I309" s="2"/>
      <c r="J309" s="13"/>
      <c r="K309" s="13"/>
      <c r="L309" s="13"/>
      <c r="M309" s="13"/>
    </row>
    <row r="310" spans="9:13" s="1" customFormat="1" ht="15">
      <c r="I310" s="2"/>
      <c r="J310" s="13"/>
      <c r="K310" s="13"/>
      <c r="L310" s="13"/>
      <c r="M310" s="13"/>
    </row>
    <row r="311" spans="9:13" s="1" customFormat="1" ht="15">
      <c r="I311" s="2"/>
      <c r="J311" s="13"/>
      <c r="K311" s="13"/>
      <c r="L311" s="13"/>
      <c r="M311" s="13"/>
    </row>
    <row r="312" spans="9:13" s="1" customFormat="1" ht="15">
      <c r="I312" s="2"/>
      <c r="J312" s="13"/>
      <c r="K312" s="13"/>
      <c r="L312" s="13"/>
      <c r="M312" s="13"/>
    </row>
    <row r="313" spans="9:13" s="1" customFormat="1" ht="15">
      <c r="I313" s="2"/>
      <c r="J313" s="13"/>
      <c r="K313" s="13"/>
      <c r="L313" s="13"/>
      <c r="M313" s="13"/>
    </row>
    <row r="314" spans="9:13" s="1" customFormat="1" ht="15">
      <c r="I314" s="2"/>
      <c r="J314" s="13"/>
      <c r="K314" s="13"/>
      <c r="L314" s="13"/>
      <c r="M314" s="13"/>
    </row>
    <row r="315" spans="9:13" s="1" customFormat="1" ht="15">
      <c r="I315" s="2"/>
      <c r="J315" s="13"/>
      <c r="K315" s="13"/>
      <c r="L315" s="13"/>
      <c r="M315" s="13"/>
    </row>
    <row r="316" spans="9:13" s="1" customFormat="1" ht="15">
      <c r="I316" s="2"/>
      <c r="J316" s="13"/>
      <c r="K316" s="13"/>
      <c r="L316" s="13"/>
      <c r="M316" s="13"/>
    </row>
    <row r="317" spans="9:13" s="1" customFormat="1" ht="15">
      <c r="I317" s="2"/>
      <c r="J317" s="13"/>
      <c r="K317" s="13"/>
      <c r="L317" s="13"/>
      <c r="M317" s="13"/>
    </row>
    <row r="318" spans="9:13" s="1" customFormat="1" ht="15">
      <c r="I318" s="2"/>
      <c r="J318" s="13"/>
      <c r="K318" s="13"/>
      <c r="L318" s="13"/>
      <c r="M318" s="13"/>
    </row>
    <row r="319" spans="9:13" s="1" customFormat="1" ht="15">
      <c r="I319" s="2"/>
      <c r="J319" s="13"/>
      <c r="K319" s="13"/>
      <c r="L319" s="13"/>
      <c r="M319" s="13"/>
    </row>
    <row r="320" spans="9:13" s="1" customFormat="1" ht="15">
      <c r="I320" s="2"/>
      <c r="J320" s="13"/>
      <c r="K320" s="13"/>
      <c r="L320" s="13"/>
      <c r="M320" s="13"/>
    </row>
    <row r="321" spans="9:13" s="1" customFormat="1" ht="15">
      <c r="I321" s="2"/>
      <c r="J321" s="13"/>
      <c r="K321" s="13"/>
      <c r="L321" s="13"/>
      <c r="M321" s="13"/>
    </row>
    <row r="322" spans="9:13" s="1" customFormat="1" ht="15">
      <c r="I322" s="2"/>
      <c r="J322" s="13"/>
      <c r="K322" s="13"/>
      <c r="L322" s="13"/>
      <c r="M322" s="13"/>
    </row>
    <row r="323" spans="9:13" s="1" customFormat="1" ht="15">
      <c r="I323" s="2"/>
      <c r="J323" s="13"/>
      <c r="K323" s="13"/>
      <c r="L323" s="13"/>
      <c r="M323" s="13"/>
    </row>
    <row r="324" spans="9:13" s="1" customFormat="1" ht="15">
      <c r="I324" s="2"/>
      <c r="J324" s="13"/>
      <c r="K324" s="13"/>
      <c r="L324" s="13"/>
      <c r="M324" s="13"/>
    </row>
    <row r="325" spans="9:13" s="1" customFormat="1" ht="15">
      <c r="I325" s="2"/>
      <c r="J325" s="13"/>
      <c r="K325" s="13"/>
      <c r="L325" s="13"/>
      <c r="M325" s="13"/>
    </row>
    <row r="326" spans="9:13" s="1" customFormat="1" ht="15">
      <c r="I326" s="2"/>
      <c r="J326" s="13"/>
      <c r="K326" s="13"/>
      <c r="L326" s="13"/>
      <c r="M326" s="13"/>
    </row>
    <row r="327" spans="9:13" s="1" customFormat="1" ht="15">
      <c r="I327" s="2"/>
      <c r="J327" s="13"/>
      <c r="K327" s="13"/>
      <c r="L327" s="13"/>
      <c r="M327" s="13"/>
    </row>
    <row r="328" spans="9:13" s="1" customFormat="1" ht="15">
      <c r="I328" s="2"/>
      <c r="J328" s="13"/>
      <c r="K328" s="13"/>
      <c r="L328" s="13"/>
      <c r="M328" s="13"/>
    </row>
    <row r="329" spans="9:13" s="1" customFormat="1" ht="15">
      <c r="I329" s="2"/>
      <c r="J329" s="13"/>
      <c r="K329" s="13"/>
      <c r="L329" s="13"/>
      <c r="M329" s="13"/>
    </row>
    <row r="330" spans="9:13" s="1" customFormat="1" ht="15">
      <c r="I330" s="2"/>
      <c r="J330" s="13"/>
      <c r="K330" s="13"/>
      <c r="L330" s="13"/>
      <c r="M330" s="13"/>
    </row>
    <row r="331" spans="9:13" s="1" customFormat="1" ht="15">
      <c r="I331" s="2"/>
      <c r="J331" s="13"/>
      <c r="K331" s="13"/>
      <c r="L331" s="13"/>
      <c r="M331" s="13"/>
    </row>
    <row r="332" spans="9:13" s="1" customFormat="1" ht="15">
      <c r="I332" s="2"/>
      <c r="J332" s="13"/>
      <c r="K332" s="13"/>
      <c r="L332" s="13"/>
      <c r="M332" s="13"/>
    </row>
    <row r="333" spans="9:13" s="1" customFormat="1" ht="15">
      <c r="I333" s="2"/>
      <c r="J333" s="13"/>
      <c r="K333" s="13"/>
      <c r="L333" s="13"/>
      <c r="M333" s="13"/>
    </row>
    <row r="334" spans="9:13" s="1" customFormat="1" ht="15">
      <c r="I334" s="2"/>
      <c r="J334" s="13"/>
      <c r="K334" s="13"/>
      <c r="L334" s="13"/>
      <c r="M334" s="13"/>
    </row>
    <row r="335" spans="9:13" s="1" customFormat="1" ht="15">
      <c r="I335" s="2"/>
      <c r="J335" s="13"/>
      <c r="K335" s="13"/>
      <c r="L335" s="13"/>
      <c r="M335" s="13"/>
    </row>
    <row r="336" spans="9:13" s="1" customFormat="1" ht="15">
      <c r="I336" s="2"/>
      <c r="J336" s="13"/>
      <c r="K336" s="13"/>
      <c r="L336" s="13"/>
      <c r="M336" s="13"/>
    </row>
    <row r="337" spans="9:13" s="1" customFormat="1" ht="15">
      <c r="I337" s="2"/>
      <c r="J337" s="13"/>
      <c r="K337" s="13"/>
      <c r="L337" s="13"/>
      <c r="M337" s="13"/>
    </row>
    <row r="338" spans="9:13" s="1" customFormat="1" ht="15">
      <c r="I338" s="2"/>
      <c r="J338" s="13"/>
      <c r="K338" s="13"/>
      <c r="L338" s="13"/>
      <c r="M338" s="13"/>
    </row>
    <row r="339" spans="9:13" s="1" customFormat="1" ht="15">
      <c r="I339" s="2"/>
      <c r="J339" s="13"/>
      <c r="K339" s="13"/>
      <c r="L339" s="13"/>
      <c r="M339" s="13"/>
    </row>
    <row r="340" spans="9:13" s="1" customFormat="1" ht="15">
      <c r="I340" s="2"/>
      <c r="J340" s="13"/>
      <c r="K340" s="13"/>
      <c r="L340" s="13"/>
      <c r="M340" s="13"/>
    </row>
    <row r="341" spans="9:13" s="1" customFormat="1" ht="15">
      <c r="I341" s="2"/>
      <c r="J341" s="13"/>
      <c r="K341" s="13"/>
      <c r="L341" s="13"/>
      <c r="M341" s="13"/>
    </row>
    <row r="342" spans="9:13" s="1" customFormat="1" ht="15">
      <c r="I342" s="2"/>
      <c r="J342" s="13"/>
      <c r="K342" s="13"/>
      <c r="L342" s="13"/>
      <c r="M342" s="13"/>
    </row>
    <row r="343" spans="9:13" s="1" customFormat="1" ht="15">
      <c r="I343" s="2"/>
      <c r="J343" s="13"/>
      <c r="K343" s="13"/>
      <c r="L343" s="13"/>
      <c r="M343" s="13"/>
    </row>
    <row r="344" spans="9:13" s="1" customFormat="1" ht="15">
      <c r="I344" s="2"/>
      <c r="J344" s="13"/>
      <c r="K344" s="13"/>
      <c r="L344" s="13"/>
      <c r="M344" s="13"/>
    </row>
    <row r="345" spans="9:13" s="1" customFormat="1" ht="15">
      <c r="I345" s="2"/>
      <c r="J345" s="13"/>
      <c r="K345" s="13"/>
      <c r="L345" s="13"/>
      <c r="M345" s="13"/>
    </row>
    <row r="346" spans="9:13" s="1" customFormat="1" ht="15">
      <c r="I346" s="2"/>
      <c r="J346" s="13"/>
      <c r="K346" s="13"/>
      <c r="L346" s="13"/>
      <c r="M346" s="13"/>
    </row>
    <row r="347" spans="9:13" s="1" customFormat="1" ht="15">
      <c r="I347" s="2"/>
      <c r="J347" s="13"/>
      <c r="K347" s="13"/>
      <c r="L347" s="13"/>
      <c r="M347" s="13"/>
    </row>
    <row r="348" spans="9:13" s="1" customFormat="1" ht="15">
      <c r="I348" s="2"/>
      <c r="J348" s="13"/>
      <c r="K348" s="13"/>
      <c r="L348" s="13"/>
      <c r="M348" s="13"/>
    </row>
    <row r="349" spans="9:13" s="1" customFormat="1" ht="15">
      <c r="I349" s="2"/>
      <c r="J349" s="13"/>
      <c r="K349" s="13"/>
      <c r="L349" s="13"/>
      <c r="M349" s="13"/>
    </row>
    <row r="350" spans="9:13" s="1" customFormat="1" ht="15">
      <c r="I350" s="2"/>
      <c r="J350" s="13"/>
      <c r="K350" s="13"/>
      <c r="L350" s="13"/>
      <c r="M350" s="13"/>
    </row>
    <row r="351" spans="9:13" s="1" customFormat="1" ht="15">
      <c r="I351" s="2"/>
      <c r="J351" s="13"/>
      <c r="K351" s="13"/>
      <c r="L351" s="13"/>
      <c r="M351" s="13"/>
    </row>
    <row r="352" spans="9:13" s="1" customFormat="1" ht="15">
      <c r="I352" s="2"/>
      <c r="J352" s="13"/>
      <c r="K352" s="13"/>
      <c r="L352" s="13"/>
      <c r="M352" s="13"/>
    </row>
    <row r="353" spans="9:112" s="1" customFormat="1" ht="15">
      <c r="I353" s="2"/>
      <c r="J353" s="13"/>
      <c r="K353" s="13"/>
      <c r="L353" s="13"/>
      <c r="M353" s="13"/>
    </row>
    <row r="354" spans="9:112" s="1" customFormat="1" ht="15">
      <c r="I354" s="2"/>
      <c r="J354" s="13"/>
      <c r="K354" s="13"/>
      <c r="L354" s="13"/>
      <c r="M354" s="13"/>
    </row>
    <row r="355" spans="9:112" s="1" customFormat="1" ht="15">
      <c r="I355" s="2"/>
      <c r="J355" s="13"/>
      <c r="K355" s="13"/>
      <c r="L355" s="13"/>
      <c r="M355" s="13"/>
    </row>
    <row r="356" spans="9:112" s="1" customFormat="1" ht="15">
      <c r="I356" s="2"/>
      <c r="J356" s="13"/>
      <c r="K356" s="13"/>
      <c r="L356" s="13"/>
      <c r="M356" s="13"/>
    </row>
    <row r="357" spans="9:112" s="1" customFormat="1" ht="15">
      <c r="I357" s="2"/>
      <c r="J357" s="13"/>
      <c r="K357" s="13"/>
      <c r="L357" s="13"/>
      <c r="M357" s="13"/>
    </row>
    <row r="358" spans="9:112" s="1" customFormat="1" ht="15">
      <c r="I358" s="2"/>
      <c r="J358" s="13"/>
      <c r="K358" s="13"/>
      <c r="L358" s="13"/>
      <c r="M358" s="13"/>
    </row>
    <row r="359" spans="9:112" s="1" customFormat="1" ht="15">
      <c r="I359" s="2"/>
      <c r="J359" s="13"/>
      <c r="K359" s="13"/>
      <c r="L359" s="13"/>
      <c r="M359" s="13"/>
    </row>
    <row r="360" spans="9:112" s="1" customFormat="1" ht="15">
      <c r="I360" s="2"/>
      <c r="J360" s="13"/>
      <c r="K360" s="13"/>
      <c r="L360" s="13"/>
      <c r="M360" s="13"/>
    </row>
    <row r="361" spans="9:112" s="1" customFormat="1" ht="15">
      <c r="I361" s="2"/>
      <c r="J361" s="13"/>
      <c r="K361" s="13"/>
      <c r="L361" s="13"/>
      <c r="M361" s="13"/>
    </row>
    <row r="362" spans="9:112" s="1" customFormat="1" ht="15">
      <c r="I362" s="2"/>
      <c r="J362" s="13"/>
      <c r="K362" s="13"/>
      <c r="L362" s="13"/>
      <c r="M362" s="13"/>
    </row>
    <row r="363" spans="9:112" s="1" customFormat="1" ht="15">
      <c r="I363" s="2"/>
      <c r="J363" s="13"/>
      <c r="K363" s="13"/>
      <c r="L363" s="13"/>
      <c r="M363" s="13"/>
    </row>
    <row r="364" spans="9:112" s="1" customFormat="1" ht="15">
      <c r="I364" s="2"/>
      <c r="J364" s="13"/>
      <c r="K364" s="13"/>
      <c r="L364" s="13"/>
      <c r="M364" s="13"/>
    </row>
    <row r="365" spans="9:112" s="1" customFormat="1" ht="15">
      <c r="I365" s="2"/>
      <c r="J365" s="13"/>
      <c r="K365" s="13"/>
      <c r="L365" s="13"/>
      <c r="M365" s="13"/>
    </row>
    <row r="366" spans="9:112" s="1" customFormat="1" ht="15">
      <c r="I366" s="2"/>
      <c r="J366" s="13"/>
      <c r="K366" s="13"/>
      <c r="L366" s="13"/>
      <c r="M366" s="13"/>
      <c r="DH366" s="195"/>
    </row>
    <row r="367" spans="9:112" s="1" customFormat="1" ht="15">
      <c r="I367" s="2"/>
      <c r="J367" s="13"/>
      <c r="K367" s="13"/>
      <c r="L367" s="13"/>
      <c r="M367" s="13"/>
    </row>
    <row r="368" spans="9:112" s="1" customFormat="1" ht="15">
      <c r="I368" s="2"/>
      <c r="J368" s="2"/>
      <c r="K368" s="2"/>
      <c r="L368" s="13"/>
      <c r="M368" s="13"/>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9z6QwIV2ht5yZvYaP2pRwZafTWChkusRmdS67YzGu0VE4AlYW3qeK0dc2cfCsqPk9jeXMhtZsk29ZKQZC2c9HA==" saltValue="qsPkqaxlfMfZntYQyeOF8g==" spinCount="100000" sheet="1" formatCells="0" formatColumns="0" formatRows="0" insertHyperlinks="0" sort="0" autoFilter="0"/>
  <mergeCells count="57">
    <mergeCell ref="D20:D41"/>
    <mergeCell ref="V6:V7"/>
    <mergeCell ref="N20:N21"/>
    <mergeCell ref="J6:J7"/>
    <mergeCell ref="X7:Y9"/>
    <mergeCell ref="X10:Y12"/>
    <mergeCell ref="O7:P7"/>
    <mergeCell ref="O8:P8"/>
    <mergeCell ref="R7:S7"/>
    <mergeCell ref="R8:S8"/>
    <mergeCell ref="D7:D9"/>
    <mergeCell ref="V17:W17"/>
    <mergeCell ref="U18:V18"/>
    <mergeCell ref="G12:G13"/>
    <mergeCell ref="D17:D18"/>
    <mergeCell ref="N37:O37"/>
    <mergeCell ref="C2:F2"/>
    <mergeCell ref="N25:Q25"/>
    <mergeCell ref="R25:S25"/>
    <mergeCell ref="R30:S30"/>
    <mergeCell ref="R24:S24"/>
    <mergeCell ref="N10:T16"/>
    <mergeCell ref="N9:T9"/>
    <mergeCell ref="N6:T6"/>
    <mergeCell ref="G18:H18"/>
    <mergeCell ref="D4:D5"/>
    <mergeCell ref="D11:D12"/>
    <mergeCell ref="D14:D15"/>
    <mergeCell ref="H7:I9"/>
    <mergeCell ref="H10:I12"/>
    <mergeCell ref="N24:Q24"/>
    <mergeCell ref="J17:K17"/>
    <mergeCell ref="N38:O38"/>
    <mergeCell ref="I2:N2"/>
    <mergeCell ref="N22:S23"/>
    <mergeCell ref="N4:N5"/>
    <mergeCell ref="N31:S31"/>
    <mergeCell ref="N33:S33"/>
    <mergeCell ref="N28:S29"/>
    <mergeCell ref="N30:Q30"/>
    <mergeCell ref="N26:S26"/>
    <mergeCell ref="Z12:Z13"/>
    <mergeCell ref="F12:F13"/>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s>
  <conditionalFormatting sqref="X16">
    <cfRule type="cellIs" dxfId="24" priority="4" operator="greaterThan">
      <formula>0</formula>
    </cfRule>
  </conditionalFormatting>
  <conditionalFormatting sqref="I16">
    <cfRule type="cellIs" dxfId="23" priority="3" operator="greaterThan">
      <formula>0</formula>
    </cfRule>
  </conditionalFormatting>
  <conditionalFormatting sqref="I14">
    <cfRule type="cellIs" dxfId="22" priority="2" operator="greaterThan">
      <formula>0</formula>
    </cfRule>
  </conditionalFormatting>
  <conditionalFormatting sqref="X14">
    <cfRule type="cellIs" dxfId="21" priority="1"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7"/>
  <sheetViews>
    <sheetView zoomScale="90" zoomScaleNormal="90" workbookViewId="0"/>
  </sheetViews>
  <sheetFormatPr defaultColWidth="8.7109375" defaultRowHeight="15.75"/>
  <cols>
    <col min="1" max="2" width="1.7109375" style="16" customWidth="1"/>
    <col min="3" max="3" width="10.140625" style="16" customWidth="1"/>
    <col min="4" max="4" width="71" style="16" customWidth="1"/>
    <col min="5" max="5" width="8.7109375" style="16"/>
    <col min="6" max="6" width="8.7109375" style="1" customWidth="1"/>
    <col min="7" max="7" width="7" style="1" customWidth="1"/>
    <col min="8" max="8" width="21" style="1" customWidth="1"/>
    <col min="9" max="10" width="16.7109375" style="1" customWidth="1"/>
    <col min="11" max="11" width="21" style="1" customWidth="1"/>
    <col min="12" max="13" width="2.42578125" style="1" customWidth="1"/>
    <col min="14" max="14" width="8.7109375" style="1"/>
    <col min="15" max="15" width="8.7109375" style="1" customWidth="1"/>
    <col min="16" max="16" width="6.42578125" style="1" customWidth="1"/>
    <col min="17" max="17" width="8.7109375" style="1"/>
    <col min="18" max="19" width="9" style="1" customWidth="1"/>
    <col min="20" max="20" width="2.28515625" style="1" customWidth="1"/>
    <col min="21" max="21" width="7" style="1" customWidth="1"/>
    <col min="22" max="22" width="21" style="1" customWidth="1"/>
    <col min="23" max="24" width="16.7109375" style="1" customWidth="1"/>
    <col min="25" max="25" width="21" style="1" customWidth="1"/>
    <col min="26" max="26" width="8.7109375" style="1" customWidth="1"/>
    <col min="27" max="28" width="8.7109375" style="1"/>
    <col min="29" max="29" width="38.28515625" style="1" customWidth="1"/>
    <col min="30" max="16384" width="8.7109375" style="1"/>
  </cols>
  <sheetData>
    <row r="1" spans="1:29" s="39" customFormat="1">
      <c r="A1" s="53"/>
      <c r="B1" s="53"/>
      <c r="C1" s="53"/>
      <c r="D1" s="53"/>
      <c r="E1" s="53"/>
      <c r="F1" s="55"/>
      <c r="G1" s="56"/>
      <c r="H1" s="56">
        <f>'Student Work'!DH366</f>
        <v>0</v>
      </c>
      <c r="I1" s="56"/>
      <c r="J1" s="56"/>
      <c r="K1" s="56"/>
      <c r="L1" s="56"/>
      <c r="M1" s="56"/>
      <c r="N1" s="56"/>
      <c r="O1" s="56"/>
      <c r="P1" s="56"/>
      <c r="Q1" s="56"/>
      <c r="R1" s="56"/>
      <c r="S1" s="56"/>
      <c r="T1" s="56"/>
      <c r="U1" s="56"/>
      <c r="V1" s="56"/>
      <c r="W1" s="56"/>
      <c r="X1" s="56"/>
      <c r="Y1" s="56"/>
      <c r="Z1" s="56"/>
      <c r="AA1" s="55"/>
      <c r="AB1" s="55"/>
      <c r="AC1" s="55"/>
    </row>
    <row r="2" spans="1:29" s="33" customFormat="1" ht="55.15" customHeight="1">
      <c r="A2" s="53"/>
      <c r="B2" s="57"/>
      <c r="C2" s="279" t="s">
        <v>68</v>
      </c>
      <c r="D2" s="280"/>
      <c r="E2" s="280"/>
      <c r="F2" s="280"/>
      <c r="G2" s="58"/>
      <c r="H2" s="194"/>
      <c r="I2" s="194"/>
      <c r="J2" s="194"/>
      <c r="K2" s="194"/>
      <c r="L2" s="194"/>
      <c r="M2" s="194"/>
      <c r="N2" s="194"/>
      <c r="O2" s="82"/>
      <c r="P2" s="82"/>
      <c r="Q2" s="82"/>
      <c r="R2" s="82"/>
      <c r="S2" s="83"/>
      <c r="T2" s="59"/>
      <c r="U2" s="59"/>
      <c r="V2" s="59"/>
      <c r="W2" s="59"/>
      <c r="X2" s="59"/>
      <c r="Y2" s="59"/>
      <c r="Z2" s="59"/>
      <c r="AA2" s="59"/>
      <c r="AB2" s="59"/>
      <c r="AC2" s="55"/>
    </row>
    <row r="3" spans="1:29" s="33" customFormat="1" ht="46.15" customHeight="1">
      <c r="A3" s="53"/>
      <c r="B3" s="57"/>
      <c r="C3" s="60"/>
      <c r="D3" s="96" t="s">
        <v>41</v>
      </c>
      <c r="E3" s="60"/>
      <c r="F3" s="59"/>
      <c r="G3" s="59"/>
      <c r="H3" s="264" t="s">
        <v>65</v>
      </c>
      <c r="I3" s="264"/>
      <c r="J3" s="193">
        <f>COUNTIF(G4:Z143,"ERROR")</f>
        <v>71</v>
      </c>
      <c r="K3" s="59"/>
      <c r="L3" s="59"/>
      <c r="M3" s="59"/>
      <c r="N3" s="61"/>
      <c r="O3" s="62"/>
      <c r="P3" s="62"/>
      <c r="Q3" s="62"/>
      <c r="R3" s="63"/>
      <c r="S3" s="59"/>
      <c r="T3" s="59"/>
      <c r="U3" s="59"/>
      <c r="V3" s="191"/>
      <c r="W3" s="59"/>
      <c r="X3" s="59"/>
      <c r="Y3" s="59"/>
      <c r="Z3" s="59"/>
      <c r="AA3" s="59"/>
      <c r="AB3" s="59"/>
      <c r="AC3" s="55"/>
    </row>
    <row r="4" spans="1:29" ht="22.15" customHeight="1">
      <c r="A4" s="53"/>
      <c r="B4" s="57"/>
      <c r="C4" s="133" t="s">
        <v>24</v>
      </c>
      <c r="D4" s="287" t="s">
        <v>34</v>
      </c>
      <c r="E4" s="57"/>
      <c r="F4" s="59"/>
      <c r="G4" s="74"/>
      <c r="H4" s="272" t="s">
        <v>66</v>
      </c>
      <c r="I4" s="272"/>
      <c r="J4" s="272">
        <f>COUNTIF(G6:Z143,"Correct")</f>
        <v>0</v>
      </c>
      <c r="K4" s="74"/>
      <c r="L4" s="74"/>
      <c r="M4" s="74"/>
      <c r="N4" s="289" t="s">
        <v>24</v>
      </c>
      <c r="O4" s="95"/>
      <c r="P4" s="84"/>
      <c r="Q4" s="63"/>
      <c r="R4" s="84"/>
      <c r="S4" s="84"/>
      <c r="T4" s="74"/>
      <c r="U4" s="74"/>
      <c r="V4" s="192"/>
      <c r="W4" s="74"/>
      <c r="X4" s="74"/>
      <c r="Y4" s="74"/>
      <c r="Z4" s="74"/>
      <c r="AA4" s="65"/>
      <c r="AB4" s="65"/>
      <c r="AC4" s="55"/>
    </row>
    <row r="5" spans="1:29" ht="22.15" customHeight="1">
      <c r="A5" s="53"/>
      <c r="B5" s="57"/>
      <c r="C5" s="70"/>
      <c r="D5" s="288"/>
      <c r="E5" s="57"/>
      <c r="F5" s="59"/>
      <c r="G5" s="65"/>
      <c r="H5" s="272"/>
      <c r="I5" s="272"/>
      <c r="J5" s="272"/>
      <c r="K5" s="65"/>
      <c r="L5" s="65"/>
      <c r="M5" s="65"/>
      <c r="N5" s="289"/>
      <c r="O5" s="95"/>
      <c r="P5" s="84"/>
      <c r="Q5" s="84"/>
      <c r="R5" s="84"/>
      <c r="S5" s="84"/>
      <c r="T5" s="65"/>
      <c r="U5" s="65"/>
      <c r="V5" s="65"/>
      <c r="W5" s="65"/>
      <c r="X5" s="65"/>
      <c r="Y5" s="65"/>
      <c r="Z5" s="65"/>
      <c r="AA5" s="65"/>
      <c r="AB5" s="65"/>
      <c r="AC5" s="55"/>
    </row>
    <row r="6" spans="1:29" ht="22.15" customHeight="1">
      <c r="A6" s="53"/>
      <c r="B6" s="57"/>
      <c r="C6" s="70"/>
      <c r="D6" s="71"/>
      <c r="E6" s="57"/>
      <c r="F6" s="59"/>
      <c r="G6" s="65"/>
      <c r="H6" s="65"/>
      <c r="I6" s="75"/>
      <c r="J6" s="65"/>
      <c r="K6" s="295" t="s">
        <v>27</v>
      </c>
      <c r="L6" s="65"/>
      <c r="M6" s="65"/>
      <c r="N6" s="291" t="s">
        <v>31</v>
      </c>
      <c r="O6" s="291"/>
      <c r="P6" s="291"/>
      <c r="Q6" s="291"/>
      <c r="R6" s="291"/>
      <c r="S6" s="291"/>
      <c r="T6" s="291"/>
      <c r="U6" s="65"/>
      <c r="V6" s="295" t="s">
        <v>39</v>
      </c>
      <c r="W6" s="65"/>
      <c r="X6" s="65"/>
      <c r="Y6" s="65"/>
      <c r="Z6" s="65"/>
      <c r="AA6" s="65"/>
      <c r="AB6" s="65"/>
      <c r="AC6" s="55"/>
    </row>
    <row r="7" spans="1:29" ht="22.15" customHeight="1" thickBot="1">
      <c r="A7" s="53"/>
      <c r="B7" s="57"/>
      <c r="C7" s="134" t="s">
        <v>25</v>
      </c>
      <c r="D7" s="287" t="s">
        <v>33</v>
      </c>
      <c r="E7" s="57"/>
      <c r="F7" s="59"/>
      <c r="G7" s="65"/>
      <c r="H7" s="273" t="s">
        <v>0</v>
      </c>
      <c r="I7" s="273"/>
      <c r="J7" s="81"/>
      <c r="K7" s="295"/>
      <c r="L7" s="65"/>
      <c r="M7" s="65"/>
      <c r="N7" s="213" t="s">
        <v>3</v>
      </c>
      <c r="O7" s="274" t="str">
        <f>IF(ISBLANK('Student Work'!O7:P7),"ERROR","Correct")</f>
        <v>ERROR</v>
      </c>
      <c r="P7" s="275"/>
      <c r="Q7" s="213" t="s">
        <v>4</v>
      </c>
      <c r="R7" s="276" t="str">
        <f>IF(ISBLANK('Student Work'!R7:S7),"ERROR","Correct")</f>
        <v>ERROR</v>
      </c>
      <c r="S7" s="277"/>
      <c r="T7" s="214"/>
      <c r="U7" s="65"/>
      <c r="V7" s="295"/>
      <c r="W7" s="65"/>
      <c r="X7" s="273" t="s">
        <v>1</v>
      </c>
      <c r="Y7" s="273"/>
      <c r="Z7" s="65"/>
      <c r="AA7" s="65"/>
      <c r="AB7" s="65"/>
      <c r="AC7" s="55"/>
    </row>
    <row r="8" spans="1:29" ht="22.15" customHeight="1" thickTop="1">
      <c r="A8" s="53"/>
      <c r="B8" s="57"/>
      <c r="C8" s="69"/>
      <c r="D8" s="290"/>
      <c r="E8" s="57"/>
      <c r="F8" s="65"/>
      <c r="G8" s="65"/>
      <c r="H8" s="273"/>
      <c r="I8" s="273"/>
      <c r="J8" s="159" t="s">
        <v>2</v>
      </c>
      <c r="K8" s="111" t="str">
        <f>IF('Student Work'!K8&gt;0,IF('Student Work'!K8&gt;1000,"Correct","CAUTION"),"ERROR")</f>
        <v>ERROR</v>
      </c>
      <c r="L8" s="65"/>
      <c r="M8" s="65"/>
      <c r="N8" s="213" t="s">
        <v>6</v>
      </c>
      <c r="O8" s="276" t="str">
        <f>IF(ISBLANK('Student Work'!O8:P8),"ERROR","Correct")</f>
        <v>ERROR</v>
      </c>
      <c r="P8" s="277"/>
      <c r="Q8" s="213" t="s">
        <v>7</v>
      </c>
      <c r="R8" s="276" t="str">
        <f>IF(ISBLANK('Student Work'!R8:S8),"ERROR","Correct")</f>
        <v>ERROR</v>
      </c>
      <c r="S8" s="277"/>
      <c r="T8" s="171"/>
      <c r="U8" s="88"/>
      <c r="V8" s="129" t="str">
        <f>IF('Student Work'!V8&gt;0,IF('Student Work'!V8&gt;1000,"Correct","CAUTION"),"ERROR")</f>
        <v>ERROR</v>
      </c>
      <c r="W8" s="165" t="s">
        <v>2</v>
      </c>
      <c r="X8" s="273"/>
      <c r="Y8" s="273"/>
      <c r="Z8" s="65"/>
      <c r="AA8" s="65"/>
      <c r="AB8" s="65"/>
      <c r="AC8" s="55"/>
    </row>
    <row r="9" spans="1:29" ht="22.15" customHeight="1">
      <c r="A9" s="54"/>
      <c r="B9" s="64"/>
      <c r="C9" s="69"/>
      <c r="D9" s="288"/>
      <c r="E9" s="64"/>
      <c r="F9" s="65"/>
      <c r="G9" s="65"/>
      <c r="H9" s="273"/>
      <c r="I9" s="273"/>
      <c r="J9" s="160" t="s">
        <v>5</v>
      </c>
      <c r="K9" s="112" t="str">
        <f>IF(AND(K8&lt;&gt;"ERROR",ABS('Student Work'!K9-0.06*'Student Work'!K8)&lt;0.02),"Correct","ERROR")</f>
        <v>ERROR</v>
      </c>
      <c r="L9" s="65"/>
      <c r="M9" s="65"/>
      <c r="N9" s="278"/>
      <c r="O9" s="278"/>
      <c r="P9" s="278"/>
      <c r="Q9" s="278"/>
      <c r="R9" s="278"/>
      <c r="S9" s="278"/>
      <c r="T9" s="278"/>
      <c r="U9" s="88"/>
      <c r="V9" s="127" t="str">
        <f>IF(AND(V8&lt;&gt;"ERROR",ABS('Student Work'!V9-0.06*'Student Work'!V8)&lt;0.02),"Correct","ERROR")</f>
        <v>ERROR</v>
      </c>
      <c r="W9" s="166" t="s">
        <v>5</v>
      </c>
      <c r="X9" s="273"/>
      <c r="Y9" s="273"/>
      <c r="Z9" s="65"/>
      <c r="AA9" s="65"/>
      <c r="AB9" s="65"/>
      <c r="AC9" s="55"/>
    </row>
    <row r="10" spans="1:29" ht="22.15" customHeight="1">
      <c r="A10" s="54"/>
      <c r="B10" s="64"/>
      <c r="C10" s="69"/>
      <c r="D10" s="72"/>
      <c r="E10" s="64"/>
      <c r="F10" s="79"/>
      <c r="G10" s="65"/>
      <c r="H10" s="285"/>
      <c r="I10" s="286"/>
      <c r="J10" s="160" t="s">
        <v>8</v>
      </c>
      <c r="K10" s="112" t="str">
        <f>IF(ISBLANK('Student Work'!K10),"ERROR",IF('Student Work'!K10&gt;=0,"Correct","ERROR"))</f>
        <v>ERROR</v>
      </c>
      <c r="L10" s="65"/>
      <c r="M10" s="65"/>
      <c r="N10" s="298"/>
      <c r="O10" s="298"/>
      <c r="P10" s="298"/>
      <c r="Q10" s="298"/>
      <c r="R10" s="298"/>
      <c r="S10" s="298"/>
      <c r="T10" s="298"/>
      <c r="U10" s="88"/>
      <c r="V10" s="127" t="str">
        <f>IF(AND(NOT(ISBLANK('Student Work'!V10)),ABS('Student Work'!V10-('Student Work'!V8+'Student Work'!V9))&lt;0.01),"Correct","ERROR")</f>
        <v>ERROR</v>
      </c>
      <c r="W10" s="166" t="s">
        <v>17</v>
      </c>
      <c r="X10" s="296"/>
      <c r="Y10" s="296"/>
      <c r="Z10" s="90"/>
      <c r="AA10" s="65"/>
      <c r="AB10" s="65"/>
      <c r="AC10" s="55"/>
    </row>
    <row r="11" spans="1:29" ht="22.15" customHeight="1">
      <c r="A11" s="54"/>
      <c r="B11" s="64"/>
      <c r="C11" s="134" t="s">
        <v>27</v>
      </c>
      <c r="D11" s="292" t="s">
        <v>37</v>
      </c>
      <c r="E11" s="64"/>
      <c r="F11" s="79"/>
      <c r="G11" s="78"/>
      <c r="H11" s="285"/>
      <c r="I11" s="286"/>
      <c r="J11" s="160" t="s">
        <v>10</v>
      </c>
      <c r="K11" s="112" t="str">
        <f>IF(AND(NOT(ISBLANK('Student Work'!K11)),ABS('Student Work'!K11-('Student Work'!K8+'Student Work'!K9-'Student Work'!K10))&lt;0.01),"Correct","ERROR")</f>
        <v>ERROR</v>
      </c>
      <c r="L11" s="65"/>
      <c r="M11" s="65"/>
      <c r="N11" s="298"/>
      <c r="O11" s="298"/>
      <c r="P11" s="298"/>
      <c r="Q11" s="298"/>
      <c r="R11" s="298"/>
      <c r="S11" s="298"/>
      <c r="T11" s="298"/>
      <c r="U11" s="88"/>
      <c r="V11" s="127" t="str">
        <f>IF(AND(NOT(ISBLANK('Student Work'!V11)),ABS('Student Work'!K10-'Student Work'!V11)&lt;0.01),"Correct","ERROR")</f>
        <v>ERROR</v>
      </c>
      <c r="W11" s="166" t="s">
        <v>18</v>
      </c>
      <c r="X11" s="296"/>
      <c r="Y11" s="296"/>
      <c r="Z11" s="90"/>
      <c r="AA11" s="65"/>
      <c r="AB11" s="65"/>
      <c r="AC11" s="55"/>
    </row>
    <row r="12" spans="1:29" ht="22.15" customHeight="1">
      <c r="A12" s="54"/>
      <c r="B12" s="64"/>
      <c r="C12" s="68"/>
      <c r="D12" s="293"/>
      <c r="E12" s="64"/>
      <c r="F12" s="295" t="s">
        <v>72</v>
      </c>
      <c r="G12" s="78"/>
      <c r="H12" s="285"/>
      <c r="I12" s="286"/>
      <c r="J12" s="160" t="s">
        <v>9</v>
      </c>
      <c r="K12" s="113" t="str">
        <f>IF(AND(NOT(ISBLANK('Student Work'!K12)),'Student Work'!K12=SUM('Student Work'!R25:S25)),"Correct","ERROR")</f>
        <v>ERROR</v>
      </c>
      <c r="L12" s="65"/>
      <c r="M12" s="65"/>
      <c r="N12" s="298"/>
      <c r="O12" s="298"/>
      <c r="P12" s="298"/>
      <c r="Q12" s="298"/>
      <c r="R12" s="298"/>
      <c r="S12" s="298"/>
      <c r="T12" s="298"/>
      <c r="U12" s="88"/>
      <c r="V12" s="130" t="str">
        <f>IF(AND(NOT(ISBLANK('Student Work'!V12)),ABS('Student Work'!V12-SUM('Student Work'!R30:S30))&lt;0.001),"Correct","ERROR")</f>
        <v>ERROR</v>
      </c>
      <c r="W12" s="166" t="s">
        <v>9</v>
      </c>
      <c r="X12" s="296"/>
      <c r="Y12" s="296"/>
      <c r="Z12" s="295" t="s">
        <v>73</v>
      </c>
      <c r="AA12" s="65"/>
      <c r="AB12" s="65"/>
      <c r="AC12" s="55"/>
    </row>
    <row r="13" spans="1:29" ht="22.15" customHeight="1" thickBot="1">
      <c r="A13" s="54"/>
      <c r="B13" s="64"/>
      <c r="C13" s="69"/>
      <c r="D13" s="66"/>
      <c r="E13" s="64"/>
      <c r="F13" s="295"/>
      <c r="G13" s="78"/>
      <c r="H13" s="76"/>
      <c r="I13" s="77"/>
      <c r="J13" s="160" t="s">
        <v>26</v>
      </c>
      <c r="K13" s="113" t="str">
        <f>IF(AND(NOT(ISBLANK('Student Work'!K13)),ABS('Student Work'!K13-12*SUM('Student Work'!R24:S24))&lt;0.001),"Correct","ERROR")</f>
        <v>ERROR</v>
      </c>
      <c r="L13" s="65"/>
      <c r="M13" s="65"/>
      <c r="N13" s="298"/>
      <c r="O13" s="298"/>
      <c r="P13" s="298"/>
      <c r="Q13" s="298"/>
      <c r="R13" s="298"/>
      <c r="S13" s="298"/>
      <c r="T13" s="298"/>
      <c r="U13" s="88"/>
      <c r="V13" s="131" t="str">
        <f>IF(AND(NOT(ISBLANK('Student Work'!V13)),'Student Work'!V13='Student Work'!K13),"Correct","ERROR")</f>
        <v>ERROR</v>
      </c>
      <c r="W13" s="166" t="s">
        <v>50</v>
      </c>
      <c r="X13" s="90"/>
      <c r="Y13" s="90"/>
      <c r="Z13" s="295"/>
      <c r="AA13" s="65"/>
      <c r="AB13" s="65"/>
      <c r="AC13" s="55"/>
    </row>
    <row r="14" spans="1:29" ht="22.15" customHeight="1" thickTop="1">
      <c r="A14" s="54"/>
      <c r="B14" s="64"/>
      <c r="C14" s="134" t="s">
        <v>39</v>
      </c>
      <c r="D14" s="292" t="s">
        <v>38</v>
      </c>
      <c r="E14" s="64"/>
      <c r="F14" s="79"/>
      <c r="G14" s="78"/>
      <c r="H14" s="162" t="s">
        <v>20</v>
      </c>
      <c r="I14" s="116" t="str">
        <f>IF(ISBLANK('Student Work'!I14),"ERROR",IF(ABS('Student Work'!I14-('Student Work'!K10+'Student Work'!K15))&lt;0.01,"Correct","ERROR"))</f>
        <v>ERROR</v>
      </c>
      <c r="J14" s="160" t="s">
        <v>11</v>
      </c>
      <c r="K14" s="114" t="str">
        <f>IF(ISBLANK('Student Work'!K14),"ERROR",IF(ABS('Student Work'!K14-PMT('Student Work'!K12/12,'Student Work'!K13,-'Student Work'!K11))&lt;0.01,"Correct","ERROR"))</f>
        <v>ERROR</v>
      </c>
      <c r="L14" s="85"/>
      <c r="M14" s="85"/>
      <c r="N14" s="298"/>
      <c r="O14" s="298"/>
      <c r="P14" s="298"/>
      <c r="Q14" s="298"/>
      <c r="R14" s="298"/>
      <c r="S14" s="298"/>
      <c r="T14" s="298"/>
      <c r="U14" s="88"/>
      <c r="V14" s="132" t="str">
        <f>IF(ISBLANK('Student Work'!V14),"ERROR",IF(ABS('Student Work'!V14-PMT('Student Work'!V12/12,'Student Work'!V13,'Student Work'!V11,-'Student Work'!V10))&lt;0.01,"Correct","ERROR"))</f>
        <v>ERROR</v>
      </c>
      <c r="W14" s="166" t="s">
        <v>11</v>
      </c>
      <c r="X14" s="119" t="str">
        <f>IF(ISBLANK('Student Work'!X14),"ERROR",IF(ABS('Student Work'!X14-('Student Work'!V11+'Student Work'!V15))&lt;0.01,"Correct","ERROR"))</f>
        <v>ERROR</v>
      </c>
      <c r="Y14" s="120" t="s">
        <v>20</v>
      </c>
      <c r="Z14" s="90"/>
      <c r="AA14" s="65"/>
      <c r="AB14" s="65"/>
      <c r="AC14" s="55"/>
    </row>
    <row r="15" spans="1:29" ht="22.15" customHeight="1">
      <c r="A15" s="54"/>
      <c r="B15" s="64"/>
      <c r="C15" s="67"/>
      <c r="D15" s="293"/>
      <c r="E15" s="64"/>
      <c r="F15" s="65"/>
      <c r="G15" s="78"/>
      <c r="H15" s="163" t="s">
        <v>22</v>
      </c>
      <c r="I15" s="117" t="str">
        <f>IF(ISBLANK('Student Work'!I15),"ERROR",IF(ABS('Student Work'!I15-('Student Work'!K8+'Student Work'!K9))&lt;0.01,"Correct","ERROR"))</f>
        <v>ERROR</v>
      </c>
      <c r="J15" s="160" t="s">
        <v>13</v>
      </c>
      <c r="K15" s="112" t="str">
        <f>IF(ISBLANK('Student Work'!K15),"ERROR",IF(ABS('Student Work'!K15-'Student Work'!K14*'Student Work'!K13)&lt;1,"Correct","ERROR"))</f>
        <v>ERROR</v>
      </c>
      <c r="L15" s="85"/>
      <c r="M15" s="85"/>
      <c r="N15" s="298"/>
      <c r="O15" s="298"/>
      <c r="P15" s="298"/>
      <c r="Q15" s="298"/>
      <c r="R15" s="298"/>
      <c r="S15" s="298"/>
      <c r="T15" s="298"/>
      <c r="U15" s="88"/>
      <c r="V15" s="127" t="str">
        <f>IF(ISBLANK('Student Work'!V15),"ERROR",IF(ABS('Student Work'!V15-'Student Work'!V14*'Student Work'!V13)&lt;1,"Correct","ERROR"))</f>
        <v>ERROR</v>
      </c>
      <c r="W15" s="166" t="s">
        <v>13</v>
      </c>
      <c r="X15" s="121" t="str">
        <f>IF(ISBLANK('Student Work'!X15),"ERROR",IF(ABS('Student Work'!X15-('Student Work'!V8+'Student Work'!V9))&lt;0.01,"Correct","ERROR"))</f>
        <v>ERROR</v>
      </c>
      <c r="Y15" s="122" t="s">
        <v>22</v>
      </c>
      <c r="Z15" s="90"/>
      <c r="AA15" s="65"/>
      <c r="AB15" s="65"/>
      <c r="AC15" s="55"/>
    </row>
    <row r="16" spans="1:29" ht="22.15" customHeight="1" thickBot="1">
      <c r="A16" s="54"/>
      <c r="B16" s="64"/>
      <c r="C16" s="67"/>
      <c r="D16" s="199"/>
      <c r="E16" s="64"/>
      <c r="F16" s="65"/>
      <c r="G16" s="78"/>
      <c r="H16" s="164" t="s">
        <v>21</v>
      </c>
      <c r="I16" s="118" t="str">
        <f>IF(ISBLANK('Student Work'!I16),"ERROR",IF(ABS('Student Work'!I16-('Student Work'!I14-'Student Work'!I15))&lt;0.01,"Correct","ERROR"))</f>
        <v>ERROR</v>
      </c>
      <c r="J16" s="161" t="s">
        <v>12</v>
      </c>
      <c r="K16" s="115" t="str">
        <f>IF(ISBLANK('Student Work'!K16),"ERROR",IF(ABS('Student Work'!K16-('Student Work'!K15-'Student Work'!K11))&lt;1,"Correct","ERROR"))</f>
        <v>ERROR</v>
      </c>
      <c r="L16" s="65"/>
      <c r="M16" s="65"/>
      <c r="N16" s="298"/>
      <c r="O16" s="298"/>
      <c r="P16" s="298"/>
      <c r="Q16" s="298"/>
      <c r="R16" s="298"/>
      <c r="S16" s="298"/>
      <c r="T16" s="298"/>
      <c r="U16" s="88"/>
      <c r="V16" s="128" t="str">
        <f>IF(ISBLANK('Student Work'!V16),"ERROR",IF(ABS('Student Work'!V16-(FV('Student Work'!V12/12,'Student Work'!V13,-'Student Work'!V14,-'Student Work'!V11)-'Student Work'!X14))&lt;0.05,"Correct","ERROR"))</f>
        <v>ERROR</v>
      </c>
      <c r="W16" s="167" t="s">
        <v>12</v>
      </c>
      <c r="X16" s="123" t="str">
        <f>IF(ISBLANK('Student Work'!X16),"ERROR",IF(ABS('Student Work'!X16-('Student Work'!X15-'Student Work'!X14))&lt;0.01,"Correct","ERROR"))</f>
        <v>ERROR</v>
      </c>
      <c r="Y16" s="124" t="s">
        <v>43</v>
      </c>
      <c r="Z16" s="90"/>
      <c r="AA16" s="65"/>
      <c r="AB16" s="65"/>
      <c r="AC16" s="55"/>
    </row>
    <row r="17" spans="1:29" ht="21" customHeight="1" thickTop="1">
      <c r="A17" s="54"/>
      <c r="B17" s="64"/>
      <c r="C17" s="134" t="s">
        <v>74</v>
      </c>
      <c r="D17" s="292" t="s">
        <v>75</v>
      </c>
      <c r="E17" s="64"/>
      <c r="F17" s="65"/>
      <c r="G17" s="65"/>
      <c r="H17" s="65"/>
      <c r="I17" s="294"/>
      <c r="J17" s="294"/>
      <c r="K17" s="294"/>
      <c r="L17" s="65"/>
      <c r="M17" s="65"/>
      <c r="N17" s="65"/>
      <c r="O17" s="65"/>
      <c r="P17" s="65"/>
      <c r="Q17" s="65"/>
      <c r="R17" s="65"/>
      <c r="S17" s="65"/>
      <c r="T17" s="88"/>
      <c r="U17" s="88"/>
      <c r="V17" s="86"/>
      <c r="W17" s="87"/>
      <c r="X17" s="294"/>
      <c r="Y17" s="294"/>
      <c r="Z17" s="294"/>
      <c r="AA17" s="65"/>
      <c r="AB17" s="65"/>
      <c r="AC17" s="55"/>
    </row>
    <row r="18" spans="1:29" ht="16.149999999999999" customHeight="1">
      <c r="A18" s="54"/>
      <c r="B18" s="64"/>
      <c r="C18" s="66"/>
      <c r="D18" s="293"/>
      <c r="E18" s="64"/>
      <c r="F18" s="65"/>
      <c r="G18" s="297" t="s">
        <v>29</v>
      </c>
      <c r="H18" s="297"/>
      <c r="I18" s="157" t="s">
        <v>44</v>
      </c>
      <c r="J18" s="158">
        <f>'Student Work'!J18</f>
        <v>0</v>
      </c>
      <c r="K18" s="65"/>
      <c r="L18" s="80"/>
      <c r="M18" s="80"/>
      <c r="N18" s="65"/>
      <c r="O18" s="65"/>
      <c r="P18" s="65"/>
      <c r="Q18" s="65"/>
      <c r="R18" s="65"/>
      <c r="S18" s="65"/>
      <c r="T18" s="65"/>
      <c r="U18" s="299" t="s">
        <v>30</v>
      </c>
      <c r="V18" s="299"/>
      <c r="W18" s="172"/>
      <c r="X18" s="92"/>
      <c r="Y18" s="65"/>
      <c r="Z18" s="65"/>
      <c r="AA18" s="65"/>
      <c r="AB18" s="65"/>
      <c r="AC18" s="55"/>
    </row>
    <row r="19" spans="1:29">
      <c r="A19" s="54"/>
      <c r="B19" s="64"/>
      <c r="C19" s="57"/>
      <c r="D19" s="73"/>
      <c r="E19" s="64"/>
      <c r="F19" s="80"/>
      <c r="G19" s="177" t="s">
        <v>15</v>
      </c>
      <c r="H19" s="177" t="s">
        <v>45</v>
      </c>
      <c r="I19" s="178" t="s">
        <v>47</v>
      </c>
      <c r="J19" s="178" t="s">
        <v>46</v>
      </c>
      <c r="K19" s="177" t="s">
        <v>48</v>
      </c>
      <c r="L19" s="65"/>
      <c r="M19" s="65"/>
      <c r="N19" s="65"/>
      <c r="O19" s="65"/>
      <c r="P19" s="65"/>
      <c r="Q19" s="65"/>
      <c r="R19" s="65"/>
      <c r="S19" s="65"/>
      <c r="T19" s="89"/>
      <c r="U19" s="168" t="s">
        <v>15</v>
      </c>
      <c r="V19" s="169" t="s">
        <v>45</v>
      </c>
      <c r="W19" s="169" t="s">
        <v>42</v>
      </c>
      <c r="X19" s="169" t="s">
        <v>11</v>
      </c>
      <c r="Y19" s="169" t="s">
        <v>48</v>
      </c>
      <c r="Z19" s="65"/>
      <c r="AA19" s="65"/>
      <c r="AB19" s="65"/>
      <c r="AC19" s="55"/>
    </row>
    <row r="20" spans="1:29" ht="16.149999999999999" customHeight="1">
      <c r="A20" s="54"/>
      <c r="B20" s="64"/>
      <c r="C20" s="134" t="s">
        <v>76</v>
      </c>
      <c r="D20" s="287" t="s">
        <v>67</v>
      </c>
      <c r="E20" s="64"/>
      <c r="F20" s="65"/>
      <c r="G20" s="173">
        <v>1</v>
      </c>
      <c r="H20" s="174" t="str">
        <f>IF(ISBLANK('Student Work'!H20),"ERROR",IF(ABS('Student Work'!H20-'Student Work'!K11)&lt;0.01,"Correct","ERROR"))</f>
        <v>ERROR</v>
      </c>
      <c r="I20" s="175" t="str">
        <f>IF(ISBLANK('Student Work'!I20),"ERROR",IF(ABS('Student Work'!I20-'Student Work'!H20*'Student Work'!$K$12/12)&lt;0.01,"Correct","ERROR"))</f>
        <v>ERROR</v>
      </c>
      <c r="J20" s="176" t="str">
        <f>IF(ISBLANK('Student Work'!J20),"ERROR",IF(ABS('Student Work'!J20-('Student Work'!$K$14-'Student Work'!I20))&lt;0.01,"Correct","ERROR"))</f>
        <v>ERROR</v>
      </c>
      <c r="K20" s="175" t="str">
        <f>IF(ISBLANK('Student Work'!K20),"ERROR",IF(ABS('Student Work'!K20-('Student Work'!H20-'Student Work'!J20))&lt;0.01,"Correct","ERROR"))</f>
        <v>ERROR</v>
      </c>
      <c r="L20" s="65"/>
      <c r="M20" s="65"/>
      <c r="N20" s="295" t="s">
        <v>25</v>
      </c>
      <c r="O20" s="65"/>
      <c r="P20" s="65"/>
      <c r="Q20" s="65"/>
      <c r="R20" s="65"/>
      <c r="S20" s="65"/>
      <c r="T20" s="89"/>
      <c r="U20" s="170">
        <v>1</v>
      </c>
      <c r="V20" s="137" t="str">
        <f>IF(ISBLANK('Student Work'!V20),"ERROR",IF(ABS('Student Work'!V20-'Student Work'!V11)&lt;0.01,"Correct","ERROR"))</f>
        <v>ERROR</v>
      </c>
      <c r="W20" s="137" t="str">
        <f>IF(ISBLANK('Student Work'!W20),"ERROR",IF(ABS('Student Work'!W20-'Student Work'!V20*'Student Work'!$V$12/12)&lt;0.01,"Correct","ERROR"))</f>
        <v>ERROR</v>
      </c>
      <c r="X20" s="138" t="str">
        <f>IF(ISBLANK('Student Work'!X20),"ERROR",IF(ABS('Student Work'!X20-'Student Work'!$V$14)&lt;0.01,"Correct","ERROR"))</f>
        <v>ERROR</v>
      </c>
      <c r="Y20" s="137" t="str">
        <f>IF(ISBLANK('Student Work'!Y20),"ERROR",IF(ABS('Student Work'!Y20-('Student Work'!V20+'Student Work'!W20+'Student Work'!X20))&lt;0.01,"Correct","ERROR"))</f>
        <v>ERROR</v>
      </c>
      <c r="Z20" s="65"/>
      <c r="AA20" s="65"/>
      <c r="AB20" s="65"/>
      <c r="AC20" s="55"/>
    </row>
    <row r="21" spans="1:29" ht="16.149999999999999" customHeight="1">
      <c r="A21" s="54"/>
      <c r="B21" s="64"/>
      <c r="C21" s="64"/>
      <c r="D21" s="290"/>
      <c r="E21" s="64"/>
      <c r="F21" s="65"/>
      <c r="G21" s="135">
        <v>2</v>
      </c>
      <c r="H21" s="136" t="str">
        <f>IF(ISBLANK('Student Work'!H21),"ERROR",IF(ABS('Student Work'!H21-'Student Work'!K20)&lt;0.01,"Correct","ERROR"))</f>
        <v>ERROR</v>
      </c>
      <c r="I21" s="137" t="str">
        <f>IF(ISBLANK('Student Work'!I21),"ERROR",IF(ABS('Student Work'!I21-'Student Work'!H21*'Student Work'!$K$12/12)&lt;0.01,"Correct","ERROR"))</f>
        <v>ERROR</v>
      </c>
      <c r="J21" s="176" t="str">
        <f>IF(ISBLANK('Student Work'!J21),"ERROR",IF(ABS('Student Work'!J21-('Student Work'!$K$14-'Student Work'!I21))&lt;0.01,"Correct","ERROR"))</f>
        <v>ERROR</v>
      </c>
      <c r="K21" s="175" t="str">
        <f>IF(ISBLANK('Student Work'!K21),"ERROR",IF(ABS('Student Work'!K21-('Student Work'!H21-'Student Work'!J21))&lt;0.01,"Correct","ERROR"))</f>
        <v>ERROR</v>
      </c>
      <c r="L21" s="65"/>
      <c r="M21" s="65"/>
      <c r="N21" s="295"/>
      <c r="O21" s="65"/>
      <c r="P21" s="65"/>
      <c r="Q21" s="65"/>
      <c r="R21" s="65"/>
      <c r="S21" s="65"/>
      <c r="T21" s="89"/>
      <c r="U21" s="170">
        <v>2</v>
      </c>
      <c r="V21" s="137" t="str">
        <f>IF(ISBLANK('Student Work'!V21),"ERROR",IF(ABS('Student Work'!V21-'Student Work'!Y20)&lt;0.01,"Correct","ERROR"))</f>
        <v>ERROR</v>
      </c>
      <c r="W21" s="137" t="str">
        <f>IF(ISBLANK('Student Work'!W21),"ERROR",IF(ABS('Student Work'!W21-'Student Work'!V21*'Student Work'!$V$12/12)&lt;0.01,"Correct","ERROR"))</f>
        <v>ERROR</v>
      </c>
      <c r="X21" s="138" t="str">
        <f>IF(ISBLANK('Student Work'!X21),"ERROR",IF(ABS('Student Work'!X21-'Student Work'!$V$14)&lt;0.01,"Correct","ERROR"))</f>
        <v>ERROR</v>
      </c>
      <c r="Y21" s="137" t="str">
        <f>IF(ISBLANK('Student Work'!Y21),"ERROR",IF(ABS('Student Work'!Y21-('Student Work'!V21+'Student Work'!W21+'Student Work'!X21))&lt;0.01,"Correct","ERROR"))</f>
        <v>ERROR</v>
      </c>
      <c r="Z21" s="65"/>
      <c r="AA21" s="65"/>
      <c r="AB21" s="65"/>
      <c r="AC21" s="55"/>
    </row>
    <row r="22" spans="1:29">
      <c r="A22" s="54"/>
      <c r="B22" s="64"/>
      <c r="C22" s="64"/>
      <c r="D22" s="290"/>
      <c r="E22" s="64"/>
      <c r="F22" s="65"/>
      <c r="G22" s="135">
        <v>3</v>
      </c>
      <c r="H22" s="136" t="str">
        <f>IF(ISBLANK('Student Work'!H22),"ERROR",IF(ABS('Student Work'!H22-'Student Work'!K21)&lt;0.01,"Correct","ERROR"))</f>
        <v>ERROR</v>
      </c>
      <c r="I22" s="137" t="str">
        <f>IF(ISBLANK('Student Work'!I22),"ERROR",IF(ABS('Student Work'!I22-'Student Work'!H22*'Student Work'!$K$12/12)&lt;0.01,"Correct","ERROR"))</f>
        <v>ERROR</v>
      </c>
      <c r="J22" s="176" t="str">
        <f>IF(ISBLANK('Student Work'!J22),"ERROR",IF(ABS('Student Work'!J22-('Student Work'!$K$14-'Student Work'!I22))&lt;0.01,"Correct","ERROR"))</f>
        <v>ERROR</v>
      </c>
      <c r="K22" s="175" t="str">
        <f>IF(ISBLANK('Student Work'!K22),"ERROR",IF(ABS('Student Work'!K22-('Student Work'!H22-'Student Work'!J22))&lt;0.01,"Correct","ERROR"))</f>
        <v>ERROR</v>
      </c>
      <c r="L22" s="65"/>
      <c r="M22" s="65"/>
      <c r="N22" s="265" t="s">
        <v>51</v>
      </c>
      <c r="O22" s="265"/>
      <c r="P22" s="265"/>
      <c r="Q22" s="265"/>
      <c r="R22" s="265"/>
      <c r="S22" s="265"/>
      <c r="T22" s="89"/>
      <c r="U22" s="170">
        <v>3</v>
      </c>
      <c r="V22" s="137" t="str">
        <f>IF(ISBLANK('Student Work'!V22),"ERROR",IF(ABS('Student Work'!V22-'Student Work'!Y21)&lt;0.01,"Correct","ERROR"))</f>
        <v>ERROR</v>
      </c>
      <c r="W22" s="137" t="str">
        <f>IF(ISBLANK('Student Work'!W22),"ERROR",IF(ABS('Student Work'!W22-'Student Work'!V22*'Student Work'!$V$12/12)&lt;0.01,"Correct","ERROR"))</f>
        <v>ERROR</v>
      </c>
      <c r="X22" s="138" t="str">
        <f>IF(ISBLANK('Student Work'!X22),"ERROR",IF(ABS('Student Work'!X22-'Student Work'!$V$14)&lt;0.01,"Correct","ERROR"))</f>
        <v>ERROR</v>
      </c>
      <c r="Y22" s="137" t="str">
        <f>IF(ISBLANK('Student Work'!Y22),"ERROR",IF(ABS('Student Work'!Y22-('Student Work'!V22+'Student Work'!W22+'Student Work'!X22))&lt;0.01,"Correct","ERROR"))</f>
        <v>ERROR</v>
      </c>
      <c r="Z22" s="65"/>
      <c r="AA22" s="65"/>
      <c r="AB22" s="65"/>
      <c r="AC22" s="55"/>
    </row>
    <row r="23" spans="1:29">
      <c r="A23" s="54"/>
      <c r="B23" s="64"/>
      <c r="C23" s="64"/>
      <c r="D23" s="290"/>
      <c r="E23" s="64"/>
      <c r="F23" s="65"/>
      <c r="G23" s="135">
        <v>4</v>
      </c>
      <c r="H23" s="136" t="str">
        <f>IF(ISBLANK('Student Work'!H23),"ERROR",IF(ABS('Student Work'!H23-'Student Work'!K22)&lt;0.01,"Correct","ERROR"))</f>
        <v>ERROR</v>
      </c>
      <c r="I23" s="137" t="str">
        <f>IF(ISBLANK('Student Work'!I23),"ERROR",IF(ABS('Student Work'!I23-'Student Work'!H23*'Student Work'!$K$12/12)&lt;0.01,"Correct","ERROR"))</f>
        <v>ERROR</v>
      </c>
      <c r="J23" s="176" t="str">
        <f>IF(ISBLANK('Student Work'!J23),"ERROR",IF(ABS('Student Work'!J23-('Student Work'!$K$14-'Student Work'!I23))&lt;0.01,"Correct","ERROR"))</f>
        <v>ERROR</v>
      </c>
      <c r="K23" s="175" t="str">
        <f>IF(ISBLANK('Student Work'!K23),"ERROR",IF(ABS('Student Work'!K23-('Student Work'!H23-'Student Work'!J23))&lt;0.01,"Correct","ERROR"))</f>
        <v>ERROR</v>
      </c>
      <c r="L23" s="65"/>
      <c r="M23" s="65"/>
      <c r="N23" s="266"/>
      <c r="O23" s="266"/>
      <c r="P23" s="266"/>
      <c r="Q23" s="266"/>
      <c r="R23" s="266"/>
      <c r="S23" s="266"/>
      <c r="T23" s="89"/>
      <c r="U23" s="170">
        <v>4</v>
      </c>
      <c r="V23" s="137" t="str">
        <f>IF(ISBLANK('Student Work'!V23),"ERROR",IF(ABS('Student Work'!V23-'Student Work'!Y22)&lt;0.01,"Correct","ERROR"))</f>
        <v>ERROR</v>
      </c>
      <c r="W23" s="137" t="str">
        <f>IF(ISBLANK('Student Work'!W23),"ERROR",IF(ABS('Student Work'!W23-'Student Work'!V23*'Student Work'!$V$12/12)&lt;0.01,"Correct","ERROR"))</f>
        <v>ERROR</v>
      </c>
      <c r="X23" s="138" t="str">
        <f>IF(ISBLANK('Student Work'!X23),"ERROR",IF(ABS('Student Work'!X23-'Student Work'!$V$14)&lt;0.01,"Correct","ERROR"))</f>
        <v>ERROR</v>
      </c>
      <c r="Y23" s="137" t="str">
        <f>IF(ISBLANK('Student Work'!Y23),"ERROR",IF(ABS('Student Work'!Y23-('Student Work'!V23+'Student Work'!W23+'Student Work'!X23))&lt;0.01,"Correct","ERROR"))</f>
        <v>ERROR</v>
      </c>
      <c r="Z23" s="65"/>
      <c r="AA23" s="65"/>
      <c r="AB23" s="65"/>
      <c r="AC23" s="55"/>
    </row>
    <row r="24" spans="1:29">
      <c r="A24" s="54"/>
      <c r="B24" s="64"/>
      <c r="C24" s="64"/>
      <c r="D24" s="288"/>
      <c r="E24" s="64"/>
      <c r="F24" s="65"/>
      <c r="G24" s="135">
        <v>5</v>
      </c>
      <c r="H24" s="136" t="str">
        <f>IF(ISBLANK('Student Work'!H24),"ERROR",IF(ABS('Student Work'!H24-'Student Work'!K23)&lt;0.01,"Correct","ERROR"))</f>
        <v>ERROR</v>
      </c>
      <c r="I24" s="137" t="str">
        <f>IF(ISBLANK('Student Work'!I24),"ERROR",IF(ABS('Student Work'!I24-'Student Work'!H24*'Student Work'!$K$12/12)&lt;0.01,"Correct","ERROR"))</f>
        <v>ERROR</v>
      </c>
      <c r="J24" s="176" t="str">
        <f>IF(ISBLANK('Student Work'!J24),"ERROR",IF(ABS('Student Work'!J24-('Student Work'!$K$14-'Student Work'!I24))&lt;0.01,"Correct","ERROR"))</f>
        <v>ERROR</v>
      </c>
      <c r="K24" s="175" t="str">
        <f>IF(ISBLANK('Student Work'!K24),"ERROR",IF(ABS('Student Work'!K24-('Student Work'!H24-'Student Work'!J24))&lt;0.01,"Correct","ERROR"))</f>
        <v>ERROR</v>
      </c>
      <c r="L24" s="65"/>
      <c r="M24" s="65"/>
      <c r="N24" s="267" t="s">
        <v>35</v>
      </c>
      <c r="O24" s="267"/>
      <c r="P24" s="267"/>
      <c r="Q24" s="269"/>
      <c r="R24" s="270" t="str">
        <f>IF(ISBLANK('Student Work'!R24:S24),"ERROR",IF('Student Work'!R24:S24&gt;0,IF('Student Work'!R24&gt;10,"Caution: Too Long!","Correct"),"ERROR"))</f>
        <v>ERROR</v>
      </c>
      <c r="S24" s="271"/>
      <c r="T24" s="89"/>
      <c r="U24" s="170">
        <v>5</v>
      </c>
      <c r="V24" s="137" t="str">
        <f>IF(ISBLANK('Student Work'!V24),"ERROR",IF(ABS('Student Work'!V24-'Student Work'!Y23)&lt;0.01,"Correct","ERROR"))</f>
        <v>ERROR</v>
      </c>
      <c r="W24" s="137" t="str">
        <f>IF(ISBLANK('Student Work'!W24),"ERROR",IF(ABS('Student Work'!W24-'Student Work'!V24*'Student Work'!$V$12/12)&lt;0.01,"Correct","ERROR"))</f>
        <v>ERROR</v>
      </c>
      <c r="X24" s="138" t="str">
        <f>IF(ISBLANK('Student Work'!X24),"ERROR",IF(ABS('Student Work'!X24-'Student Work'!$V$14)&lt;0.01,"Correct","ERROR"))</f>
        <v>ERROR</v>
      </c>
      <c r="Y24" s="137" t="str">
        <f>IF(ISBLANK('Student Work'!Y24),"ERROR",IF(ABS('Student Work'!Y24-('Student Work'!V24+'Student Work'!W24+'Student Work'!X24))&lt;0.01,"Correct","ERROR"))</f>
        <v>ERROR</v>
      </c>
      <c r="Z24" s="65"/>
      <c r="AA24" s="91"/>
      <c r="AB24" s="91"/>
      <c r="AC24" s="55"/>
    </row>
    <row r="25" spans="1:29">
      <c r="A25" s="54"/>
      <c r="B25" s="64"/>
      <c r="C25" s="64"/>
      <c r="D25" s="281" t="s">
        <v>69</v>
      </c>
      <c r="E25" s="64"/>
      <c r="F25" s="97" t="s">
        <v>40</v>
      </c>
      <c r="G25" s="126">
        <f>IF($K$13="Correct",IF(AND(G24+1&lt;='Student Work'!$K$13,G24&lt;&gt;0),G24+1,IF('Student Work'!G25&gt;0,"ERROR",0)),0)</f>
        <v>0</v>
      </c>
      <c r="H25" s="139">
        <f>IF(G25=0,0,IF(ISBLANK('Student Work'!H25),"ERROR",IF(ABS('Student Work'!H25-'Student Work'!K24)&lt;0.01,IF(G25&lt;&gt;"ERROR","Correct","ERROR"),"ERROR")))</f>
        <v>0</v>
      </c>
      <c r="I25" s="140">
        <f>IF(G25=0,0,IF(ISBLANK('Student Work'!I25),"ERROR",IF(ABS('Student Work'!I25-'Student Work'!H25*'Student Work'!$K$12/12)&lt;0.01,IF(G25&lt;&gt;"ERROR","Correct","ERROR"),"ERROR")))</f>
        <v>0</v>
      </c>
      <c r="J25" s="140">
        <f>IF(G25=0,0,IF(ISBLANK('Student Work'!J25),"ERROR",IF(ABS('Student Work'!J25-('Student Work'!$K$14-'Student Work'!I25))&lt;0.01,IF(G25&lt;&gt;"ERROR","Correct","ERROR"),"ERROR")))</f>
        <v>0</v>
      </c>
      <c r="K25" s="140">
        <f>IF(G25=0,0,IF(ISBLANK('Student Work'!K25),"ERROR",IF(ABS('Student Work'!K25-('Student Work'!H25-'Student Work'!J25))&lt;0.01,IF(G25&lt;&gt;"ERROR","Correct","ERROR"),"ERROR")))</f>
        <v>0</v>
      </c>
      <c r="L25" s="65"/>
      <c r="M25" s="65"/>
      <c r="N25" s="267" t="s">
        <v>36</v>
      </c>
      <c r="O25" s="267"/>
      <c r="P25" s="267"/>
      <c r="Q25" s="269"/>
      <c r="R25" s="283" t="str">
        <f>IF(ISBLANK('Student Work'!R25:S25),"ERROR",IF(AND('Student Work'!R25:S25&gt;0,'Student Work'!R25:S25&lt;0.1),"Correct","ERROR"))</f>
        <v>ERROR</v>
      </c>
      <c r="S25" s="284"/>
      <c r="T25" s="89"/>
      <c r="U25" s="126">
        <f>IF($V$13="Correct",IF(AND(U24+1&lt;='Student Work'!$V$13,U24&lt;&gt;0),U24+1,IF('Student Work'!U25&gt;0,"ERROR",0)),0)</f>
        <v>0</v>
      </c>
      <c r="V25" s="140">
        <f>IF(U25=0,0,IF(ISBLANK('Student Work'!V25),"ERROR",IF(ABS('Student Work'!V25-'Student Work'!Y24)&lt;0.01,IF(U25&lt;&gt;"ERROR","Correct","ERROR"),"ERROR")))</f>
        <v>0</v>
      </c>
      <c r="W25" s="140">
        <f>IF(U25=0,0,IF(ISBLANK('Student Work'!W25),"ERROR",IF(ABS('Student Work'!W25-'Student Work'!V25*'Student Work'!$V$12/12)&lt;0.01,IF(U25&lt;&gt;"ERROR","Correct","ERROR"),"ERROR")))</f>
        <v>0</v>
      </c>
      <c r="X25" s="140">
        <f>IF(U25=0,0,IF(ISBLANK('Student Work'!X25),"ERROR",IF(ABS('Student Work'!X25-'Student Work'!$V$14)&lt;0.01,IF(U25&lt;&gt;"ERROR","Correct","ERROR"),"ERROR")))</f>
        <v>0</v>
      </c>
      <c r="Y25" s="140">
        <f>IF(U25=0,0,IF(ISBLANK('Student Work'!Y25),"ERROR",IF(ABS('Student Work'!Y25-('Student Work'!V25+'Student Work'!W25+'Student Work'!X25))&lt;0.01,IF(U25&lt;&gt;"ERROR","Correct","ERROR"),"ERROR")))</f>
        <v>0</v>
      </c>
      <c r="Z25" s="97" t="s">
        <v>40</v>
      </c>
      <c r="AA25" s="91"/>
      <c r="AB25" s="91"/>
      <c r="AC25" s="55"/>
    </row>
    <row r="26" spans="1:29">
      <c r="A26" s="53"/>
      <c r="B26" s="57"/>
      <c r="C26" s="64"/>
      <c r="D26" s="282"/>
      <c r="E26" s="57"/>
      <c r="F26" s="65"/>
      <c r="G26" s="126">
        <f>IF($K$13="Correct",IF(AND(G25+1&lt;='Student Work'!$K$13,G25&lt;&gt;0),G25+1,IF('Student Work'!G26&gt;0,"ERROR",0)),0)</f>
        <v>0</v>
      </c>
      <c r="H26" s="139">
        <f>IF(G26=0,0,IF(ISBLANK('Student Work'!H26),"ERROR",IF(ABS('Student Work'!H26-'Student Work'!K25)&lt;0.01,IF(G26&lt;&gt;"ERROR","Correct","ERROR"),"ERROR")))</f>
        <v>0</v>
      </c>
      <c r="I26" s="140">
        <f>IF(G26=0,0,IF(ISBLANK('Student Work'!I26),"ERROR",IF(ABS('Student Work'!I26-'Student Work'!H26*'Student Work'!$K$12/12)&lt;0.01,IF(G26&lt;&gt;"ERROR","Correct","ERROR"),"ERROR")))</f>
        <v>0</v>
      </c>
      <c r="J26" s="140">
        <f>IF(G26=0,0,IF(ISBLANK('Student Work'!J26),"ERROR",IF(ABS('Student Work'!J26-('Student Work'!$K$14-'Student Work'!I26))&lt;0.01,IF(G26&lt;&gt;"ERROR","Correct","ERROR"),"ERROR")))</f>
        <v>0</v>
      </c>
      <c r="K26" s="140">
        <f>IF(G26=0,0,IF(ISBLANK('Student Work'!K26),"ERROR",IF(ABS('Student Work'!K26-('Student Work'!H26-'Student Work'!J26))&lt;0.01,IF(G26&lt;&gt;"ERROR","Correct","ERROR"),"ERROR")))</f>
        <v>0</v>
      </c>
      <c r="L26" s="65"/>
      <c r="M26" s="65"/>
      <c r="N26" s="278"/>
      <c r="O26" s="278"/>
      <c r="P26" s="278"/>
      <c r="Q26" s="278"/>
      <c r="R26" s="278"/>
      <c r="S26" s="278"/>
      <c r="T26" s="89"/>
      <c r="U26" s="126">
        <f>IF($V$13="Correct",IF(AND(U25+1&lt;='Student Work'!$V$13,U25&lt;&gt;0),U25+1,IF('Student Work'!U26&gt;0,"ERROR",0)),0)</f>
        <v>0</v>
      </c>
      <c r="V26" s="140">
        <f>IF(U26=0,0,IF(ISBLANK('Student Work'!V26),"ERROR",IF(ABS('Student Work'!V26-'Student Work'!Y25)&lt;0.01,IF(U26&lt;&gt;"ERROR","Correct","ERROR"),"ERROR")))</f>
        <v>0</v>
      </c>
      <c r="W26" s="140">
        <f>IF(U26=0,0,IF(ISBLANK('Student Work'!W26),"ERROR",IF(ABS('Student Work'!W26-'Student Work'!V26*'Student Work'!$V$12/12)&lt;0.01,IF(U26&lt;&gt;"ERROR","Correct","ERROR"),"ERROR")))</f>
        <v>0</v>
      </c>
      <c r="X26" s="140">
        <f>IF(U26=0,0,IF(ISBLANK('Student Work'!X26),"ERROR",IF(ABS('Student Work'!X26-'Student Work'!$V$14)&lt;0.01,IF(U26&lt;&gt;"ERROR","Correct","ERROR"),"ERROR")))</f>
        <v>0</v>
      </c>
      <c r="Y26" s="140">
        <f>IF(U26=0,0,IF(ISBLANK('Student Work'!Y26),"ERROR",IF(ABS('Student Work'!Y26-('Student Work'!V26+'Student Work'!W26+'Student Work'!X26))&lt;0.01,IF(U26&lt;&gt;"ERROR","Correct","ERROR"),"ERROR")))</f>
        <v>0</v>
      </c>
      <c r="Z26" s="140">
        <f>IF(V26=0,0,IF(ISBLANK('Student Work'!#REF!),"ERROR",IF(ABS('Student Work'!#REF!-('Student Work'!W26+'Student Work'!X26+'Student Work'!Y26))&lt;0.01,"Correct","ERROR")))</f>
        <v>0</v>
      </c>
      <c r="AA26" s="91"/>
      <c r="AB26" s="91"/>
      <c r="AC26" s="55"/>
    </row>
    <row r="27" spans="1:29">
      <c r="A27" s="53"/>
      <c r="B27" s="57"/>
      <c r="C27" s="57"/>
      <c r="D27" s="282"/>
      <c r="E27" s="57"/>
      <c r="F27" s="65"/>
      <c r="G27" s="126">
        <f>IF($K$13="Correct",IF(AND(G26+1&lt;='Student Work'!$K$13,G26&lt;&gt;0),G26+1,IF('Student Work'!G27&gt;0,"ERROR",0)),0)</f>
        <v>0</v>
      </c>
      <c r="H27" s="139">
        <f>IF(G27=0,0,IF(ISBLANK('Student Work'!H27),"ERROR",IF(ABS('Student Work'!H27-'Student Work'!K26)&lt;0.01,IF(G27&lt;&gt;"ERROR","Correct","ERROR"),"ERROR")))</f>
        <v>0</v>
      </c>
      <c r="I27" s="140">
        <f>IF(G27=0,0,IF(ISBLANK('Student Work'!I27),"ERROR",IF(ABS('Student Work'!I27-'Student Work'!H27*'Student Work'!$K$12/12)&lt;0.01,IF(G27&lt;&gt;"ERROR","Correct","ERROR"),"ERROR")))</f>
        <v>0</v>
      </c>
      <c r="J27" s="140">
        <f>IF(G27=0,0,IF(ISBLANK('Student Work'!J27),"ERROR",IF(ABS('Student Work'!J27-('Student Work'!$K$14-'Student Work'!I27))&lt;0.01,IF(G27&lt;&gt;"ERROR","Correct","ERROR"),"ERROR")))</f>
        <v>0</v>
      </c>
      <c r="K27" s="140">
        <f>IF(G27=0,0,IF(ISBLANK('Student Work'!K27),"ERROR",IF(ABS('Student Work'!K27-('Student Work'!H27-'Student Work'!J27))&lt;0.01,IF(G27&lt;&gt;"ERROR","Correct","ERROR"),"ERROR")))</f>
        <v>0</v>
      </c>
      <c r="L27" s="65"/>
      <c r="M27" s="65"/>
      <c r="N27" s="65"/>
      <c r="O27" s="65"/>
      <c r="P27" s="65"/>
      <c r="Q27" s="65"/>
      <c r="R27" s="65"/>
      <c r="S27" s="65"/>
      <c r="T27" s="89"/>
      <c r="U27" s="126">
        <f>IF($V$13="Correct",IF(AND(U26+1&lt;='Student Work'!$V$13,U26&lt;&gt;0),U26+1,IF('Student Work'!U27&gt;0,"ERROR",0)),0)</f>
        <v>0</v>
      </c>
      <c r="V27" s="140">
        <f>IF(U27=0,0,IF(ISBLANK('Student Work'!V27),"ERROR",IF(ABS('Student Work'!V27-'Student Work'!Y26)&lt;0.01,IF(U27&lt;&gt;"ERROR","Correct","ERROR"),"ERROR")))</f>
        <v>0</v>
      </c>
      <c r="W27" s="140">
        <f>IF(U27=0,0,IF(ISBLANK('Student Work'!W27),"ERROR",IF(ABS('Student Work'!W27-'Student Work'!V27*'Student Work'!$V$12/12)&lt;0.01,IF(U27&lt;&gt;"ERROR","Correct","ERROR"),"ERROR")))</f>
        <v>0</v>
      </c>
      <c r="X27" s="140">
        <f>IF(U27=0,0,IF(ISBLANK('Student Work'!X27),"ERROR",IF(ABS('Student Work'!X27-'Student Work'!$V$14)&lt;0.01,IF(U27&lt;&gt;"ERROR","Correct","ERROR"),"ERROR")))</f>
        <v>0</v>
      </c>
      <c r="Y27" s="140">
        <f>IF(U27=0,0,IF(ISBLANK('Student Work'!Y27),"ERROR",IF(ABS('Student Work'!Y27-('Student Work'!V27+'Student Work'!W27+'Student Work'!X27))&lt;0.01,IF(U27&lt;&gt;"ERROR","Correct","ERROR"),"ERROR")))</f>
        <v>0</v>
      </c>
      <c r="Z27" s="140">
        <f>IF(V27=0,0,IF(ISBLANK('Student Work'!#REF!),"ERROR",IF(ABS('Student Work'!#REF!-('Student Work'!W27+'Student Work'!X27+'Student Work'!Y27))&lt;0.01,"Correct","ERROR")))</f>
        <v>0</v>
      </c>
      <c r="AA27" s="65"/>
      <c r="AB27" s="65"/>
      <c r="AC27" s="55"/>
    </row>
    <row r="28" spans="1:29">
      <c r="A28" s="53"/>
      <c r="B28" s="57"/>
      <c r="C28" s="57"/>
      <c r="D28" s="282"/>
      <c r="E28" s="57"/>
      <c r="F28" s="65"/>
      <c r="G28" s="126">
        <f>IF($K$13="Correct",IF(AND(G27+1&lt;='Student Work'!$K$13,G27&lt;&gt;0),G27+1,IF('Student Work'!G28&gt;0,"ERROR",0)),0)</f>
        <v>0</v>
      </c>
      <c r="H28" s="139">
        <f>IF(G28=0,0,IF(ISBLANK('Student Work'!H28),"ERROR",IF(ABS('Student Work'!H28-'Student Work'!K27)&lt;0.01,IF(G28&lt;&gt;"ERROR","Correct","ERROR"),"ERROR")))</f>
        <v>0</v>
      </c>
      <c r="I28" s="140">
        <f>IF(G28=0,0,IF(ISBLANK('Student Work'!I28),"ERROR",IF(ABS('Student Work'!I28-'Student Work'!H28*'Student Work'!$K$12/12)&lt;0.01,IF(G28&lt;&gt;"ERROR","Correct","ERROR"),"ERROR")))</f>
        <v>0</v>
      </c>
      <c r="J28" s="140">
        <f>IF(G28=0,0,IF(ISBLANK('Student Work'!J28),"ERROR",IF(ABS('Student Work'!J28-('Student Work'!$K$14-'Student Work'!I28))&lt;0.01,IF(G28&lt;&gt;"ERROR","Correct","ERROR"),"ERROR")))</f>
        <v>0</v>
      </c>
      <c r="K28" s="140">
        <f>IF(G28=0,0,IF(ISBLANK('Student Work'!K28),"ERROR",IF(ABS('Student Work'!K28-('Student Work'!H28-'Student Work'!J28))&lt;0.01,IF(G28&lt;&gt;"ERROR","Correct","ERROR"),"ERROR")))</f>
        <v>0</v>
      </c>
      <c r="L28" s="65"/>
      <c r="M28" s="65"/>
      <c r="N28" s="265" t="s">
        <v>52</v>
      </c>
      <c r="O28" s="265"/>
      <c r="P28" s="265"/>
      <c r="Q28" s="265"/>
      <c r="R28" s="265"/>
      <c r="S28" s="265"/>
      <c r="T28" s="89"/>
      <c r="U28" s="126">
        <f>IF($V$13="Correct",IF(AND(U27+1&lt;='Student Work'!$V$13,U27&lt;&gt;0),U27+1,IF('Student Work'!U28&gt;0,"ERROR",0)),0)</f>
        <v>0</v>
      </c>
      <c r="V28" s="140">
        <f>IF(U28=0,0,IF(ISBLANK('Student Work'!V28),"ERROR",IF(ABS('Student Work'!V28-'Student Work'!Y27)&lt;0.01,IF(U28&lt;&gt;"ERROR","Correct","ERROR"),"ERROR")))</f>
        <v>0</v>
      </c>
      <c r="W28" s="140">
        <f>IF(U28=0,0,IF(ISBLANK('Student Work'!W28),"ERROR",IF(ABS('Student Work'!W28-'Student Work'!V28*'Student Work'!$V$12/12)&lt;0.01,IF(U28&lt;&gt;"ERROR","Correct","ERROR"),"ERROR")))</f>
        <v>0</v>
      </c>
      <c r="X28" s="140">
        <f>IF(U28=0,0,IF(ISBLANK('Student Work'!X28),"ERROR",IF(ABS('Student Work'!X28-'Student Work'!$V$14)&lt;0.01,IF(U28&lt;&gt;"ERROR","Correct","ERROR"),"ERROR")))</f>
        <v>0</v>
      </c>
      <c r="Y28" s="140">
        <f>IF(U28=0,0,IF(ISBLANK('Student Work'!Y28),"ERROR",IF(ABS('Student Work'!Y28-('Student Work'!V28+'Student Work'!W28+'Student Work'!X28))&lt;0.01,IF(U28&lt;&gt;"ERROR","Correct","ERROR"),"ERROR")))</f>
        <v>0</v>
      </c>
      <c r="Z28" s="140">
        <f>IF(V28=0,0,IF(ISBLANK('Student Work'!#REF!),"ERROR",IF(ABS('Student Work'!#REF!-('Student Work'!W28+'Student Work'!X28+'Student Work'!Y28))&lt;0.01,"Correct","ERROR")))</f>
        <v>0</v>
      </c>
      <c r="AA28" s="65"/>
      <c r="AB28" s="65"/>
      <c r="AC28" s="55"/>
    </row>
    <row r="29" spans="1:29">
      <c r="A29" s="53"/>
      <c r="B29" s="57"/>
      <c r="C29" s="57"/>
      <c r="D29" s="282"/>
      <c r="E29" s="57"/>
      <c r="F29" s="65"/>
      <c r="G29" s="126">
        <f>IF($K$13="Correct",IF(AND(G28+1&lt;='Student Work'!$K$13,G28&lt;&gt;0),G28+1,IF('Student Work'!G29&gt;0,"ERROR",0)),0)</f>
        <v>0</v>
      </c>
      <c r="H29" s="139">
        <f>IF(G29=0,0,IF(ISBLANK('Student Work'!H29),"ERROR",IF(ABS('Student Work'!H29-'Student Work'!K28)&lt;0.01,IF(G29&lt;&gt;"ERROR","Correct","ERROR"),"ERROR")))</f>
        <v>0</v>
      </c>
      <c r="I29" s="140">
        <f>IF(G29=0,0,IF(ISBLANK('Student Work'!I29),"ERROR",IF(ABS('Student Work'!I29-'Student Work'!H29*'Student Work'!$K$12/12)&lt;0.01,IF(G29&lt;&gt;"ERROR","Correct","ERROR"),"ERROR")))</f>
        <v>0</v>
      </c>
      <c r="J29" s="140">
        <f>IF(G29=0,0,IF(ISBLANK('Student Work'!J29),"ERROR",IF(ABS('Student Work'!J29-('Student Work'!$K$14-'Student Work'!I29))&lt;0.01,IF(G29&lt;&gt;"ERROR","Correct","ERROR"),"ERROR")))</f>
        <v>0</v>
      </c>
      <c r="K29" s="140">
        <f>IF(G29=0,0,IF(ISBLANK('Student Work'!K29),"ERROR",IF(ABS('Student Work'!K29-('Student Work'!H29-'Student Work'!J29))&lt;0.01,IF(G29&lt;&gt;"ERROR","Correct","ERROR"),"ERROR")))</f>
        <v>0</v>
      </c>
      <c r="L29" s="65"/>
      <c r="M29" s="65"/>
      <c r="N29" s="266"/>
      <c r="O29" s="266"/>
      <c r="P29" s="266"/>
      <c r="Q29" s="266"/>
      <c r="R29" s="266"/>
      <c r="S29" s="266"/>
      <c r="T29" s="89"/>
      <c r="U29" s="126">
        <f>IF($V$13="Correct",IF(AND(U28+1&lt;='Student Work'!$V$13,U28&lt;&gt;0),U28+1,IF('Student Work'!U29&gt;0,"ERROR",0)),0)</f>
        <v>0</v>
      </c>
      <c r="V29" s="140">
        <f>IF(U29=0,0,IF(ISBLANK('Student Work'!V29),"ERROR",IF(ABS('Student Work'!V29-'Student Work'!Y28)&lt;0.01,IF(U29&lt;&gt;"ERROR","Correct","ERROR"),"ERROR")))</f>
        <v>0</v>
      </c>
      <c r="W29" s="140">
        <f>IF(U29=0,0,IF(ISBLANK('Student Work'!W29),"ERROR",IF(ABS('Student Work'!W29-'Student Work'!V29*'Student Work'!$V$12/12)&lt;0.01,IF(U29&lt;&gt;"ERROR","Correct","ERROR"),"ERROR")))</f>
        <v>0</v>
      </c>
      <c r="X29" s="140">
        <f>IF(U29=0,0,IF(ISBLANK('Student Work'!X29),"ERROR",IF(ABS('Student Work'!X29-'Student Work'!$V$14)&lt;0.01,IF(U29&lt;&gt;"ERROR","Correct","ERROR"),"ERROR")))</f>
        <v>0</v>
      </c>
      <c r="Y29" s="140">
        <f>IF(U29=0,0,IF(ISBLANK('Student Work'!Y29),"ERROR",IF(ABS('Student Work'!Y29-('Student Work'!V29+'Student Work'!W29+'Student Work'!X29))&lt;0.01,IF(U29&lt;&gt;"ERROR","Correct","ERROR"),"ERROR")))</f>
        <v>0</v>
      </c>
      <c r="Z29" s="140">
        <f>IF(V29=0,0,IF(ISBLANK('Student Work'!#REF!),"ERROR",IF(ABS('Student Work'!#REF!-('Student Work'!W29+'Student Work'!X29+'Student Work'!Y29))&lt;0.01,"Correct","ERROR")))</f>
        <v>0</v>
      </c>
      <c r="AA29" s="65"/>
      <c r="AB29" s="65"/>
      <c r="AC29" s="55"/>
    </row>
    <row r="30" spans="1:29">
      <c r="A30" s="54"/>
      <c r="B30" s="64"/>
      <c r="C30" s="57"/>
      <c r="D30" s="282"/>
      <c r="E30" s="64"/>
      <c r="F30" s="65"/>
      <c r="G30" s="126">
        <f>IF($K$13="Correct",IF(AND(G29+1&lt;='Student Work'!$K$13,G29&lt;&gt;0),G29+1,IF('Student Work'!G30&gt;0,"ERROR",0)),0)</f>
        <v>0</v>
      </c>
      <c r="H30" s="139">
        <f>IF(G30=0,0,IF(ISBLANK('Student Work'!H30),"ERROR",IF(ABS('Student Work'!H30-'Student Work'!K29)&lt;0.01,IF(G30&lt;&gt;"ERROR","Correct","ERROR"),"ERROR")))</f>
        <v>0</v>
      </c>
      <c r="I30" s="140">
        <f>IF(G30=0,0,IF(ISBLANK('Student Work'!I30),"ERROR",IF(ABS('Student Work'!I30-'Student Work'!H30*'Student Work'!$K$12/12)&lt;0.01,IF(G30&lt;&gt;"ERROR","Correct","ERROR"),"ERROR")))</f>
        <v>0</v>
      </c>
      <c r="J30" s="140">
        <f>IF(G30=0,0,IF(ISBLANK('Student Work'!J30),"ERROR",IF(ABS('Student Work'!J30-('Student Work'!$K$14-'Student Work'!I30))&lt;0.01,IF(G30&lt;&gt;"ERROR","Correct","ERROR"),"ERROR")))</f>
        <v>0</v>
      </c>
      <c r="K30" s="140">
        <f>IF(G30=0,0,IF(ISBLANK('Student Work'!K30),"ERROR",IF(ABS('Student Work'!K30-('Student Work'!H30-'Student Work'!J30))&lt;0.01,IF(G30&lt;&gt;"ERROR","Correct","ERROR"),"ERROR")))</f>
        <v>0</v>
      </c>
      <c r="L30" s="65"/>
      <c r="M30" s="65"/>
      <c r="N30" s="267" t="s">
        <v>53</v>
      </c>
      <c r="O30" s="267"/>
      <c r="P30" s="267"/>
      <c r="Q30" s="267"/>
      <c r="R30" s="268" t="str">
        <f>IF(ISBLANK('Student Work'!R30:S30),"ERROR",IF(AND('Student Work'!R30:S30&gt;0,'Student Work'!R30:S30&lt;0.1),"Correct","ERROR"))</f>
        <v>ERROR</v>
      </c>
      <c r="S30" s="268"/>
      <c r="T30" s="89"/>
      <c r="U30" s="126">
        <f>IF($V$13="Correct",IF(AND(U29+1&lt;='Student Work'!$V$13,U29&lt;&gt;0),U29+1,IF('Student Work'!U30&gt;0,"ERROR",0)),0)</f>
        <v>0</v>
      </c>
      <c r="V30" s="140">
        <f>IF(U30=0,0,IF(ISBLANK('Student Work'!V30),"ERROR",IF(ABS('Student Work'!V30-'Student Work'!Y29)&lt;0.01,IF(U30&lt;&gt;"ERROR","Correct","ERROR"),"ERROR")))</f>
        <v>0</v>
      </c>
      <c r="W30" s="140">
        <f>IF(U30=0,0,IF(ISBLANK('Student Work'!W30),"ERROR",IF(ABS('Student Work'!W30-'Student Work'!V30*'Student Work'!$V$12/12)&lt;0.01,IF(U30&lt;&gt;"ERROR","Correct","ERROR"),"ERROR")))</f>
        <v>0</v>
      </c>
      <c r="X30" s="140">
        <f>IF(U30=0,0,IF(ISBLANK('Student Work'!X30),"ERROR",IF(ABS('Student Work'!X30-'Student Work'!$V$14)&lt;0.01,IF(U30&lt;&gt;"ERROR","Correct","ERROR"),"ERROR")))</f>
        <v>0</v>
      </c>
      <c r="Y30" s="140">
        <f>IF(U30=0,0,IF(ISBLANK('Student Work'!Y30),"ERROR",IF(ABS('Student Work'!Y30-('Student Work'!V30+'Student Work'!W30+'Student Work'!X30))&lt;0.01,IF(U30&lt;&gt;"ERROR","Correct","ERROR"),"ERROR")))</f>
        <v>0</v>
      </c>
      <c r="Z30" s="140">
        <f>IF(V30=0,0,IF(ISBLANK('Student Work'!#REF!),"ERROR",IF(ABS('Student Work'!#REF!-('Student Work'!W30+'Student Work'!X30+'Student Work'!Y30))&lt;0.01,"Correct","ERROR")))</f>
        <v>0</v>
      </c>
      <c r="AA30" s="65"/>
      <c r="AB30" s="65"/>
      <c r="AC30" s="55"/>
    </row>
    <row r="31" spans="1:29">
      <c r="A31" s="54"/>
      <c r="B31" s="64"/>
      <c r="C31" s="64"/>
      <c r="D31" s="282"/>
      <c r="E31" s="64"/>
      <c r="F31" s="65"/>
      <c r="G31" s="126">
        <f>IF($K$13="Correct",IF(AND(G30+1&lt;='Student Work'!$K$13,G30&lt;&gt;0),G30+1,IF('Student Work'!G31&gt;0,"ERROR",0)),0)</f>
        <v>0</v>
      </c>
      <c r="H31" s="139">
        <f>IF(G31=0,0,IF(ISBLANK('Student Work'!H31),"ERROR",IF(ABS('Student Work'!H31-'Student Work'!K30)&lt;0.01,IF(G31&lt;&gt;"ERROR","Correct","ERROR"),"ERROR")))</f>
        <v>0</v>
      </c>
      <c r="I31" s="140">
        <f>IF(G31=0,0,IF(ISBLANK('Student Work'!I31),"ERROR",IF(ABS('Student Work'!I31-'Student Work'!H31*'Student Work'!$K$12/12)&lt;0.01,IF(G31&lt;&gt;"ERROR","Correct","ERROR"),"ERROR")))</f>
        <v>0</v>
      </c>
      <c r="J31" s="140">
        <f>IF(G31=0,0,IF(ISBLANK('Student Work'!J31),"ERROR",IF(ABS('Student Work'!J31-('Student Work'!$K$14-'Student Work'!I31))&lt;0.01,IF(G31&lt;&gt;"ERROR","Correct","ERROR"),"ERROR")))</f>
        <v>0</v>
      </c>
      <c r="K31" s="140">
        <f>IF(G31=0,0,IF(ISBLANK('Student Work'!K31),"ERROR",IF(ABS('Student Work'!K31-('Student Work'!H31-'Student Work'!J31))&lt;0.01,IF(G31&lt;&gt;"ERROR","Correct","ERROR"),"ERROR")))</f>
        <v>0</v>
      </c>
      <c r="L31" s="65"/>
      <c r="M31" s="65"/>
      <c r="N31" s="278"/>
      <c r="O31" s="278"/>
      <c r="P31" s="278"/>
      <c r="Q31" s="278"/>
      <c r="R31" s="278"/>
      <c r="S31" s="278"/>
      <c r="T31" s="89"/>
      <c r="U31" s="126">
        <f>IF($V$13="Correct",IF(AND(U30+1&lt;='Student Work'!$V$13,U30&lt;&gt;0),U30+1,IF('Student Work'!U31&gt;0,"ERROR",0)),0)</f>
        <v>0</v>
      </c>
      <c r="V31" s="140">
        <f>IF(U31=0,0,IF(ISBLANK('Student Work'!V31),"ERROR",IF(ABS('Student Work'!V31-'Student Work'!Y30)&lt;0.01,IF(U31&lt;&gt;"ERROR","Correct","ERROR"),"ERROR")))</f>
        <v>0</v>
      </c>
      <c r="W31" s="140">
        <f>IF(U31=0,0,IF(ISBLANK('Student Work'!W31),"ERROR",IF(ABS('Student Work'!W31-'Student Work'!V31*'Student Work'!$V$12/12)&lt;0.01,IF(U31&lt;&gt;"ERROR","Correct","ERROR"),"ERROR")))</f>
        <v>0</v>
      </c>
      <c r="X31" s="140">
        <f>IF(U31=0,0,IF(ISBLANK('Student Work'!X31),"ERROR",IF(ABS('Student Work'!X31-'Student Work'!$V$14)&lt;0.01,IF(U31&lt;&gt;"ERROR","Correct","ERROR"),"ERROR")))</f>
        <v>0</v>
      </c>
      <c r="Y31" s="140">
        <f>IF(U31=0,0,IF(ISBLANK('Student Work'!Y31),"ERROR",IF(ABS('Student Work'!Y31-('Student Work'!V31+'Student Work'!W31+'Student Work'!X31))&lt;0.01,IF(U31&lt;&gt;"ERROR","Correct","ERROR"),"ERROR")))</f>
        <v>0</v>
      </c>
      <c r="Z31" s="140">
        <f>IF(V31=0,0,IF(ISBLANK('Student Work'!#REF!),"ERROR",IF(ABS('Student Work'!#REF!-('Student Work'!W31+'Student Work'!X31+'Student Work'!Y31))&lt;0.01,"Correct","ERROR")))</f>
        <v>0</v>
      </c>
      <c r="AA31" s="65"/>
      <c r="AB31" s="65"/>
      <c r="AC31" s="55"/>
    </row>
    <row r="32" spans="1:29">
      <c r="A32" s="54"/>
      <c r="B32" s="64"/>
      <c r="C32" s="64"/>
      <c r="D32" s="282"/>
      <c r="E32" s="64"/>
      <c r="F32" s="65"/>
      <c r="G32" s="126">
        <f>IF($K$13="Correct",IF(AND(G31+1&lt;='Student Work'!$K$13,G31&lt;&gt;0),G31+1,IF('Student Work'!G32&gt;0,"ERROR",0)),0)</f>
        <v>0</v>
      </c>
      <c r="H32" s="139">
        <f>IF(G32=0,0,IF(ISBLANK('Student Work'!H32),"ERROR",IF(ABS('Student Work'!H32-'Student Work'!K31)&lt;0.01,IF(G32&lt;&gt;"ERROR","Correct","ERROR"),"ERROR")))</f>
        <v>0</v>
      </c>
      <c r="I32" s="140">
        <f>IF(G32=0,0,IF(ISBLANK('Student Work'!I32),"ERROR",IF(ABS('Student Work'!I32-'Student Work'!H32*'Student Work'!$K$12/12)&lt;0.01,IF(G32&lt;&gt;"ERROR","Correct","ERROR"),"ERROR")))</f>
        <v>0</v>
      </c>
      <c r="J32" s="140">
        <f>IF(G32=0,0,IF(ISBLANK('Student Work'!J32),"ERROR",IF(ABS('Student Work'!J32-('Student Work'!$K$14-'Student Work'!I32))&lt;0.01,IF(G32&lt;&gt;"ERROR","Correct","ERROR"),"ERROR")))</f>
        <v>0</v>
      </c>
      <c r="K32" s="140">
        <f>IF(G32=0,0,IF(ISBLANK('Student Work'!K32),"ERROR",IF(ABS('Student Work'!K32-('Student Work'!H32-'Student Work'!J32))&lt;0.01,IF(G32&lt;&gt;"ERROR","Correct","ERROR"),"ERROR")))</f>
        <v>0</v>
      </c>
      <c r="L32" s="65"/>
      <c r="M32" s="65"/>
      <c r="N32" s="65"/>
      <c r="O32" s="65"/>
      <c r="P32" s="65"/>
      <c r="Q32" s="65"/>
      <c r="R32" s="65"/>
      <c r="S32" s="65"/>
      <c r="T32" s="65"/>
      <c r="U32" s="126">
        <f>IF($V$13="Correct",IF(AND(U31+1&lt;='Student Work'!$V$13,U31&lt;&gt;0),U31+1,IF('Student Work'!U32&gt;0,"ERROR",0)),0)</f>
        <v>0</v>
      </c>
      <c r="V32" s="140">
        <f>IF(U32=0,0,IF(ISBLANK('Student Work'!V32),"ERROR",IF(ABS('Student Work'!V32-'Student Work'!Y31)&lt;0.01,IF(U32&lt;&gt;"ERROR","Correct","ERROR"),"ERROR")))</f>
        <v>0</v>
      </c>
      <c r="W32" s="140">
        <f>IF(U32=0,0,IF(ISBLANK('Student Work'!W32),"ERROR",IF(ABS('Student Work'!W32-'Student Work'!V32*'Student Work'!$V$12/12)&lt;0.01,IF(U32&lt;&gt;"ERROR","Correct","ERROR"),"ERROR")))</f>
        <v>0</v>
      </c>
      <c r="X32" s="140">
        <f>IF(U32=0,0,IF(ISBLANK('Student Work'!X32),"ERROR",IF(ABS('Student Work'!X32-'Student Work'!$V$14)&lt;0.01,IF(U32&lt;&gt;"ERROR","Correct","ERROR"),"ERROR")))</f>
        <v>0</v>
      </c>
      <c r="Y32" s="140">
        <f>IF(U32=0,0,IF(ISBLANK('Student Work'!Y32),"ERROR",IF(ABS('Student Work'!Y32-('Student Work'!V32+'Student Work'!W32+'Student Work'!X32))&lt;0.01,IF(U32&lt;&gt;"ERROR","Correct","ERROR"),"ERROR")))</f>
        <v>0</v>
      </c>
      <c r="Z32" s="140">
        <f>IF(V32=0,0,IF(ISBLANK('Student Work'!#REF!),"ERROR",IF(ABS('Student Work'!#REF!-('Student Work'!W32+'Student Work'!X32+'Student Work'!Y32))&lt;0.01,"Correct","ERROR")))</f>
        <v>0</v>
      </c>
      <c r="AA32" s="65"/>
      <c r="AB32" s="65"/>
      <c r="AC32" s="55"/>
    </row>
    <row r="33" spans="1:29" ht="16.149999999999999" customHeight="1">
      <c r="A33" s="54"/>
      <c r="B33" s="64"/>
      <c r="C33" s="64"/>
      <c r="D33" s="282"/>
      <c r="E33" s="64"/>
      <c r="F33" s="65"/>
      <c r="G33" s="126">
        <f>IF($K$13="Correct",IF(AND(G32+1&lt;='Student Work'!$K$13,G32&lt;&gt;0),G32+1,IF('Student Work'!G33&gt;0,"ERROR",0)),0)</f>
        <v>0</v>
      </c>
      <c r="H33" s="139">
        <f>IF(G33=0,0,IF(ISBLANK('Student Work'!H33),"ERROR",IF(ABS('Student Work'!H33-'Student Work'!K32)&lt;0.01,IF(G33&lt;&gt;"ERROR","Correct","ERROR"),"ERROR")))</f>
        <v>0</v>
      </c>
      <c r="I33" s="140">
        <f>IF(G33=0,0,IF(ISBLANK('Student Work'!I33),"ERROR",IF(ABS('Student Work'!I33-'Student Work'!H33*'Student Work'!$K$12/12)&lt;0.01,IF(G33&lt;&gt;"ERROR","Correct","ERROR"),"ERROR")))</f>
        <v>0</v>
      </c>
      <c r="J33" s="140">
        <f>IF(G33=0,0,IF(ISBLANK('Student Work'!J33),"ERROR",IF(ABS('Student Work'!J33-('Student Work'!$K$14-'Student Work'!I33))&lt;0.01,IF(G33&lt;&gt;"ERROR","Correct","ERROR"),"ERROR")))</f>
        <v>0</v>
      </c>
      <c r="K33" s="140">
        <f>IF(G33=0,0,IF(ISBLANK('Student Work'!K33),"ERROR",IF(ABS('Student Work'!K33-('Student Work'!H33-'Student Work'!J33))&lt;0.01,IF(G33&lt;&gt;"ERROR","Correct","ERROR"),"ERROR")))</f>
        <v>0</v>
      </c>
      <c r="L33" s="65"/>
      <c r="M33" s="65"/>
      <c r="N33" s="65"/>
      <c r="O33" s="65"/>
      <c r="P33" s="65"/>
      <c r="Q33" s="65"/>
      <c r="R33" s="65"/>
      <c r="S33" s="65"/>
      <c r="T33" s="65"/>
      <c r="U33" s="126">
        <f>IF($V$13="Correct",IF(AND(U32+1&lt;='Student Work'!$V$13,U32&lt;&gt;0),U32+1,IF('Student Work'!U33&gt;0,"ERROR",0)),0)</f>
        <v>0</v>
      </c>
      <c r="V33" s="140">
        <f>IF(U33=0,0,IF(ISBLANK('Student Work'!V33),"ERROR",IF(ABS('Student Work'!V33-'Student Work'!Y32)&lt;0.01,IF(U33&lt;&gt;"ERROR","Correct","ERROR"),"ERROR")))</f>
        <v>0</v>
      </c>
      <c r="W33" s="140">
        <f>IF(U33=0,0,IF(ISBLANK('Student Work'!W33),"ERROR",IF(ABS('Student Work'!W33-'Student Work'!V33*'Student Work'!$V$12/12)&lt;0.01,IF(U33&lt;&gt;"ERROR","Correct","ERROR"),"ERROR")))</f>
        <v>0</v>
      </c>
      <c r="X33" s="140">
        <f>IF(U33=0,0,IF(ISBLANK('Student Work'!X33),"ERROR",IF(ABS('Student Work'!X33-'Student Work'!$V$14)&lt;0.01,IF(U33&lt;&gt;"ERROR","Correct","ERROR"),"ERROR")))</f>
        <v>0</v>
      </c>
      <c r="Y33" s="140">
        <f>IF(U33=0,0,IF(ISBLANK('Student Work'!Y33),"ERROR",IF(ABS('Student Work'!Y33-('Student Work'!V33+'Student Work'!W33+'Student Work'!X33))&lt;0.01,IF(U33&lt;&gt;"ERROR","Correct","ERROR"),"ERROR")))</f>
        <v>0</v>
      </c>
      <c r="Z33" s="140">
        <f>IF(V33=0,0,IF(ISBLANK('Student Work'!#REF!),"ERROR",IF(ABS('Student Work'!#REF!-('Student Work'!W33+'Student Work'!X33+'Student Work'!Y33))&lt;0.01,"Correct","ERROR")))</f>
        <v>0</v>
      </c>
      <c r="AA33" s="65"/>
      <c r="AB33" s="65"/>
      <c r="AC33" s="55"/>
    </row>
    <row r="34" spans="1:29">
      <c r="A34" s="54"/>
      <c r="B34" s="64"/>
      <c r="C34" s="64"/>
      <c r="D34" s="282"/>
      <c r="E34" s="64"/>
      <c r="F34" s="65"/>
      <c r="G34" s="126">
        <f>IF($K$13="Correct",IF(AND(G33+1&lt;='Student Work'!$K$13,G33&lt;&gt;0),G33+1,IF('Student Work'!G34&gt;0,"ERROR",0)),0)</f>
        <v>0</v>
      </c>
      <c r="H34" s="139">
        <f>IF(G34=0,0,IF(ISBLANK('Student Work'!H34),"ERROR",IF(ABS('Student Work'!H34-'Student Work'!K33)&lt;0.01,IF(G34&lt;&gt;"ERROR","Correct","ERROR"),"ERROR")))</f>
        <v>0</v>
      </c>
      <c r="I34" s="140">
        <f>IF(G34=0,0,IF(ISBLANK('Student Work'!I34),"ERROR",IF(ABS('Student Work'!I34-'Student Work'!H34*'Student Work'!$K$12/12)&lt;0.01,IF(G34&lt;&gt;"ERROR","Correct","ERROR"),"ERROR")))</f>
        <v>0</v>
      </c>
      <c r="J34" s="140">
        <f>IF(G34=0,0,IF(ISBLANK('Student Work'!J34),"ERROR",IF(ABS('Student Work'!J34-('Student Work'!$K$14-'Student Work'!I34))&lt;0.01,IF(G34&lt;&gt;"ERROR","Correct","ERROR"),"ERROR")))</f>
        <v>0</v>
      </c>
      <c r="K34" s="140">
        <f>IF(G34=0,0,IF(ISBLANK('Student Work'!K34),"ERROR",IF(ABS('Student Work'!K34-('Student Work'!H34-'Student Work'!J34))&lt;0.01,IF(G34&lt;&gt;"ERROR","Correct","ERROR"),"ERROR")))</f>
        <v>0</v>
      </c>
      <c r="L34" s="65"/>
      <c r="M34" s="65"/>
      <c r="N34" s="65"/>
      <c r="O34" s="65"/>
      <c r="P34" s="65"/>
      <c r="Q34" s="65"/>
      <c r="R34" s="65"/>
      <c r="S34" s="65"/>
      <c r="T34" s="65"/>
      <c r="U34" s="126">
        <f>IF($V$13="Correct",IF(AND(U33+1&lt;='Student Work'!$V$13,U33&lt;&gt;0),U33+1,IF('Student Work'!U34&gt;0,"ERROR",0)),0)</f>
        <v>0</v>
      </c>
      <c r="V34" s="140">
        <f>IF(U34=0,0,IF(ISBLANK('Student Work'!V34),"ERROR",IF(ABS('Student Work'!V34-'Student Work'!Y33)&lt;0.01,IF(U34&lt;&gt;"ERROR","Correct","ERROR"),"ERROR")))</f>
        <v>0</v>
      </c>
      <c r="W34" s="140">
        <f>IF(U34=0,0,IF(ISBLANK('Student Work'!W34),"ERROR",IF(ABS('Student Work'!W34-'Student Work'!V34*'Student Work'!$V$12/12)&lt;0.01,IF(U34&lt;&gt;"ERROR","Correct","ERROR"),"ERROR")))</f>
        <v>0</v>
      </c>
      <c r="X34" s="140">
        <f>IF(U34=0,0,IF(ISBLANK('Student Work'!X34),"ERROR",IF(ABS('Student Work'!X34-'Student Work'!$V$14)&lt;0.01,IF(U34&lt;&gt;"ERROR","Correct","ERROR"),"ERROR")))</f>
        <v>0</v>
      </c>
      <c r="Y34" s="140">
        <f>IF(U34=0,0,IF(ISBLANK('Student Work'!Y34),"ERROR",IF(ABS('Student Work'!Y34-('Student Work'!V34+'Student Work'!W34+'Student Work'!X34))&lt;0.01,IF(U34&lt;&gt;"ERROR","Correct","ERROR"),"ERROR")))</f>
        <v>0</v>
      </c>
      <c r="Z34" s="140">
        <f>IF(V34=0,0,IF(ISBLANK('Student Work'!#REF!),"ERROR",IF(ABS('Student Work'!#REF!-('Student Work'!W34+'Student Work'!X34+'Student Work'!Y34))&lt;0.01,"Correct","ERROR")))</f>
        <v>0</v>
      </c>
      <c r="AA34" s="65"/>
      <c r="AB34" s="65"/>
      <c r="AC34" s="55"/>
    </row>
    <row r="35" spans="1:29" ht="16.149999999999999" customHeight="1">
      <c r="A35" s="54"/>
      <c r="B35" s="64"/>
      <c r="C35" s="64"/>
      <c r="D35" s="282"/>
      <c r="E35" s="64"/>
      <c r="F35" s="65"/>
      <c r="G35" s="126">
        <f>IF($K$13="Correct",IF(AND(G34+1&lt;='Student Work'!$K$13,G34&lt;&gt;0),G34+1,IF('Student Work'!G35&gt;0,"ERROR",0)),0)</f>
        <v>0</v>
      </c>
      <c r="H35" s="139">
        <f>IF(G35=0,0,IF(ISBLANK('Student Work'!H35),"ERROR",IF(ABS('Student Work'!H35-'Student Work'!K34)&lt;0.01,IF(G35&lt;&gt;"ERROR","Correct","ERROR"),"ERROR")))</f>
        <v>0</v>
      </c>
      <c r="I35" s="140">
        <f>IF(G35=0,0,IF(ISBLANK('Student Work'!I35),"ERROR",IF(ABS('Student Work'!I35-'Student Work'!H35*'Student Work'!$K$12/12)&lt;0.01,IF(G35&lt;&gt;"ERROR","Correct","ERROR"),"ERROR")))</f>
        <v>0</v>
      </c>
      <c r="J35" s="140">
        <f>IF(G35=0,0,IF(ISBLANK('Student Work'!J35),"ERROR",IF(ABS('Student Work'!J35-('Student Work'!$K$14-'Student Work'!I35))&lt;0.01,IF(G35&lt;&gt;"ERROR","Correct","ERROR"),"ERROR")))</f>
        <v>0</v>
      </c>
      <c r="K35" s="140">
        <f>IF(G35=0,0,IF(ISBLANK('Student Work'!K35),"ERROR",IF(ABS('Student Work'!K35-('Student Work'!H35-'Student Work'!J35))&lt;0.01,IF(G35&lt;&gt;"ERROR","Correct","ERROR"),"ERROR")))</f>
        <v>0</v>
      </c>
      <c r="L35" s="65"/>
      <c r="M35" s="65"/>
      <c r="N35" s="65"/>
      <c r="O35" s="65"/>
      <c r="P35" s="65"/>
      <c r="Q35" s="65"/>
      <c r="R35" s="65"/>
      <c r="S35" s="65"/>
      <c r="T35" s="65"/>
      <c r="U35" s="126">
        <f>IF($V$13="Correct",IF(AND(U34+1&lt;='Student Work'!$V$13,U34&lt;&gt;0),U34+1,IF('Student Work'!U35&gt;0,"ERROR",0)),0)</f>
        <v>0</v>
      </c>
      <c r="V35" s="140">
        <f>IF(U35=0,0,IF(ISBLANK('Student Work'!V35),"ERROR",IF(ABS('Student Work'!V35-'Student Work'!Y34)&lt;0.01,IF(U35&lt;&gt;"ERROR","Correct","ERROR"),"ERROR")))</f>
        <v>0</v>
      </c>
      <c r="W35" s="140">
        <f>IF(U35=0,0,IF(ISBLANK('Student Work'!W35),"ERROR",IF(ABS('Student Work'!W35-'Student Work'!V35*'Student Work'!$V$12/12)&lt;0.01,IF(U35&lt;&gt;"ERROR","Correct","ERROR"),"ERROR")))</f>
        <v>0</v>
      </c>
      <c r="X35" s="140">
        <f>IF(U35=0,0,IF(ISBLANK('Student Work'!X35),"ERROR",IF(ABS('Student Work'!X35-'Student Work'!$V$14)&lt;0.01,IF(U35&lt;&gt;"ERROR","Correct","ERROR"),"ERROR")))</f>
        <v>0</v>
      </c>
      <c r="Y35" s="140">
        <f>IF(U35=0,0,IF(ISBLANK('Student Work'!Y35),"ERROR",IF(ABS('Student Work'!Y35-('Student Work'!V35+'Student Work'!W35+'Student Work'!X35))&lt;0.01,IF(U35&lt;&gt;"ERROR","Correct","ERROR"),"ERROR")))</f>
        <v>0</v>
      </c>
      <c r="Z35" s="140">
        <f>IF(V35=0,0,IF(ISBLANK('Student Work'!#REF!),"ERROR",IF(ABS('Student Work'!#REF!-('Student Work'!W35+'Student Work'!X35+'Student Work'!Y35))&lt;0.01,"Correct","ERROR")))</f>
        <v>0</v>
      </c>
      <c r="AA35" s="65"/>
      <c r="AB35" s="65"/>
      <c r="AC35" s="55"/>
    </row>
    <row r="36" spans="1:29" ht="16.149999999999999" customHeight="1">
      <c r="A36" s="54"/>
      <c r="B36" s="64"/>
      <c r="C36" s="64"/>
      <c r="D36" s="282"/>
      <c r="E36" s="64"/>
      <c r="F36" s="65"/>
      <c r="G36" s="126">
        <f>IF($K$13="Correct",IF(AND(G35+1&lt;='Student Work'!$K$13,G35&lt;&gt;0),G35+1,IF('Student Work'!G36&gt;0,"ERROR",0)),0)</f>
        <v>0</v>
      </c>
      <c r="H36" s="139">
        <f>IF(G36=0,0,IF(ISBLANK('Student Work'!H36),"ERROR",IF(ABS('Student Work'!H36-'Student Work'!K35)&lt;0.01,IF(G36&lt;&gt;"ERROR","Correct","ERROR"),"ERROR")))</f>
        <v>0</v>
      </c>
      <c r="I36" s="140">
        <f>IF(G36=0,0,IF(ISBLANK('Student Work'!I36),"ERROR",IF(ABS('Student Work'!I36-'Student Work'!H36*'Student Work'!$K$12/12)&lt;0.01,IF(G36&lt;&gt;"ERROR","Correct","ERROR"),"ERROR")))</f>
        <v>0</v>
      </c>
      <c r="J36" s="140">
        <f>IF(G36=0,0,IF(ISBLANK('Student Work'!J36),"ERROR",IF(ABS('Student Work'!J36-('Student Work'!$K$14-'Student Work'!I36))&lt;0.01,IF(G36&lt;&gt;"ERROR","Correct","ERROR"),"ERROR")))</f>
        <v>0</v>
      </c>
      <c r="K36" s="140">
        <f>IF(G36=0,0,IF(ISBLANK('Student Work'!K36),"ERROR",IF(ABS('Student Work'!K36-('Student Work'!H36-'Student Work'!J36))&lt;0.01,IF(G36&lt;&gt;"ERROR","Correct","ERROR"),"ERROR")))</f>
        <v>0</v>
      </c>
      <c r="L36" s="65"/>
      <c r="M36" s="65"/>
      <c r="N36" s="65"/>
      <c r="O36" s="65"/>
      <c r="P36" s="65"/>
      <c r="Q36" s="65"/>
      <c r="R36" s="65"/>
      <c r="S36" s="65"/>
      <c r="T36" s="65"/>
      <c r="U36" s="126">
        <f>IF($V$13="Correct",IF(AND(U35+1&lt;='Student Work'!$V$13,U35&lt;&gt;0),U35+1,IF('Student Work'!U36&gt;0,"ERROR",0)),0)</f>
        <v>0</v>
      </c>
      <c r="V36" s="140">
        <f>IF(U36=0,0,IF(ISBLANK('Student Work'!V36),"ERROR",IF(ABS('Student Work'!V36-'Student Work'!Y35)&lt;0.01,IF(U36&lt;&gt;"ERROR","Correct","ERROR"),"ERROR")))</f>
        <v>0</v>
      </c>
      <c r="W36" s="140">
        <f>IF(U36=0,0,IF(ISBLANK('Student Work'!W36),"ERROR",IF(ABS('Student Work'!W36-'Student Work'!V36*'Student Work'!$V$12/12)&lt;0.01,IF(U36&lt;&gt;"ERROR","Correct","ERROR"),"ERROR")))</f>
        <v>0</v>
      </c>
      <c r="X36" s="140">
        <f>IF(U36=0,0,IF(ISBLANK('Student Work'!X36),"ERROR",IF(ABS('Student Work'!X36-'Student Work'!$V$14)&lt;0.01,IF(U36&lt;&gt;"ERROR","Correct","ERROR"),"ERROR")))</f>
        <v>0</v>
      </c>
      <c r="Y36" s="140">
        <f>IF(U36=0,0,IF(ISBLANK('Student Work'!Y36),"ERROR",IF(ABS('Student Work'!Y36-('Student Work'!V36+'Student Work'!W36+'Student Work'!X36))&lt;0.01,IF(U36&lt;&gt;"ERROR","Correct","ERROR"),"ERROR")))</f>
        <v>0</v>
      </c>
      <c r="Z36" s="140">
        <f>IF(V36=0,0,IF(ISBLANK('Student Work'!#REF!),"ERROR",IF(ABS('Student Work'!#REF!-('Student Work'!W36+'Student Work'!X36+'Student Work'!Y36))&lt;0.01,"Correct","ERROR")))</f>
        <v>0</v>
      </c>
      <c r="AA36" s="65"/>
      <c r="AB36" s="65"/>
      <c r="AC36" s="55"/>
    </row>
    <row r="37" spans="1:29" ht="16.149999999999999" customHeight="1">
      <c r="A37" s="54"/>
      <c r="B37" s="64"/>
      <c r="C37" s="64"/>
      <c r="D37" s="282"/>
      <c r="E37" s="64"/>
      <c r="F37" s="65"/>
      <c r="G37" s="126">
        <f>IF($K$13="Correct",IF(AND(G36+1&lt;='Student Work'!$K$13,G36&lt;&gt;0),G36+1,IF('Student Work'!G37&gt;0,"ERROR",0)),0)</f>
        <v>0</v>
      </c>
      <c r="H37" s="139">
        <f>IF(G37=0,0,IF(ISBLANK('Student Work'!H37),"ERROR",IF(ABS('Student Work'!H37-'Student Work'!K36)&lt;0.01,IF(G37&lt;&gt;"ERROR","Correct","ERROR"),"ERROR")))</f>
        <v>0</v>
      </c>
      <c r="I37" s="140">
        <f>IF(G37=0,0,IF(ISBLANK('Student Work'!I37),"ERROR",IF(ABS('Student Work'!I37-'Student Work'!H37*'Student Work'!$K$12/12)&lt;0.01,IF(G37&lt;&gt;"ERROR","Correct","ERROR"),"ERROR")))</f>
        <v>0</v>
      </c>
      <c r="J37" s="140">
        <f>IF(G37=0,0,IF(ISBLANK('Student Work'!J37),"ERROR",IF(ABS('Student Work'!J37-('Student Work'!$K$14-'Student Work'!I37))&lt;0.01,IF(G37&lt;&gt;"ERROR","Correct","ERROR"),"ERROR")))</f>
        <v>0</v>
      </c>
      <c r="K37" s="140">
        <f>IF(G37=0,0,IF(ISBLANK('Student Work'!K37),"ERROR",IF(ABS('Student Work'!K37-('Student Work'!H37-'Student Work'!J37))&lt;0.01,IF(G37&lt;&gt;"ERROR","Correct","ERROR"),"ERROR")))</f>
        <v>0</v>
      </c>
      <c r="L37" s="65"/>
      <c r="M37" s="65"/>
      <c r="N37" s="65"/>
      <c r="O37" s="65"/>
      <c r="P37" s="65"/>
      <c r="Q37" s="65"/>
      <c r="R37" s="65"/>
      <c r="S37" s="65"/>
      <c r="T37" s="65"/>
      <c r="U37" s="126">
        <f>IF($V$13="Correct",IF(AND(U36+1&lt;='Student Work'!$V$13,U36&lt;&gt;0),U36+1,IF('Student Work'!U37&gt;0,"ERROR",0)),0)</f>
        <v>0</v>
      </c>
      <c r="V37" s="140">
        <f>IF(U37=0,0,IF(ISBLANK('Student Work'!V37),"ERROR",IF(ABS('Student Work'!V37-'Student Work'!Y36)&lt;0.01,IF(U37&lt;&gt;"ERROR","Correct","ERROR"),"ERROR")))</f>
        <v>0</v>
      </c>
      <c r="W37" s="140">
        <f>IF(U37=0,0,IF(ISBLANK('Student Work'!W37),"ERROR",IF(ABS('Student Work'!W37-'Student Work'!V37*'Student Work'!$V$12/12)&lt;0.01,IF(U37&lt;&gt;"ERROR","Correct","ERROR"),"ERROR")))</f>
        <v>0</v>
      </c>
      <c r="X37" s="140">
        <f>IF(U37=0,0,IF(ISBLANK('Student Work'!X37),"ERROR",IF(ABS('Student Work'!X37-'Student Work'!$V$14)&lt;0.01,IF(U37&lt;&gt;"ERROR","Correct","ERROR"),"ERROR")))</f>
        <v>0</v>
      </c>
      <c r="Y37" s="140">
        <f>IF(U37=0,0,IF(ISBLANK('Student Work'!Y37),"ERROR",IF(ABS('Student Work'!Y37-('Student Work'!V37+'Student Work'!W37+'Student Work'!X37))&lt;0.01,IF(U37&lt;&gt;"ERROR","Correct","ERROR"),"ERROR")))</f>
        <v>0</v>
      </c>
      <c r="Z37" s="140">
        <f>IF(V37=0,0,IF(ISBLANK('Student Work'!#REF!),"ERROR",IF(ABS('Student Work'!#REF!-('Student Work'!W37+'Student Work'!X37+'Student Work'!Y37))&lt;0.01,"Correct","ERROR")))</f>
        <v>0</v>
      </c>
      <c r="AA37" s="65"/>
      <c r="AB37" s="65"/>
      <c r="AC37" s="55"/>
    </row>
    <row r="38" spans="1:29" ht="16.149999999999999" customHeight="1">
      <c r="A38" s="54"/>
      <c r="B38" s="64"/>
      <c r="C38" s="64"/>
      <c r="D38" s="282"/>
      <c r="E38" s="64"/>
      <c r="F38" s="65"/>
      <c r="G38" s="126">
        <f>IF($K$13="Correct",IF(AND(G37+1&lt;='Student Work'!$K$13,G37&lt;&gt;0),G37+1,IF('Student Work'!G38&gt;0,"ERROR",0)),0)</f>
        <v>0</v>
      </c>
      <c r="H38" s="139">
        <f>IF(G38=0,0,IF(ISBLANK('Student Work'!H38),"ERROR",IF(ABS('Student Work'!H38-'Student Work'!K37)&lt;0.01,IF(G38&lt;&gt;"ERROR","Correct","ERROR"),"ERROR")))</f>
        <v>0</v>
      </c>
      <c r="I38" s="140">
        <f>IF(G38=0,0,IF(ISBLANK('Student Work'!I38),"ERROR",IF(ABS('Student Work'!I38-'Student Work'!H38*'Student Work'!$K$12/12)&lt;0.01,IF(G38&lt;&gt;"ERROR","Correct","ERROR"),"ERROR")))</f>
        <v>0</v>
      </c>
      <c r="J38" s="140">
        <f>IF(G38=0,0,IF(ISBLANK('Student Work'!J38),"ERROR",IF(ABS('Student Work'!J38-('Student Work'!$K$14-'Student Work'!I38))&lt;0.01,IF(G38&lt;&gt;"ERROR","Correct","ERROR"),"ERROR")))</f>
        <v>0</v>
      </c>
      <c r="K38" s="140">
        <f>IF(G38=0,0,IF(ISBLANK('Student Work'!K38),"ERROR",IF(ABS('Student Work'!K38-('Student Work'!H38-'Student Work'!J38))&lt;0.01,IF(G38&lt;&gt;"ERROR","Correct","ERROR"),"ERROR")))</f>
        <v>0</v>
      </c>
      <c r="L38" s="65"/>
      <c r="M38" s="65"/>
      <c r="N38" s="65"/>
      <c r="O38" s="65"/>
      <c r="P38" s="65"/>
      <c r="Q38" s="65"/>
      <c r="R38" s="65"/>
      <c r="S38" s="65"/>
      <c r="T38" s="65"/>
      <c r="U38" s="126">
        <f>IF($V$13="Correct",IF(AND(U37+1&lt;='Student Work'!$V$13,U37&lt;&gt;0),U37+1,IF('Student Work'!U38&gt;0,"ERROR",0)),0)</f>
        <v>0</v>
      </c>
      <c r="V38" s="140">
        <f>IF(U38=0,0,IF(ISBLANK('Student Work'!V38),"ERROR",IF(ABS('Student Work'!V38-'Student Work'!Y37)&lt;0.01,IF(U38&lt;&gt;"ERROR","Correct","ERROR"),"ERROR")))</f>
        <v>0</v>
      </c>
      <c r="W38" s="140">
        <f>IF(U38=0,0,IF(ISBLANK('Student Work'!W38),"ERROR",IF(ABS('Student Work'!W38-'Student Work'!V38*'Student Work'!$V$12/12)&lt;0.01,IF(U38&lt;&gt;"ERROR","Correct","ERROR"),"ERROR")))</f>
        <v>0</v>
      </c>
      <c r="X38" s="140">
        <f>IF(U38=0,0,IF(ISBLANK('Student Work'!X38),"ERROR",IF(ABS('Student Work'!X38-'Student Work'!$V$14)&lt;0.01,IF(U38&lt;&gt;"ERROR","Correct","ERROR"),"ERROR")))</f>
        <v>0</v>
      </c>
      <c r="Y38" s="140">
        <f>IF(U38=0,0,IF(ISBLANK('Student Work'!Y38),"ERROR",IF(ABS('Student Work'!Y38-('Student Work'!V38+'Student Work'!W38+'Student Work'!X38))&lt;0.01,IF(U38&lt;&gt;"ERROR","Correct","ERROR"),"ERROR")))</f>
        <v>0</v>
      </c>
      <c r="Z38" s="140">
        <f>IF(V38=0,0,IF(ISBLANK('Student Work'!#REF!),"ERROR",IF(ABS('Student Work'!#REF!-('Student Work'!W38+'Student Work'!X38+'Student Work'!Y38))&lt;0.01,"Correct","ERROR")))</f>
        <v>0</v>
      </c>
      <c r="AA38" s="65"/>
      <c r="AB38" s="65"/>
      <c r="AC38" s="55"/>
    </row>
    <row r="39" spans="1:29">
      <c r="A39" s="54"/>
      <c r="B39" s="64"/>
      <c r="C39" s="64"/>
      <c r="D39" s="282"/>
      <c r="E39" s="64"/>
      <c r="F39" s="65"/>
      <c r="G39" s="126">
        <f>IF($K$13="Correct",IF(AND(G38+1&lt;='Student Work'!$K$13,G38&lt;&gt;0),G38+1,IF('Student Work'!G39&gt;0,"ERROR",0)),0)</f>
        <v>0</v>
      </c>
      <c r="H39" s="139">
        <f>IF(G39=0,0,IF(ISBLANK('Student Work'!H39),"ERROR",IF(ABS('Student Work'!H39-'Student Work'!K38)&lt;0.01,IF(G39&lt;&gt;"ERROR","Correct","ERROR"),"ERROR")))</f>
        <v>0</v>
      </c>
      <c r="I39" s="140">
        <f>IF(G39=0,0,IF(ISBLANK('Student Work'!I39),"ERROR",IF(ABS('Student Work'!I39-'Student Work'!H39*'Student Work'!$K$12/12)&lt;0.01,IF(G39&lt;&gt;"ERROR","Correct","ERROR"),"ERROR")))</f>
        <v>0</v>
      </c>
      <c r="J39" s="140">
        <f>IF(G39=0,0,IF(ISBLANK('Student Work'!J39),"ERROR",IF(ABS('Student Work'!J39-('Student Work'!$K$14-'Student Work'!I39))&lt;0.01,IF(G39&lt;&gt;"ERROR","Correct","ERROR"),"ERROR")))</f>
        <v>0</v>
      </c>
      <c r="K39" s="140">
        <f>IF(G39=0,0,IF(ISBLANK('Student Work'!K39),"ERROR",IF(ABS('Student Work'!K39-('Student Work'!H39-'Student Work'!J39))&lt;0.01,IF(G39&lt;&gt;"ERROR","Correct","ERROR"),"ERROR")))</f>
        <v>0</v>
      </c>
      <c r="L39" s="65"/>
      <c r="M39" s="65"/>
      <c r="N39" s="65"/>
      <c r="O39" s="65"/>
      <c r="P39" s="65"/>
      <c r="Q39" s="65"/>
      <c r="R39" s="65"/>
      <c r="S39" s="65"/>
      <c r="T39" s="65"/>
      <c r="U39" s="126">
        <f>IF($V$13="Correct",IF(AND(U38+1&lt;='Student Work'!$V$13,U38&lt;&gt;0),U38+1,IF('Student Work'!U39&gt;0,"ERROR",0)),0)</f>
        <v>0</v>
      </c>
      <c r="V39" s="140">
        <f>IF(U39=0,0,IF(ISBLANK('Student Work'!V39),"ERROR",IF(ABS('Student Work'!V39-'Student Work'!Y38)&lt;0.01,IF(U39&lt;&gt;"ERROR","Correct","ERROR"),"ERROR")))</f>
        <v>0</v>
      </c>
      <c r="W39" s="140">
        <f>IF(U39=0,0,IF(ISBLANK('Student Work'!W39),"ERROR",IF(ABS('Student Work'!W39-'Student Work'!V39*'Student Work'!$V$12/12)&lt;0.01,IF(U39&lt;&gt;"ERROR","Correct","ERROR"),"ERROR")))</f>
        <v>0</v>
      </c>
      <c r="X39" s="140">
        <f>IF(U39=0,0,IF(ISBLANK('Student Work'!X39),"ERROR",IF(ABS('Student Work'!X39-'Student Work'!$V$14)&lt;0.01,IF(U39&lt;&gt;"ERROR","Correct","ERROR"),"ERROR")))</f>
        <v>0</v>
      </c>
      <c r="Y39" s="140">
        <f>IF(U39=0,0,IF(ISBLANK('Student Work'!Y39),"ERROR",IF(ABS('Student Work'!Y39-('Student Work'!V39+'Student Work'!W39+'Student Work'!X39))&lt;0.01,IF(U39&lt;&gt;"ERROR","Correct","ERROR"),"ERROR")))</f>
        <v>0</v>
      </c>
      <c r="Z39" s="140">
        <f>IF(V39=0,0,IF(ISBLANK('Student Work'!#REF!),"ERROR",IF(ABS('Student Work'!#REF!-('Student Work'!W39+'Student Work'!X39+'Student Work'!Y39))&lt;0.01,"Correct","ERROR")))</f>
        <v>0</v>
      </c>
      <c r="AA39" s="65"/>
      <c r="AB39" s="65"/>
      <c r="AC39" s="55"/>
    </row>
    <row r="40" spans="1:29">
      <c r="A40" s="54"/>
      <c r="B40" s="64"/>
      <c r="C40" s="64"/>
      <c r="D40" s="282"/>
      <c r="E40" s="64"/>
      <c r="F40" s="65"/>
      <c r="G40" s="126">
        <f>IF($K$13="Correct",IF(AND(G39+1&lt;='Student Work'!$K$13,G39&lt;&gt;0),G39+1,IF('Student Work'!G40&gt;0,"ERROR",0)),0)</f>
        <v>0</v>
      </c>
      <c r="H40" s="139">
        <f>IF(G40=0,0,IF(ISBLANK('Student Work'!H40),"ERROR",IF(ABS('Student Work'!H40-'Student Work'!K39)&lt;0.01,IF(G40&lt;&gt;"ERROR","Correct","ERROR"),"ERROR")))</f>
        <v>0</v>
      </c>
      <c r="I40" s="140">
        <f>IF(G40=0,0,IF(ISBLANK('Student Work'!I40),"ERROR",IF(ABS('Student Work'!I40-'Student Work'!H40*'Student Work'!$K$12/12)&lt;0.01,IF(G40&lt;&gt;"ERROR","Correct","ERROR"),"ERROR")))</f>
        <v>0</v>
      </c>
      <c r="J40" s="140">
        <f>IF(G40=0,0,IF(ISBLANK('Student Work'!J40),"ERROR",IF(ABS('Student Work'!J40-('Student Work'!$K$14-'Student Work'!I40))&lt;0.01,IF(G40&lt;&gt;"ERROR","Correct","ERROR"),"ERROR")))</f>
        <v>0</v>
      </c>
      <c r="K40" s="140">
        <f>IF(G40=0,0,IF(ISBLANK('Student Work'!K40),"ERROR",IF(ABS('Student Work'!K40-('Student Work'!H40-'Student Work'!J40))&lt;0.01,IF(G40&lt;&gt;"ERROR","Correct","ERROR"),"ERROR")))</f>
        <v>0</v>
      </c>
      <c r="L40" s="65"/>
      <c r="M40" s="65"/>
      <c r="N40" s="65"/>
      <c r="O40" s="65"/>
      <c r="P40" s="65"/>
      <c r="Q40" s="65"/>
      <c r="R40" s="65"/>
      <c r="S40" s="65"/>
      <c r="T40" s="65"/>
      <c r="U40" s="126">
        <f>IF($V$13="Correct",IF(AND(U39+1&lt;='Student Work'!$V$13,U39&lt;&gt;0),U39+1,IF('Student Work'!U40&gt;0,"ERROR",0)),0)</f>
        <v>0</v>
      </c>
      <c r="V40" s="140">
        <f>IF(U40=0,0,IF(ISBLANK('Student Work'!V40),"ERROR",IF(ABS('Student Work'!V40-'Student Work'!Y39)&lt;0.01,IF(U40&lt;&gt;"ERROR","Correct","ERROR"),"ERROR")))</f>
        <v>0</v>
      </c>
      <c r="W40" s="140">
        <f>IF(U40=0,0,IF(ISBLANK('Student Work'!W40),"ERROR",IF(ABS('Student Work'!W40-'Student Work'!V40*'Student Work'!$V$12/12)&lt;0.01,IF(U40&lt;&gt;"ERROR","Correct","ERROR"),"ERROR")))</f>
        <v>0</v>
      </c>
      <c r="X40" s="140">
        <f>IF(U40=0,0,IF(ISBLANK('Student Work'!X40),"ERROR",IF(ABS('Student Work'!X40-'Student Work'!$V$14)&lt;0.01,IF(U40&lt;&gt;"ERROR","Correct","ERROR"),"ERROR")))</f>
        <v>0</v>
      </c>
      <c r="Y40" s="140">
        <f>IF(U40=0,0,IF(ISBLANK('Student Work'!Y40),"ERROR",IF(ABS('Student Work'!Y40-('Student Work'!V40+'Student Work'!W40+'Student Work'!X40))&lt;0.01,IF(U40&lt;&gt;"ERROR","Correct","ERROR"),"ERROR")))</f>
        <v>0</v>
      </c>
      <c r="Z40" s="140">
        <f>IF(V40=0,0,IF(ISBLANK('Student Work'!#REF!),"ERROR",IF(ABS('Student Work'!#REF!-('Student Work'!W40+'Student Work'!X40+'Student Work'!Y40))&lt;0.01,"Correct","ERROR")))</f>
        <v>0</v>
      </c>
      <c r="AA40" s="65"/>
      <c r="AB40" s="65"/>
      <c r="AC40" s="55"/>
    </row>
    <row r="41" spans="1:29" ht="16.149999999999999" customHeight="1">
      <c r="A41" s="54"/>
      <c r="B41" s="64"/>
      <c r="C41" s="64"/>
      <c r="D41" s="282"/>
      <c r="E41" s="64"/>
      <c r="F41" s="65"/>
      <c r="G41" s="126">
        <f>IF($K$13="Correct",IF(AND(G40+1&lt;='Student Work'!$K$13,G40&lt;&gt;0),G40+1,IF('Student Work'!G41&gt;0,"ERROR",0)),0)</f>
        <v>0</v>
      </c>
      <c r="H41" s="139">
        <f>IF(G41=0,0,IF(ISBLANK('Student Work'!H41),"ERROR",IF(ABS('Student Work'!H41-'Student Work'!K40)&lt;0.01,IF(G41&lt;&gt;"ERROR","Correct","ERROR"),"ERROR")))</f>
        <v>0</v>
      </c>
      <c r="I41" s="140">
        <f>IF(G41=0,0,IF(ISBLANK('Student Work'!I41),"ERROR",IF(ABS('Student Work'!I41-'Student Work'!H41*'Student Work'!$K$12/12)&lt;0.01,IF(G41&lt;&gt;"ERROR","Correct","ERROR"),"ERROR")))</f>
        <v>0</v>
      </c>
      <c r="J41" s="140">
        <f>IF(G41=0,0,IF(ISBLANK('Student Work'!J41),"ERROR",IF(ABS('Student Work'!J41-('Student Work'!$K$14-'Student Work'!I41))&lt;0.01,IF(G41&lt;&gt;"ERROR","Correct","ERROR"),"ERROR")))</f>
        <v>0</v>
      </c>
      <c r="K41" s="140">
        <f>IF(G41=0,0,IF(ISBLANK('Student Work'!K41),"ERROR",IF(ABS('Student Work'!K41-('Student Work'!H41-'Student Work'!J41))&lt;0.01,IF(G41&lt;&gt;"ERROR","Correct","ERROR"),"ERROR")))</f>
        <v>0</v>
      </c>
      <c r="L41" s="65"/>
      <c r="M41" s="65"/>
      <c r="N41" s="65"/>
      <c r="O41" s="65"/>
      <c r="P41" s="65"/>
      <c r="Q41" s="65"/>
      <c r="R41" s="65"/>
      <c r="S41" s="65"/>
      <c r="T41" s="65"/>
      <c r="U41" s="126">
        <f>IF($V$13="Correct",IF(AND(U40+1&lt;='Student Work'!$V$13,U40&lt;&gt;0),U40+1,IF('Student Work'!U41&gt;0,"ERROR",0)),0)</f>
        <v>0</v>
      </c>
      <c r="V41" s="140">
        <f>IF(U41=0,0,IF(ISBLANK('Student Work'!V41),"ERROR",IF(ABS('Student Work'!V41-'Student Work'!Y40)&lt;0.01,IF(U41&lt;&gt;"ERROR","Correct","ERROR"),"ERROR")))</f>
        <v>0</v>
      </c>
      <c r="W41" s="140">
        <f>IF(U41=0,0,IF(ISBLANK('Student Work'!W41),"ERROR",IF(ABS('Student Work'!W41-'Student Work'!V41*'Student Work'!$V$12/12)&lt;0.01,IF(U41&lt;&gt;"ERROR","Correct","ERROR"),"ERROR")))</f>
        <v>0</v>
      </c>
      <c r="X41" s="140">
        <f>IF(U41=0,0,IF(ISBLANK('Student Work'!X41),"ERROR",IF(ABS('Student Work'!X41-'Student Work'!$V$14)&lt;0.01,IF(U41&lt;&gt;"ERROR","Correct","ERROR"),"ERROR")))</f>
        <v>0</v>
      </c>
      <c r="Y41" s="140">
        <f>IF(U41=0,0,IF(ISBLANK('Student Work'!Y41),"ERROR",IF(ABS('Student Work'!Y41-('Student Work'!V41+'Student Work'!W41+'Student Work'!X41))&lt;0.01,IF(U41&lt;&gt;"ERROR","Correct","ERROR"),"ERROR")))</f>
        <v>0</v>
      </c>
      <c r="Z41" s="140">
        <f>IF(V41=0,0,IF(ISBLANK('Student Work'!#REF!),"ERROR",IF(ABS('Student Work'!#REF!-('Student Work'!W41+'Student Work'!X41+'Student Work'!Y41))&lt;0.01,"Correct","ERROR")))</f>
        <v>0</v>
      </c>
      <c r="AA41" s="65"/>
      <c r="AB41" s="65"/>
      <c r="AC41" s="55"/>
    </row>
    <row r="42" spans="1:29" ht="16.149999999999999" customHeight="1">
      <c r="A42" s="54"/>
      <c r="B42" s="64"/>
      <c r="C42" s="64"/>
      <c r="D42" s="282"/>
      <c r="E42" s="64"/>
      <c r="F42" s="65"/>
      <c r="G42" s="126">
        <f>IF($K$13="Correct",IF(AND(G41+1&lt;='Student Work'!$K$13,G41&lt;&gt;0),G41+1,IF('Student Work'!G42&gt;0,"ERROR",0)),0)</f>
        <v>0</v>
      </c>
      <c r="H42" s="139">
        <f>IF(G42=0,0,IF(ISBLANK('Student Work'!H42),"ERROR",IF(ABS('Student Work'!H42-'Student Work'!K41)&lt;0.01,IF(G42&lt;&gt;"ERROR","Correct","ERROR"),"ERROR")))</f>
        <v>0</v>
      </c>
      <c r="I42" s="140">
        <f>IF(G42=0,0,IF(ISBLANK('Student Work'!I42),"ERROR",IF(ABS('Student Work'!I42-'Student Work'!H42*'Student Work'!$K$12/12)&lt;0.01,IF(G42&lt;&gt;"ERROR","Correct","ERROR"),"ERROR")))</f>
        <v>0</v>
      </c>
      <c r="J42" s="140">
        <f>IF(G42=0,0,IF(ISBLANK('Student Work'!J42),"ERROR",IF(ABS('Student Work'!J42-('Student Work'!$K$14-'Student Work'!I42))&lt;0.01,IF(G42&lt;&gt;"ERROR","Correct","ERROR"),"ERROR")))</f>
        <v>0</v>
      </c>
      <c r="K42" s="140">
        <f>IF(G42=0,0,IF(ISBLANK('Student Work'!K42),"ERROR",IF(ABS('Student Work'!K42-('Student Work'!H42-'Student Work'!J42))&lt;0.01,IF(G42&lt;&gt;"ERROR","Correct","ERROR"),"ERROR")))</f>
        <v>0</v>
      </c>
      <c r="L42" s="65"/>
      <c r="M42" s="65"/>
      <c r="N42" s="65"/>
      <c r="O42" s="65"/>
      <c r="P42" s="65"/>
      <c r="Q42" s="65"/>
      <c r="R42" s="65"/>
      <c r="S42" s="65"/>
      <c r="T42" s="65"/>
      <c r="U42" s="126">
        <f>IF($V$13="Correct",IF(AND(U41+1&lt;='Student Work'!$V$13,U41&lt;&gt;0),U41+1,IF('Student Work'!U42&gt;0,"ERROR",0)),0)</f>
        <v>0</v>
      </c>
      <c r="V42" s="140">
        <f>IF(U42=0,0,IF(ISBLANK('Student Work'!V42),"ERROR",IF(ABS('Student Work'!V42-'Student Work'!Y41)&lt;0.01,IF(U42&lt;&gt;"ERROR","Correct","ERROR"),"ERROR")))</f>
        <v>0</v>
      </c>
      <c r="W42" s="140">
        <f>IF(U42=0,0,IF(ISBLANK('Student Work'!W42),"ERROR",IF(ABS('Student Work'!W42-'Student Work'!V42*'Student Work'!$V$12/12)&lt;0.01,IF(U42&lt;&gt;"ERROR","Correct","ERROR"),"ERROR")))</f>
        <v>0</v>
      </c>
      <c r="X42" s="140">
        <f>IF(U42=0,0,IF(ISBLANK('Student Work'!X42),"ERROR",IF(ABS('Student Work'!X42-'Student Work'!$V$14)&lt;0.01,IF(U42&lt;&gt;"ERROR","Correct","ERROR"),"ERROR")))</f>
        <v>0</v>
      </c>
      <c r="Y42" s="140">
        <f>IF(U42=0,0,IF(ISBLANK('Student Work'!Y42),"ERROR",IF(ABS('Student Work'!Y42-('Student Work'!V42+'Student Work'!W42+'Student Work'!X42))&lt;0.01,IF(U42&lt;&gt;"ERROR","Correct","ERROR"),"ERROR")))</f>
        <v>0</v>
      </c>
      <c r="Z42" s="140">
        <f>IF(V42=0,0,IF(ISBLANK('Student Work'!#REF!),"ERROR",IF(ABS('Student Work'!#REF!-('Student Work'!W42+'Student Work'!X42+'Student Work'!Y42))&lt;0.01,"Correct","ERROR")))</f>
        <v>0</v>
      </c>
      <c r="AA42" s="65"/>
      <c r="AB42" s="65"/>
      <c r="AC42" s="55"/>
    </row>
    <row r="43" spans="1:29">
      <c r="A43" s="54"/>
      <c r="B43" s="64"/>
      <c r="C43" s="64"/>
      <c r="D43" s="282"/>
      <c r="E43" s="64"/>
      <c r="F43" s="65"/>
      <c r="G43" s="126">
        <f>IF($K$13="Correct",IF(AND(G42+1&lt;='Student Work'!$K$13,G42&lt;&gt;0),G42+1,IF('Student Work'!G43&gt;0,"ERROR",0)),0)</f>
        <v>0</v>
      </c>
      <c r="H43" s="139">
        <f>IF(G43=0,0,IF(ISBLANK('Student Work'!H43),"ERROR",IF(ABS('Student Work'!H43-'Student Work'!K42)&lt;0.01,IF(G43&lt;&gt;"ERROR","Correct","ERROR"),"ERROR")))</f>
        <v>0</v>
      </c>
      <c r="I43" s="140">
        <f>IF(G43=0,0,IF(ISBLANK('Student Work'!I43),"ERROR",IF(ABS('Student Work'!I43-'Student Work'!H43*'Student Work'!$K$12/12)&lt;0.01,IF(G43&lt;&gt;"ERROR","Correct","ERROR"),"ERROR")))</f>
        <v>0</v>
      </c>
      <c r="J43" s="140">
        <f>IF(G43=0,0,IF(ISBLANK('Student Work'!J43),"ERROR",IF(ABS('Student Work'!J43-('Student Work'!$K$14-'Student Work'!I43))&lt;0.01,IF(G43&lt;&gt;"ERROR","Correct","ERROR"),"ERROR")))</f>
        <v>0</v>
      </c>
      <c r="K43" s="140">
        <f>IF(G43=0,0,IF(ISBLANK('Student Work'!K43),"ERROR",IF(ABS('Student Work'!K43-('Student Work'!H43-'Student Work'!J43))&lt;0.01,IF(G43&lt;&gt;"ERROR","Correct","ERROR"),"ERROR")))</f>
        <v>0</v>
      </c>
      <c r="L43" s="65"/>
      <c r="M43" s="65"/>
      <c r="N43" s="65"/>
      <c r="O43" s="65"/>
      <c r="P43" s="65"/>
      <c r="Q43" s="65"/>
      <c r="R43" s="65"/>
      <c r="S43" s="65"/>
      <c r="T43" s="65"/>
      <c r="U43" s="126">
        <f>IF($V$13="Correct",IF(AND(U42+1&lt;='Student Work'!$V$13,U42&lt;&gt;0),U42+1,IF('Student Work'!U43&gt;0,"ERROR",0)),0)</f>
        <v>0</v>
      </c>
      <c r="V43" s="140">
        <f>IF(U43=0,0,IF(ISBLANK('Student Work'!V43),"ERROR",IF(ABS('Student Work'!V43-'Student Work'!Y42)&lt;0.01,IF(U43&lt;&gt;"ERROR","Correct","ERROR"),"ERROR")))</f>
        <v>0</v>
      </c>
      <c r="W43" s="140">
        <f>IF(U43=0,0,IF(ISBLANK('Student Work'!W43),"ERROR",IF(ABS('Student Work'!W43-'Student Work'!V43*'Student Work'!$V$12/12)&lt;0.01,IF(U43&lt;&gt;"ERROR","Correct","ERROR"),"ERROR")))</f>
        <v>0</v>
      </c>
      <c r="X43" s="140">
        <f>IF(U43=0,0,IF(ISBLANK('Student Work'!X43),"ERROR",IF(ABS('Student Work'!X43-'Student Work'!$V$14)&lt;0.01,IF(U43&lt;&gt;"ERROR","Correct","ERROR"),"ERROR")))</f>
        <v>0</v>
      </c>
      <c r="Y43" s="140">
        <f>IF(U43=0,0,IF(ISBLANK('Student Work'!Y43),"ERROR",IF(ABS('Student Work'!Y43-('Student Work'!V43+'Student Work'!W43+'Student Work'!X43))&lt;0.01,IF(U43&lt;&gt;"ERROR","Correct","ERROR"),"ERROR")))</f>
        <v>0</v>
      </c>
      <c r="Z43" s="140">
        <f>IF(V43=0,0,IF(ISBLANK('Student Work'!#REF!),"ERROR",IF(ABS('Student Work'!#REF!-('Student Work'!W43+'Student Work'!X43+'Student Work'!Y43))&lt;0.01,"Correct","ERROR")))</f>
        <v>0</v>
      </c>
      <c r="AA43" s="65"/>
      <c r="AB43" s="65"/>
      <c r="AC43" s="55"/>
    </row>
    <row r="44" spans="1:29">
      <c r="A44" s="54"/>
      <c r="B44" s="64"/>
      <c r="C44" s="64"/>
      <c r="D44" s="282"/>
      <c r="E44" s="64"/>
      <c r="F44" s="65"/>
      <c r="G44" s="126">
        <f>IF($K$13="Correct",IF(AND(G43+1&lt;='Student Work'!$K$13,G43&lt;&gt;0),G43+1,IF('Student Work'!G44&gt;0,"ERROR",0)),0)</f>
        <v>0</v>
      </c>
      <c r="H44" s="139">
        <f>IF(G44=0,0,IF(ISBLANK('Student Work'!H44),"ERROR",IF(ABS('Student Work'!H44-'Student Work'!K43)&lt;0.01,IF(G44&lt;&gt;"ERROR","Correct","ERROR"),"ERROR")))</f>
        <v>0</v>
      </c>
      <c r="I44" s="140">
        <f>IF(G44=0,0,IF(ISBLANK('Student Work'!I44),"ERROR",IF(ABS('Student Work'!I44-'Student Work'!H44*'Student Work'!$K$12/12)&lt;0.01,IF(G44&lt;&gt;"ERROR","Correct","ERROR"),"ERROR")))</f>
        <v>0</v>
      </c>
      <c r="J44" s="140">
        <f>IF(G44=0,0,IF(ISBLANK('Student Work'!J44),"ERROR",IF(ABS('Student Work'!J44-('Student Work'!$K$14-'Student Work'!I44))&lt;0.01,IF(G44&lt;&gt;"ERROR","Correct","ERROR"),"ERROR")))</f>
        <v>0</v>
      </c>
      <c r="K44" s="140">
        <f>IF(G44=0,0,IF(ISBLANK('Student Work'!K44),"ERROR",IF(ABS('Student Work'!K44-('Student Work'!H44-'Student Work'!J44))&lt;0.01,IF(G44&lt;&gt;"ERROR","Correct","ERROR"),"ERROR")))</f>
        <v>0</v>
      </c>
      <c r="L44" s="65"/>
      <c r="M44" s="65"/>
      <c r="N44" s="65"/>
      <c r="O44" s="65"/>
      <c r="P44" s="65"/>
      <c r="Q44" s="65"/>
      <c r="R44" s="65"/>
      <c r="S44" s="65"/>
      <c r="T44" s="65"/>
      <c r="U44" s="126">
        <f>IF($V$13="Correct",IF(AND(U43+1&lt;='Student Work'!$V$13,U43&lt;&gt;0),U43+1,IF('Student Work'!U44&gt;0,"ERROR",0)),0)</f>
        <v>0</v>
      </c>
      <c r="V44" s="140">
        <f>IF(U44=0,0,IF(ISBLANK('Student Work'!V44),"ERROR",IF(ABS('Student Work'!V44-'Student Work'!Y43)&lt;0.01,IF(U44&lt;&gt;"ERROR","Correct","ERROR"),"ERROR")))</f>
        <v>0</v>
      </c>
      <c r="W44" s="140">
        <f>IF(U44=0,0,IF(ISBLANK('Student Work'!W44),"ERROR",IF(ABS('Student Work'!W44-'Student Work'!V44*'Student Work'!$V$12/12)&lt;0.01,IF(U44&lt;&gt;"ERROR","Correct","ERROR"),"ERROR")))</f>
        <v>0</v>
      </c>
      <c r="X44" s="140">
        <f>IF(U44=0,0,IF(ISBLANK('Student Work'!X44),"ERROR",IF(ABS('Student Work'!X44-'Student Work'!$V$14)&lt;0.01,IF(U44&lt;&gt;"ERROR","Correct","ERROR"),"ERROR")))</f>
        <v>0</v>
      </c>
      <c r="Y44" s="140">
        <f>IF(U44=0,0,IF(ISBLANK('Student Work'!Y44),"ERROR",IF(ABS('Student Work'!Y44-('Student Work'!V44+'Student Work'!W44+'Student Work'!X44))&lt;0.01,IF(U44&lt;&gt;"ERROR","Correct","ERROR"),"ERROR")))</f>
        <v>0</v>
      </c>
      <c r="Z44" s="140">
        <f>IF(V44=0,0,IF(ISBLANK('Student Work'!#REF!),"ERROR",IF(ABS('Student Work'!#REF!-('Student Work'!W44+'Student Work'!X44+'Student Work'!Y44))&lt;0.01,"Correct","ERROR")))</f>
        <v>0</v>
      </c>
      <c r="AA44" s="65"/>
      <c r="AB44" s="65"/>
      <c r="AC44" s="55"/>
    </row>
    <row r="45" spans="1:29">
      <c r="A45" s="54"/>
      <c r="B45" s="64"/>
      <c r="C45" s="64"/>
      <c r="D45" s="282"/>
      <c r="E45" s="64"/>
      <c r="F45" s="65"/>
      <c r="G45" s="126">
        <f>IF($K$13="Correct",IF(AND(G44+1&lt;='Student Work'!$K$13,G44&lt;&gt;0),G44+1,IF('Student Work'!G45&gt;0,"ERROR",0)),0)</f>
        <v>0</v>
      </c>
      <c r="H45" s="139">
        <f>IF(G45=0,0,IF(ISBLANK('Student Work'!H45),"ERROR",IF(ABS('Student Work'!H45-'Student Work'!K44)&lt;0.01,IF(G45&lt;&gt;"ERROR","Correct","ERROR"),"ERROR")))</f>
        <v>0</v>
      </c>
      <c r="I45" s="140">
        <f>IF(G45=0,0,IF(ISBLANK('Student Work'!I45),"ERROR",IF(ABS('Student Work'!I45-'Student Work'!H45*'Student Work'!$K$12/12)&lt;0.01,IF(G45&lt;&gt;"ERROR","Correct","ERROR"),"ERROR")))</f>
        <v>0</v>
      </c>
      <c r="J45" s="140">
        <f>IF(G45=0,0,IF(ISBLANK('Student Work'!J45),"ERROR",IF(ABS('Student Work'!J45-('Student Work'!$K$14-'Student Work'!I45))&lt;0.01,IF(G45&lt;&gt;"ERROR","Correct","ERROR"),"ERROR")))</f>
        <v>0</v>
      </c>
      <c r="K45" s="140">
        <f>IF(G45=0,0,IF(ISBLANK('Student Work'!K45),"ERROR",IF(ABS('Student Work'!K45-('Student Work'!H45-'Student Work'!J45))&lt;0.01,IF(G45&lt;&gt;"ERROR","Correct","ERROR"),"ERROR")))</f>
        <v>0</v>
      </c>
      <c r="L45" s="65"/>
      <c r="M45" s="65"/>
      <c r="N45" s="93"/>
      <c r="O45" s="93"/>
      <c r="P45" s="93"/>
      <c r="Q45" s="93"/>
      <c r="R45" s="93"/>
      <c r="S45" s="93"/>
      <c r="T45" s="65"/>
      <c r="U45" s="126">
        <f>IF($V$13="Correct",IF(AND(U44+1&lt;='Student Work'!$V$13,U44&lt;&gt;0),U44+1,IF('Student Work'!U45&gt;0,"ERROR",0)),0)</f>
        <v>0</v>
      </c>
      <c r="V45" s="140">
        <f>IF(U45=0,0,IF(ISBLANK('Student Work'!V45),"ERROR",IF(ABS('Student Work'!V45-'Student Work'!Y44)&lt;0.01,IF(U45&lt;&gt;"ERROR","Correct","ERROR"),"ERROR")))</f>
        <v>0</v>
      </c>
      <c r="W45" s="140">
        <f>IF(U45=0,0,IF(ISBLANK('Student Work'!W45),"ERROR",IF(ABS('Student Work'!W45-'Student Work'!V45*'Student Work'!$V$12/12)&lt;0.01,IF(U45&lt;&gt;"ERROR","Correct","ERROR"),"ERROR")))</f>
        <v>0</v>
      </c>
      <c r="X45" s="140">
        <f>IF(U45=0,0,IF(ISBLANK('Student Work'!X45),"ERROR",IF(ABS('Student Work'!X45-'Student Work'!$V$14)&lt;0.01,IF(U45&lt;&gt;"ERROR","Correct","ERROR"),"ERROR")))</f>
        <v>0</v>
      </c>
      <c r="Y45" s="140">
        <f>IF(U45=0,0,IF(ISBLANK('Student Work'!Y45),"ERROR",IF(ABS('Student Work'!Y45-('Student Work'!V45+'Student Work'!W45+'Student Work'!X45))&lt;0.01,IF(U45&lt;&gt;"ERROR","Correct","ERROR"),"ERROR")))</f>
        <v>0</v>
      </c>
      <c r="Z45" s="140">
        <f>IF(V45=0,0,IF(ISBLANK('Student Work'!#REF!),"ERROR",IF(ABS('Student Work'!#REF!-('Student Work'!W45+'Student Work'!X45+'Student Work'!Y45))&lt;0.01,"Correct","ERROR")))</f>
        <v>0</v>
      </c>
      <c r="AA45" s="65"/>
      <c r="AB45" s="65"/>
      <c r="AC45" s="55"/>
    </row>
    <row r="46" spans="1:29">
      <c r="A46" s="54"/>
      <c r="B46" s="64"/>
      <c r="C46" s="64"/>
      <c r="D46" s="282"/>
      <c r="E46" s="64"/>
      <c r="F46" s="65"/>
      <c r="G46" s="126">
        <f>IF($K$13="Correct",IF(AND(G45+1&lt;='Student Work'!$K$13,G45&lt;&gt;0),G45+1,IF('Student Work'!G46&gt;0,"ERROR",0)),0)</f>
        <v>0</v>
      </c>
      <c r="H46" s="139">
        <f>IF(G46=0,0,IF(ISBLANK('Student Work'!H46),"ERROR",IF(ABS('Student Work'!H46-'Student Work'!K45)&lt;0.01,IF(G46&lt;&gt;"ERROR","Correct","ERROR"),"ERROR")))</f>
        <v>0</v>
      </c>
      <c r="I46" s="140">
        <f>IF(G46=0,0,IF(ISBLANK('Student Work'!I46),"ERROR",IF(ABS('Student Work'!I46-'Student Work'!H46*'Student Work'!$K$12/12)&lt;0.01,IF(G46&lt;&gt;"ERROR","Correct","ERROR"),"ERROR")))</f>
        <v>0</v>
      </c>
      <c r="J46" s="140">
        <f>IF(G46=0,0,IF(ISBLANK('Student Work'!J46),"ERROR",IF(ABS('Student Work'!J46-('Student Work'!$K$14-'Student Work'!I46))&lt;0.01,IF(G46&lt;&gt;"ERROR","Correct","ERROR"),"ERROR")))</f>
        <v>0</v>
      </c>
      <c r="K46" s="140">
        <f>IF(G46=0,0,IF(ISBLANK('Student Work'!K46),"ERROR",IF(ABS('Student Work'!K46-('Student Work'!H46-'Student Work'!J46))&lt;0.01,IF(G46&lt;&gt;"ERROR","Correct","ERROR"),"ERROR")))</f>
        <v>0</v>
      </c>
      <c r="L46" s="65"/>
      <c r="M46" s="65"/>
      <c r="N46" s="93"/>
      <c r="O46" s="93"/>
      <c r="P46" s="93"/>
      <c r="Q46" s="93"/>
      <c r="R46" s="93"/>
      <c r="S46" s="93"/>
      <c r="T46" s="65"/>
      <c r="U46" s="126">
        <f>IF($V$13="Correct",IF(AND(U45+1&lt;='Student Work'!$V$13,U45&lt;&gt;0),U45+1,IF('Student Work'!U46&gt;0,"ERROR",0)),0)</f>
        <v>0</v>
      </c>
      <c r="V46" s="140">
        <f>IF(U46=0,0,IF(ISBLANK('Student Work'!V46),"ERROR",IF(ABS('Student Work'!V46-'Student Work'!Y45)&lt;0.01,IF(U46&lt;&gt;"ERROR","Correct","ERROR"),"ERROR")))</f>
        <v>0</v>
      </c>
      <c r="W46" s="140">
        <f>IF(U46=0,0,IF(ISBLANK('Student Work'!W46),"ERROR",IF(ABS('Student Work'!W46-'Student Work'!V46*'Student Work'!$V$12/12)&lt;0.01,IF(U46&lt;&gt;"ERROR","Correct","ERROR"),"ERROR")))</f>
        <v>0</v>
      </c>
      <c r="X46" s="140">
        <f>IF(U46=0,0,IF(ISBLANK('Student Work'!X46),"ERROR",IF(ABS('Student Work'!X46-'Student Work'!$V$14)&lt;0.01,IF(U46&lt;&gt;"ERROR","Correct","ERROR"),"ERROR")))</f>
        <v>0</v>
      </c>
      <c r="Y46" s="140">
        <f>IF(U46=0,0,IF(ISBLANK('Student Work'!Y46),"ERROR",IF(ABS('Student Work'!Y46-('Student Work'!V46+'Student Work'!W46+'Student Work'!X46))&lt;0.01,IF(U46&lt;&gt;"ERROR","Correct","ERROR"),"ERROR")))</f>
        <v>0</v>
      </c>
      <c r="Z46" s="140">
        <f>IF(V46=0,0,IF(ISBLANK('Student Work'!#REF!),"ERROR",IF(ABS('Student Work'!#REF!-('Student Work'!W46+'Student Work'!X46+'Student Work'!Y46))&lt;0.01,"Correct","ERROR")))</f>
        <v>0</v>
      </c>
      <c r="AA46" s="65"/>
      <c r="AB46" s="65"/>
      <c r="AC46" s="55"/>
    </row>
    <row r="47" spans="1:29" ht="16.149999999999999" customHeight="1">
      <c r="A47" s="54"/>
      <c r="B47" s="64"/>
      <c r="C47" s="64"/>
      <c r="D47" s="282"/>
      <c r="E47" s="64"/>
      <c r="F47" s="65"/>
      <c r="G47" s="126">
        <f>IF($K$13="Correct",IF(AND(G46+1&lt;='Student Work'!$K$13,G46&lt;&gt;0),G46+1,IF('Student Work'!G47&gt;0,"ERROR",0)),0)</f>
        <v>0</v>
      </c>
      <c r="H47" s="139">
        <f>IF(G47=0,0,IF(ISBLANK('Student Work'!H47),"ERROR",IF(ABS('Student Work'!H47-'Student Work'!K46)&lt;0.01,IF(G47&lt;&gt;"ERROR","Correct","ERROR"),"ERROR")))</f>
        <v>0</v>
      </c>
      <c r="I47" s="140">
        <f>IF(G47=0,0,IF(ISBLANK('Student Work'!I47),"ERROR",IF(ABS('Student Work'!I47-'Student Work'!H47*'Student Work'!$K$12/12)&lt;0.01,IF(G47&lt;&gt;"ERROR","Correct","ERROR"),"ERROR")))</f>
        <v>0</v>
      </c>
      <c r="J47" s="140">
        <f>IF(G47=0,0,IF(ISBLANK('Student Work'!J47),"ERROR",IF(ABS('Student Work'!J47-('Student Work'!$K$14-'Student Work'!I47))&lt;0.01,IF(G47&lt;&gt;"ERROR","Correct","ERROR"),"ERROR")))</f>
        <v>0</v>
      </c>
      <c r="K47" s="140">
        <f>IF(G47=0,0,IF(ISBLANK('Student Work'!K47),"ERROR",IF(ABS('Student Work'!K47-('Student Work'!H47-'Student Work'!J47))&lt;0.01,IF(G47&lt;&gt;"ERROR","Correct","ERROR"),"ERROR")))</f>
        <v>0</v>
      </c>
      <c r="L47" s="65"/>
      <c r="M47" s="65"/>
      <c r="N47" s="93"/>
      <c r="O47" s="93"/>
      <c r="P47" s="93"/>
      <c r="Q47" s="93"/>
      <c r="R47" s="93"/>
      <c r="S47" s="93"/>
      <c r="T47" s="65"/>
      <c r="U47" s="126">
        <f>IF($V$13="Correct",IF(AND(U46+1&lt;='Student Work'!$V$13,U46&lt;&gt;0),U46+1,IF('Student Work'!U47&gt;0,"ERROR",0)),0)</f>
        <v>0</v>
      </c>
      <c r="V47" s="140">
        <f>IF(U47=0,0,IF(ISBLANK('Student Work'!V47),"ERROR",IF(ABS('Student Work'!V47-'Student Work'!Y46)&lt;0.01,IF(U47&lt;&gt;"ERROR","Correct","ERROR"),"ERROR")))</f>
        <v>0</v>
      </c>
      <c r="W47" s="140">
        <f>IF(U47=0,0,IF(ISBLANK('Student Work'!W47),"ERROR",IF(ABS('Student Work'!W47-'Student Work'!V47*'Student Work'!$V$12/12)&lt;0.01,IF(U47&lt;&gt;"ERROR","Correct","ERROR"),"ERROR")))</f>
        <v>0</v>
      </c>
      <c r="X47" s="140">
        <f>IF(U47=0,0,IF(ISBLANK('Student Work'!X47),"ERROR",IF(ABS('Student Work'!X47-'Student Work'!$V$14)&lt;0.01,IF(U47&lt;&gt;"ERROR","Correct","ERROR"),"ERROR")))</f>
        <v>0</v>
      </c>
      <c r="Y47" s="140">
        <f>IF(U47=0,0,IF(ISBLANK('Student Work'!Y47),"ERROR",IF(ABS('Student Work'!Y47-('Student Work'!V47+'Student Work'!W47+'Student Work'!X47))&lt;0.01,IF(U47&lt;&gt;"ERROR","Correct","ERROR"),"ERROR")))</f>
        <v>0</v>
      </c>
      <c r="Z47" s="140">
        <f>IF(V47=0,0,IF(ISBLANK('Student Work'!#REF!),"ERROR",IF(ABS('Student Work'!#REF!-('Student Work'!W47+'Student Work'!X47+'Student Work'!Y47))&lt;0.01,"Correct","ERROR")))</f>
        <v>0</v>
      </c>
      <c r="AA47" s="65"/>
      <c r="AB47" s="65"/>
      <c r="AC47" s="55"/>
    </row>
    <row r="48" spans="1:29">
      <c r="A48" s="54"/>
      <c r="B48" s="64"/>
      <c r="C48" s="64"/>
      <c r="D48" s="282"/>
      <c r="E48" s="64"/>
      <c r="F48" s="65"/>
      <c r="G48" s="126">
        <f>IF($K$13="Correct",IF(AND(G47+1&lt;='Student Work'!$K$13,G47&lt;&gt;0),G47+1,IF('Student Work'!G48&gt;0,"ERROR",0)),0)</f>
        <v>0</v>
      </c>
      <c r="H48" s="139">
        <f>IF(G48=0,0,IF(ISBLANK('Student Work'!H48),"ERROR",IF(ABS('Student Work'!H48-'Student Work'!K47)&lt;0.01,IF(G48&lt;&gt;"ERROR","Correct","ERROR"),"ERROR")))</f>
        <v>0</v>
      </c>
      <c r="I48" s="140">
        <f>IF(G48=0,0,IF(ISBLANK('Student Work'!I48),"ERROR",IF(ABS('Student Work'!I48-'Student Work'!H48*'Student Work'!$K$12/12)&lt;0.01,IF(G48&lt;&gt;"ERROR","Correct","ERROR"),"ERROR")))</f>
        <v>0</v>
      </c>
      <c r="J48" s="140">
        <f>IF(G48=0,0,IF(ISBLANK('Student Work'!J48),"ERROR",IF(ABS('Student Work'!J48-('Student Work'!$K$14-'Student Work'!I48))&lt;0.01,IF(G48&lt;&gt;"ERROR","Correct","ERROR"),"ERROR")))</f>
        <v>0</v>
      </c>
      <c r="K48" s="140">
        <f>IF(G48=0,0,IF(ISBLANK('Student Work'!K48),"ERROR",IF(ABS('Student Work'!K48-('Student Work'!H48-'Student Work'!J48))&lt;0.01,IF(G48&lt;&gt;"ERROR","Correct","ERROR"),"ERROR")))</f>
        <v>0</v>
      </c>
      <c r="L48" s="65"/>
      <c r="M48" s="65"/>
      <c r="N48" s="93"/>
      <c r="O48" s="93"/>
      <c r="P48" s="93"/>
      <c r="Q48" s="93"/>
      <c r="R48" s="93"/>
      <c r="S48" s="93"/>
      <c r="T48" s="65"/>
      <c r="U48" s="126">
        <f>IF($V$13="Correct",IF(AND(U47+1&lt;='Student Work'!$V$13,U47&lt;&gt;0),U47+1,IF('Student Work'!U48&gt;0,"ERROR",0)),0)</f>
        <v>0</v>
      </c>
      <c r="V48" s="140">
        <f>IF(U48=0,0,IF(ISBLANK('Student Work'!V48),"ERROR",IF(ABS('Student Work'!V48-'Student Work'!Y47)&lt;0.01,IF(U48&lt;&gt;"ERROR","Correct","ERROR"),"ERROR")))</f>
        <v>0</v>
      </c>
      <c r="W48" s="140">
        <f>IF(U48=0,0,IF(ISBLANK('Student Work'!W48),"ERROR",IF(ABS('Student Work'!W48-'Student Work'!V48*'Student Work'!$V$12/12)&lt;0.01,IF(U48&lt;&gt;"ERROR","Correct","ERROR"),"ERROR")))</f>
        <v>0</v>
      </c>
      <c r="X48" s="140">
        <f>IF(U48=0,0,IF(ISBLANK('Student Work'!X48),"ERROR",IF(ABS('Student Work'!X48-'Student Work'!$V$14)&lt;0.01,IF(U48&lt;&gt;"ERROR","Correct","ERROR"),"ERROR")))</f>
        <v>0</v>
      </c>
      <c r="Y48" s="140">
        <f>IF(U48=0,0,IF(ISBLANK('Student Work'!Y48),"ERROR",IF(ABS('Student Work'!Y48-('Student Work'!V48+'Student Work'!W48+'Student Work'!X48))&lt;0.01,IF(U48&lt;&gt;"ERROR","Correct","ERROR"),"ERROR")))</f>
        <v>0</v>
      </c>
      <c r="Z48" s="140">
        <f>IF(V48=0,0,IF(ISBLANK('Student Work'!#REF!),"ERROR",IF(ABS('Student Work'!#REF!-('Student Work'!W48+'Student Work'!X48+'Student Work'!Y48))&lt;0.01,"Correct","ERROR")))</f>
        <v>0</v>
      </c>
      <c r="AA48" s="65"/>
      <c r="AB48" s="65"/>
      <c r="AC48" s="55"/>
    </row>
    <row r="49" spans="1:29">
      <c r="A49" s="54"/>
      <c r="B49" s="64"/>
      <c r="C49" s="64"/>
      <c r="D49" s="282"/>
      <c r="E49" s="64"/>
      <c r="F49" s="65"/>
      <c r="G49" s="126">
        <f>IF($K$13="Correct",IF(AND(G48+1&lt;='Student Work'!$K$13,G48&lt;&gt;0),G48+1,IF('Student Work'!G49&gt;0,"ERROR",0)),0)</f>
        <v>0</v>
      </c>
      <c r="H49" s="139">
        <f>IF(G49=0,0,IF(ISBLANK('Student Work'!H49),"ERROR",IF(ABS('Student Work'!H49-'Student Work'!K48)&lt;0.01,IF(G49&lt;&gt;"ERROR","Correct","ERROR"),"ERROR")))</f>
        <v>0</v>
      </c>
      <c r="I49" s="140">
        <f>IF(G49=0,0,IF(ISBLANK('Student Work'!I49),"ERROR",IF(ABS('Student Work'!I49-'Student Work'!H49*'Student Work'!$K$12/12)&lt;0.01,IF(G49&lt;&gt;"ERROR","Correct","ERROR"),"ERROR")))</f>
        <v>0</v>
      </c>
      <c r="J49" s="140">
        <f>IF(G49=0,0,IF(ISBLANK('Student Work'!J49),"ERROR",IF(ABS('Student Work'!J49-('Student Work'!$K$14-'Student Work'!I49))&lt;0.01,IF(G49&lt;&gt;"ERROR","Correct","ERROR"),"ERROR")))</f>
        <v>0</v>
      </c>
      <c r="K49" s="140">
        <f>IF(G49=0,0,IF(ISBLANK('Student Work'!K49),"ERROR",IF(ABS('Student Work'!K49-('Student Work'!H49-'Student Work'!J49))&lt;0.01,IF(G49&lt;&gt;"ERROR","Correct","ERROR"),"ERROR")))</f>
        <v>0</v>
      </c>
      <c r="L49" s="65"/>
      <c r="M49" s="65"/>
      <c r="N49" s="93"/>
      <c r="O49" s="93"/>
      <c r="P49" s="93"/>
      <c r="Q49" s="93"/>
      <c r="R49" s="93"/>
      <c r="S49" s="93"/>
      <c r="T49" s="65"/>
      <c r="U49" s="126">
        <f>IF($V$13="Correct",IF(AND(U48+1&lt;='Student Work'!$V$13,U48&lt;&gt;0),U48+1,IF('Student Work'!U49&gt;0,"ERROR",0)),0)</f>
        <v>0</v>
      </c>
      <c r="V49" s="140">
        <f>IF(U49=0,0,IF(ISBLANK('Student Work'!V49),"ERROR",IF(ABS('Student Work'!V49-'Student Work'!Y48)&lt;0.01,IF(U49&lt;&gt;"ERROR","Correct","ERROR"),"ERROR")))</f>
        <v>0</v>
      </c>
      <c r="W49" s="140">
        <f>IF(U49=0,0,IF(ISBLANK('Student Work'!W49),"ERROR",IF(ABS('Student Work'!W49-'Student Work'!V49*'Student Work'!$V$12/12)&lt;0.01,IF(U49&lt;&gt;"ERROR","Correct","ERROR"),"ERROR")))</f>
        <v>0</v>
      </c>
      <c r="X49" s="140">
        <f>IF(U49=0,0,IF(ISBLANK('Student Work'!X49),"ERROR",IF(ABS('Student Work'!X49-'Student Work'!$V$14)&lt;0.01,IF(U49&lt;&gt;"ERROR","Correct","ERROR"),"ERROR")))</f>
        <v>0</v>
      </c>
      <c r="Y49" s="140">
        <f>IF(U49=0,0,IF(ISBLANK('Student Work'!Y49),"ERROR",IF(ABS('Student Work'!Y49-('Student Work'!V49+'Student Work'!W49+'Student Work'!X49))&lt;0.01,IF(U49&lt;&gt;"ERROR","Correct","ERROR"),"ERROR")))</f>
        <v>0</v>
      </c>
      <c r="Z49" s="140">
        <f>IF(V49=0,0,IF(ISBLANK('Student Work'!#REF!),"ERROR",IF(ABS('Student Work'!#REF!-('Student Work'!W49+'Student Work'!X49+'Student Work'!Y49))&lt;0.01,"Correct","ERROR")))</f>
        <v>0</v>
      </c>
      <c r="AA49" s="65"/>
      <c r="AB49" s="65"/>
      <c r="AC49" s="55"/>
    </row>
    <row r="50" spans="1:29">
      <c r="A50" s="54"/>
      <c r="B50" s="64"/>
      <c r="C50" s="64"/>
      <c r="D50" s="282"/>
      <c r="E50" s="64"/>
      <c r="F50" s="65"/>
      <c r="G50" s="126">
        <f>IF($K$13="Correct",IF(AND(G49+1&lt;='Student Work'!$K$13,G49&lt;&gt;0),G49+1,IF('Student Work'!G50&gt;0,"ERROR",0)),0)</f>
        <v>0</v>
      </c>
      <c r="H50" s="139">
        <f>IF(G50=0,0,IF(ISBLANK('Student Work'!H50),"ERROR",IF(ABS('Student Work'!H50-'Student Work'!K49)&lt;0.01,IF(G50&lt;&gt;"ERROR","Correct","ERROR"),"ERROR")))</f>
        <v>0</v>
      </c>
      <c r="I50" s="140">
        <f>IF(G50=0,0,IF(ISBLANK('Student Work'!I50),"ERROR",IF(ABS('Student Work'!I50-'Student Work'!H50*'Student Work'!$K$12/12)&lt;0.01,IF(G50&lt;&gt;"ERROR","Correct","ERROR"),"ERROR")))</f>
        <v>0</v>
      </c>
      <c r="J50" s="140">
        <f>IF(G50=0,0,IF(ISBLANK('Student Work'!J50),"ERROR",IF(ABS('Student Work'!J50-('Student Work'!$K$14-'Student Work'!I50))&lt;0.01,IF(G50&lt;&gt;"ERROR","Correct","ERROR"),"ERROR")))</f>
        <v>0</v>
      </c>
      <c r="K50" s="140">
        <f>IF(G50=0,0,IF(ISBLANK('Student Work'!K50),"ERROR",IF(ABS('Student Work'!K50-('Student Work'!H50-'Student Work'!J50))&lt;0.01,IF(G50&lt;&gt;"ERROR","Correct","ERROR"),"ERROR")))</f>
        <v>0</v>
      </c>
      <c r="L50" s="65"/>
      <c r="M50" s="65"/>
      <c r="N50" s="93"/>
      <c r="O50" s="93"/>
      <c r="P50" s="93"/>
      <c r="Q50" s="93"/>
      <c r="R50" s="93"/>
      <c r="S50" s="93"/>
      <c r="T50" s="65"/>
      <c r="U50" s="126">
        <f>IF($V$13="Correct",IF(AND(U49+1&lt;='Student Work'!$V$13,U49&lt;&gt;0),U49+1,IF('Student Work'!U50&gt;0,"ERROR",0)),0)</f>
        <v>0</v>
      </c>
      <c r="V50" s="140">
        <f>IF(U50=0,0,IF(ISBLANK('Student Work'!V50),"ERROR",IF(ABS('Student Work'!V50-'Student Work'!Y49)&lt;0.01,IF(U50&lt;&gt;"ERROR","Correct","ERROR"),"ERROR")))</f>
        <v>0</v>
      </c>
      <c r="W50" s="140">
        <f>IF(U50=0,0,IF(ISBLANK('Student Work'!W50),"ERROR",IF(ABS('Student Work'!W50-'Student Work'!V50*'Student Work'!$V$12/12)&lt;0.01,IF(U50&lt;&gt;"ERROR","Correct","ERROR"),"ERROR")))</f>
        <v>0</v>
      </c>
      <c r="X50" s="140">
        <f>IF(U50=0,0,IF(ISBLANK('Student Work'!X50),"ERROR",IF(ABS('Student Work'!X50-'Student Work'!$V$14)&lt;0.01,IF(U50&lt;&gt;"ERROR","Correct","ERROR"),"ERROR")))</f>
        <v>0</v>
      </c>
      <c r="Y50" s="140">
        <f>IF(U50=0,0,IF(ISBLANK('Student Work'!Y50),"ERROR",IF(ABS('Student Work'!Y50-('Student Work'!V50+'Student Work'!W50+'Student Work'!X50))&lt;0.01,IF(U50&lt;&gt;"ERROR","Correct","ERROR"),"ERROR")))</f>
        <v>0</v>
      </c>
      <c r="Z50" s="140">
        <f>IF(V50=0,0,IF(ISBLANK('Student Work'!#REF!),"ERROR",IF(ABS('Student Work'!#REF!-('Student Work'!W50+'Student Work'!X50+'Student Work'!Y50))&lt;0.01,"Correct","ERROR")))</f>
        <v>0</v>
      </c>
      <c r="AA50" s="65"/>
      <c r="AB50" s="65"/>
      <c r="AC50" s="55"/>
    </row>
    <row r="51" spans="1:29">
      <c r="A51" s="54"/>
      <c r="B51" s="65"/>
      <c r="C51" s="65"/>
      <c r="D51" s="282"/>
      <c r="E51" s="65"/>
      <c r="F51" s="65"/>
      <c r="G51" s="126">
        <f>IF($K$13="Correct",IF(AND(G50+1&lt;='Student Work'!$K$13,G50&lt;&gt;0),G50+1,IF('Student Work'!G51&gt;0,"ERROR",0)),0)</f>
        <v>0</v>
      </c>
      <c r="H51" s="139">
        <f>IF(G51=0,0,IF(ISBLANK('Student Work'!H51),"ERROR",IF(ABS('Student Work'!H51-'Student Work'!K50)&lt;0.01,IF(G51&lt;&gt;"ERROR","Correct","ERROR"),"ERROR")))</f>
        <v>0</v>
      </c>
      <c r="I51" s="140">
        <f>IF(G51=0,0,IF(ISBLANK('Student Work'!I51),"ERROR",IF(ABS('Student Work'!I51-'Student Work'!H51*'Student Work'!$K$12/12)&lt;0.01,IF(G51&lt;&gt;"ERROR","Correct","ERROR"),"ERROR")))</f>
        <v>0</v>
      </c>
      <c r="J51" s="140">
        <f>IF(G51=0,0,IF(ISBLANK('Student Work'!J51),"ERROR",IF(ABS('Student Work'!J51-('Student Work'!$K$14-'Student Work'!I51))&lt;0.01,IF(G51&lt;&gt;"ERROR","Correct","ERROR"),"ERROR")))</f>
        <v>0</v>
      </c>
      <c r="K51" s="140">
        <f>IF(G51=0,0,IF(ISBLANK('Student Work'!K51),"ERROR",IF(ABS('Student Work'!K51-('Student Work'!H51-'Student Work'!J51))&lt;0.01,IF(G51&lt;&gt;"ERROR","Correct","ERROR"),"ERROR")))</f>
        <v>0</v>
      </c>
      <c r="L51" s="65"/>
      <c r="M51" s="65"/>
      <c r="N51" s="93"/>
      <c r="O51" s="93"/>
      <c r="P51" s="93"/>
      <c r="Q51" s="93"/>
      <c r="R51" s="93"/>
      <c r="S51" s="93"/>
      <c r="T51" s="65"/>
      <c r="U51" s="126">
        <f>IF($V$13="Correct",IF(AND(U50+1&lt;='Student Work'!$V$13,U50&lt;&gt;0),U50+1,IF('Student Work'!U51&gt;0,"ERROR",0)),0)</f>
        <v>0</v>
      </c>
      <c r="V51" s="140">
        <f>IF(U51=0,0,IF(ISBLANK('Student Work'!V51),"ERROR",IF(ABS('Student Work'!V51-'Student Work'!Y50)&lt;0.01,IF(U51&lt;&gt;"ERROR","Correct","ERROR"),"ERROR")))</f>
        <v>0</v>
      </c>
      <c r="W51" s="140">
        <f>IF(U51=0,0,IF(ISBLANK('Student Work'!W51),"ERROR",IF(ABS('Student Work'!W51-'Student Work'!V51*'Student Work'!$V$12/12)&lt;0.01,IF(U51&lt;&gt;"ERROR","Correct","ERROR"),"ERROR")))</f>
        <v>0</v>
      </c>
      <c r="X51" s="140">
        <f>IF(U51=0,0,IF(ISBLANK('Student Work'!X51),"ERROR",IF(ABS('Student Work'!X51-'Student Work'!$V$14)&lt;0.01,IF(U51&lt;&gt;"ERROR","Correct","ERROR"),"ERROR")))</f>
        <v>0</v>
      </c>
      <c r="Y51" s="140">
        <f>IF(U51=0,0,IF(ISBLANK('Student Work'!Y51),"ERROR",IF(ABS('Student Work'!Y51-('Student Work'!V51+'Student Work'!W51+'Student Work'!X51))&lt;0.01,IF(U51&lt;&gt;"ERROR","Correct","ERROR"),"ERROR")))</f>
        <v>0</v>
      </c>
      <c r="Z51" s="140">
        <f>IF(V51=0,0,IF(ISBLANK('Student Work'!#REF!),"ERROR",IF(ABS('Student Work'!#REF!-('Student Work'!W51+'Student Work'!X51+'Student Work'!Y51))&lt;0.01,"Correct","ERROR")))</f>
        <v>0</v>
      </c>
      <c r="AA51" s="65"/>
      <c r="AB51" s="65"/>
      <c r="AC51" s="55"/>
    </row>
    <row r="52" spans="1:29">
      <c r="A52" s="54"/>
      <c r="B52" s="65"/>
      <c r="C52" s="65"/>
      <c r="D52" s="282"/>
      <c r="E52" s="65"/>
      <c r="F52" s="65"/>
      <c r="G52" s="126">
        <f>IF($K$13="Correct",IF(AND(G51+1&lt;='Student Work'!$K$13,G51&lt;&gt;0),G51+1,IF('Student Work'!G52&gt;0,"ERROR",0)),0)</f>
        <v>0</v>
      </c>
      <c r="H52" s="139">
        <f>IF(G52=0,0,IF(ISBLANK('Student Work'!H52),"ERROR",IF(ABS('Student Work'!H52-'Student Work'!K51)&lt;0.01,IF(G52&lt;&gt;"ERROR","Correct","ERROR"),"ERROR")))</f>
        <v>0</v>
      </c>
      <c r="I52" s="140">
        <f>IF(G52=0,0,IF(ISBLANK('Student Work'!I52),"ERROR",IF(ABS('Student Work'!I52-'Student Work'!H52*'Student Work'!$K$12/12)&lt;0.01,IF(G52&lt;&gt;"ERROR","Correct","ERROR"),"ERROR")))</f>
        <v>0</v>
      </c>
      <c r="J52" s="140">
        <f>IF(G52=0,0,IF(ISBLANK('Student Work'!J52),"ERROR",IF(ABS('Student Work'!J52-('Student Work'!$K$14-'Student Work'!I52))&lt;0.01,IF(G52&lt;&gt;"ERROR","Correct","ERROR"),"ERROR")))</f>
        <v>0</v>
      </c>
      <c r="K52" s="140">
        <f>IF(G52=0,0,IF(ISBLANK('Student Work'!K52),"ERROR",IF(ABS('Student Work'!K52-('Student Work'!H52-'Student Work'!J52))&lt;0.01,IF(G52&lt;&gt;"ERROR","Correct","ERROR"),"ERROR")))</f>
        <v>0</v>
      </c>
      <c r="L52" s="65"/>
      <c r="M52" s="65"/>
      <c r="N52" s="93"/>
      <c r="O52" s="93"/>
      <c r="P52" s="93"/>
      <c r="Q52" s="93"/>
      <c r="R52" s="93"/>
      <c r="S52" s="93"/>
      <c r="T52" s="65"/>
      <c r="U52" s="126">
        <f>IF($V$13="Correct",IF(AND(U51+1&lt;='Student Work'!$V$13,U51&lt;&gt;0),U51+1,IF('Student Work'!U52&gt;0,"ERROR",0)),0)</f>
        <v>0</v>
      </c>
      <c r="V52" s="140">
        <f>IF(U52=0,0,IF(ISBLANK('Student Work'!V52),"ERROR",IF(ABS('Student Work'!V52-'Student Work'!Y51)&lt;0.01,IF(U52&lt;&gt;"ERROR","Correct","ERROR"),"ERROR")))</f>
        <v>0</v>
      </c>
      <c r="W52" s="140">
        <f>IF(U52=0,0,IF(ISBLANK('Student Work'!W52),"ERROR",IF(ABS('Student Work'!W52-'Student Work'!V52*'Student Work'!$V$12/12)&lt;0.01,IF(U52&lt;&gt;"ERROR","Correct","ERROR"),"ERROR")))</f>
        <v>0</v>
      </c>
      <c r="X52" s="140">
        <f>IF(U52=0,0,IF(ISBLANK('Student Work'!X52),"ERROR",IF(ABS('Student Work'!X52-'Student Work'!$V$14)&lt;0.01,IF(U52&lt;&gt;"ERROR","Correct","ERROR"),"ERROR")))</f>
        <v>0</v>
      </c>
      <c r="Y52" s="140">
        <f>IF(U52=0,0,IF(ISBLANK('Student Work'!Y52),"ERROR",IF(ABS('Student Work'!Y52-('Student Work'!V52+'Student Work'!W52+'Student Work'!X52))&lt;0.01,IF(U52&lt;&gt;"ERROR","Correct","ERROR"),"ERROR")))</f>
        <v>0</v>
      </c>
      <c r="Z52" s="140">
        <f>IF(V52=0,0,IF(ISBLANK('Student Work'!#REF!),"ERROR",IF(ABS('Student Work'!#REF!-('Student Work'!W52+'Student Work'!X52+'Student Work'!Y52))&lt;0.01,"Correct","ERROR")))</f>
        <v>0</v>
      </c>
      <c r="AA52" s="65"/>
      <c r="AB52" s="65"/>
      <c r="AC52" s="55"/>
    </row>
    <row r="53" spans="1:29">
      <c r="A53" s="54"/>
      <c r="B53" s="65"/>
      <c r="C53" s="65"/>
      <c r="D53" s="282"/>
      <c r="E53" s="65"/>
      <c r="F53" s="65"/>
      <c r="G53" s="126">
        <f>IF($K$13="Correct",IF(AND(G52+1&lt;='Student Work'!$K$13,G52&lt;&gt;0),G52+1,IF('Student Work'!G53&gt;0,"ERROR",0)),0)</f>
        <v>0</v>
      </c>
      <c r="H53" s="139">
        <f>IF(G53=0,0,IF(ISBLANK('Student Work'!H53),"ERROR",IF(ABS('Student Work'!H53-'Student Work'!K52)&lt;0.01,IF(G53&lt;&gt;"ERROR","Correct","ERROR"),"ERROR")))</f>
        <v>0</v>
      </c>
      <c r="I53" s="140">
        <f>IF(G53=0,0,IF(ISBLANK('Student Work'!I53),"ERROR",IF(ABS('Student Work'!I53-'Student Work'!H53*'Student Work'!$K$12/12)&lt;0.01,IF(G53&lt;&gt;"ERROR","Correct","ERROR"),"ERROR")))</f>
        <v>0</v>
      </c>
      <c r="J53" s="140">
        <f>IF(G53=0,0,IF(ISBLANK('Student Work'!J53),"ERROR",IF(ABS('Student Work'!J53-('Student Work'!$K$14-'Student Work'!I53))&lt;0.01,IF(G53&lt;&gt;"ERROR","Correct","ERROR"),"ERROR")))</f>
        <v>0</v>
      </c>
      <c r="K53" s="140">
        <f>IF(G53=0,0,IF(ISBLANK('Student Work'!K53),"ERROR",IF(ABS('Student Work'!K53-('Student Work'!H53-'Student Work'!J53))&lt;0.01,IF(G53&lt;&gt;"ERROR","Correct","ERROR"),"ERROR")))</f>
        <v>0</v>
      </c>
      <c r="L53" s="65"/>
      <c r="M53" s="65"/>
      <c r="N53" s="93"/>
      <c r="O53" s="93"/>
      <c r="P53" s="93"/>
      <c r="Q53" s="93"/>
      <c r="R53" s="93"/>
      <c r="S53" s="93"/>
      <c r="T53" s="65"/>
      <c r="U53" s="126">
        <f>IF($V$13="Correct",IF(AND(U52+1&lt;='Student Work'!$V$13,U52&lt;&gt;0),U52+1,IF('Student Work'!U53&gt;0,"ERROR",0)),0)</f>
        <v>0</v>
      </c>
      <c r="V53" s="140">
        <f>IF(U53=0,0,IF(ISBLANK('Student Work'!V53),"ERROR",IF(ABS('Student Work'!V53-'Student Work'!Y52)&lt;0.01,IF(U53&lt;&gt;"ERROR","Correct","ERROR"),"ERROR")))</f>
        <v>0</v>
      </c>
      <c r="W53" s="140">
        <f>IF(U53=0,0,IF(ISBLANK('Student Work'!W53),"ERROR",IF(ABS('Student Work'!W53-'Student Work'!V53*'Student Work'!$V$12/12)&lt;0.01,IF(U53&lt;&gt;"ERROR","Correct","ERROR"),"ERROR")))</f>
        <v>0</v>
      </c>
      <c r="X53" s="140">
        <f>IF(U53=0,0,IF(ISBLANK('Student Work'!X53),"ERROR",IF(ABS('Student Work'!X53-'Student Work'!$V$14)&lt;0.01,IF(U53&lt;&gt;"ERROR","Correct","ERROR"),"ERROR")))</f>
        <v>0</v>
      </c>
      <c r="Y53" s="140">
        <f>IF(U53=0,0,IF(ISBLANK('Student Work'!Y53),"ERROR",IF(ABS('Student Work'!Y53-('Student Work'!V53+'Student Work'!W53+'Student Work'!X53))&lt;0.01,IF(U53&lt;&gt;"ERROR","Correct","ERROR"),"ERROR")))</f>
        <v>0</v>
      </c>
      <c r="Z53" s="140">
        <f>IF(V53=0,0,IF(ISBLANK('Student Work'!#REF!),"ERROR",IF(ABS('Student Work'!#REF!-('Student Work'!W53+'Student Work'!X53+'Student Work'!Y53))&lt;0.01,"Correct","ERROR")))</f>
        <v>0</v>
      </c>
      <c r="AA53" s="65"/>
      <c r="AB53" s="65"/>
      <c r="AC53" s="55"/>
    </row>
    <row r="54" spans="1:29">
      <c r="A54" s="54"/>
      <c r="B54" s="65"/>
      <c r="C54" s="65"/>
      <c r="D54" s="65"/>
      <c r="E54" s="65"/>
      <c r="F54" s="65"/>
      <c r="G54" s="126">
        <f>IF($K$13="Correct",IF(AND(G53+1&lt;='Student Work'!$K$13,G53&lt;&gt;0),G53+1,IF('Student Work'!G54&gt;0,"ERROR",0)),0)</f>
        <v>0</v>
      </c>
      <c r="H54" s="139">
        <f>IF(G54=0,0,IF(ISBLANK('Student Work'!H54),"ERROR",IF(ABS('Student Work'!H54-'Student Work'!K53)&lt;0.01,IF(G54&lt;&gt;"ERROR","Correct","ERROR"),"ERROR")))</f>
        <v>0</v>
      </c>
      <c r="I54" s="140">
        <f>IF(G54=0,0,IF(ISBLANK('Student Work'!I54),"ERROR",IF(ABS('Student Work'!I54-'Student Work'!H54*'Student Work'!$K$12/12)&lt;0.01,IF(G54&lt;&gt;"ERROR","Correct","ERROR"),"ERROR")))</f>
        <v>0</v>
      </c>
      <c r="J54" s="140">
        <f>IF(G54=0,0,IF(ISBLANK('Student Work'!J54),"ERROR",IF(ABS('Student Work'!J54-('Student Work'!$K$14-'Student Work'!I54))&lt;0.01,IF(G54&lt;&gt;"ERROR","Correct","ERROR"),"ERROR")))</f>
        <v>0</v>
      </c>
      <c r="K54" s="140">
        <f>IF(G54=0,0,IF(ISBLANK('Student Work'!K54),"ERROR",IF(ABS('Student Work'!K54-('Student Work'!H54-'Student Work'!J54))&lt;0.01,IF(G54&lt;&gt;"ERROR","Correct","ERROR"),"ERROR")))</f>
        <v>0</v>
      </c>
      <c r="L54" s="65"/>
      <c r="M54" s="65"/>
      <c r="N54" s="93"/>
      <c r="O54" s="93"/>
      <c r="P54" s="93"/>
      <c r="Q54" s="93"/>
      <c r="R54" s="93"/>
      <c r="S54" s="93"/>
      <c r="T54" s="65"/>
      <c r="U54" s="126">
        <f>IF($V$13="Correct",IF(AND(U53+1&lt;='Student Work'!$V$13,U53&lt;&gt;0),U53+1,IF('Student Work'!U54&gt;0,"ERROR",0)),0)</f>
        <v>0</v>
      </c>
      <c r="V54" s="140">
        <f>IF(U54=0,0,IF(ISBLANK('Student Work'!V54),"ERROR",IF(ABS('Student Work'!V54-'Student Work'!Y53)&lt;0.01,IF(U54&lt;&gt;"ERROR","Correct","ERROR"),"ERROR")))</f>
        <v>0</v>
      </c>
      <c r="W54" s="140">
        <f>IF(U54=0,0,IF(ISBLANK('Student Work'!W54),"ERROR",IF(ABS('Student Work'!W54-'Student Work'!V54*'Student Work'!$V$12/12)&lt;0.01,IF(U54&lt;&gt;"ERROR","Correct","ERROR"),"ERROR")))</f>
        <v>0</v>
      </c>
      <c r="X54" s="140">
        <f>IF(U54=0,0,IF(ISBLANK('Student Work'!X54),"ERROR",IF(ABS('Student Work'!X54-'Student Work'!$V$14)&lt;0.01,IF(U54&lt;&gt;"ERROR","Correct","ERROR"),"ERROR")))</f>
        <v>0</v>
      </c>
      <c r="Y54" s="140">
        <f>IF(U54=0,0,IF(ISBLANK('Student Work'!Y54),"ERROR",IF(ABS('Student Work'!Y54-('Student Work'!V54+'Student Work'!W54+'Student Work'!X54))&lt;0.01,IF(U54&lt;&gt;"ERROR","Correct","ERROR"),"ERROR")))</f>
        <v>0</v>
      </c>
      <c r="Z54" s="140">
        <f>IF(V54=0,0,IF(ISBLANK('Student Work'!#REF!),"ERROR",IF(ABS('Student Work'!#REF!-('Student Work'!W54+'Student Work'!X54+'Student Work'!Y54))&lt;0.01,"Correct","ERROR")))</f>
        <v>0</v>
      </c>
      <c r="AA54" s="65"/>
      <c r="AB54" s="65"/>
      <c r="AC54" s="55"/>
    </row>
    <row r="55" spans="1:29">
      <c r="A55" s="54"/>
      <c r="B55" s="65"/>
      <c r="C55" s="65"/>
      <c r="D55" s="65"/>
      <c r="E55" s="65"/>
      <c r="F55" s="65"/>
      <c r="G55" s="126">
        <f>IF($K$13="Correct",IF(AND(G54+1&lt;='Student Work'!$K$13,G54&lt;&gt;0),G54+1,IF('Student Work'!G55&gt;0,"ERROR",0)),0)</f>
        <v>0</v>
      </c>
      <c r="H55" s="139">
        <f>IF(G55=0,0,IF(ISBLANK('Student Work'!H55),"ERROR",IF(ABS('Student Work'!H55-'Student Work'!K54)&lt;0.01,IF(G55&lt;&gt;"ERROR","Correct","ERROR"),"ERROR")))</f>
        <v>0</v>
      </c>
      <c r="I55" s="140">
        <f>IF(G55=0,0,IF(ISBLANK('Student Work'!I55),"ERROR",IF(ABS('Student Work'!I55-'Student Work'!H55*'Student Work'!$K$12/12)&lt;0.01,IF(G55&lt;&gt;"ERROR","Correct","ERROR"),"ERROR")))</f>
        <v>0</v>
      </c>
      <c r="J55" s="140">
        <f>IF(G55=0,0,IF(ISBLANK('Student Work'!J55),"ERROR",IF(ABS('Student Work'!J55-('Student Work'!$K$14-'Student Work'!I55))&lt;0.01,IF(G55&lt;&gt;"ERROR","Correct","ERROR"),"ERROR")))</f>
        <v>0</v>
      </c>
      <c r="K55" s="140">
        <f>IF(G55=0,0,IF(ISBLANK('Student Work'!K55),"ERROR",IF(ABS('Student Work'!K55-('Student Work'!H55-'Student Work'!J55))&lt;0.01,IF(G55&lt;&gt;"ERROR","Correct","ERROR"),"ERROR")))</f>
        <v>0</v>
      </c>
      <c r="L55" s="65"/>
      <c r="M55" s="65"/>
      <c r="N55" s="93"/>
      <c r="O55" s="93"/>
      <c r="P55" s="93"/>
      <c r="Q55" s="93"/>
      <c r="R55" s="93"/>
      <c r="S55" s="93"/>
      <c r="T55" s="65"/>
      <c r="U55" s="126">
        <f>IF($V$13="Correct",IF(AND(U54+1&lt;='Student Work'!$V$13,U54&lt;&gt;0),U54+1,IF('Student Work'!U55&gt;0,"ERROR",0)),0)</f>
        <v>0</v>
      </c>
      <c r="V55" s="140">
        <f>IF(U55=0,0,IF(ISBLANK('Student Work'!V55),"ERROR",IF(ABS('Student Work'!V55-'Student Work'!Y54)&lt;0.01,IF(U55&lt;&gt;"ERROR","Correct","ERROR"),"ERROR")))</f>
        <v>0</v>
      </c>
      <c r="W55" s="140">
        <f>IF(U55=0,0,IF(ISBLANK('Student Work'!W55),"ERROR",IF(ABS('Student Work'!W55-'Student Work'!V55*'Student Work'!$V$12/12)&lt;0.01,IF(U55&lt;&gt;"ERROR","Correct","ERROR"),"ERROR")))</f>
        <v>0</v>
      </c>
      <c r="X55" s="140">
        <f>IF(U55=0,0,IF(ISBLANK('Student Work'!X55),"ERROR",IF(ABS('Student Work'!X55-'Student Work'!$V$14)&lt;0.01,IF(U55&lt;&gt;"ERROR","Correct","ERROR"),"ERROR")))</f>
        <v>0</v>
      </c>
      <c r="Y55" s="140">
        <f>IF(U55=0,0,IF(ISBLANK('Student Work'!Y55),"ERROR",IF(ABS('Student Work'!Y55-('Student Work'!V55+'Student Work'!W55+'Student Work'!X55))&lt;0.01,IF(U55&lt;&gt;"ERROR","Correct","ERROR"),"ERROR")))</f>
        <v>0</v>
      </c>
      <c r="Z55" s="140">
        <f>IF(V55=0,0,IF(ISBLANK('Student Work'!#REF!),"ERROR",IF(ABS('Student Work'!#REF!-('Student Work'!W55+'Student Work'!X55+'Student Work'!Y55))&lt;0.01,"Correct","ERROR")))</f>
        <v>0</v>
      </c>
      <c r="AA55" s="65"/>
      <c r="AB55" s="65"/>
      <c r="AC55" s="55"/>
    </row>
    <row r="56" spans="1:29">
      <c r="A56" s="54"/>
      <c r="B56" s="57"/>
      <c r="C56" s="57"/>
      <c r="D56" s="65"/>
      <c r="E56" s="57"/>
      <c r="F56" s="65"/>
      <c r="G56" s="126">
        <f>IF($K$13="Correct",IF(AND(G55+1&lt;='Student Work'!$K$13,G55&lt;&gt;0),G55+1,IF('Student Work'!G56&gt;0,"ERROR",0)),0)</f>
        <v>0</v>
      </c>
      <c r="H56" s="139">
        <f>IF(G56=0,0,IF(ISBLANK('Student Work'!H56),"ERROR",IF(ABS('Student Work'!H56-'Student Work'!K55)&lt;0.01,IF(G56&lt;&gt;"ERROR","Correct","ERROR"),"ERROR")))</f>
        <v>0</v>
      </c>
      <c r="I56" s="140">
        <f>IF(G56=0,0,IF(ISBLANK('Student Work'!I56),"ERROR",IF(ABS('Student Work'!I56-'Student Work'!H56*'Student Work'!$K$12/12)&lt;0.01,IF(G56&lt;&gt;"ERROR","Correct","ERROR"),"ERROR")))</f>
        <v>0</v>
      </c>
      <c r="J56" s="140">
        <f>IF(G56=0,0,IF(ISBLANK('Student Work'!J56),"ERROR",IF(ABS('Student Work'!J56-('Student Work'!$K$14-'Student Work'!I56))&lt;0.01,IF(G56&lt;&gt;"ERROR","Correct","ERROR"),"ERROR")))</f>
        <v>0</v>
      </c>
      <c r="K56" s="140">
        <f>IF(G56=0,0,IF(ISBLANK('Student Work'!K56),"ERROR",IF(ABS('Student Work'!K56-('Student Work'!H56-'Student Work'!J56))&lt;0.01,IF(G56&lt;&gt;"ERROR","Correct","ERROR"),"ERROR")))</f>
        <v>0</v>
      </c>
      <c r="L56" s="65"/>
      <c r="M56" s="65"/>
      <c r="N56" s="93"/>
      <c r="O56" s="93"/>
      <c r="P56" s="93"/>
      <c r="Q56" s="93"/>
      <c r="R56" s="93"/>
      <c r="S56" s="93"/>
      <c r="T56" s="65"/>
      <c r="U56" s="126">
        <f>IF($V$13="Correct",IF(AND(U55+1&lt;='Student Work'!$V$13,U55&lt;&gt;0),U55+1,IF('Student Work'!U56&gt;0,"ERROR",0)),0)</f>
        <v>0</v>
      </c>
      <c r="V56" s="140">
        <f>IF(U56=0,0,IF(ISBLANK('Student Work'!V56),"ERROR",IF(ABS('Student Work'!V56-'Student Work'!Y55)&lt;0.01,IF(U56&lt;&gt;"ERROR","Correct","ERROR"),"ERROR")))</f>
        <v>0</v>
      </c>
      <c r="W56" s="140">
        <f>IF(U56=0,0,IF(ISBLANK('Student Work'!W56),"ERROR",IF(ABS('Student Work'!W56-'Student Work'!V56*'Student Work'!$V$12/12)&lt;0.01,IF(U56&lt;&gt;"ERROR","Correct","ERROR"),"ERROR")))</f>
        <v>0</v>
      </c>
      <c r="X56" s="140">
        <f>IF(U56=0,0,IF(ISBLANK('Student Work'!X56),"ERROR",IF(ABS('Student Work'!X56-'Student Work'!$V$14)&lt;0.01,IF(U56&lt;&gt;"ERROR","Correct","ERROR"),"ERROR")))</f>
        <v>0</v>
      </c>
      <c r="Y56" s="140">
        <f>IF(U56=0,0,IF(ISBLANK('Student Work'!Y56),"ERROR",IF(ABS('Student Work'!Y56-('Student Work'!V56+'Student Work'!W56+'Student Work'!X56))&lt;0.01,IF(U56&lt;&gt;"ERROR","Correct","ERROR"),"ERROR")))</f>
        <v>0</v>
      </c>
      <c r="Z56" s="140">
        <f>IF(V56=0,0,IF(ISBLANK('Student Work'!#REF!),"ERROR",IF(ABS('Student Work'!#REF!-('Student Work'!W56+'Student Work'!X56+'Student Work'!Y56))&lt;0.01,"Correct","ERROR")))</f>
        <v>0</v>
      </c>
      <c r="AA56" s="65"/>
      <c r="AB56" s="65"/>
      <c r="AC56" s="55"/>
    </row>
    <row r="57" spans="1:29" ht="16.149999999999999" customHeight="1">
      <c r="A57" s="54"/>
      <c r="B57" s="57"/>
      <c r="C57" s="57"/>
      <c r="D57" s="65"/>
      <c r="E57" s="57"/>
      <c r="F57" s="65"/>
      <c r="G57" s="126">
        <f>IF($K$13="Correct",IF(AND(G56+1&lt;='Student Work'!$K$13,G56&lt;&gt;0),G56+1,IF('Student Work'!G57&gt;0,"ERROR",0)),0)</f>
        <v>0</v>
      </c>
      <c r="H57" s="139">
        <f>IF(G57=0,0,IF(ISBLANK('Student Work'!H57),"ERROR",IF(ABS('Student Work'!H57-'Student Work'!K56)&lt;0.01,IF(G57&lt;&gt;"ERROR","Correct","ERROR"),"ERROR")))</f>
        <v>0</v>
      </c>
      <c r="I57" s="140">
        <f>IF(G57=0,0,IF(ISBLANK('Student Work'!I57),"ERROR",IF(ABS('Student Work'!I57-'Student Work'!H57*'Student Work'!$K$12/12)&lt;0.01,IF(G57&lt;&gt;"ERROR","Correct","ERROR"),"ERROR")))</f>
        <v>0</v>
      </c>
      <c r="J57" s="140">
        <f>IF(G57=0,0,IF(ISBLANK('Student Work'!J57),"ERROR",IF(ABS('Student Work'!J57-('Student Work'!$K$14-'Student Work'!I57))&lt;0.01,IF(G57&lt;&gt;"ERROR","Correct","ERROR"),"ERROR")))</f>
        <v>0</v>
      </c>
      <c r="K57" s="140">
        <f>IF(G57=0,0,IF(ISBLANK('Student Work'!K57),"ERROR",IF(ABS('Student Work'!K57-('Student Work'!H57-'Student Work'!J57))&lt;0.01,IF(G57&lt;&gt;"ERROR","Correct","ERROR"),"ERROR")))</f>
        <v>0</v>
      </c>
      <c r="L57" s="65"/>
      <c r="M57" s="65"/>
      <c r="N57" s="93"/>
      <c r="O57" s="93"/>
      <c r="P57" s="93"/>
      <c r="Q57" s="93"/>
      <c r="R57" s="93"/>
      <c r="S57" s="93"/>
      <c r="T57" s="65"/>
      <c r="U57" s="126">
        <f>IF($V$13="Correct",IF(AND(U56+1&lt;='Student Work'!$V$13,U56&lt;&gt;0),U56+1,IF('Student Work'!U57&gt;0,"ERROR",0)),0)</f>
        <v>0</v>
      </c>
      <c r="V57" s="140">
        <f>IF(U57=0,0,IF(ISBLANK('Student Work'!V57),"ERROR",IF(ABS('Student Work'!V57-'Student Work'!Y56)&lt;0.01,IF(U57&lt;&gt;"ERROR","Correct","ERROR"),"ERROR")))</f>
        <v>0</v>
      </c>
      <c r="W57" s="140">
        <f>IF(U57=0,0,IF(ISBLANK('Student Work'!W57),"ERROR",IF(ABS('Student Work'!W57-'Student Work'!V57*'Student Work'!$V$12/12)&lt;0.01,IF(U57&lt;&gt;"ERROR","Correct","ERROR"),"ERROR")))</f>
        <v>0</v>
      </c>
      <c r="X57" s="140">
        <f>IF(U57=0,0,IF(ISBLANK('Student Work'!X57),"ERROR",IF(ABS('Student Work'!X57-'Student Work'!$V$14)&lt;0.01,IF(U57&lt;&gt;"ERROR","Correct","ERROR"),"ERROR")))</f>
        <v>0</v>
      </c>
      <c r="Y57" s="140">
        <f>IF(U57=0,0,IF(ISBLANK('Student Work'!Y57),"ERROR",IF(ABS('Student Work'!Y57-('Student Work'!V57+'Student Work'!W57+'Student Work'!X57))&lt;0.01,IF(U57&lt;&gt;"ERROR","Correct","ERROR"),"ERROR")))</f>
        <v>0</v>
      </c>
      <c r="Z57" s="140">
        <f>IF(V57=0,0,IF(ISBLANK('Student Work'!#REF!),"ERROR",IF(ABS('Student Work'!#REF!-('Student Work'!W57+'Student Work'!X57+'Student Work'!Y57))&lt;0.01,"Correct","ERROR")))</f>
        <v>0</v>
      </c>
      <c r="AA57" s="65"/>
      <c r="AB57" s="65"/>
      <c r="AC57" s="55"/>
    </row>
    <row r="58" spans="1:29" ht="15" customHeight="1">
      <c r="A58" s="54"/>
      <c r="B58" s="57"/>
      <c r="C58" s="57"/>
      <c r="D58" s="65"/>
      <c r="E58" s="57"/>
      <c r="F58" s="65"/>
      <c r="G58" s="126">
        <f>IF($K$13="Correct",IF(AND(G57+1&lt;='Student Work'!$K$13,G57&lt;&gt;0),G57+1,IF('Student Work'!G58&gt;0,"ERROR",0)),0)</f>
        <v>0</v>
      </c>
      <c r="H58" s="139">
        <f>IF(G58=0,0,IF(ISBLANK('Student Work'!H58),"ERROR",IF(ABS('Student Work'!H58-'Student Work'!K57)&lt;0.01,IF(G58&lt;&gt;"ERROR","Correct","ERROR"),"ERROR")))</f>
        <v>0</v>
      </c>
      <c r="I58" s="140">
        <f>IF(G58=0,0,IF(ISBLANK('Student Work'!I58),"ERROR",IF(ABS('Student Work'!I58-'Student Work'!H58*'Student Work'!$K$12/12)&lt;0.01,IF(G58&lt;&gt;"ERROR","Correct","ERROR"),"ERROR")))</f>
        <v>0</v>
      </c>
      <c r="J58" s="140">
        <f>IF(G58=0,0,IF(ISBLANK('Student Work'!J58),"ERROR",IF(ABS('Student Work'!J58-('Student Work'!$K$14-'Student Work'!I58))&lt;0.01,IF(G58&lt;&gt;"ERROR","Correct","ERROR"),"ERROR")))</f>
        <v>0</v>
      </c>
      <c r="K58" s="140">
        <f>IF(G58=0,0,IF(ISBLANK('Student Work'!K58),"ERROR",IF(ABS('Student Work'!K58-('Student Work'!H58-'Student Work'!J58))&lt;0.01,IF(G58&lt;&gt;"ERROR","Correct","ERROR"),"ERROR")))</f>
        <v>0</v>
      </c>
      <c r="L58" s="65"/>
      <c r="M58" s="65"/>
      <c r="N58" s="93"/>
      <c r="O58" s="93"/>
      <c r="P58" s="93"/>
      <c r="Q58" s="93"/>
      <c r="R58" s="93"/>
      <c r="S58" s="93"/>
      <c r="T58" s="65"/>
      <c r="U58" s="126">
        <f>IF($V$13="Correct",IF(AND(U57+1&lt;='Student Work'!$V$13,U57&lt;&gt;0),U57+1,IF('Student Work'!U58&gt;0,"ERROR",0)),0)</f>
        <v>0</v>
      </c>
      <c r="V58" s="140">
        <f>IF(U58=0,0,IF(ISBLANK('Student Work'!V58),"ERROR",IF(ABS('Student Work'!V58-'Student Work'!Y57)&lt;0.01,IF(U58&lt;&gt;"ERROR","Correct","ERROR"),"ERROR")))</f>
        <v>0</v>
      </c>
      <c r="W58" s="140">
        <f>IF(U58=0,0,IF(ISBLANK('Student Work'!W58),"ERROR",IF(ABS('Student Work'!W58-'Student Work'!V58*'Student Work'!$V$12/12)&lt;0.01,IF(U58&lt;&gt;"ERROR","Correct","ERROR"),"ERROR")))</f>
        <v>0</v>
      </c>
      <c r="X58" s="140">
        <f>IF(U58=0,0,IF(ISBLANK('Student Work'!X58),"ERROR",IF(ABS('Student Work'!X58-'Student Work'!$V$14)&lt;0.01,IF(U58&lt;&gt;"ERROR","Correct","ERROR"),"ERROR")))</f>
        <v>0</v>
      </c>
      <c r="Y58" s="140">
        <f>IF(U58=0,0,IF(ISBLANK('Student Work'!Y58),"ERROR",IF(ABS('Student Work'!Y58-('Student Work'!V58+'Student Work'!W58+'Student Work'!X58))&lt;0.01,IF(U58&lt;&gt;"ERROR","Correct","ERROR"),"ERROR")))</f>
        <v>0</v>
      </c>
      <c r="Z58" s="140">
        <f>IF(V58=0,0,IF(ISBLANK('Student Work'!#REF!),"ERROR",IF(ABS('Student Work'!#REF!-('Student Work'!W58+'Student Work'!X58+'Student Work'!Y58))&lt;0.01,"Correct","ERROR")))</f>
        <v>0</v>
      </c>
      <c r="AA58" s="65"/>
      <c r="AB58" s="65"/>
      <c r="AC58" s="55"/>
    </row>
    <row r="59" spans="1:29">
      <c r="A59" s="54"/>
      <c r="B59" s="57"/>
      <c r="C59" s="57"/>
      <c r="D59" s="57"/>
      <c r="E59" s="57"/>
      <c r="F59" s="65"/>
      <c r="G59" s="126">
        <f>IF($K$13="Correct",IF(AND(G58+1&lt;='Student Work'!$K$13,G58&lt;&gt;0),G58+1,IF('Student Work'!G59&gt;0,"ERROR",0)),0)</f>
        <v>0</v>
      </c>
      <c r="H59" s="139">
        <f>IF(G59=0,0,IF(ISBLANK('Student Work'!H59),"ERROR",IF(ABS('Student Work'!H59-'Student Work'!K58)&lt;0.01,IF(G59&lt;&gt;"ERROR","Correct","ERROR"),"ERROR")))</f>
        <v>0</v>
      </c>
      <c r="I59" s="140">
        <f>IF(G59=0,0,IF(ISBLANK('Student Work'!I59),"ERROR",IF(ABS('Student Work'!I59-'Student Work'!H59*'Student Work'!$K$12/12)&lt;0.01,IF(G59&lt;&gt;"ERROR","Correct","ERROR"),"ERROR")))</f>
        <v>0</v>
      </c>
      <c r="J59" s="140">
        <f>IF(G59=0,0,IF(ISBLANK('Student Work'!J59),"ERROR",IF(ABS('Student Work'!J59-('Student Work'!$K$14-'Student Work'!I59))&lt;0.01,IF(G59&lt;&gt;"ERROR","Correct","ERROR"),"ERROR")))</f>
        <v>0</v>
      </c>
      <c r="K59" s="140">
        <f>IF(G59=0,0,IF(ISBLANK('Student Work'!K59),"ERROR",IF(ABS('Student Work'!K59-('Student Work'!H59-'Student Work'!J59))&lt;0.01,IF(G59&lt;&gt;"ERROR","Correct","ERROR"),"ERROR")))</f>
        <v>0</v>
      </c>
      <c r="L59" s="65"/>
      <c r="M59" s="65"/>
      <c r="N59" s="93"/>
      <c r="O59" s="93"/>
      <c r="P59" s="93"/>
      <c r="Q59" s="93"/>
      <c r="R59" s="93"/>
      <c r="S59" s="93"/>
      <c r="T59" s="65"/>
      <c r="U59" s="126">
        <f>IF($V$13="Correct",IF(AND(U58+1&lt;='Student Work'!$V$13,U58&lt;&gt;0),U58+1,IF('Student Work'!U59&gt;0,"ERROR",0)),0)</f>
        <v>0</v>
      </c>
      <c r="V59" s="140">
        <f>IF(U59=0,0,IF(ISBLANK('Student Work'!V59),"ERROR",IF(ABS('Student Work'!V59-'Student Work'!Y58)&lt;0.01,IF(U59&lt;&gt;"ERROR","Correct","ERROR"),"ERROR")))</f>
        <v>0</v>
      </c>
      <c r="W59" s="140">
        <f>IF(U59=0,0,IF(ISBLANK('Student Work'!W59),"ERROR",IF(ABS('Student Work'!W59-'Student Work'!V59*'Student Work'!$V$12/12)&lt;0.01,IF(U59&lt;&gt;"ERROR","Correct","ERROR"),"ERROR")))</f>
        <v>0</v>
      </c>
      <c r="X59" s="140">
        <f>IF(U59=0,0,IF(ISBLANK('Student Work'!X59),"ERROR",IF(ABS('Student Work'!X59-'Student Work'!$V$14)&lt;0.01,IF(U59&lt;&gt;"ERROR","Correct","ERROR"),"ERROR")))</f>
        <v>0</v>
      </c>
      <c r="Y59" s="140">
        <f>IF(U59=0,0,IF(ISBLANK('Student Work'!Y59),"ERROR",IF(ABS('Student Work'!Y59-('Student Work'!V59+'Student Work'!W59+'Student Work'!X59))&lt;0.01,IF(U59&lt;&gt;"ERROR","Correct","ERROR"),"ERROR")))</f>
        <v>0</v>
      </c>
      <c r="Z59" s="140">
        <f>IF(V59=0,0,IF(ISBLANK('Student Work'!#REF!),"ERROR",IF(ABS('Student Work'!#REF!-('Student Work'!W59+'Student Work'!X59+'Student Work'!Y59))&lt;0.01,"Correct","ERROR")))</f>
        <v>0</v>
      </c>
      <c r="AA59" s="65"/>
      <c r="AB59" s="65"/>
      <c r="AC59" s="55"/>
    </row>
    <row r="60" spans="1:29">
      <c r="A60" s="54"/>
      <c r="B60" s="57"/>
      <c r="C60" s="57"/>
      <c r="D60" s="57"/>
      <c r="E60" s="57"/>
      <c r="F60" s="65"/>
      <c r="G60" s="126">
        <f>IF($K$13="Correct",IF(AND(G59+1&lt;='Student Work'!$K$13,G59&lt;&gt;0),G59+1,IF('Student Work'!G60&gt;0,"ERROR",0)),0)</f>
        <v>0</v>
      </c>
      <c r="H60" s="139">
        <f>IF(G60=0,0,IF(ISBLANK('Student Work'!H60),"ERROR",IF(ABS('Student Work'!H60-'Student Work'!K59)&lt;0.01,IF(G60&lt;&gt;"ERROR","Correct","ERROR"),"ERROR")))</f>
        <v>0</v>
      </c>
      <c r="I60" s="140">
        <f>IF(G60=0,0,IF(ISBLANK('Student Work'!I60),"ERROR",IF(ABS('Student Work'!I60-'Student Work'!H60*'Student Work'!$K$12/12)&lt;0.01,IF(G60&lt;&gt;"ERROR","Correct","ERROR"),"ERROR")))</f>
        <v>0</v>
      </c>
      <c r="J60" s="140">
        <f>IF(G60=0,0,IF(ISBLANK('Student Work'!J60),"ERROR",IF(ABS('Student Work'!J60-('Student Work'!$K$14-'Student Work'!I60))&lt;0.01,IF(G60&lt;&gt;"ERROR","Correct","ERROR"),"ERROR")))</f>
        <v>0</v>
      </c>
      <c r="K60" s="140">
        <f>IF(G60=0,0,IF(ISBLANK('Student Work'!K60),"ERROR",IF(ABS('Student Work'!K60-('Student Work'!H60-'Student Work'!J60))&lt;0.01,IF(G60&lt;&gt;"ERROR","Correct","ERROR"),"ERROR")))</f>
        <v>0</v>
      </c>
      <c r="L60" s="65"/>
      <c r="M60" s="65"/>
      <c r="N60" s="93"/>
      <c r="O60" s="93"/>
      <c r="P60" s="93"/>
      <c r="Q60" s="93"/>
      <c r="R60" s="93"/>
      <c r="S60" s="93"/>
      <c r="T60" s="65"/>
      <c r="U60" s="126">
        <f>IF($V$13="Correct",IF(AND(U59+1&lt;='Student Work'!$V$13,U59&lt;&gt;0),U59+1,IF('Student Work'!U60&gt;0,"ERROR",0)),0)</f>
        <v>0</v>
      </c>
      <c r="V60" s="140">
        <f>IF(U60=0,0,IF(ISBLANK('Student Work'!V60),"ERROR",IF(ABS('Student Work'!V60-'Student Work'!Y59)&lt;0.01,IF(U60&lt;&gt;"ERROR","Correct","ERROR"),"ERROR")))</f>
        <v>0</v>
      </c>
      <c r="W60" s="140">
        <f>IF(U60=0,0,IF(ISBLANK('Student Work'!W60),"ERROR",IF(ABS('Student Work'!W60-'Student Work'!V60*'Student Work'!$V$12/12)&lt;0.01,IF(U60&lt;&gt;"ERROR","Correct","ERROR"),"ERROR")))</f>
        <v>0</v>
      </c>
      <c r="X60" s="140">
        <f>IF(U60=0,0,IF(ISBLANK('Student Work'!X60),"ERROR",IF(ABS('Student Work'!X60-'Student Work'!$V$14)&lt;0.01,IF(U60&lt;&gt;"ERROR","Correct","ERROR"),"ERROR")))</f>
        <v>0</v>
      </c>
      <c r="Y60" s="140">
        <f>IF(U60=0,0,IF(ISBLANK('Student Work'!Y60),"ERROR",IF(ABS('Student Work'!Y60-('Student Work'!V60+'Student Work'!W60+'Student Work'!X60))&lt;0.01,IF(U60&lt;&gt;"ERROR","Correct","ERROR"),"ERROR")))</f>
        <v>0</v>
      </c>
      <c r="Z60" s="140">
        <f>IF(V60=0,0,IF(ISBLANK('Student Work'!#REF!),"ERROR",IF(ABS('Student Work'!#REF!-('Student Work'!W60+'Student Work'!X60+'Student Work'!Y60))&lt;0.01,"Correct","ERROR")))</f>
        <v>0</v>
      </c>
      <c r="AA60" s="65"/>
      <c r="AB60" s="65"/>
      <c r="AC60" s="55"/>
    </row>
    <row r="61" spans="1:29">
      <c r="A61" s="54"/>
      <c r="B61" s="57"/>
      <c r="C61" s="57"/>
      <c r="D61" s="57"/>
      <c r="E61" s="57"/>
      <c r="F61" s="65"/>
      <c r="G61" s="126">
        <f>IF($K$13="Correct",IF(AND(G60+1&lt;='Student Work'!$K$13,G60&lt;&gt;0),G60+1,IF('Student Work'!G61&gt;0,"ERROR",0)),0)</f>
        <v>0</v>
      </c>
      <c r="H61" s="139">
        <f>IF(G61=0,0,IF(ISBLANK('Student Work'!H61),"ERROR",IF(ABS('Student Work'!H61-'Student Work'!K60)&lt;0.01,IF(G61&lt;&gt;"ERROR","Correct","ERROR"),"ERROR")))</f>
        <v>0</v>
      </c>
      <c r="I61" s="140">
        <f>IF(G61=0,0,IF(ISBLANK('Student Work'!I61),"ERROR",IF(ABS('Student Work'!I61-'Student Work'!H61*'Student Work'!$K$12/12)&lt;0.01,IF(G61&lt;&gt;"ERROR","Correct","ERROR"),"ERROR")))</f>
        <v>0</v>
      </c>
      <c r="J61" s="140">
        <f>IF(G61=0,0,IF(ISBLANK('Student Work'!J61),"ERROR",IF(ABS('Student Work'!J61-('Student Work'!$K$14-'Student Work'!I61))&lt;0.01,IF(G61&lt;&gt;"ERROR","Correct","ERROR"),"ERROR")))</f>
        <v>0</v>
      </c>
      <c r="K61" s="140">
        <f>IF(G61=0,0,IF(ISBLANK('Student Work'!K61),"ERROR",IF(ABS('Student Work'!K61-('Student Work'!H61-'Student Work'!J61))&lt;0.01,IF(G61&lt;&gt;"ERROR","Correct","ERROR"),"ERROR")))</f>
        <v>0</v>
      </c>
      <c r="L61" s="65"/>
      <c r="M61" s="65"/>
      <c r="N61" s="93"/>
      <c r="O61" s="93"/>
      <c r="P61" s="93"/>
      <c r="Q61" s="93"/>
      <c r="R61" s="93"/>
      <c r="S61" s="93"/>
      <c r="T61" s="65"/>
      <c r="U61" s="126">
        <f>IF($V$13="Correct",IF(AND(U60+1&lt;='Student Work'!$V$13,U60&lt;&gt;0),U60+1,IF('Student Work'!U61&gt;0,"ERROR",0)),0)</f>
        <v>0</v>
      </c>
      <c r="V61" s="140">
        <f>IF(U61=0,0,IF(ISBLANK('Student Work'!V61),"ERROR",IF(ABS('Student Work'!V61-'Student Work'!Y60)&lt;0.01,IF(U61&lt;&gt;"ERROR","Correct","ERROR"),"ERROR")))</f>
        <v>0</v>
      </c>
      <c r="W61" s="140">
        <f>IF(U61=0,0,IF(ISBLANK('Student Work'!W61),"ERROR",IF(ABS('Student Work'!W61-'Student Work'!V61*'Student Work'!$V$12/12)&lt;0.01,IF(U61&lt;&gt;"ERROR","Correct","ERROR"),"ERROR")))</f>
        <v>0</v>
      </c>
      <c r="X61" s="140">
        <f>IF(U61=0,0,IF(ISBLANK('Student Work'!X61),"ERROR",IF(ABS('Student Work'!X61-'Student Work'!$V$14)&lt;0.01,IF(U61&lt;&gt;"ERROR","Correct","ERROR"),"ERROR")))</f>
        <v>0</v>
      </c>
      <c r="Y61" s="140">
        <f>IF(U61=0,0,IF(ISBLANK('Student Work'!Y61),"ERROR",IF(ABS('Student Work'!Y61-('Student Work'!V61+'Student Work'!W61+'Student Work'!X61))&lt;0.01,IF(U61&lt;&gt;"ERROR","Correct","ERROR"),"ERROR")))</f>
        <v>0</v>
      </c>
      <c r="Z61" s="140">
        <f>IF(V61=0,0,IF(ISBLANK('Student Work'!#REF!),"ERROR",IF(ABS('Student Work'!#REF!-('Student Work'!W61+'Student Work'!X61+'Student Work'!Y61))&lt;0.01,"Correct","ERROR")))</f>
        <v>0</v>
      </c>
      <c r="AA61" s="65"/>
      <c r="AB61" s="65"/>
      <c r="AC61" s="55"/>
    </row>
    <row r="62" spans="1:29" ht="15" customHeight="1">
      <c r="A62" s="54"/>
      <c r="B62" s="57"/>
      <c r="C62" s="57"/>
      <c r="D62" s="57"/>
      <c r="E62" s="57"/>
      <c r="F62" s="65"/>
      <c r="G62" s="126">
        <f>IF($K$13="Correct",IF(AND(G61+1&lt;='Student Work'!$K$13,G61&lt;&gt;0),G61+1,IF('Student Work'!G62&gt;0,"ERROR",0)),0)</f>
        <v>0</v>
      </c>
      <c r="H62" s="139">
        <f>IF(G62=0,0,IF(ISBLANK('Student Work'!H62),"ERROR",IF(ABS('Student Work'!H62-'Student Work'!K61)&lt;0.01,IF(G62&lt;&gt;"ERROR","Correct","ERROR"),"ERROR")))</f>
        <v>0</v>
      </c>
      <c r="I62" s="140">
        <f>IF(G62=0,0,IF(ISBLANK('Student Work'!I62),"ERROR",IF(ABS('Student Work'!I62-'Student Work'!H62*'Student Work'!$K$12/12)&lt;0.01,IF(G62&lt;&gt;"ERROR","Correct","ERROR"),"ERROR")))</f>
        <v>0</v>
      </c>
      <c r="J62" s="140">
        <f>IF(G62=0,0,IF(ISBLANK('Student Work'!J62),"ERROR",IF(ABS('Student Work'!J62-('Student Work'!$K$14-'Student Work'!I62))&lt;0.01,IF(G62&lt;&gt;"ERROR","Correct","ERROR"),"ERROR")))</f>
        <v>0</v>
      </c>
      <c r="K62" s="140">
        <f>IF(G62=0,0,IF(ISBLANK('Student Work'!K62),"ERROR",IF(ABS('Student Work'!K62-('Student Work'!H62-'Student Work'!J62))&lt;0.01,IF(G62&lt;&gt;"ERROR","Correct","ERROR"),"ERROR")))</f>
        <v>0</v>
      </c>
      <c r="L62" s="65"/>
      <c r="M62" s="65"/>
      <c r="N62" s="93"/>
      <c r="O62" s="93"/>
      <c r="P62" s="93"/>
      <c r="Q62" s="93"/>
      <c r="R62" s="93"/>
      <c r="S62" s="93"/>
      <c r="T62" s="65"/>
      <c r="U62" s="126">
        <f>IF($V$13="Correct",IF(AND(U61+1&lt;='Student Work'!$V$13,U61&lt;&gt;0),U61+1,IF('Student Work'!U62&gt;0,"ERROR",0)),0)</f>
        <v>0</v>
      </c>
      <c r="V62" s="140">
        <f>IF(U62=0,0,IF(ISBLANK('Student Work'!V62),"ERROR",IF(ABS('Student Work'!V62-'Student Work'!Y61)&lt;0.01,IF(U62&lt;&gt;"ERROR","Correct","ERROR"),"ERROR")))</f>
        <v>0</v>
      </c>
      <c r="W62" s="140">
        <f>IF(U62=0,0,IF(ISBLANK('Student Work'!W62),"ERROR",IF(ABS('Student Work'!W62-'Student Work'!V62*'Student Work'!$V$12/12)&lt;0.01,IF(U62&lt;&gt;"ERROR","Correct","ERROR"),"ERROR")))</f>
        <v>0</v>
      </c>
      <c r="X62" s="140">
        <f>IF(U62=0,0,IF(ISBLANK('Student Work'!X62),"ERROR",IF(ABS('Student Work'!X62-'Student Work'!$V$14)&lt;0.01,IF(U62&lt;&gt;"ERROR","Correct","ERROR"),"ERROR")))</f>
        <v>0</v>
      </c>
      <c r="Y62" s="140">
        <f>IF(U62=0,0,IF(ISBLANK('Student Work'!Y62),"ERROR",IF(ABS('Student Work'!Y62-('Student Work'!V62+'Student Work'!W62+'Student Work'!X62))&lt;0.01,IF(U62&lt;&gt;"ERROR","Correct","ERROR"),"ERROR")))</f>
        <v>0</v>
      </c>
      <c r="Z62" s="140">
        <f>IF(V62=0,0,IF(ISBLANK('Student Work'!#REF!),"ERROR",IF(ABS('Student Work'!#REF!-('Student Work'!W62+'Student Work'!X62+'Student Work'!Y62))&lt;0.01,"Correct","ERROR")))</f>
        <v>0</v>
      </c>
      <c r="AA62" s="65"/>
      <c r="AB62" s="65"/>
      <c r="AC62" s="55"/>
    </row>
    <row r="63" spans="1:29">
      <c r="A63" s="54"/>
      <c r="B63" s="57"/>
      <c r="C63" s="57"/>
      <c r="D63" s="57"/>
      <c r="E63" s="57"/>
      <c r="F63" s="65"/>
      <c r="G63" s="126">
        <f>IF($K$13="Correct",IF(AND(G62+1&lt;='Student Work'!$K$13,G62&lt;&gt;0),G62+1,IF('Student Work'!G63&gt;0,"ERROR",0)),0)</f>
        <v>0</v>
      </c>
      <c r="H63" s="139">
        <f>IF(G63=0,0,IF(ISBLANK('Student Work'!H63),"ERROR",IF(ABS('Student Work'!H63-'Student Work'!K62)&lt;0.01,IF(G63&lt;&gt;"ERROR","Correct","ERROR"),"ERROR")))</f>
        <v>0</v>
      </c>
      <c r="I63" s="140">
        <f>IF(G63=0,0,IF(ISBLANK('Student Work'!I63),"ERROR",IF(ABS('Student Work'!I63-'Student Work'!H63*'Student Work'!$K$12/12)&lt;0.01,IF(G63&lt;&gt;"ERROR","Correct","ERROR"),"ERROR")))</f>
        <v>0</v>
      </c>
      <c r="J63" s="140">
        <f>IF(G63=0,0,IF(ISBLANK('Student Work'!J63),"ERROR",IF(ABS('Student Work'!J63-('Student Work'!$K$14-'Student Work'!I63))&lt;0.01,IF(G63&lt;&gt;"ERROR","Correct","ERROR"),"ERROR")))</f>
        <v>0</v>
      </c>
      <c r="K63" s="140">
        <f>IF(G63=0,0,IF(ISBLANK('Student Work'!K63),"ERROR",IF(ABS('Student Work'!K63-('Student Work'!H63-'Student Work'!J63))&lt;0.01,IF(G63&lt;&gt;"ERROR","Correct","ERROR"),"ERROR")))</f>
        <v>0</v>
      </c>
      <c r="L63" s="65"/>
      <c r="M63" s="65"/>
      <c r="N63" s="93"/>
      <c r="O63" s="93"/>
      <c r="P63" s="93"/>
      <c r="Q63" s="93"/>
      <c r="R63" s="93"/>
      <c r="S63" s="93"/>
      <c r="T63" s="65"/>
      <c r="U63" s="126">
        <f>IF($V$13="Correct",IF(AND(U62+1&lt;='Student Work'!$V$13,U62&lt;&gt;0),U62+1,IF('Student Work'!U63&gt;0,"ERROR",0)),0)</f>
        <v>0</v>
      </c>
      <c r="V63" s="140">
        <f>IF(U63=0,0,IF(ISBLANK('Student Work'!V63),"ERROR",IF(ABS('Student Work'!V63-'Student Work'!Y62)&lt;0.01,IF(U63&lt;&gt;"ERROR","Correct","ERROR"),"ERROR")))</f>
        <v>0</v>
      </c>
      <c r="W63" s="140">
        <f>IF(U63=0,0,IF(ISBLANK('Student Work'!W63),"ERROR",IF(ABS('Student Work'!W63-'Student Work'!V63*'Student Work'!$V$12/12)&lt;0.01,IF(U63&lt;&gt;"ERROR","Correct","ERROR"),"ERROR")))</f>
        <v>0</v>
      </c>
      <c r="X63" s="140">
        <f>IF(U63=0,0,IF(ISBLANK('Student Work'!X63),"ERROR",IF(ABS('Student Work'!X63-'Student Work'!$V$14)&lt;0.01,IF(U63&lt;&gt;"ERROR","Correct","ERROR"),"ERROR")))</f>
        <v>0</v>
      </c>
      <c r="Y63" s="140">
        <f>IF(U63=0,0,IF(ISBLANK('Student Work'!Y63),"ERROR",IF(ABS('Student Work'!Y63-('Student Work'!V63+'Student Work'!W63+'Student Work'!X63))&lt;0.01,IF(U63&lt;&gt;"ERROR","Correct","ERROR"),"ERROR")))</f>
        <v>0</v>
      </c>
      <c r="Z63" s="140">
        <f>IF(V63=0,0,IF(ISBLANK('Student Work'!#REF!),"ERROR",IF(ABS('Student Work'!#REF!-('Student Work'!W63+'Student Work'!X63+'Student Work'!Y63))&lt;0.01,"Correct","ERROR")))</f>
        <v>0</v>
      </c>
      <c r="AA63" s="65"/>
      <c r="AB63" s="65"/>
      <c r="AC63" s="55"/>
    </row>
    <row r="64" spans="1:29">
      <c r="A64" s="54"/>
      <c r="B64" s="57"/>
      <c r="C64" s="57"/>
      <c r="D64" s="57"/>
      <c r="E64" s="57"/>
      <c r="F64" s="65"/>
      <c r="G64" s="126">
        <f>IF($K$13="Correct",IF(AND(G63+1&lt;='Student Work'!$K$13,G63&lt;&gt;0),G63+1,IF('Student Work'!G64&gt;0,"ERROR",0)),0)</f>
        <v>0</v>
      </c>
      <c r="H64" s="139">
        <f>IF(G64=0,0,IF(ISBLANK('Student Work'!H64),"ERROR",IF(ABS('Student Work'!H64-'Student Work'!K63)&lt;0.01,IF(G64&lt;&gt;"ERROR","Correct","ERROR"),"ERROR")))</f>
        <v>0</v>
      </c>
      <c r="I64" s="140">
        <f>IF(G64=0,0,IF(ISBLANK('Student Work'!I64),"ERROR",IF(ABS('Student Work'!I64-'Student Work'!H64*'Student Work'!$K$12/12)&lt;0.01,IF(G64&lt;&gt;"ERROR","Correct","ERROR"),"ERROR")))</f>
        <v>0</v>
      </c>
      <c r="J64" s="140">
        <f>IF(G64=0,0,IF(ISBLANK('Student Work'!J64),"ERROR",IF(ABS('Student Work'!J64-('Student Work'!$K$14-'Student Work'!I64))&lt;0.01,IF(G64&lt;&gt;"ERROR","Correct","ERROR"),"ERROR")))</f>
        <v>0</v>
      </c>
      <c r="K64" s="140">
        <f>IF(G64=0,0,IF(ISBLANK('Student Work'!K64),"ERROR",IF(ABS('Student Work'!K64-('Student Work'!H64-'Student Work'!J64))&lt;0.01,IF(G64&lt;&gt;"ERROR","Correct","ERROR"),"ERROR")))</f>
        <v>0</v>
      </c>
      <c r="L64" s="65"/>
      <c r="M64" s="65"/>
      <c r="N64" s="93"/>
      <c r="O64" s="93"/>
      <c r="P64" s="93"/>
      <c r="Q64" s="93"/>
      <c r="R64" s="93"/>
      <c r="S64" s="93"/>
      <c r="T64" s="65"/>
      <c r="U64" s="126">
        <f>IF($V$13="Correct",IF(AND(U63+1&lt;='Student Work'!$V$13,U63&lt;&gt;0),U63+1,IF('Student Work'!U64&gt;0,"ERROR",0)),0)</f>
        <v>0</v>
      </c>
      <c r="V64" s="140">
        <f>IF(U64=0,0,IF(ISBLANK('Student Work'!V64),"ERROR",IF(ABS('Student Work'!V64-'Student Work'!Y63)&lt;0.01,IF(U64&lt;&gt;"ERROR","Correct","ERROR"),"ERROR")))</f>
        <v>0</v>
      </c>
      <c r="W64" s="140">
        <f>IF(U64=0,0,IF(ISBLANK('Student Work'!W64),"ERROR",IF(ABS('Student Work'!W64-'Student Work'!V64*'Student Work'!$V$12/12)&lt;0.01,IF(U64&lt;&gt;"ERROR","Correct","ERROR"),"ERROR")))</f>
        <v>0</v>
      </c>
      <c r="X64" s="140">
        <f>IF(U64=0,0,IF(ISBLANK('Student Work'!X64),"ERROR",IF(ABS('Student Work'!X64-'Student Work'!$V$14)&lt;0.01,IF(U64&lt;&gt;"ERROR","Correct","ERROR"),"ERROR")))</f>
        <v>0</v>
      </c>
      <c r="Y64" s="140">
        <f>IF(U64=0,0,IF(ISBLANK('Student Work'!Y64),"ERROR",IF(ABS('Student Work'!Y64-('Student Work'!V64+'Student Work'!W64+'Student Work'!X64))&lt;0.01,IF(U64&lt;&gt;"ERROR","Correct","ERROR"),"ERROR")))</f>
        <v>0</v>
      </c>
      <c r="Z64" s="140">
        <f>IF(V64=0,0,IF(ISBLANK('Student Work'!#REF!),"ERROR",IF(ABS('Student Work'!#REF!-('Student Work'!W64+'Student Work'!X64+'Student Work'!Y64))&lt;0.01,"Correct","ERROR")))</f>
        <v>0</v>
      </c>
      <c r="AA64" s="65"/>
      <c r="AB64" s="65"/>
      <c r="AC64" s="55"/>
    </row>
    <row r="65" spans="1:29">
      <c r="A65" s="54"/>
      <c r="B65" s="57"/>
      <c r="C65" s="57"/>
      <c r="D65" s="57"/>
      <c r="E65" s="57"/>
      <c r="F65" s="65"/>
      <c r="G65" s="126">
        <f>IF($K$13="Correct",IF(AND(G64+1&lt;='Student Work'!$K$13,G64&lt;&gt;0),G64+1,IF('Student Work'!G65&gt;0,"ERROR",0)),0)</f>
        <v>0</v>
      </c>
      <c r="H65" s="139">
        <f>IF(G65=0,0,IF(ISBLANK('Student Work'!H65),"ERROR",IF(ABS('Student Work'!H65-'Student Work'!K64)&lt;0.01,IF(G65&lt;&gt;"ERROR","Correct","ERROR"),"ERROR")))</f>
        <v>0</v>
      </c>
      <c r="I65" s="140">
        <f>IF(G65=0,0,IF(ISBLANK('Student Work'!I65),"ERROR",IF(ABS('Student Work'!I65-'Student Work'!H65*'Student Work'!$K$12/12)&lt;0.01,IF(G65&lt;&gt;"ERROR","Correct","ERROR"),"ERROR")))</f>
        <v>0</v>
      </c>
      <c r="J65" s="140">
        <f>IF(G65=0,0,IF(ISBLANK('Student Work'!J65),"ERROR",IF(ABS('Student Work'!J65-('Student Work'!$K$14-'Student Work'!I65))&lt;0.01,IF(G65&lt;&gt;"ERROR","Correct","ERROR"),"ERROR")))</f>
        <v>0</v>
      </c>
      <c r="K65" s="140">
        <f>IF(G65=0,0,IF(ISBLANK('Student Work'!K65),"ERROR",IF(ABS('Student Work'!K65-('Student Work'!H65-'Student Work'!J65))&lt;0.01,IF(G65&lt;&gt;"ERROR","Correct","ERROR"),"ERROR")))</f>
        <v>0</v>
      </c>
      <c r="L65" s="65"/>
      <c r="M65" s="65"/>
      <c r="N65" s="93"/>
      <c r="O65" s="93"/>
      <c r="P65" s="93"/>
      <c r="Q65" s="93"/>
      <c r="R65" s="93"/>
      <c r="S65" s="93"/>
      <c r="T65" s="65"/>
      <c r="U65" s="126">
        <f>IF($V$13="Correct",IF(AND(U64+1&lt;='Student Work'!$V$13,U64&lt;&gt;0),U64+1,IF('Student Work'!U65&gt;0,"ERROR",0)),0)</f>
        <v>0</v>
      </c>
      <c r="V65" s="140">
        <f>IF(U65=0,0,IF(ISBLANK('Student Work'!V65),"ERROR",IF(ABS('Student Work'!V65-'Student Work'!Y64)&lt;0.01,IF(U65&lt;&gt;"ERROR","Correct","ERROR"),"ERROR")))</f>
        <v>0</v>
      </c>
      <c r="W65" s="140">
        <f>IF(U65=0,0,IF(ISBLANK('Student Work'!W65),"ERROR",IF(ABS('Student Work'!W65-'Student Work'!V65*'Student Work'!$V$12/12)&lt;0.01,IF(U65&lt;&gt;"ERROR","Correct","ERROR"),"ERROR")))</f>
        <v>0</v>
      </c>
      <c r="X65" s="140">
        <f>IF(U65=0,0,IF(ISBLANK('Student Work'!X65),"ERROR",IF(ABS('Student Work'!X65-'Student Work'!$V$14)&lt;0.01,IF(U65&lt;&gt;"ERROR","Correct","ERROR"),"ERROR")))</f>
        <v>0</v>
      </c>
      <c r="Y65" s="140">
        <f>IF(U65=0,0,IF(ISBLANK('Student Work'!Y65),"ERROR",IF(ABS('Student Work'!Y65-('Student Work'!V65+'Student Work'!W65+'Student Work'!X65))&lt;0.01,IF(U65&lt;&gt;"ERROR","Correct","ERROR"),"ERROR")))</f>
        <v>0</v>
      </c>
      <c r="Z65" s="140">
        <f>IF(V65=0,0,IF(ISBLANK('Student Work'!#REF!),"ERROR",IF(ABS('Student Work'!#REF!-('Student Work'!W65+'Student Work'!X65+'Student Work'!Y65))&lt;0.01,"Correct","ERROR")))</f>
        <v>0</v>
      </c>
      <c r="AA65" s="65"/>
      <c r="AB65" s="65"/>
      <c r="AC65" s="55"/>
    </row>
    <row r="66" spans="1:29">
      <c r="A66" s="54"/>
      <c r="B66" s="57"/>
      <c r="C66" s="57"/>
      <c r="D66" s="57"/>
      <c r="E66" s="57"/>
      <c r="F66" s="65"/>
      <c r="G66" s="126">
        <f>IF($K$13="Correct",IF(AND(G65+1&lt;='Student Work'!$K$13,G65&lt;&gt;0),G65+1,IF('Student Work'!G66&gt;0,"ERROR",0)),0)</f>
        <v>0</v>
      </c>
      <c r="H66" s="139">
        <f>IF(G66=0,0,IF(ISBLANK('Student Work'!H66),"ERROR",IF(ABS('Student Work'!H66-'Student Work'!K65)&lt;0.01,IF(G66&lt;&gt;"ERROR","Correct","ERROR"),"ERROR")))</f>
        <v>0</v>
      </c>
      <c r="I66" s="140">
        <f>IF(G66=0,0,IF(ISBLANK('Student Work'!I66),"ERROR",IF(ABS('Student Work'!I66-'Student Work'!H66*'Student Work'!$K$12/12)&lt;0.01,IF(G66&lt;&gt;"ERROR","Correct","ERROR"),"ERROR")))</f>
        <v>0</v>
      </c>
      <c r="J66" s="140">
        <f>IF(G66=0,0,IF(ISBLANK('Student Work'!J66),"ERROR",IF(ABS('Student Work'!J66-('Student Work'!$K$14-'Student Work'!I66))&lt;0.01,IF(G66&lt;&gt;"ERROR","Correct","ERROR"),"ERROR")))</f>
        <v>0</v>
      </c>
      <c r="K66" s="140">
        <f>IF(G66=0,0,IF(ISBLANK('Student Work'!K66),"ERROR",IF(ABS('Student Work'!K66-('Student Work'!H66-'Student Work'!J66))&lt;0.01,IF(G66&lt;&gt;"ERROR","Correct","ERROR"),"ERROR")))</f>
        <v>0</v>
      </c>
      <c r="L66" s="65"/>
      <c r="M66" s="65"/>
      <c r="N66" s="93"/>
      <c r="O66" s="93"/>
      <c r="P66" s="93"/>
      <c r="Q66" s="93"/>
      <c r="R66" s="93"/>
      <c r="S66" s="93"/>
      <c r="T66" s="65"/>
      <c r="U66" s="126">
        <f>IF($V$13="Correct",IF(AND(U65+1&lt;='Student Work'!$V$13,U65&lt;&gt;0),U65+1,IF('Student Work'!U66&gt;0,"ERROR",0)),0)</f>
        <v>0</v>
      </c>
      <c r="V66" s="140">
        <f>IF(U66=0,0,IF(ISBLANK('Student Work'!V66),"ERROR",IF(ABS('Student Work'!V66-'Student Work'!Y65)&lt;0.01,IF(U66&lt;&gt;"ERROR","Correct","ERROR"),"ERROR")))</f>
        <v>0</v>
      </c>
      <c r="W66" s="140">
        <f>IF(U66=0,0,IF(ISBLANK('Student Work'!W66),"ERROR",IF(ABS('Student Work'!W66-'Student Work'!V66*'Student Work'!$V$12/12)&lt;0.01,IF(U66&lt;&gt;"ERROR","Correct","ERROR"),"ERROR")))</f>
        <v>0</v>
      </c>
      <c r="X66" s="140">
        <f>IF(U66=0,0,IF(ISBLANK('Student Work'!X66),"ERROR",IF(ABS('Student Work'!X66-'Student Work'!$V$14)&lt;0.01,IF(U66&lt;&gt;"ERROR","Correct","ERROR"),"ERROR")))</f>
        <v>0</v>
      </c>
      <c r="Y66" s="140">
        <f>IF(U66=0,0,IF(ISBLANK('Student Work'!Y66),"ERROR",IF(ABS('Student Work'!Y66-('Student Work'!V66+'Student Work'!W66+'Student Work'!X66))&lt;0.01,IF(U66&lt;&gt;"ERROR","Correct","ERROR"),"ERROR")))</f>
        <v>0</v>
      </c>
      <c r="Z66" s="140">
        <f>IF(V66=0,0,IF(ISBLANK('Student Work'!#REF!),"ERROR",IF(ABS('Student Work'!#REF!-('Student Work'!W66+'Student Work'!X66+'Student Work'!Y66))&lt;0.01,"Correct","ERROR")))</f>
        <v>0</v>
      </c>
      <c r="AA66" s="65"/>
      <c r="AB66" s="65"/>
      <c r="AC66" s="55"/>
    </row>
    <row r="67" spans="1:29">
      <c r="A67" s="54"/>
      <c r="B67" s="57"/>
      <c r="C67" s="57"/>
      <c r="D67" s="57"/>
      <c r="E67" s="57"/>
      <c r="F67" s="65"/>
      <c r="G67" s="126">
        <f>IF($K$13="Correct",IF(AND(G66+1&lt;='Student Work'!$K$13,G66&lt;&gt;0),G66+1,IF('Student Work'!G67&gt;0,"ERROR",0)),0)</f>
        <v>0</v>
      </c>
      <c r="H67" s="139">
        <f>IF(G67=0,0,IF(ISBLANK('Student Work'!H67),"ERROR",IF(ABS('Student Work'!H67-'Student Work'!K66)&lt;0.01,IF(G67&lt;&gt;"ERROR","Correct","ERROR"),"ERROR")))</f>
        <v>0</v>
      </c>
      <c r="I67" s="140">
        <f>IF(G67=0,0,IF(ISBLANK('Student Work'!I67),"ERROR",IF(ABS('Student Work'!I67-'Student Work'!H67*'Student Work'!$K$12/12)&lt;0.01,IF(G67&lt;&gt;"ERROR","Correct","ERROR"),"ERROR")))</f>
        <v>0</v>
      </c>
      <c r="J67" s="140">
        <f>IF(G67=0,0,IF(ISBLANK('Student Work'!J67),"ERROR",IF(ABS('Student Work'!J67-('Student Work'!$K$14-'Student Work'!I67))&lt;0.01,IF(G67&lt;&gt;"ERROR","Correct","ERROR"),"ERROR")))</f>
        <v>0</v>
      </c>
      <c r="K67" s="140">
        <f>IF(G67=0,0,IF(ISBLANK('Student Work'!K67),"ERROR",IF(ABS('Student Work'!K67-('Student Work'!H67-'Student Work'!J67))&lt;0.01,IF(G67&lt;&gt;"ERROR","Correct","ERROR"),"ERROR")))</f>
        <v>0</v>
      </c>
      <c r="L67" s="65"/>
      <c r="M67" s="65"/>
      <c r="N67" s="93"/>
      <c r="O67" s="93"/>
      <c r="P67" s="93"/>
      <c r="Q67" s="93"/>
      <c r="R67" s="93"/>
      <c r="S67" s="93"/>
      <c r="T67" s="65"/>
      <c r="U67" s="126">
        <f>IF($V$13="Correct",IF(AND(U66+1&lt;='Student Work'!$V$13,U66&lt;&gt;0),U66+1,IF('Student Work'!U67&gt;0,"ERROR",0)),0)</f>
        <v>0</v>
      </c>
      <c r="V67" s="140">
        <f>IF(U67=0,0,IF(ISBLANK('Student Work'!V67),"ERROR",IF(ABS('Student Work'!V67-'Student Work'!Y66)&lt;0.01,IF(U67&lt;&gt;"ERROR","Correct","ERROR"),"ERROR")))</f>
        <v>0</v>
      </c>
      <c r="W67" s="140">
        <f>IF(U67=0,0,IF(ISBLANK('Student Work'!W67),"ERROR",IF(ABS('Student Work'!W67-'Student Work'!V67*'Student Work'!$V$12/12)&lt;0.01,IF(U67&lt;&gt;"ERROR","Correct","ERROR"),"ERROR")))</f>
        <v>0</v>
      </c>
      <c r="X67" s="140">
        <f>IF(U67=0,0,IF(ISBLANK('Student Work'!X67),"ERROR",IF(ABS('Student Work'!X67-'Student Work'!$V$14)&lt;0.01,IF(U67&lt;&gt;"ERROR","Correct","ERROR"),"ERROR")))</f>
        <v>0</v>
      </c>
      <c r="Y67" s="140">
        <f>IF(U67=0,0,IF(ISBLANK('Student Work'!Y67),"ERROR",IF(ABS('Student Work'!Y67-('Student Work'!V67+'Student Work'!W67+'Student Work'!X67))&lt;0.01,IF(U67&lt;&gt;"ERROR","Correct","ERROR"),"ERROR")))</f>
        <v>0</v>
      </c>
      <c r="Z67" s="140">
        <f>IF(V67=0,0,IF(ISBLANK('Student Work'!#REF!),"ERROR",IF(ABS('Student Work'!#REF!-('Student Work'!W67+'Student Work'!X67+'Student Work'!Y67))&lt;0.01,"Correct","ERROR")))</f>
        <v>0</v>
      </c>
      <c r="AA67" s="65"/>
      <c r="AB67" s="65"/>
      <c r="AC67" s="55"/>
    </row>
    <row r="68" spans="1:29">
      <c r="A68" s="54"/>
      <c r="B68" s="57"/>
      <c r="C68" s="57"/>
      <c r="D68" s="57"/>
      <c r="E68" s="57"/>
      <c r="F68" s="65"/>
      <c r="G68" s="126">
        <f>IF($K$13="Correct",IF(AND(G67+1&lt;='Student Work'!$K$13,G67&lt;&gt;0),G67+1,IF('Student Work'!G68&gt;0,"ERROR",0)),0)</f>
        <v>0</v>
      </c>
      <c r="H68" s="139">
        <f>IF(G68=0,0,IF(ISBLANK('Student Work'!H68),"ERROR",IF(ABS('Student Work'!H68-'Student Work'!K67)&lt;0.01,IF(G68&lt;&gt;"ERROR","Correct","ERROR"),"ERROR")))</f>
        <v>0</v>
      </c>
      <c r="I68" s="140">
        <f>IF(G68=0,0,IF(ISBLANK('Student Work'!I68),"ERROR",IF(ABS('Student Work'!I68-'Student Work'!H68*'Student Work'!$K$12/12)&lt;0.01,IF(G68&lt;&gt;"ERROR","Correct","ERROR"),"ERROR")))</f>
        <v>0</v>
      </c>
      <c r="J68" s="140">
        <f>IF(G68=0,0,IF(ISBLANK('Student Work'!J68),"ERROR",IF(ABS('Student Work'!J68-('Student Work'!$K$14-'Student Work'!I68))&lt;0.01,IF(G68&lt;&gt;"ERROR","Correct","ERROR"),"ERROR")))</f>
        <v>0</v>
      </c>
      <c r="K68" s="140">
        <f>IF(G68=0,0,IF(ISBLANK('Student Work'!K68),"ERROR",IF(ABS('Student Work'!K68-('Student Work'!H68-'Student Work'!J68))&lt;0.01,IF(G68&lt;&gt;"ERROR","Correct","ERROR"),"ERROR")))</f>
        <v>0</v>
      </c>
      <c r="L68" s="65"/>
      <c r="M68" s="65"/>
      <c r="N68" s="93"/>
      <c r="O68" s="93"/>
      <c r="P68" s="93"/>
      <c r="Q68" s="93"/>
      <c r="R68" s="93"/>
      <c r="S68" s="93"/>
      <c r="T68" s="65"/>
      <c r="U68" s="126">
        <f>IF($V$13="Correct",IF(AND(U67+1&lt;='Student Work'!$V$13,U67&lt;&gt;0),U67+1,IF('Student Work'!U68&gt;0,"ERROR",0)),0)</f>
        <v>0</v>
      </c>
      <c r="V68" s="140">
        <f>IF(U68=0,0,IF(ISBLANK('Student Work'!V68),"ERROR",IF(ABS('Student Work'!V68-'Student Work'!Y67)&lt;0.01,IF(U68&lt;&gt;"ERROR","Correct","ERROR"),"ERROR")))</f>
        <v>0</v>
      </c>
      <c r="W68" s="140">
        <f>IF(U68=0,0,IF(ISBLANK('Student Work'!W68),"ERROR",IF(ABS('Student Work'!W68-'Student Work'!V68*'Student Work'!$V$12/12)&lt;0.01,IF(U68&lt;&gt;"ERROR","Correct","ERROR"),"ERROR")))</f>
        <v>0</v>
      </c>
      <c r="X68" s="140">
        <f>IF(U68=0,0,IF(ISBLANK('Student Work'!X68),"ERROR",IF(ABS('Student Work'!X68-'Student Work'!$V$14)&lt;0.01,IF(U68&lt;&gt;"ERROR","Correct","ERROR"),"ERROR")))</f>
        <v>0</v>
      </c>
      <c r="Y68" s="140">
        <f>IF(U68=0,0,IF(ISBLANK('Student Work'!Y68),"ERROR",IF(ABS('Student Work'!Y68-('Student Work'!V68+'Student Work'!W68+'Student Work'!X68))&lt;0.01,IF(U68&lt;&gt;"ERROR","Correct","ERROR"),"ERROR")))</f>
        <v>0</v>
      </c>
      <c r="Z68" s="140">
        <f>IF(V68=0,0,IF(ISBLANK('Student Work'!#REF!),"ERROR",IF(ABS('Student Work'!#REF!-('Student Work'!W68+'Student Work'!X68+'Student Work'!Y68))&lt;0.01,"Correct","ERROR")))</f>
        <v>0</v>
      </c>
      <c r="AA68" s="65"/>
      <c r="AB68" s="65"/>
      <c r="AC68" s="55"/>
    </row>
    <row r="69" spans="1:29">
      <c r="A69" s="54"/>
      <c r="B69" s="57"/>
      <c r="C69" s="57"/>
      <c r="D69" s="57"/>
      <c r="E69" s="57"/>
      <c r="F69" s="65"/>
      <c r="G69" s="126">
        <f>IF($K$13="Correct",IF(AND(G68+1&lt;='Student Work'!$K$13,G68&lt;&gt;0),G68+1,IF('Student Work'!G69&gt;0,"ERROR",0)),0)</f>
        <v>0</v>
      </c>
      <c r="H69" s="139">
        <f>IF(G69=0,0,IF(ISBLANK('Student Work'!H69),"ERROR",IF(ABS('Student Work'!H69-'Student Work'!K68)&lt;0.01,IF(G69&lt;&gt;"ERROR","Correct","ERROR"),"ERROR")))</f>
        <v>0</v>
      </c>
      <c r="I69" s="140">
        <f>IF(G69=0,0,IF(ISBLANK('Student Work'!I69),"ERROR",IF(ABS('Student Work'!I69-'Student Work'!H69*'Student Work'!$K$12/12)&lt;0.01,IF(G69&lt;&gt;"ERROR","Correct","ERROR"),"ERROR")))</f>
        <v>0</v>
      </c>
      <c r="J69" s="140">
        <f>IF(G69=0,0,IF(ISBLANK('Student Work'!J69),"ERROR",IF(ABS('Student Work'!J69-('Student Work'!$K$14-'Student Work'!I69))&lt;0.01,IF(G69&lt;&gt;"ERROR","Correct","ERROR"),"ERROR")))</f>
        <v>0</v>
      </c>
      <c r="K69" s="140">
        <f>IF(G69=0,0,IF(ISBLANK('Student Work'!K69),"ERROR",IF(ABS('Student Work'!K69-('Student Work'!H69-'Student Work'!J69))&lt;0.01,IF(G69&lt;&gt;"ERROR","Correct","ERROR"),"ERROR")))</f>
        <v>0</v>
      </c>
      <c r="L69" s="65"/>
      <c r="M69" s="65"/>
      <c r="N69" s="93"/>
      <c r="O69" s="93"/>
      <c r="P69" s="93"/>
      <c r="Q69" s="93"/>
      <c r="R69" s="93"/>
      <c r="S69" s="93"/>
      <c r="T69" s="65"/>
      <c r="U69" s="126">
        <f>IF($V$13="Correct",IF(AND(U68+1&lt;='Student Work'!$V$13,U68&lt;&gt;0),U68+1,IF('Student Work'!U69&gt;0,"ERROR",0)),0)</f>
        <v>0</v>
      </c>
      <c r="V69" s="140">
        <f>IF(U69=0,0,IF(ISBLANK('Student Work'!V69),"ERROR",IF(ABS('Student Work'!V69-'Student Work'!Y68)&lt;0.01,IF(U69&lt;&gt;"ERROR","Correct","ERROR"),"ERROR")))</f>
        <v>0</v>
      </c>
      <c r="W69" s="140">
        <f>IF(U69=0,0,IF(ISBLANK('Student Work'!W69),"ERROR",IF(ABS('Student Work'!W69-'Student Work'!V69*'Student Work'!$V$12/12)&lt;0.01,IF(U69&lt;&gt;"ERROR","Correct","ERROR"),"ERROR")))</f>
        <v>0</v>
      </c>
      <c r="X69" s="140">
        <f>IF(U69=0,0,IF(ISBLANK('Student Work'!X69),"ERROR",IF(ABS('Student Work'!X69-'Student Work'!$V$14)&lt;0.01,IF(U69&lt;&gt;"ERROR","Correct","ERROR"),"ERROR")))</f>
        <v>0</v>
      </c>
      <c r="Y69" s="140">
        <f>IF(U69=0,0,IF(ISBLANK('Student Work'!Y69),"ERROR",IF(ABS('Student Work'!Y69-('Student Work'!V69+'Student Work'!W69+'Student Work'!X69))&lt;0.01,IF(U69&lt;&gt;"ERROR","Correct","ERROR"),"ERROR")))</f>
        <v>0</v>
      </c>
      <c r="Z69" s="140">
        <f>IF(V69=0,0,IF(ISBLANK('Student Work'!#REF!),"ERROR",IF(ABS('Student Work'!#REF!-('Student Work'!W69+'Student Work'!X69+'Student Work'!Y69))&lt;0.01,"Correct","ERROR")))</f>
        <v>0</v>
      </c>
      <c r="AA69" s="65"/>
      <c r="AB69" s="65"/>
      <c r="AC69" s="55"/>
    </row>
    <row r="70" spans="1:29">
      <c r="A70" s="54"/>
      <c r="B70" s="57"/>
      <c r="C70" s="57"/>
      <c r="D70" s="57"/>
      <c r="E70" s="57"/>
      <c r="F70" s="65"/>
      <c r="G70" s="126">
        <f>IF($K$13="Correct",IF(AND(G69+1&lt;='Student Work'!$K$13,G69&lt;&gt;0),G69+1,IF('Student Work'!G70&gt;0,"ERROR",0)),0)</f>
        <v>0</v>
      </c>
      <c r="H70" s="139">
        <f>IF(G70=0,0,IF(ISBLANK('Student Work'!H70),"ERROR",IF(ABS('Student Work'!H70-'Student Work'!K69)&lt;0.01,IF(G70&lt;&gt;"ERROR","Correct","ERROR"),"ERROR")))</f>
        <v>0</v>
      </c>
      <c r="I70" s="140">
        <f>IF(G70=0,0,IF(ISBLANK('Student Work'!I70),"ERROR",IF(ABS('Student Work'!I70-'Student Work'!H70*'Student Work'!$K$12/12)&lt;0.01,IF(G70&lt;&gt;"ERROR","Correct","ERROR"),"ERROR")))</f>
        <v>0</v>
      </c>
      <c r="J70" s="140">
        <f>IF(G70=0,0,IF(ISBLANK('Student Work'!J70),"ERROR",IF(ABS('Student Work'!J70-('Student Work'!$K$14-'Student Work'!I70))&lt;0.01,IF(G70&lt;&gt;"ERROR","Correct","ERROR"),"ERROR")))</f>
        <v>0</v>
      </c>
      <c r="K70" s="140">
        <f>IF(G70=0,0,IF(ISBLANK('Student Work'!K70),"ERROR",IF(ABS('Student Work'!K70-('Student Work'!H70-'Student Work'!J70))&lt;0.01,IF(G70&lt;&gt;"ERROR","Correct","ERROR"),"ERROR")))</f>
        <v>0</v>
      </c>
      <c r="L70" s="94"/>
      <c r="M70" s="94"/>
      <c r="N70" s="93"/>
      <c r="O70" s="93"/>
      <c r="P70" s="93"/>
      <c r="Q70" s="93"/>
      <c r="R70" s="93"/>
      <c r="S70" s="93"/>
      <c r="T70" s="65"/>
      <c r="U70" s="126">
        <f>IF($V$13="Correct",IF(AND(U69+1&lt;='Student Work'!$V$13,U69&lt;&gt;0),U69+1,IF('Student Work'!U70&gt;0,"ERROR",0)),0)</f>
        <v>0</v>
      </c>
      <c r="V70" s="140">
        <f>IF(U70=0,0,IF(ISBLANK('Student Work'!V70),"ERROR",IF(ABS('Student Work'!V70-'Student Work'!Y69)&lt;0.01,IF(U70&lt;&gt;"ERROR","Correct","ERROR"),"ERROR")))</f>
        <v>0</v>
      </c>
      <c r="W70" s="140">
        <f>IF(U70=0,0,IF(ISBLANK('Student Work'!W70),"ERROR",IF(ABS('Student Work'!W70-'Student Work'!V70*'Student Work'!$V$12/12)&lt;0.01,IF(U70&lt;&gt;"ERROR","Correct","ERROR"),"ERROR")))</f>
        <v>0</v>
      </c>
      <c r="X70" s="140">
        <f>IF(U70=0,0,IF(ISBLANK('Student Work'!X70),"ERROR",IF(ABS('Student Work'!X70-'Student Work'!$V$14)&lt;0.01,IF(U70&lt;&gt;"ERROR","Correct","ERROR"),"ERROR")))</f>
        <v>0</v>
      </c>
      <c r="Y70" s="140">
        <f>IF(U70=0,0,IF(ISBLANK('Student Work'!Y70),"ERROR",IF(ABS('Student Work'!Y70-('Student Work'!V70+'Student Work'!W70+'Student Work'!X70))&lt;0.01,IF(U70&lt;&gt;"ERROR","Correct","ERROR"),"ERROR")))</f>
        <v>0</v>
      </c>
      <c r="Z70" s="140">
        <f>IF(V70=0,0,IF(ISBLANK('Student Work'!#REF!),"ERROR",IF(ABS('Student Work'!#REF!-('Student Work'!W70+'Student Work'!X70+'Student Work'!Y70))&lt;0.01,"Correct","ERROR")))</f>
        <v>0</v>
      </c>
      <c r="AA70" s="65"/>
      <c r="AB70" s="65"/>
      <c r="AC70" s="55"/>
    </row>
    <row r="71" spans="1:29" ht="15" customHeight="1">
      <c r="A71" s="54"/>
      <c r="B71" s="57"/>
      <c r="C71" s="57"/>
      <c r="D71" s="57"/>
      <c r="E71" s="57"/>
      <c r="F71" s="65"/>
      <c r="G71" s="126">
        <f>IF($K$13="Correct",IF(AND(G70+1&lt;='Student Work'!$K$13,G70&lt;&gt;0),G70+1,IF('Student Work'!G71&gt;0,"ERROR",0)),0)</f>
        <v>0</v>
      </c>
      <c r="H71" s="139">
        <f>IF(G71=0,0,IF(ISBLANK('Student Work'!H71),"ERROR",IF(ABS('Student Work'!H71-'Student Work'!K70)&lt;0.01,IF(G71&lt;&gt;"ERROR","Correct","ERROR"),"ERROR")))</f>
        <v>0</v>
      </c>
      <c r="I71" s="140">
        <f>IF(G71=0,0,IF(ISBLANK('Student Work'!I71),"ERROR",IF(ABS('Student Work'!I71-'Student Work'!H71*'Student Work'!$K$12/12)&lt;0.01,IF(G71&lt;&gt;"ERROR","Correct","ERROR"),"ERROR")))</f>
        <v>0</v>
      </c>
      <c r="J71" s="140">
        <f>IF(G71=0,0,IF(ISBLANK('Student Work'!J71),"ERROR",IF(ABS('Student Work'!J71-('Student Work'!$K$14-'Student Work'!I71))&lt;0.01,IF(G71&lt;&gt;"ERROR","Correct","ERROR"),"ERROR")))</f>
        <v>0</v>
      </c>
      <c r="K71" s="140">
        <f>IF(G71=0,0,IF(ISBLANK('Student Work'!K71),"ERROR",IF(ABS('Student Work'!K71-('Student Work'!H71-'Student Work'!J71))&lt;0.01,IF(G71&lt;&gt;"ERROR","Correct","ERROR"),"ERROR")))</f>
        <v>0</v>
      </c>
      <c r="L71" s="94"/>
      <c r="M71" s="94"/>
      <c r="N71" s="93"/>
      <c r="O71" s="93"/>
      <c r="P71" s="93"/>
      <c r="Q71" s="93"/>
      <c r="R71" s="93"/>
      <c r="S71" s="93"/>
      <c r="T71" s="65"/>
      <c r="U71" s="126">
        <f>IF($V$13="Correct",IF(AND(U70+1&lt;='Student Work'!$V$13,U70&lt;&gt;0),U70+1,IF('Student Work'!U71&gt;0,"ERROR",0)),0)</f>
        <v>0</v>
      </c>
      <c r="V71" s="140">
        <f>IF(U71=0,0,IF(ISBLANK('Student Work'!V71),"ERROR",IF(ABS('Student Work'!V71-'Student Work'!Y70)&lt;0.01,IF(U71&lt;&gt;"ERROR","Correct","ERROR"),"ERROR")))</f>
        <v>0</v>
      </c>
      <c r="W71" s="140">
        <f>IF(U71=0,0,IF(ISBLANK('Student Work'!W71),"ERROR",IF(ABS('Student Work'!W71-'Student Work'!V71*'Student Work'!$V$12/12)&lt;0.01,IF(U71&lt;&gt;"ERROR","Correct","ERROR"),"ERROR")))</f>
        <v>0</v>
      </c>
      <c r="X71" s="140">
        <f>IF(U71=0,0,IF(ISBLANK('Student Work'!X71),"ERROR",IF(ABS('Student Work'!X71-'Student Work'!$V$14)&lt;0.01,IF(U71&lt;&gt;"ERROR","Correct","ERROR"),"ERROR")))</f>
        <v>0</v>
      </c>
      <c r="Y71" s="140">
        <f>IF(U71=0,0,IF(ISBLANK('Student Work'!Y71),"ERROR",IF(ABS('Student Work'!Y71-('Student Work'!V71+'Student Work'!W71+'Student Work'!X71))&lt;0.01,IF(U71&lt;&gt;"ERROR","Correct","ERROR"),"ERROR")))</f>
        <v>0</v>
      </c>
      <c r="Z71" s="140">
        <f>IF(V71=0,0,IF(ISBLANK('Student Work'!#REF!),"ERROR",IF(ABS('Student Work'!#REF!-('Student Work'!W71+'Student Work'!X71+'Student Work'!Y71))&lt;0.01,"Correct","ERROR")))</f>
        <v>0</v>
      </c>
      <c r="AA71" s="65"/>
      <c r="AB71" s="65"/>
      <c r="AC71" s="55"/>
    </row>
    <row r="72" spans="1:29">
      <c r="A72" s="54"/>
      <c r="B72" s="57"/>
      <c r="C72" s="57"/>
      <c r="D72" s="57"/>
      <c r="E72" s="57"/>
      <c r="F72" s="65"/>
      <c r="G72" s="126">
        <f>IF($K$13="Correct",IF(AND(G71+1&lt;='Student Work'!$K$13,G71&lt;&gt;0),G71+1,IF('Student Work'!G72&gt;0,"ERROR",0)),0)</f>
        <v>0</v>
      </c>
      <c r="H72" s="139">
        <f>IF(G72=0,0,IF(ISBLANK('Student Work'!H72),"ERROR",IF(ABS('Student Work'!H72-'Student Work'!K71)&lt;0.01,IF(G72&lt;&gt;"ERROR","Correct","ERROR"),"ERROR")))</f>
        <v>0</v>
      </c>
      <c r="I72" s="140">
        <f>IF(G72=0,0,IF(ISBLANK('Student Work'!I72),"ERROR",IF(ABS('Student Work'!I72-'Student Work'!H72*'Student Work'!$K$12/12)&lt;0.01,IF(G72&lt;&gt;"ERROR","Correct","ERROR"),"ERROR")))</f>
        <v>0</v>
      </c>
      <c r="J72" s="140">
        <f>IF(G72=0,0,IF(ISBLANK('Student Work'!J72),"ERROR",IF(ABS('Student Work'!J72-('Student Work'!$K$14-'Student Work'!I72))&lt;0.01,IF(G72&lt;&gt;"ERROR","Correct","ERROR"),"ERROR")))</f>
        <v>0</v>
      </c>
      <c r="K72" s="140">
        <f>IF(G72=0,0,IF(ISBLANK('Student Work'!K72),"ERROR",IF(ABS('Student Work'!K72-('Student Work'!H72-'Student Work'!J72))&lt;0.01,IF(G72&lt;&gt;"ERROR","Correct","ERROR"),"ERROR")))</f>
        <v>0</v>
      </c>
      <c r="L72" s="94"/>
      <c r="M72" s="94"/>
      <c r="N72" s="93"/>
      <c r="O72" s="93"/>
      <c r="P72" s="93"/>
      <c r="Q72" s="93"/>
      <c r="R72" s="93"/>
      <c r="S72" s="93"/>
      <c r="T72" s="65"/>
      <c r="U72" s="126">
        <f>IF($V$13="Correct",IF(AND(U71+1&lt;='Student Work'!$V$13,U71&lt;&gt;0),U71+1,IF('Student Work'!U72&gt;0,"ERROR",0)),0)</f>
        <v>0</v>
      </c>
      <c r="V72" s="140">
        <f>IF(U72=0,0,IF(ISBLANK('Student Work'!V72),"ERROR",IF(ABS('Student Work'!V72-'Student Work'!Y71)&lt;0.01,IF(U72&lt;&gt;"ERROR","Correct","ERROR"),"ERROR")))</f>
        <v>0</v>
      </c>
      <c r="W72" s="140">
        <f>IF(U72=0,0,IF(ISBLANK('Student Work'!W72),"ERROR",IF(ABS('Student Work'!W72-'Student Work'!V72*'Student Work'!$V$12/12)&lt;0.01,IF(U72&lt;&gt;"ERROR","Correct","ERROR"),"ERROR")))</f>
        <v>0</v>
      </c>
      <c r="X72" s="140">
        <f>IF(U72=0,0,IF(ISBLANK('Student Work'!X72),"ERROR",IF(ABS('Student Work'!X72-'Student Work'!$V$14)&lt;0.01,IF(U72&lt;&gt;"ERROR","Correct","ERROR"),"ERROR")))</f>
        <v>0</v>
      </c>
      <c r="Y72" s="140">
        <f>IF(U72=0,0,IF(ISBLANK('Student Work'!Y72),"ERROR",IF(ABS('Student Work'!Y72-('Student Work'!V72+'Student Work'!W72+'Student Work'!X72))&lt;0.01,IF(U72&lt;&gt;"ERROR","Correct","ERROR"),"ERROR")))</f>
        <v>0</v>
      </c>
      <c r="Z72" s="140">
        <f>IF(V72=0,0,IF(ISBLANK('Student Work'!#REF!),"ERROR",IF(ABS('Student Work'!#REF!-('Student Work'!W72+'Student Work'!X72+'Student Work'!Y72))&lt;0.01,"Correct","ERROR")))</f>
        <v>0</v>
      </c>
      <c r="AA72" s="65"/>
      <c r="AB72" s="65"/>
      <c r="AC72" s="55"/>
    </row>
    <row r="73" spans="1:29">
      <c r="A73" s="54"/>
      <c r="B73" s="57"/>
      <c r="C73" s="57"/>
      <c r="D73" s="57"/>
      <c r="E73" s="57"/>
      <c r="F73" s="65"/>
      <c r="G73" s="126">
        <f>IF($K$13="Correct",IF(AND(G72+1&lt;='Student Work'!$K$13,G72&lt;&gt;0),G72+1,IF('Student Work'!G73&gt;0,"ERROR",0)),0)</f>
        <v>0</v>
      </c>
      <c r="H73" s="139">
        <f>IF(G73=0,0,IF(ISBLANK('Student Work'!H73),"ERROR",IF(ABS('Student Work'!H73-'Student Work'!K72)&lt;0.01,IF(G73&lt;&gt;"ERROR","Correct","ERROR"),"ERROR")))</f>
        <v>0</v>
      </c>
      <c r="I73" s="140">
        <f>IF(G73=0,0,IF(ISBLANK('Student Work'!I73),"ERROR",IF(ABS('Student Work'!I73-'Student Work'!H73*'Student Work'!$K$12/12)&lt;0.01,IF(G73&lt;&gt;"ERROR","Correct","ERROR"),"ERROR")))</f>
        <v>0</v>
      </c>
      <c r="J73" s="140">
        <f>IF(G73=0,0,IF(ISBLANK('Student Work'!J73),"ERROR",IF(ABS('Student Work'!J73-('Student Work'!$K$14-'Student Work'!I73))&lt;0.01,IF(G73&lt;&gt;"ERROR","Correct","ERROR"),"ERROR")))</f>
        <v>0</v>
      </c>
      <c r="K73" s="140">
        <f>IF(G73=0,0,IF(ISBLANK('Student Work'!K73),"ERROR",IF(ABS('Student Work'!K73-('Student Work'!H73-'Student Work'!J73))&lt;0.01,IF(G73&lt;&gt;"ERROR","Correct","ERROR"),"ERROR")))</f>
        <v>0</v>
      </c>
      <c r="L73" s="94"/>
      <c r="M73" s="94"/>
      <c r="N73" s="93"/>
      <c r="O73" s="93"/>
      <c r="P73" s="93"/>
      <c r="Q73" s="93"/>
      <c r="R73" s="93"/>
      <c r="S73" s="93"/>
      <c r="T73" s="65"/>
      <c r="U73" s="126">
        <f>IF($V$13="Correct",IF(AND(U72+1&lt;='Student Work'!$V$13,U72&lt;&gt;0),U72+1,IF('Student Work'!U73&gt;0,"ERROR",0)),0)</f>
        <v>0</v>
      </c>
      <c r="V73" s="140">
        <f>IF(U73=0,0,IF(ISBLANK('Student Work'!V73),"ERROR",IF(ABS('Student Work'!V73-'Student Work'!Y72)&lt;0.01,IF(U73&lt;&gt;"ERROR","Correct","ERROR"),"ERROR")))</f>
        <v>0</v>
      </c>
      <c r="W73" s="140">
        <f>IF(U73=0,0,IF(ISBLANK('Student Work'!W73),"ERROR",IF(ABS('Student Work'!W73-'Student Work'!V73*'Student Work'!$V$12/12)&lt;0.01,IF(U73&lt;&gt;"ERROR","Correct","ERROR"),"ERROR")))</f>
        <v>0</v>
      </c>
      <c r="X73" s="140">
        <f>IF(U73=0,0,IF(ISBLANK('Student Work'!X73),"ERROR",IF(ABS('Student Work'!X73-'Student Work'!$V$14)&lt;0.01,IF(U73&lt;&gt;"ERROR","Correct","ERROR"),"ERROR")))</f>
        <v>0</v>
      </c>
      <c r="Y73" s="140">
        <f>IF(U73=0,0,IF(ISBLANK('Student Work'!Y73),"ERROR",IF(ABS('Student Work'!Y73-('Student Work'!V73+'Student Work'!W73+'Student Work'!X73))&lt;0.01,IF(U73&lt;&gt;"ERROR","Correct","ERROR"),"ERROR")))</f>
        <v>0</v>
      </c>
      <c r="Z73" s="140">
        <f>IF(V73=0,0,IF(ISBLANK('Student Work'!#REF!),"ERROR",IF(ABS('Student Work'!#REF!-('Student Work'!W73+'Student Work'!X73+'Student Work'!Y73))&lt;0.01,"Correct","ERROR")))</f>
        <v>0</v>
      </c>
      <c r="AA73" s="65"/>
      <c r="AB73" s="65"/>
      <c r="AC73" s="55"/>
    </row>
    <row r="74" spans="1:29" ht="15" customHeight="1">
      <c r="A74" s="54"/>
      <c r="B74" s="57"/>
      <c r="C74" s="57"/>
      <c r="D74" s="57"/>
      <c r="E74" s="57"/>
      <c r="F74" s="65"/>
      <c r="G74" s="126">
        <f>IF($K$13="Correct",IF(AND(G73+1&lt;='Student Work'!$K$13,G73&lt;&gt;0),G73+1,IF('Student Work'!G74&gt;0,"ERROR",0)),0)</f>
        <v>0</v>
      </c>
      <c r="H74" s="139">
        <f>IF(G74=0,0,IF(ISBLANK('Student Work'!H74),"ERROR",IF(ABS('Student Work'!H74-'Student Work'!K73)&lt;0.01,IF(G74&lt;&gt;"ERROR","Correct","ERROR"),"ERROR")))</f>
        <v>0</v>
      </c>
      <c r="I74" s="140">
        <f>IF(G74=0,0,IF(ISBLANK('Student Work'!I74),"ERROR",IF(ABS('Student Work'!I74-'Student Work'!H74*'Student Work'!$K$12/12)&lt;0.01,IF(G74&lt;&gt;"ERROR","Correct","ERROR"),"ERROR")))</f>
        <v>0</v>
      </c>
      <c r="J74" s="140">
        <f>IF(G74=0,0,IF(ISBLANK('Student Work'!J74),"ERROR",IF(ABS('Student Work'!J74-('Student Work'!$K$14-'Student Work'!I74))&lt;0.01,IF(G74&lt;&gt;"ERROR","Correct","ERROR"),"ERROR")))</f>
        <v>0</v>
      </c>
      <c r="K74" s="140">
        <f>IF(G74=0,0,IF(ISBLANK('Student Work'!K74),"ERROR",IF(ABS('Student Work'!K74-('Student Work'!H74-'Student Work'!J74))&lt;0.01,IF(G74&lt;&gt;"ERROR","Correct","ERROR"),"ERROR")))</f>
        <v>0</v>
      </c>
      <c r="L74" s="94"/>
      <c r="M74" s="94"/>
      <c r="N74" s="93"/>
      <c r="O74" s="93"/>
      <c r="P74" s="93"/>
      <c r="Q74" s="93"/>
      <c r="R74" s="93"/>
      <c r="S74" s="93"/>
      <c r="T74" s="65"/>
      <c r="U74" s="126">
        <f>IF($V$13="Correct",IF(AND(U73+1&lt;='Student Work'!$V$13,U73&lt;&gt;0),U73+1,IF('Student Work'!U74&gt;0,"ERROR",0)),0)</f>
        <v>0</v>
      </c>
      <c r="V74" s="140">
        <f>IF(U74=0,0,IF(ISBLANK('Student Work'!V74),"ERROR",IF(ABS('Student Work'!V74-'Student Work'!Y73)&lt;0.01,IF(U74&lt;&gt;"ERROR","Correct","ERROR"),"ERROR")))</f>
        <v>0</v>
      </c>
      <c r="W74" s="140">
        <f>IF(U74=0,0,IF(ISBLANK('Student Work'!W74),"ERROR",IF(ABS('Student Work'!W74-'Student Work'!V74*'Student Work'!$V$12/12)&lt;0.01,IF(U74&lt;&gt;"ERROR","Correct","ERROR"),"ERROR")))</f>
        <v>0</v>
      </c>
      <c r="X74" s="140">
        <f>IF(U74=0,0,IF(ISBLANK('Student Work'!X74),"ERROR",IF(ABS('Student Work'!X74-'Student Work'!$V$14)&lt;0.01,IF(U74&lt;&gt;"ERROR","Correct","ERROR"),"ERROR")))</f>
        <v>0</v>
      </c>
      <c r="Y74" s="140">
        <f>IF(U74=0,0,IF(ISBLANK('Student Work'!Y74),"ERROR",IF(ABS('Student Work'!Y74-('Student Work'!V74+'Student Work'!W74+'Student Work'!X74))&lt;0.01,IF(U74&lt;&gt;"ERROR","Correct","ERROR"),"ERROR")))</f>
        <v>0</v>
      </c>
      <c r="Z74" s="140">
        <f>IF(V74=0,0,IF(ISBLANK('Student Work'!#REF!),"ERROR",IF(ABS('Student Work'!#REF!-('Student Work'!W74+'Student Work'!X74+'Student Work'!Y74))&lt;0.01,"Correct","ERROR")))</f>
        <v>0</v>
      </c>
      <c r="AA74" s="65"/>
      <c r="AB74" s="65"/>
      <c r="AC74" s="55"/>
    </row>
    <row r="75" spans="1:29">
      <c r="A75" s="54"/>
      <c r="B75" s="57"/>
      <c r="C75" s="57"/>
      <c r="D75" s="57"/>
      <c r="E75" s="57"/>
      <c r="F75" s="65"/>
      <c r="G75" s="126">
        <f>IF($K$13="Correct",IF(AND(G74+1&lt;='Student Work'!$K$13,G74&lt;&gt;0),G74+1,IF('Student Work'!G75&gt;0,"ERROR",0)),0)</f>
        <v>0</v>
      </c>
      <c r="H75" s="139">
        <f>IF(G75=0,0,IF(ISBLANK('Student Work'!H75),"ERROR",IF(ABS('Student Work'!H75-'Student Work'!K74)&lt;0.01,IF(G75&lt;&gt;"ERROR","Correct","ERROR"),"ERROR")))</f>
        <v>0</v>
      </c>
      <c r="I75" s="140">
        <f>IF(G75=0,0,IF(ISBLANK('Student Work'!I75),"ERROR",IF(ABS('Student Work'!I75-'Student Work'!H75*'Student Work'!$K$12/12)&lt;0.01,IF(G75&lt;&gt;"ERROR","Correct","ERROR"),"ERROR")))</f>
        <v>0</v>
      </c>
      <c r="J75" s="140">
        <f>IF(G75=0,0,IF(ISBLANK('Student Work'!J75),"ERROR",IF(ABS('Student Work'!J75-('Student Work'!$K$14-'Student Work'!I75))&lt;0.01,IF(G75&lt;&gt;"ERROR","Correct","ERROR"),"ERROR")))</f>
        <v>0</v>
      </c>
      <c r="K75" s="140">
        <f>IF(G75=0,0,IF(ISBLANK('Student Work'!K75),"ERROR",IF(ABS('Student Work'!K75-('Student Work'!H75-'Student Work'!J75))&lt;0.01,IF(G75&lt;&gt;"ERROR","Correct","ERROR"),"ERROR")))</f>
        <v>0</v>
      </c>
      <c r="L75" s="94"/>
      <c r="M75" s="94"/>
      <c r="N75" s="93"/>
      <c r="O75" s="93"/>
      <c r="P75" s="93"/>
      <c r="Q75" s="93"/>
      <c r="R75" s="93"/>
      <c r="S75" s="93"/>
      <c r="T75" s="65"/>
      <c r="U75" s="126">
        <f>IF($V$13="Correct",IF(AND(U74+1&lt;='Student Work'!$V$13,U74&lt;&gt;0),U74+1,IF('Student Work'!U75&gt;0,"ERROR",0)),0)</f>
        <v>0</v>
      </c>
      <c r="V75" s="140">
        <f>IF(U75=0,0,IF(ISBLANK('Student Work'!V75),"ERROR",IF(ABS('Student Work'!V75-'Student Work'!Y74)&lt;0.01,IF(U75&lt;&gt;"ERROR","Correct","ERROR"),"ERROR")))</f>
        <v>0</v>
      </c>
      <c r="W75" s="140">
        <f>IF(U75=0,0,IF(ISBLANK('Student Work'!W75),"ERROR",IF(ABS('Student Work'!W75-'Student Work'!V75*'Student Work'!$V$12/12)&lt;0.01,IF(U75&lt;&gt;"ERROR","Correct","ERROR"),"ERROR")))</f>
        <v>0</v>
      </c>
      <c r="X75" s="140">
        <f>IF(U75=0,0,IF(ISBLANK('Student Work'!X75),"ERROR",IF(ABS('Student Work'!X75-'Student Work'!$V$14)&lt;0.01,IF(U75&lt;&gt;"ERROR","Correct","ERROR"),"ERROR")))</f>
        <v>0</v>
      </c>
      <c r="Y75" s="140">
        <f>IF(U75=0,0,IF(ISBLANK('Student Work'!Y75),"ERROR",IF(ABS('Student Work'!Y75-('Student Work'!V75+'Student Work'!W75+'Student Work'!X75))&lt;0.01,IF(U75&lt;&gt;"ERROR","Correct","ERROR"),"ERROR")))</f>
        <v>0</v>
      </c>
      <c r="Z75" s="140">
        <f>IF(V75=0,0,IF(ISBLANK('Student Work'!#REF!),"ERROR",IF(ABS('Student Work'!#REF!-('Student Work'!W75+'Student Work'!X75+'Student Work'!Y75))&lt;0.01,"Correct","ERROR")))</f>
        <v>0</v>
      </c>
      <c r="AA75" s="65"/>
      <c r="AB75" s="65"/>
      <c r="AC75" s="55"/>
    </row>
    <row r="76" spans="1:29" ht="15" customHeight="1">
      <c r="A76" s="54"/>
      <c r="B76" s="57"/>
      <c r="C76" s="57"/>
      <c r="D76" s="57"/>
      <c r="E76" s="57"/>
      <c r="F76" s="65"/>
      <c r="G76" s="126">
        <f>IF($K$13="Correct",IF(AND(G75+1&lt;='Student Work'!$K$13,G75&lt;&gt;0),G75+1,IF('Student Work'!G76&gt;0,"ERROR",0)),0)</f>
        <v>0</v>
      </c>
      <c r="H76" s="139">
        <f>IF(G76=0,0,IF(ISBLANK('Student Work'!H76),"ERROR",IF(ABS('Student Work'!H76-'Student Work'!K75)&lt;0.01,IF(G76&lt;&gt;"ERROR","Correct","ERROR"),"ERROR")))</f>
        <v>0</v>
      </c>
      <c r="I76" s="140">
        <f>IF(G76=0,0,IF(ISBLANK('Student Work'!I76),"ERROR",IF(ABS('Student Work'!I76-'Student Work'!H76*'Student Work'!$K$12/12)&lt;0.01,IF(G76&lt;&gt;"ERROR","Correct","ERROR"),"ERROR")))</f>
        <v>0</v>
      </c>
      <c r="J76" s="140">
        <f>IF(G76=0,0,IF(ISBLANK('Student Work'!J76),"ERROR",IF(ABS('Student Work'!J76-('Student Work'!$K$14-'Student Work'!I76))&lt;0.01,IF(G76&lt;&gt;"ERROR","Correct","ERROR"),"ERROR")))</f>
        <v>0</v>
      </c>
      <c r="K76" s="140">
        <f>IF(G76=0,0,IF(ISBLANK('Student Work'!K76),"ERROR",IF(ABS('Student Work'!K76-('Student Work'!H76-'Student Work'!J76))&lt;0.01,IF(G76&lt;&gt;"ERROR","Correct","ERROR"),"ERROR")))</f>
        <v>0</v>
      </c>
      <c r="L76" s="94"/>
      <c r="M76" s="94"/>
      <c r="N76" s="93"/>
      <c r="O76" s="93"/>
      <c r="P76" s="93"/>
      <c r="Q76" s="93"/>
      <c r="R76" s="93"/>
      <c r="S76" s="93"/>
      <c r="T76" s="65"/>
      <c r="U76" s="126">
        <f>IF($V$13="Correct",IF(AND(U75+1&lt;='Student Work'!$V$13,U75&lt;&gt;0),U75+1,IF('Student Work'!U76&gt;0,"ERROR",0)),0)</f>
        <v>0</v>
      </c>
      <c r="V76" s="140">
        <f>IF(U76=0,0,IF(ISBLANK('Student Work'!V76),"ERROR",IF(ABS('Student Work'!V76-'Student Work'!Y75)&lt;0.01,IF(U76&lt;&gt;"ERROR","Correct","ERROR"),"ERROR")))</f>
        <v>0</v>
      </c>
      <c r="W76" s="140">
        <f>IF(U76=0,0,IF(ISBLANK('Student Work'!W76),"ERROR",IF(ABS('Student Work'!W76-'Student Work'!V76*'Student Work'!$V$12/12)&lt;0.01,IF(U76&lt;&gt;"ERROR","Correct","ERROR"),"ERROR")))</f>
        <v>0</v>
      </c>
      <c r="X76" s="140">
        <f>IF(U76=0,0,IF(ISBLANK('Student Work'!X76),"ERROR",IF(ABS('Student Work'!X76-'Student Work'!$V$14)&lt;0.01,IF(U76&lt;&gt;"ERROR","Correct","ERROR"),"ERROR")))</f>
        <v>0</v>
      </c>
      <c r="Y76" s="140">
        <f>IF(U76=0,0,IF(ISBLANK('Student Work'!Y76),"ERROR",IF(ABS('Student Work'!Y76-('Student Work'!V76+'Student Work'!W76+'Student Work'!X76))&lt;0.01,IF(U76&lt;&gt;"ERROR","Correct","ERROR"),"ERROR")))</f>
        <v>0</v>
      </c>
      <c r="Z76" s="140">
        <f>IF(V76=0,0,IF(ISBLANK('Student Work'!#REF!),"ERROR",IF(ABS('Student Work'!#REF!-('Student Work'!W76+'Student Work'!X76+'Student Work'!Y76))&lt;0.01,"Correct","ERROR")))</f>
        <v>0</v>
      </c>
      <c r="AA76" s="65"/>
      <c r="AB76" s="65"/>
      <c r="AC76" s="55"/>
    </row>
    <row r="77" spans="1:29">
      <c r="A77" s="54"/>
      <c r="B77" s="57"/>
      <c r="C77" s="57"/>
      <c r="D77" s="57"/>
      <c r="E77" s="57"/>
      <c r="F77" s="65"/>
      <c r="G77" s="126">
        <f>IF($K$13="Correct",IF(AND(G76+1&lt;='Student Work'!$K$13,G76&lt;&gt;0),G76+1,IF('Student Work'!G77&gt;0,"ERROR",0)),0)</f>
        <v>0</v>
      </c>
      <c r="H77" s="139">
        <f>IF(G77=0,0,IF(ISBLANK('Student Work'!H77),"ERROR",IF(ABS('Student Work'!H77-'Student Work'!K76)&lt;0.01,IF(G77&lt;&gt;"ERROR","Correct","ERROR"),"ERROR")))</f>
        <v>0</v>
      </c>
      <c r="I77" s="140">
        <f>IF(G77=0,0,IF(ISBLANK('Student Work'!I77),"ERROR",IF(ABS('Student Work'!I77-'Student Work'!H77*'Student Work'!$K$12/12)&lt;0.01,IF(G77&lt;&gt;"ERROR","Correct","ERROR"),"ERROR")))</f>
        <v>0</v>
      </c>
      <c r="J77" s="140">
        <f>IF(G77=0,0,IF(ISBLANK('Student Work'!J77),"ERROR",IF(ABS('Student Work'!J77-('Student Work'!$K$14-'Student Work'!I77))&lt;0.01,IF(G77&lt;&gt;"ERROR","Correct","ERROR"),"ERROR")))</f>
        <v>0</v>
      </c>
      <c r="K77" s="140">
        <f>IF(G77=0,0,IF(ISBLANK('Student Work'!K77),"ERROR",IF(ABS('Student Work'!K77-('Student Work'!H77-'Student Work'!J77))&lt;0.01,IF(G77&lt;&gt;"ERROR","Correct","ERROR"),"ERROR")))</f>
        <v>0</v>
      </c>
      <c r="L77" s="94"/>
      <c r="M77" s="94"/>
      <c r="N77" s="93"/>
      <c r="O77" s="93"/>
      <c r="P77" s="93"/>
      <c r="Q77" s="93"/>
      <c r="R77" s="93"/>
      <c r="S77" s="93"/>
      <c r="T77" s="65"/>
      <c r="U77" s="126">
        <f>IF($V$13="Correct",IF(AND(U76+1&lt;='Student Work'!$V$13,U76&lt;&gt;0),U76+1,IF('Student Work'!U77&gt;0,"ERROR",0)),0)</f>
        <v>0</v>
      </c>
      <c r="V77" s="140">
        <f>IF(U77=0,0,IF(ISBLANK('Student Work'!V77),"ERROR",IF(ABS('Student Work'!V77-'Student Work'!Y76)&lt;0.01,IF(U77&lt;&gt;"ERROR","Correct","ERROR"),"ERROR")))</f>
        <v>0</v>
      </c>
      <c r="W77" s="140">
        <f>IF(U77=0,0,IF(ISBLANK('Student Work'!W77),"ERROR",IF(ABS('Student Work'!W77-'Student Work'!V77*'Student Work'!$V$12/12)&lt;0.01,IF(U77&lt;&gt;"ERROR","Correct","ERROR"),"ERROR")))</f>
        <v>0</v>
      </c>
      <c r="X77" s="140">
        <f>IF(U77=0,0,IF(ISBLANK('Student Work'!X77),"ERROR",IF(ABS('Student Work'!X77-'Student Work'!$V$14)&lt;0.01,IF(U77&lt;&gt;"ERROR","Correct","ERROR"),"ERROR")))</f>
        <v>0</v>
      </c>
      <c r="Y77" s="140">
        <f>IF(U77=0,0,IF(ISBLANK('Student Work'!Y77),"ERROR",IF(ABS('Student Work'!Y77-('Student Work'!V77+'Student Work'!W77+'Student Work'!X77))&lt;0.01,IF(U77&lt;&gt;"ERROR","Correct","ERROR"),"ERROR")))</f>
        <v>0</v>
      </c>
      <c r="Z77" s="140">
        <f>IF(V77=0,0,IF(ISBLANK('Student Work'!#REF!),"ERROR",IF(ABS('Student Work'!#REF!-('Student Work'!W77+'Student Work'!X77+'Student Work'!Y77))&lt;0.01,"Correct","ERROR")))</f>
        <v>0</v>
      </c>
      <c r="AA77" s="65"/>
      <c r="AB77" s="65"/>
      <c r="AC77" s="55"/>
    </row>
    <row r="78" spans="1:29" ht="16.149999999999999" customHeight="1">
      <c r="A78" s="54"/>
      <c r="B78" s="57"/>
      <c r="C78" s="57"/>
      <c r="D78" s="57"/>
      <c r="E78" s="57"/>
      <c r="F78" s="65"/>
      <c r="G78" s="126">
        <f>IF($K$13="Correct",IF(AND(G77+1&lt;='Student Work'!$K$13,G77&lt;&gt;0),G77+1,IF('Student Work'!G78&gt;0,"ERROR",0)),0)</f>
        <v>0</v>
      </c>
      <c r="H78" s="139">
        <f>IF(G78=0,0,IF(ISBLANK('Student Work'!H78),"ERROR",IF(ABS('Student Work'!H78-'Student Work'!K77)&lt;0.01,IF(G78&lt;&gt;"ERROR","Correct","ERROR"),"ERROR")))</f>
        <v>0</v>
      </c>
      <c r="I78" s="140">
        <f>IF(G78=0,0,IF(ISBLANK('Student Work'!I78),"ERROR",IF(ABS('Student Work'!I78-'Student Work'!H78*'Student Work'!$K$12/12)&lt;0.01,IF(G78&lt;&gt;"ERROR","Correct","ERROR"),"ERROR")))</f>
        <v>0</v>
      </c>
      <c r="J78" s="140">
        <f>IF(G78=0,0,IF(ISBLANK('Student Work'!J78),"ERROR",IF(ABS('Student Work'!J78-('Student Work'!$K$14-'Student Work'!I78))&lt;0.01,IF(G78&lt;&gt;"ERROR","Correct","ERROR"),"ERROR")))</f>
        <v>0</v>
      </c>
      <c r="K78" s="140">
        <f>IF(G78=0,0,IF(ISBLANK('Student Work'!K78),"ERROR",IF(ABS('Student Work'!K78-('Student Work'!H78-'Student Work'!J78))&lt;0.01,IF(G78&lt;&gt;"ERROR","Correct","ERROR"),"ERROR")))</f>
        <v>0</v>
      </c>
      <c r="L78" s="94"/>
      <c r="M78" s="94"/>
      <c r="N78" s="93"/>
      <c r="O78" s="93"/>
      <c r="P78" s="93"/>
      <c r="Q78" s="93"/>
      <c r="R78" s="93"/>
      <c r="S78" s="93"/>
      <c r="T78" s="65"/>
      <c r="U78" s="126">
        <f>IF($V$13="Correct",IF(AND(U77+1&lt;='Student Work'!$V$13,U77&lt;&gt;0),U77+1,IF('Student Work'!U78&gt;0,"ERROR",0)),0)</f>
        <v>0</v>
      </c>
      <c r="V78" s="140">
        <f>IF(U78=0,0,IF(ISBLANK('Student Work'!V78),"ERROR",IF(ABS('Student Work'!V78-'Student Work'!Y77)&lt;0.01,IF(U78&lt;&gt;"ERROR","Correct","ERROR"),"ERROR")))</f>
        <v>0</v>
      </c>
      <c r="W78" s="140">
        <f>IF(U78=0,0,IF(ISBLANK('Student Work'!W78),"ERROR",IF(ABS('Student Work'!W78-'Student Work'!V78*'Student Work'!$V$12/12)&lt;0.01,IF(U78&lt;&gt;"ERROR","Correct","ERROR"),"ERROR")))</f>
        <v>0</v>
      </c>
      <c r="X78" s="140">
        <f>IF(U78=0,0,IF(ISBLANK('Student Work'!X78),"ERROR",IF(ABS('Student Work'!X78-'Student Work'!$V$14)&lt;0.01,IF(U78&lt;&gt;"ERROR","Correct","ERROR"),"ERROR")))</f>
        <v>0</v>
      </c>
      <c r="Y78" s="140">
        <f>IF(U78=0,0,IF(ISBLANK('Student Work'!Y78),"ERROR",IF(ABS('Student Work'!Y78-('Student Work'!V78+'Student Work'!W78+'Student Work'!X78))&lt;0.01,IF(U78&lt;&gt;"ERROR","Correct","ERROR"),"ERROR")))</f>
        <v>0</v>
      </c>
      <c r="Z78" s="140">
        <f>IF(V78=0,0,IF(ISBLANK('Student Work'!#REF!),"ERROR",IF(ABS('Student Work'!#REF!-('Student Work'!W78+'Student Work'!X78+'Student Work'!Y78))&lt;0.01,"Correct","ERROR")))</f>
        <v>0</v>
      </c>
      <c r="AA78" s="65"/>
      <c r="AB78" s="65"/>
      <c r="AC78" s="55"/>
    </row>
    <row r="79" spans="1:29">
      <c r="A79" s="54"/>
      <c r="B79" s="57"/>
      <c r="C79" s="57"/>
      <c r="D79" s="57"/>
      <c r="E79" s="57"/>
      <c r="F79" s="65"/>
      <c r="G79" s="126">
        <f>IF($K$13="Correct",IF(AND(G78+1&lt;='Student Work'!$K$13,G78&lt;&gt;0),G78+1,IF('Student Work'!G79&gt;0,"ERROR",0)),0)</f>
        <v>0</v>
      </c>
      <c r="H79" s="139">
        <f>IF(G79=0,0,IF(ISBLANK('Student Work'!H79),"ERROR",IF(ABS('Student Work'!H79-'Student Work'!K78)&lt;0.01,IF(G79&lt;&gt;"ERROR","Correct","ERROR"),"ERROR")))</f>
        <v>0</v>
      </c>
      <c r="I79" s="140">
        <f>IF(G79=0,0,IF(ISBLANK('Student Work'!I79),"ERROR",IF(ABS('Student Work'!I79-'Student Work'!H79*'Student Work'!$K$12/12)&lt;0.01,IF(G79&lt;&gt;"ERROR","Correct","ERROR"),"ERROR")))</f>
        <v>0</v>
      </c>
      <c r="J79" s="140">
        <f>IF(G79=0,0,IF(ISBLANK('Student Work'!J79),"ERROR",IF(ABS('Student Work'!J79-('Student Work'!$K$14-'Student Work'!I79))&lt;0.01,IF(G79&lt;&gt;"ERROR","Correct","ERROR"),"ERROR")))</f>
        <v>0</v>
      </c>
      <c r="K79" s="140">
        <f>IF(G79=0,0,IF(ISBLANK('Student Work'!K79),"ERROR",IF(ABS('Student Work'!K79-('Student Work'!H79-'Student Work'!J79))&lt;0.01,IF(G79&lt;&gt;"ERROR","Correct","ERROR"),"ERROR")))</f>
        <v>0</v>
      </c>
      <c r="L79" s="94"/>
      <c r="M79" s="94"/>
      <c r="N79" s="93"/>
      <c r="O79" s="93"/>
      <c r="P79" s="93"/>
      <c r="Q79" s="93"/>
      <c r="R79" s="93"/>
      <c r="S79" s="93"/>
      <c r="T79" s="65"/>
      <c r="U79" s="126">
        <f>IF($V$13="Correct",IF(AND(U78+1&lt;='Student Work'!$V$13,U78&lt;&gt;0),U78+1,IF('Student Work'!U79&gt;0,"ERROR",0)),0)</f>
        <v>0</v>
      </c>
      <c r="V79" s="140">
        <f>IF(U79=0,0,IF(ISBLANK('Student Work'!V79),"ERROR",IF(ABS('Student Work'!V79-'Student Work'!Y78)&lt;0.01,IF(U79&lt;&gt;"ERROR","Correct","ERROR"),"ERROR")))</f>
        <v>0</v>
      </c>
      <c r="W79" s="140">
        <f>IF(U79=0,0,IF(ISBLANK('Student Work'!W79),"ERROR",IF(ABS('Student Work'!W79-'Student Work'!V79*'Student Work'!$V$12/12)&lt;0.01,IF(U79&lt;&gt;"ERROR","Correct","ERROR"),"ERROR")))</f>
        <v>0</v>
      </c>
      <c r="X79" s="140">
        <f>IF(U79=0,0,IF(ISBLANK('Student Work'!X79),"ERROR",IF(ABS('Student Work'!X79-'Student Work'!$V$14)&lt;0.01,IF(U79&lt;&gt;"ERROR","Correct","ERROR"),"ERROR")))</f>
        <v>0</v>
      </c>
      <c r="Y79" s="140">
        <f>IF(U79=0,0,IF(ISBLANK('Student Work'!Y79),"ERROR",IF(ABS('Student Work'!Y79-('Student Work'!V79+'Student Work'!W79+'Student Work'!X79))&lt;0.01,IF(U79&lt;&gt;"ERROR","Correct","ERROR"),"ERROR")))</f>
        <v>0</v>
      </c>
      <c r="Z79" s="140">
        <f>IF(V79=0,0,IF(ISBLANK('Student Work'!#REF!),"ERROR",IF(ABS('Student Work'!#REF!-('Student Work'!W79+'Student Work'!X79+'Student Work'!Y79))&lt;0.01,"Correct","ERROR")))</f>
        <v>0</v>
      </c>
      <c r="AA79" s="65"/>
      <c r="AB79" s="65"/>
      <c r="AC79" s="55"/>
    </row>
    <row r="80" spans="1:29">
      <c r="A80" s="54"/>
      <c r="B80" s="57"/>
      <c r="C80" s="57"/>
      <c r="D80" s="57"/>
      <c r="E80" s="57"/>
      <c r="F80" s="65"/>
      <c r="G80" s="126">
        <f>IF($K$13="Correct",IF(AND(G79+1&lt;='Student Work'!$K$13,G79&lt;&gt;0),G79+1,IF('Student Work'!G80&gt;0,"ERROR",0)),0)</f>
        <v>0</v>
      </c>
      <c r="H80" s="139">
        <f>IF(G80=0,0,IF(ISBLANK('Student Work'!H80),"ERROR",IF(ABS('Student Work'!H80-'Student Work'!K79)&lt;0.01,IF(G80&lt;&gt;"ERROR","Correct","ERROR"),"ERROR")))</f>
        <v>0</v>
      </c>
      <c r="I80" s="140">
        <f>IF(G80=0,0,IF(ISBLANK('Student Work'!I80),"ERROR",IF(ABS('Student Work'!I80-'Student Work'!H80*'Student Work'!$K$12/12)&lt;0.01,IF(G80&lt;&gt;"ERROR","Correct","ERROR"),"ERROR")))</f>
        <v>0</v>
      </c>
      <c r="J80" s="140">
        <f>IF(G80=0,0,IF(ISBLANK('Student Work'!J80),"ERROR",IF(ABS('Student Work'!J80-('Student Work'!$K$14-'Student Work'!I80))&lt;0.01,IF(G80&lt;&gt;"ERROR","Correct","ERROR"),"ERROR")))</f>
        <v>0</v>
      </c>
      <c r="K80" s="140">
        <f>IF(G80=0,0,IF(ISBLANK('Student Work'!K80),"ERROR",IF(ABS('Student Work'!K80-('Student Work'!H80-'Student Work'!J80))&lt;0.01,IF(G80&lt;&gt;"ERROR","Correct","ERROR"),"ERROR")))</f>
        <v>0</v>
      </c>
      <c r="L80" s="94"/>
      <c r="M80" s="94"/>
      <c r="N80" s="93"/>
      <c r="O80" s="93"/>
      <c r="P80" s="93"/>
      <c r="Q80" s="93"/>
      <c r="R80" s="93"/>
      <c r="S80" s="93"/>
      <c r="T80" s="65"/>
      <c r="U80" s="126">
        <f>IF($V$13="Correct",IF(AND(U79+1&lt;='Student Work'!$V$13,U79&lt;&gt;0),U79+1,IF('Student Work'!U80&gt;0,"ERROR",0)),0)</f>
        <v>0</v>
      </c>
      <c r="V80" s="140">
        <f>IF(U80=0,0,IF(ISBLANK('Student Work'!V80),"ERROR",IF(ABS('Student Work'!V80-'Student Work'!Y79)&lt;0.01,IF(U80&lt;&gt;"ERROR","Correct","ERROR"),"ERROR")))</f>
        <v>0</v>
      </c>
      <c r="W80" s="140">
        <f>IF(U80=0,0,IF(ISBLANK('Student Work'!W80),"ERROR",IF(ABS('Student Work'!W80-'Student Work'!V80*'Student Work'!$V$12/12)&lt;0.01,IF(U80&lt;&gt;"ERROR","Correct","ERROR"),"ERROR")))</f>
        <v>0</v>
      </c>
      <c r="X80" s="140">
        <f>IF(U80=0,0,IF(ISBLANK('Student Work'!X80),"ERROR",IF(ABS('Student Work'!X80-'Student Work'!$V$14)&lt;0.01,IF(U80&lt;&gt;"ERROR","Correct","ERROR"),"ERROR")))</f>
        <v>0</v>
      </c>
      <c r="Y80" s="140">
        <f>IF(U80=0,0,IF(ISBLANK('Student Work'!Y80),"ERROR",IF(ABS('Student Work'!Y80-('Student Work'!V80+'Student Work'!W80+'Student Work'!X80))&lt;0.01,IF(U80&lt;&gt;"ERROR","Correct","ERROR"),"ERROR")))</f>
        <v>0</v>
      </c>
      <c r="Z80" s="140">
        <f>IF(V80=0,0,IF(ISBLANK('Student Work'!#REF!),"ERROR",IF(ABS('Student Work'!#REF!-('Student Work'!W80+'Student Work'!X80+'Student Work'!Y80))&lt;0.01,"Correct","ERROR")))</f>
        <v>0</v>
      </c>
      <c r="AA80" s="65"/>
      <c r="AB80" s="65"/>
      <c r="AC80" s="55"/>
    </row>
    <row r="81" spans="1:29">
      <c r="A81" s="54"/>
      <c r="B81" s="57"/>
      <c r="C81" s="57"/>
      <c r="D81" s="57"/>
      <c r="E81" s="57"/>
      <c r="F81" s="65"/>
      <c r="G81" s="126">
        <f>IF($K$13="Correct",IF(AND(G80+1&lt;='Student Work'!$K$13,G80&lt;&gt;0),G80+1,IF('Student Work'!G81&gt;0,"ERROR",0)),0)</f>
        <v>0</v>
      </c>
      <c r="H81" s="139">
        <f>IF(G81=0,0,IF(ISBLANK('Student Work'!H81),"ERROR",IF(ABS('Student Work'!H81-'Student Work'!K80)&lt;0.01,IF(G81&lt;&gt;"ERROR","Correct","ERROR"),"ERROR")))</f>
        <v>0</v>
      </c>
      <c r="I81" s="140">
        <f>IF(G81=0,0,IF(ISBLANK('Student Work'!I81),"ERROR",IF(ABS('Student Work'!I81-'Student Work'!H81*'Student Work'!$K$12/12)&lt;0.01,IF(G81&lt;&gt;"ERROR","Correct","ERROR"),"ERROR")))</f>
        <v>0</v>
      </c>
      <c r="J81" s="140">
        <f>IF(G81=0,0,IF(ISBLANK('Student Work'!J81),"ERROR",IF(ABS('Student Work'!J81-('Student Work'!$K$14-'Student Work'!I81))&lt;0.01,IF(G81&lt;&gt;"ERROR","Correct","ERROR"),"ERROR")))</f>
        <v>0</v>
      </c>
      <c r="K81" s="140">
        <f>IF(G81=0,0,IF(ISBLANK('Student Work'!K81),"ERROR",IF(ABS('Student Work'!K81-('Student Work'!H81-'Student Work'!J81))&lt;0.01,IF(G81&lt;&gt;"ERROR","Correct","ERROR"),"ERROR")))</f>
        <v>0</v>
      </c>
      <c r="L81" s="94"/>
      <c r="M81" s="94"/>
      <c r="N81" s="93"/>
      <c r="O81" s="93"/>
      <c r="P81" s="93"/>
      <c r="Q81" s="93"/>
      <c r="R81" s="93"/>
      <c r="S81" s="93"/>
      <c r="T81" s="65"/>
      <c r="U81" s="126">
        <f>IF($V$13="Correct",IF(AND(U80+1&lt;='Student Work'!$V$13,U80&lt;&gt;0),U80+1,IF('Student Work'!U81&gt;0,"ERROR",0)),0)</f>
        <v>0</v>
      </c>
      <c r="V81" s="140">
        <f>IF(U81=0,0,IF(ISBLANK('Student Work'!V81),"ERROR",IF(ABS('Student Work'!V81-'Student Work'!Y80)&lt;0.01,IF(U81&lt;&gt;"ERROR","Correct","ERROR"),"ERROR")))</f>
        <v>0</v>
      </c>
      <c r="W81" s="140">
        <f>IF(U81=0,0,IF(ISBLANK('Student Work'!W81),"ERROR",IF(ABS('Student Work'!W81-'Student Work'!V81*'Student Work'!$V$12/12)&lt;0.01,IF(U81&lt;&gt;"ERROR","Correct","ERROR"),"ERROR")))</f>
        <v>0</v>
      </c>
      <c r="X81" s="140">
        <f>IF(U81=0,0,IF(ISBLANK('Student Work'!X81),"ERROR",IF(ABS('Student Work'!X81-'Student Work'!$V$14)&lt;0.01,IF(U81&lt;&gt;"ERROR","Correct","ERROR"),"ERROR")))</f>
        <v>0</v>
      </c>
      <c r="Y81" s="140">
        <f>IF(U81=0,0,IF(ISBLANK('Student Work'!Y81),"ERROR",IF(ABS('Student Work'!Y81-('Student Work'!V81+'Student Work'!W81+'Student Work'!X81))&lt;0.01,IF(U81&lt;&gt;"ERROR","Correct","ERROR"),"ERROR")))</f>
        <v>0</v>
      </c>
      <c r="Z81" s="140">
        <f>IF(V81=0,0,IF(ISBLANK('Student Work'!#REF!),"ERROR",IF(ABS('Student Work'!#REF!-('Student Work'!W81+'Student Work'!X81+'Student Work'!Y81))&lt;0.01,"Correct","ERROR")))</f>
        <v>0</v>
      </c>
      <c r="AA81" s="65"/>
      <c r="AB81" s="65"/>
      <c r="AC81" s="55"/>
    </row>
    <row r="82" spans="1:29">
      <c r="A82" s="54"/>
      <c r="B82" s="57"/>
      <c r="C82" s="57"/>
      <c r="D82" s="57"/>
      <c r="E82" s="57"/>
      <c r="F82" s="65"/>
      <c r="G82" s="126">
        <f>IF($K$13="Correct",IF(AND(G81+1&lt;='Student Work'!$K$13,G81&lt;&gt;0),G81+1,IF('Student Work'!G82&gt;0,"ERROR",0)),0)</f>
        <v>0</v>
      </c>
      <c r="H82" s="139">
        <f>IF(G82=0,0,IF(ISBLANK('Student Work'!H82),"ERROR",IF(ABS('Student Work'!H82-'Student Work'!K81)&lt;0.01,IF(G82&lt;&gt;"ERROR","Correct","ERROR"),"ERROR")))</f>
        <v>0</v>
      </c>
      <c r="I82" s="140">
        <f>IF(G82=0,0,IF(ISBLANK('Student Work'!I82),"ERROR",IF(ABS('Student Work'!I82-'Student Work'!H82*'Student Work'!$K$12/12)&lt;0.01,IF(G82&lt;&gt;"ERROR","Correct","ERROR"),"ERROR")))</f>
        <v>0</v>
      </c>
      <c r="J82" s="140">
        <f>IF(G82=0,0,IF(ISBLANK('Student Work'!J82),"ERROR",IF(ABS('Student Work'!J82-('Student Work'!$K$14-'Student Work'!I82))&lt;0.01,IF(G82&lt;&gt;"ERROR","Correct","ERROR"),"ERROR")))</f>
        <v>0</v>
      </c>
      <c r="K82" s="140">
        <f>IF(G82=0,0,IF(ISBLANK('Student Work'!K82),"ERROR",IF(ABS('Student Work'!K82-('Student Work'!H82-'Student Work'!J82))&lt;0.01,IF(G82&lt;&gt;"ERROR","Correct","ERROR"),"ERROR")))</f>
        <v>0</v>
      </c>
      <c r="L82" s="94"/>
      <c r="M82" s="94"/>
      <c r="N82" s="93"/>
      <c r="O82" s="93"/>
      <c r="P82" s="93"/>
      <c r="Q82" s="93"/>
      <c r="R82" s="93"/>
      <c r="S82" s="93"/>
      <c r="T82" s="65"/>
      <c r="U82" s="126">
        <f>IF($V$13="Correct",IF(AND(U81+1&lt;='Student Work'!$V$13,U81&lt;&gt;0),U81+1,IF('Student Work'!U82&gt;0,"ERROR",0)),0)</f>
        <v>0</v>
      </c>
      <c r="V82" s="140">
        <f>IF(U82=0,0,IF(ISBLANK('Student Work'!V82),"ERROR",IF(ABS('Student Work'!V82-'Student Work'!Y81)&lt;0.01,IF(U82&lt;&gt;"ERROR","Correct","ERROR"),"ERROR")))</f>
        <v>0</v>
      </c>
      <c r="W82" s="140">
        <f>IF(U82=0,0,IF(ISBLANK('Student Work'!W82),"ERROR",IF(ABS('Student Work'!W82-'Student Work'!V82*'Student Work'!$V$12/12)&lt;0.01,IF(U82&lt;&gt;"ERROR","Correct","ERROR"),"ERROR")))</f>
        <v>0</v>
      </c>
      <c r="X82" s="140">
        <f>IF(U82=0,0,IF(ISBLANK('Student Work'!X82),"ERROR",IF(ABS('Student Work'!X82-'Student Work'!$V$14)&lt;0.01,IF(U82&lt;&gt;"ERROR","Correct","ERROR"),"ERROR")))</f>
        <v>0</v>
      </c>
      <c r="Y82" s="140">
        <f>IF(U82=0,0,IF(ISBLANK('Student Work'!Y82),"ERROR",IF(ABS('Student Work'!Y82-('Student Work'!V82+'Student Work'!W82+'Student Work'!X82))&lt;0.01,IF(U82&lt;&gt;"ERROR","Correct","ERROR"),"ERROR")))</f>
        <v>0</v>
      </c>
      <c r="Z82" s="140">
        <f>IF(V82=0,0,IF(ISBLANK('Student Work'!#REF!),"ERROR",IF(ABS('Student Work'!#REF!-('Student Work'!W82+'Student Work'!X82+'Student Work'!Y82))&lt;0.01,"Correct","ERROR")))</f>
        <v>0</v>
      </c>
      <c r="AA82" s="65"/>
      <c r="AB82" s="65"/>
      <c r="AC82" s="55"/>
    </row>
    <row r="83" spans="1:29">
      <c r="A83" s="54"/>
      <c r="B83" s="57"/>
      <c r="C83" s="57"/>
      <c r="D83" s="57"/>
      <c r="E83" s="57"/>
      <c r="F83" s="65"/>
      <c r="G83" s="126">
        <f>IF($K$13="Correct",IF(AND(G82+1&lt;='Student Work'!$K$13,G82&lt;&gt;0),G82+1,IF('Student Work'!G83&gt;0,"ERROR",0)),0)</f>
        <v>0</v>
      </c>
      <c r="H83" s="139">
        <f>IF(G83=0,0,IF(ISBLANK('Student Work'!H83),"ERROR",IF(ABS('Student Work'!H83-'Student Work'!K82)&lt;0.01,IF(G83&lt;&gt;"ERROR","Correct","ERROR"),"ERROR")))</f>
        <v>0</v>
      </c>
      <c r="I83" s="140">
        <f>IF(G83=0,0,IF(ISBLANK('Student Work'!I83),"ERROR",IF(ABS('Student Work'!I83-'Student Work'!H83*'Student Work'!$K$12/12)&lt;0.01,IF(G83&lt;&gt;"ERROR","Correct","ERROR"),"ERROR")))</f>
        <v>0</v>
      </c>
      <c r="J83" s="140">
        <f>IF(G83=0,0,IF(ISBLANK('Student Work'!J83),"ERROR",IF(ABS('Student Work'!J83-('Student Work'!$K$14-'Student Work'!I83))&lt;0.01,IF(G83&lt;&gt;"ERROR","Correct","ERROR"),"ERROR")))</f>
        <v>0</v>
      </c>
      <c r="K83" s="140">
        <f>IF(G83=0,0,IF(ISBLANK('Student Work'!K83),"ERROR",IF(ABS('Student Work'!K83-('Student Work'!H83-'Student Work'!J83))&lt;0.01,IF(G83&lt;&gt;"ERROR","Correct","ERROR"),"ERROR")))</f>
        <v>0</v>
      </c>
      <c r="L83" s="94"/>
      <c r="M83" s="94"/>
      <c r="N83" s="93"/>
      <c r="O83" s="93"/>
      <c r="P83" s="93"/>
      <c r="Q83" s="93"/>
      <c r="R83" s="93"/>
      <c r="S83" s="93"/>
      <c r="T83" s="65"/>
      <c r="U83" s="126">
        <f>IF($V$13="Correct",IF(AND(U82+1&lt;='Student Work'!$V$13,U82&lt;&gt;0),U82+1,IF('Student Work'!U83&gt;0,"ERROR",0)),0)</f>
        <v>0</v>
      </c>
      <c r="V83" s="140">
        <f>IF(U83=0,0,IF(ISBLANK('Student Work'!V83),"ERROR",IF(ABS('Student Work'!V83-'Student Work'!Y82)&lt;0.01,IF(U83&lt;&gt;"ERROR","Correct","ERROR"),"ERROR")))</f>
        <v>0</v>
      </c>
      <c r="W83" s="140">
        <f>IF(U83=0,0,IF(ISBLANK('Student Work'!W83),"ERROR",IF(ABS('Student Work'!W83-'Student Work'!V83*'Student Work'!$V$12/12)&lt;0.01,IF(U83&lt;&gt;"ERROR","Correct","ERROR"),"ERROR")))</f>
        <v>0</v>
      </c>
      <c r="X83" s="140">
        <f>IF(U83=0,0,IF(ISBLANK('Student Work'!X83),"ERROR",IF(ABS('Student Work'!X83-'Student Work'!$V$14)&lt;0.01,IF(U83&lt;&gt;"ERROR","Correct","ERROR"),"ERROR")))</f>
        <v>0</v>
      </c>
      <c r="Y83" s="140">
        <f>IF(U83=0,0,IF(ISBLANK('Student Work'!Y83),"ERROR",IF(ABS('Student Work'!Y83-('Student Work'!V83+'Student Work'!W83+'Student Work'!X83))&lt;0.01,IF(U83&lt;&gt;"ERROR","Correct","ERROR"),"ERROR")))</f>
        <v>0</v>
      </c>
      <c r="Z83" s="140">
        <f>IF(V83=0,0,IF(ISBLANK('Student Work'!#REF!),"ERROR",IF(ABS('Student Work'!#REF!-('Student Work'!W83+'Student Work'!X83+'Student Work'!Y83))&lt;0.01,"Correct","ERROR")))</f>
        <v>0</v>
      </c>
      <c r="AA83" s="65"/>
      <c r="AB83" s="65"/>
      <c r="AC83" s="55"/>
    </row>
    <row r="84" spans="1:29">
      <c r="A84" s="54"/>
      <c r="B84" s="57"/>
      <c r="C84" s="57"/>
      <c r="D84" s="57"/>
      <c r="E84" s="57"/>
      <c r="F84" s="65"/>
      <c r="G84" s="126">
        <f>IF($K$13="Correct",IF(AND(G83+1&lt;='Student Work'!$K$13,G83&lt;&gt;0),G83+1,IF('Student Work'!G84&gt;0,"ERROR",0)),0)</f>
        <v>0</v>
      </c>
      <c r="H84" s="139">
        <f>IF(G84=0,0,IF(ISBLANK('Student Work'!H84),"ERROR",IF(ABS('Student Work'!H84-'Student Work'!K83)&lt;0.01,IF(G84&lt;&gt;"ERROR","Correct","ERROR"),"ERROR")))</f>
        <v>0</v>
      </c>
      <c r="I84" s="140">
        <f>IF(G84=0,0,IF(ISBLANK('Student Work'!I84),"ERROR",IF(ABS('Student Work'!I84-'Student Work'!H84*'Student Work'!$K$12/12)&lt;0.01,IF(G84&lt;&gt;"ERROR","Correct","ERROR"),"ERROR")))</f>
        <v>0</v>
      </c>
      <c r="J84" s="140">
        <f>IF(G84=0,0,IF(ISBLANK('Student Work'!J84),"ERROR",IF(ABS('Student Work'!J84-('Student Work'!$K$14-'Student Work'!I84))&lt;0.01,IF(G84&lt;&gt;"ERROR","Correct","ERROR"),"ERROR")))</f>
        <v>0</v>
      </c>
      <c r="K84" s="140">
        <f>IF(G84=0,0,IF(ISBLANK('Student Work'!K84),"ERROR",IF(ABS('Student Work'!K84-('Student Work'!H84-'Student Work'!J84))&lt;0.01,IF(G84&lt;&gt;"ERROR","Correct","ERROR"),"ERROR")))</f>
        <v>0</v>
      </c>
      <c r="L84" s="94"/>
      <c r="M84" s="94"/>
      <c r="N84" s="93"/>
      <c r="O84" s="93"/>
      <c r="P84" s="93"/>
      <c r="Q84" s="93"/>
      <c r="R84" s="93"/>
      <c r="S84" s="93"/>
      <c r="T84" s="65"/>
      <c r="U84" s="126">
        <f>IF($V$13="Correct",IF(AND(U83+1&lt;='Student Work'!$V$13,U83&lt;&gt;0),U83+1,IF('Student Work'!U84&gt;0,"ERROR",0)),0)</f>
        <v>0</v>
      </c>
      <c r="V84" s="140">
        <f>IF(U84=0,0,IF(ISBLANK('Student Work'!V84),"ERROR",IF(ABS('Student Work'!V84-'Student Work'!Y83)&lt;0.01,IF(U84&lt;&gt;"ERROR","Correct","ERROR"),"ERROR")))</f>
        <v>0</v>
      </c>
      <c r="W84" s="140">
        <f>IF(U84=0,0,IF(ISBLANK('Student Work'!W84),"ERROR",IF(ABS('Student Work'!W84-'Student Work'!V84*'Student Work'!$V$12/12)&lt;0.01,IF(U84&lt;&gt;"ERROR","Correct","ERROR"),"ERROR")))</f>
        <v>0</v>
      </c>
      <c r="X84" s="140">
        <f>IF(U84=0,0,IF(ISBLANK('Student Work'!X84),"ERROR",IF(ABS('Student Work'!X84-'Student Work'!$V$14)&lt;0.01,IF(U84&lt;&gt;"ERROR","Correct","ERROR"),"ERROR")))</f>
        <v>0</v>
      </c>
      <c r="Y84" s="140">
        <f>IF(U84=0,0,IF(ISBLANK('Student Work'!Y84),"ERROR",IF(ABS('Student Work'!Y84-('Student Work'!V84+'Student Work'!W84+'Student Work'!X84))&lt;0.01,IF(U84&lt;&gt;"ERROR","Correct","ERROR"),"ERROR")))</f>
        <v>0</v>
      </c>
      <c r="Z84" s="140">
        <f>IF(V84=0,0,IF(ISBLANK('Student Work'!#REF!),"ERROR",IF(ABS('Student Work'!#REF!-('Student Work'!W84+'Student Work'!X84+'Student Work'!Y84))&lt;0.01,"Correct","ERROR")))</f>
        <v>0</v>
      </c>
      <c r="AA84" s="65"/>
      <c r="AB84" s="65"/>
      <c r="AC84" s="55"/>
    </row>
    <row r="85" spans="1:29">
      <c r="A85" s="54"/>
      <c r="B85" s="57"/>
      <c r="C85" s="57"/>
      <c r="D85" s="57"/>
      <c r="E85" s="57"/>
      <c r="F85" s="65"/>
      <c r="G85" s="126">
        <f>IF($K$13="Correct",IF(AND(G84+1&lt;='Student Work'!$K$13,G84&lt;&gt;0),G84+1,IF('Student Work'!G85&gt;0,"ERROR",0)),0)</f>
        <v>0</v>
      </c>
      <c r="H85" s="139">
        <f>IF(G85=0,0,IF(ISBLANK('Student Work'!H85),"ERROR",IF(ABS('Student Work'!H85-'Student Work'!K84)&lt;0.01,IF(G85&lt;&gt;"ERROR","Correct","ERROR"),"ERROR")))</f>
        <v>0</v>
      </c>
      <c r="I85" s="140">
        <f>IF(G85=0,0,IF(ISBLANK('Student Work'!I85),"ERROR",IF(ABS('Student Work'!I85-'Student Work'!H85*'Student Work'!$K$12/12)&lt;0.01,IF(G85&lt;&gt;"ERROR","Correct","ERROR"),"ERROR")))</f>
        <v>0</v>
      </c>
      <c r="J85" s="140">
        <f>IF(G85=0,0,IF(ISBLANK('Student Work'!J85),"ERROR",IF(ABS('Student Work'!J85-('Student Work'!$K$14-'Student Work'!I85))&lt;0.01,IF(G85&lt;&gt;"ERROR","Correct","ERROR"),"ERROR")))</f>
        <v>0</v>
      </c>
      <c r="K85" s="140">
        <f>IF(G85=0,0,IF(ISBLANK('Student Work'!K85),"ERROR",IF(ABS('Student Work'!K85-('Student Work'!H85-'Student Work'!J85))&lt;0.01,IF(G85&lt;&gt;"ERROR","Correct","ERROR"),"ERROR")))</f>
        <v>0</v>
      </c>
      <c r="L85" s="94"/>
      <c r="M85" s="94"/>
      <c r="N85" s="93"/>
      <c r="O85" s="93"/>
      <c r="P85" s="93"/>
      <c r="Q85" s="93"/>
      <c r="R85" s="93"/>
      <c r="S85" s="93"/>
      <c r="T85" s="65"/>
      <c r="U85" s="126">
        <f>IF($V$13="Correct",IF(AND(U84+1&lt;='Student Work'!$V$13,U84&lt;&gt;0),U84+1,IF('Student Work'!U85&gt;0,"ERROR",0)),0)</f>
        <v>0</v>
      </c>
      <c r="V85" s="140">
        <f>IF(U85=0,0,IF(ISBLANK('Student Work'!V85),"ERROR",IF(ABS('Student Work'!V85-'Student Work'!Y84)&lt;0.01,IF(U85&lt;&gt;"ERROR","Correct","ERROR"),"ERROR")))</f>
        <v>0</v>
      </c>
      <c r="W85" s="140">
        <f>IF(U85=0,0,IF(ISBLANK('Student Work'!W85),"ERROR",IF(ABS('Student Work'!W85-'Student Work'!V85*'Student Work'!$V$12/12)&lt;0.01,IF(U85&lt;&gt;"ERROR","Correct","ERROR"),"ERROR")))</f>
        <v>0</v>
      </c>
      <c r="X85" s="140">
        <f>IF(U85=0,0,IF(ISBLANK('Student Work'!X85),"ERROR",IF(ABS('Student Work'!X85-'Student Work'!$V$14)&lt;0.01,IF(U85&lt;&gt;"ERROR","Correct","ERROR"),"ERROR")))</f>
        <v>0</v>
      </c>
      <c r="Y85" s="140">
        <f>IF(U85=0,0,IF(ISBLANK('Student Work'!Y85),"ERROR",IF(ABS('Student Work'!Y85-('Student Work'!V85+'Student Work'!W85+'Student Work'!X85))&lt;0.01,IF(U85&lt;&gt;"ERROR","Correct","ERROR"),"ERROR")))</f>
        <v>0</v>
      </c>
      <c r="Z85" s="140">
        <f>IF(V85=0,0,IF(ISBLANK('Student Work'!#REF!),"ERROR",IF(ABS('Student Work'!#REF!-('Student Work'!W85+'Student Work'!X85+'Student Work'!Y85))&lt;0.01,"Correct","ERROR")))</f>
        <v>0</v>
      </c>
      <c r="AA85" s="65"/>
      <c r="AB85" s="65"/>
      <c r="AC85" s="55"/>
    </row>
    <row r="86" spans="1:29">
      <c r="A86" s="54"/>
      <c r="B86" s="57"/>
      <c r="C86" s="57"/>
      <c r="D86" s="57"/>
      <c r="E86" s="57"/>
      <c r="F86" s="65"/>
      <c r="G86" s="126">
        <f>IF($K$13="Correct",IF(AND(G85+1&lt;='Student Work'!$K$13,G85&lt;&gt;0),G85+1,IF('Student Work'!G86&gt;0,"ERROR",0)),0)</f>
        <v>0</v>
      </c>
      <c r="H86" s="139">
        <f>IF(G86=0,0,IF(ISBLANK('Student Work'!H86),"ERROR",IF(ABS('Student Work'!H86-'Student Work'!K85)&lt;0.01,IF(G86&lt;&gt;"ERROR","Correct","ERROR"),"ERROR")))</f>
        <v>0</v>
      </c>
      <c r="I86" s="140">
        <f>IF(G86=0,0,IF(ISBLANK('Student Work'!I86),"ERROR",IF(ABS('Student Work'!I86-'Student Work'!H86*'Student Work'!$K$12/12)&lt;0.01,IF(G86&lt;&gt;"ERROR","Correct","ERROR"),"ERROR")))</f>
        <v>0</v>
      </c>
      <c r="J86" s="140">
        <f>IF(G86=0,0,IF(ISBLANK('Student Work'!J86),"ERROR",IF(ABS('Student Work'!J86-('Student Work'!$K$14-'Student Work'!I86))&lt;0.01,IF(G86&lt;&gt;"ERROR","Correct","ERROR"),"ERROR")))</f>
        <v>0</v>
      </c>
      <c r="K86" s="140">
        <f>IF(G86=0,0,IF(ISBLANK('Student Work'!K86),"ERROR",IF(ABS('Student Work'!K86-('Student Work'!H86-'Student Work'!J86))&lt;0.01,IF(G86&lt;&gt;"ERROR","Correct","ERROR"),"ERROR")))</f>
        <v>0</v>
      </c>
      <c r="L86" s="94"/>
      <c r="M86" s="94"/>
      <c r="N86" s="93"/>
      <c r="O86" s="93"/>
      <c r="P86" s="93"/>
      <c r="Q86" s="93"/>
      <c r="R86" s="93"/>
      <c r="S86" s="93"/>
      <c r="T86" s="65"/>
      <c r="U86" s="126">
        <f>IF($V$13="Correct",IF(AND(U85+1&lt;='Student Work'!$V$13,U85&lt;&gt;0),U85+1,IF('Student Work'!U86&gt;0,"ERROR",0)),0)</f>
        <v>0</v>
      </c>
      <c r="V86" s="140">
        <f>IF(U86=0,0,IF(ISBLANK('Student Work'!V86),"ERROR",IF(ABS('Student Work'!V86-'Student Work'!Y85)&lt;0.01,IF(U86&lt;&gt;"ERROR","Correct","ERROR"),"ERROR")))</f>
        <v>0</v>
      </c>
      <c r="W86" s="140">
        <f>IF(U86=0,0,IF(ISBLANK('Student Work'!W86),"ERROR",IF(ABS('Student Work'!W86-'Student Work'!V86*'Student Work'!$V$12/12)&lt;0.01,IF(U86&lt;&gt;"ERROR","Correct","ERROR"),"ERROR")))</f>
        <v>0</v>
      </c>
      <c r="X86" s="140">
        <f>IF(U86=0,0,IF(ISBLANK('Student Work'!X86),"ERROR",IF(ABS('Student Work'!X86-'Student Work'!$V$14)&lt;0.01,IF(U86&lt;&gt;"ERROR","Correct","ERROR"),"ERROR")))</f>
        <v>0</v>
      </c>
      <c r="Y86" s="140">
        <f>IF(U86=0,0,IF(ISBLANK('Student Work'!Y86),"ERROR",IF(ABS('Student Work'!Y86-('Student Work'!V86+'Student Work'!W86+'Student Work'!X86))&lt;0.01,IF(U86&lt;&gt;"ERROR","Correct","ERROR"),"ERROR")))</f>
        <v>0</v>
      </c>
      <c r="Z86" s="140">
        <f>IF(V86=0,0,IF(ISBLANK('Student Work'!#REF!),"ERROR",IF(ABS('Student Work'!#REF!-('Student Work'!W86+'Student Work'!X86+'Student Work'!Y86))&lt;0.01,"Correct","ERROR")))</f>
        <v>0</v>
      </c>
      <c r="AA86" s="65"/>
      <c r="AB86" s="65"/>
      <c r="AC86" s="55"/>
    </row>
    <row r="87" spans="1:29">
      <c r="A87" s="54"/>
      <c r="B87" s="57"/>
      <c r="C87" s="57"/>
      <c r="D87" s="57"/>
      <c r="E87" s="57"/>
      <c r="F87" s="65"/>
      <c r="G87" s="126">
        <f>IF($K$13="Correct",IF(AND(G86+1&lt;='Student Work'!$K$13,G86&lt;&gt;0),G86+1,IF('Student Work'!G87&gt;0,"ERROR",0)),0)</f>
        <v>0</v>
      </c>
      <c r="H87" s="139">
        <f>IF(G87=0,0,IF(ISBLANK('Student Work'!H87),"ERROR",IF(ABS('Student Work'!H87-'Student Work'!K86)&lt;0.01,IF(G87&lt;&gt;"ERROR","Correct","ERROR"),"ERROR")))</f>
        <v>0</v>
      </c>
      <c r="I87" s="140">
        <f>IF(G87=0,0,IF(ISBLANK('Student Work'!I87),"ERROR",IF(ABS('Student Work'!I87-'Student Work'!H87*'Student Work'!$K$12/12)&lt;0.01,IF(G87&lt;&gt;"ERROR","Correct","ERROR"),"ERROR")))</f>
        <v>0</v>
      </c>
      <c r="J87" s="140">
        <f>IF(G87=0,0,IF(ISBLANK('Student Work'!J87),"ERROR",IF(ABS('Student Work'!J87-('Student Work'!$K$14-'Student Work'!I87))&lt;0.01,IF(G87&lt;&gt;"ERROR","Correct","ERROR"),"ERROR")))</f>
        <v>0</v>
      </c>
      <c r="K87" s="140">
        <f>IF(G87=0,0,IF(ISBLANK('Student Work'!K87),"ERROR",IF(ABS('Student Work'!K87-('Student Work'!H87-'Student Work'!J87))&lt;0.01,IF(G87&lt;&gt;"ERROR","Correct","ERROR"),"ERROR")))</f>
        <v>0</v>
      </c>
      <c r="L87" s="94"/>
      <c r="M87" s="94"/>
      <c r="N87" s="93"/>
      <c r="O87" s="93"/>
      <c r="P87" s="93"/>
      <c r="Q87" s="93"/>
      <c r="R87" s="93"/>
      <c r="S87" s="93"/>
      <c r="T87" s="65"/>
      <c r="U87" s="126">
        <f>IF($V$13="Correct",IF(AND(U86+1&lt;='Student Work'!$V$13,U86&lt;&gt;0),U86+1,IF('Student Work'!U87&gt;0,"ERROR",0)),0)</f>
        <v>0</v>
      </c>
      <c r="V87" s="140">
        <f>IF(U87=0,0,IF(ISBLANK('Student Work'!V87),"ERROR",IF(ABS('Student Work'!V87-'Student Work'!Y86)&lt;0.01,IF(U87&lt;&gt;"ERROR","Correct","ERROR"),"ERROR")))</f>
        <v>0</v>
      </c>
      <c r="W87" s="140">
        <f>IF(U87=0,0,IF(ISBLANK('Student Work'!W87),"ERROR",IF(ABS('Student Work'!W87-'Student Work'!V87*'Student Work'!$V$12/12)&lt;0.01,IF(U87&lt;&gt;"ERROR","Correct","ERROR"),"ERROR")))</f>
        <v>0</v>
      </c>
      <c r="X87" s="140">
        <f>IF(U87=0,0,IF(ISBLANK('Student Work'!X87),"ERROR",IF(ABS('Student Work'!X87-'Student Work'!$V$14)&lt;0.01,IF(U87&lt;&gt;"ERROR","Correct","ERROR"),"ERROR")))</f>
        <v>0</v>
      </c>
      <c r="Y87" s="140">
        <f>IF(U87=0,0,IF(ISBLANK('Student Work'!Y87),"ERROR",IF(ABS('Student Work'!Y87-('Student Work'!V87+'Student Work'!W87+'Student Work'!X87))&lt;0.01,IF(U87&lt;&gt;"ERROR","Correct","ERROR"),"ERROR")))</f>
        <v>0</v>
      </c>
      <c r="Z87" s="140">
        <f>IF(V87=0,0,IF(ISBLANK('Student Work'!#REF!),"ERROR",IF(ABS('Student Work'!#REF!-('Student Work'!W87+'Student Work'!X87+'Student Work'!Y87))&lt;0.01,"Correct","ERROR")))</f>
        <v>0</v>
      </c>
      <c r="AA87" s="65"/>
      <c r="AB87" s="65"/>
      <c r="AC87" s="55"/>
    </row>
    <row r="88" spans="1:29">
      <c r="A88" s="54"/>
      <c r="B88" s="57"/>
      <c r="C88" s="57"/>
      <c r="D88" s="57"/>
      <c r="E88" s="57"/>
      <c r="F88" s="65"/>
      <c r="G88" s="126">
        <f>IF($K$13="Correct",IF(AND(G87+1&lt;='Student Work'!$K$13,G87&lt;&gt;0),G87+1,IF('Student Work'!G88&gt;0,"ERROR",0)),0)</f>
        <v>0</v>
      </c>
      <c r="H88" s="139">
        <f>IF(G88=0,0,IF(ISBLANK('Student Work'!H88),"ERROR",IF(ABS('Student Work'!H88-'Student Work'!K87)&lt;0.01,IF(G88&lt;&gt;"ERROR","Correct","ERROR"),"ERROR")))</f>
        <v>0</v>
      </c>
      <c r="I88" s="140">
        <f>IF(G88=0,0,IF(ISBLANK('Student Work'!I88),"ERROR",IF(ABS('Student Work'!I88-'Student Work'!H88*'Student Work'!$K$12/12)&lt;0.01,IF(G88&lt;&gt;"ERROR","Correct","ERROR"),"ERROR")))</f>
        <v>0</v>
      </c>
      <c r="J88" s="140">
        <f>IF(G88=0,0,IF(ISBLANK('Student Work'!J88),"ERROR",IF(ABS('Student Work'!J88-('Student Work'!$K$14-'Student Work'!I88))&lt;0.01,IF(G88&lt;&gt;"ERROR","Correct","ERROR"),"ERROR")))</f>
        <v>0</v>
      </c>
      <c r="K88" s="140">
        <f>IF(G88=0,0,IF(ISBLANK('Student Work'!K88),"ERROR",IF(ABS('Student Work'!K88-('Student Work'!H88-'Student Work'!J88))&lt;0.01,IF(G88&lt;&gt;"ERROR","Correct","ERROR"),"ERROR")))</f>
        <v>0</v>
      </c>
      <c r="L88" s="94"/>
      <c r="M88" s="94"/>
      <c r="N88" s="93"/>
      <c r="O88" s="93"/>
      <c r="P88" s="93"/>
      <c r="Q88" s="93"/>
      <c r="R88" s="93"/>
      <c r="S88" s="93"/>
      <c r="T88" s="65"/>
      <c r="U88" s="126">
        <f>IF($V$13="Correct",IF(AND(U87+1&lt;='Student Work'!$V$13,U87&lt;&gt;0),U87+1,IF('Student Work'!U88&gt;0,"ERROR",0)),0)</f>
        <v>0</v>
      </c>
      <c r="V88" s="140">
        <f>IF(U88=0,0,IF(ISBLANK('Student Work'!V88),"ERROR",IF(ABS('Student Work'!V88-'Student Work'!Y87)&lt;0.01,IF(U88&lt;&gt;"ERROR","Correct","ERROR"),"ERROR")))</f>
        <v>0</v>
      </c>
      <c r="W88" s="140">
        <f>IF(U88=0,0,IF(ISBLANK('Student Work'!W88),"ERROR",IF(ABS('Student Work'!W88-'Student Work'!V88*'Student Work'!$V$12/12)&lt;0.01,IF(U88&lt;&gt;"ERROR","Correct","ERROR"),"ERROR")))</f>
        <v>0</v>
      </c>
      <c r="X88" s="140">
        <f>IF(U88=0,0,IF(ISBLANK('Student Work'!X88),"ERROR",IF(ABS('Student Work'!X88-'Student Work'!$V$14)&lt;0.01,IF(U88&lt;&gt;"ERROR","Correct","ERROR"),"ERROR")))</f>
        <v>0</v>
      </c>
      <c r="Y88" s="140">
        <f>IF(U88=0,0,IF(ISBLANK('Student Work'!Y88),"ERROR",IF(ABS('Student Work'!Y88-('Student Work'!V88+'Student Work'!W88+'Student Work'!X88))&lt;0.01,IF(U88&lt;&gt;"ERROR","Correct","ERROR"),"ERROR")))</f>
        <v>0</v>
      </c>
      <c r="Z88" s="140">
        <f>IF(V88=0,0,IF(ISBLANK('Student Work'!#REF!),"ERROR",IF(ABS('Student Work'!#REF!-('Student Work'!W88+'Student Work'!X88+'Student Work'!Y88))&lt;0.01,"Correct","ERROR")))</f>
        <v>0</v>
      </c>
      <c r="AA88" s="65"/>
      <c r="AB88" s="65"/>
      <c r="AC88" s="55"/>
    </row>
    <row r="89" spans="1:29">
      <c r="A89" s="54"/>
      <c r="B89" s="57"/>
      <c r="C89" s="57"/>
      <c r="D89" s="57"/>
      <c r="E89" s="57"/>
      <c r="F89" s="65"/>
      <c r="G89" s="126">
        <f>IF($K$13="Correct",IF(AND(G88+1&lt;='Student Work'!$K$13,G88&lt;&gt;0),G88+1,IF('Student Work'!G89&gt;0,"ERROR",0)),0)</f>
        <v>0</v>
      </c>
      <c r="H89" s="139">
        <f>IF(G89=0,0,IF(ISBLANK('Student Work'!H89),"ERROR",IF(ABS('Student Work'!H89-'Student Work'!K88)&lt;0.01,IF(G89&lt;&gt;"ERROR","Correct","ERROR"),"ERROR")))</f>
        <v>0</v>
      </c>
      <c r="I89" s="140">
        <f>IF(G89=0,0,IF(ISBLANK('Student Work'!I89),"ERROR",IF(ABS('Student Work'!I89-'Student Work'!H89*'Student Work'!$K$12/12)&lt;0.01,IF(G89&lt;&gt;"ERROR","Correct","ERROR"),"ERROR")))</f>
        <v>0</v>
      </c>
      <c r="J89" s="140">
        <f>IF(G89=0,0,IF(ISBLANK('Student Work'!J89),"ERROR",IF(ABS('Student Work'!J89-('Student Work'!$K$14-'Student Work'!I89))&lt;0.01,IF(G89&lt;&gt;"ERROR","Correct","ERROR"),"ERROR")))</f>
        <v>0</v>
      </c>
      <c r="K89" s="140">
        <f>IF(G89=0,0,IF(ISBLANK('Student Work'!K89),"ERROR",IF(ABS('Student Work'!K89-('Student Work'!H89-'Student Work'!J89))&lt;0.01,IF(G89&lt;&gt;"ERROR","Correct","ERROR"),"ERROR")))</f>
        <v>0</v>
      </c>
      <c r="L89" s="94"/>
      <c r="M89" s="94"/>
      <c r="N89" s="93"/>
      <c r="O89" s="93"/>
      <c r="P89" s="93"/>
      <c r="Q89" s="93"/>
      <c r="R89" s="93"/>
      <c r="S89" s="93"/>
      <c r="T89" s="65"/>
      <c r="U89" s="126">
        <f>IF($V$13="Correct",IF(AND(U88+1&lt;='Student Work'!$V$13,U88&lt;&gt;0),U88+1,IF('Student Work'!U89&gt;0,"ERROR",0)),0)</f>
        <v>0</v>
      </c>
      <c r="V89" s="140">
        <f>IF(U89=0,0,IF(ISBLANK('Student Work'!V89),"ERROR",IF(ABS('Student Work'!V89-'Student Work'!Y88)&lt;0.01,IF(U89&lt;&gt;"ERROR","Correct","ERROR"),"ERROR")))</f>
        <v>0</v>
      </c>
      <c r="W89" s="140">
        <f>IF(U89=0,0,IF(ISBLANK('Student Work'!W89),"ERROR",IF(ABS('Student Work'!W89-'Student Work'!V89*'Student Work'!$V$12/12)&lt;0.01,IF(U89&lt;&gt;"ERROR","Correct","ERROR"),"ERROR")))</f>
        <v>0</v>
      </c>
      <c r="X89" s="140">
        <f>IF(U89=0,0,IF(ISBLANK('Student Work'!X89),"ERROR",IF(ABS('Student Work'!X89-'Student Work'!$V$14)&lt;0.01,IF(U89&lt;&gt;"ERROR","Correct","ERROR"),"ERROR")))</f>
        <v>0</v>
      </c>
      <c r="Y89" s="140">
        <f>IF(U89=0,0,IF(ISBLANK('Student Work'!Y89),"ERROR",IF(ABS('Student Work'!Y89-('Student Work'!V89+'Student Work'!W89+'Student Work'!X89))&lt;0.01,IF(U89&lt;&gt;"ERROR","Correct","ERROR"),"ERROR")))</f>
        <v>0</v>
      </c>
      <c r="Z89" s="140">
        <f>IF(V89=0,0,IF(ISBLANK('Student Work'!#REF!),"ERROR",IF(ABS('Student Work'!#REF!-('Student Work'!W89+'Student Work'!X89+'Student Work'!Y89))&lt;0.01,"Correct","ERROR")))</f>
        <v>0</v>
      </c>
      <c r="AA89" s="65"/>
      <c r="AB89" s="65"/>
      <c r="AC89" s="55"/>
    </row>
    <row r="90" spans="1:29">
      <c r="A90" s="54"/>
      <c r="B90" s="57"/>
      <c r="C90" s="57"/>
      <c r="D90" s="57"/>
      <c r="E90" s="57"/>
      <c r="F90" s="65"/>
      <c r="G90" s="126">
        <f>IF($K$13="Correct",IF(AND(G89+1&lt;='Student Work'!$K$13,G89&lt;&gt;0),G89+1,IF('Student Work'!G90&gt;0,"ERROR",0)),0)</f>
        <v>0</v>
      </c>
      <c r="H90" s="139">
        <f>IF(G90=0,0,IF(ISBLANK('Student Work'!H90),"ERROR",IF(ABS('Student Work'!H90-'Student Work'!K89)&lt;0.01,IF(G90&lt;&gt;"ERROR","Correct","ERROR"),"ERROR")))</f>
        <v>0</v>
      </c>
      <c r="I90" s="140">
        <f>IF(G90=0,0,IF(ISBLANK('Student Work'!I90),"ERROR",IF(ABS('Student Work'!I90-'Student Work'!H90*'Student Work'!$K$12/12)&lt;0.01,IF(G90&lt;&gt;"ERROR","Correct","ERROR"),"ERROR")))</f>
        <v>0</v>
      </c>
      <c r="J90" s="140">
        <f>IF(G90=0,0,IF(ISBLANK('Student Work'!J90),"ERROR",IF(ABS('Student Work'!J90-('Student Work'!$K$14-'Student Work'!I90))&lt;0.01,IF(G90&lt;&gt;"ERROR","Correct","ERROR"),"ERROR")))</f>
        <v>0</v>
      </c>
      <c r="K90" s="140">
        <f>IF(G90=0,0,IF(ISBLANK('Student Work'!K90),"ERROR",IF(ABS('Student Work'!K90-('Student Work'!H90-'Student Work'!J90))&lt;0.01,IF(G90&lt;&gt;"ERROR","Correct","ERROR"),"ERROR")))</f>
        <v>0</v>
      </c>
      <c r="L90" s="94"/>
      <c r="M90" s="94"/>
      <c r="N90" s="93"/>
      <c r="O90" s="93"/>
      <c r="P90" s="93"/>
      <c r="Q90" s="93"/>
      <c r="R90" s="93"/>
      <c r="S90" s="93"/>
      <c r="T90" s="65"/>
      <c r="U90" s="126">
        <f>IF($V$13="Correct",IF(AND(U89+1&lt;='Student Work'!$V$13,U89&lt;&gt;0),U89+1,IF('Student Work'!U90&gt;0,"ERROR",0)),0)</f>
        <v>0</v>
      </c>
      <c r="V90" s="140">
        <f>IF(U90=0,0,IF(ISBLANK('Student Work'!V90),"ERROR",IF(ABS('Student Work'!V90-'Student Work'!Y89)&lt;0.01,IF(U90&lt;&gt;"ERROR","Correct","ERROR"),"ERROR")))</f>
        <v>0</v>
      </c>
      <c r="W90" s="140">
        <f>IF(U90=0,0,IF(ISBLANK('Student Work'!W90),"ERROR",IF(ABS('Student Work'!W90-'Student Work'!V90*'Student Work'!$V$12/12)&lt;0.01,IF(U90&lt;&gt;"ERROR","Correct","ERROR"),"ERROR")))</f>
        <v>0</v>
      </c>
      <c r="X90" s="140">
        <f>IF(U90=0,0,IF(ISBLANK('Student Work'!X90),"ERROR",IF(ABS('Student Work'!X90-'Student Work'!$V$14)&lt;0.01,IF(U90&lt;&gt;"ERROR","Correct","ERROR"),"ERROR")))</f>
        <v>0</v>
      </c>
      <c r="Y90" s="140">
        <f>IF(U90=0,0,IF(ISBLANK('Student Work'!Y90),"ERROR",IF(ABS('Student Work'!Y90-('Student Work'!V90+'Student Work'!W90+'Student Work'!X90))&lt;0.01,IF(U90&lt;&gt;"ERROR","Correct","ERROR"),"ERROR")))</f>
        <v>0</v>
      </c>
      <c r="Z90" s="140">
        <f>IF(V90=0,0,IF(ISBLANK('Student Work'!#REF!),"ERROR",IF(ABS('Student Work'!#REF!-('Student Work'!W90+'Student Work'!X90+'Student Work'!Y90))&lt;0.01,"Correct","ERROR")))</f>
        <v>0</v>
      </c>
      <c r="AA90" s="65"/>
      <c r="AB90" s="65"/>
      <c r="AC90" s="55"/>
    </row>
    <row r="91" spans="1:29">
      <c r="A91" s="54"/>
      <c r="B91" s="57"/>
      <c r="C91" s="57"/>
      <c r="D91" s="57"/>
      <c r="E91" s="57"/>
      <c r="F91" s="65"/>
      <c r="G91" s="126">
        <f>IF($K$13="Correct",IF(AND(G90+1&lt;='Student Work'!$K$13,G90&lt;&gt;0),G90+1,IF('Student Work'!G91&gt;0,"ERROR",0)),0)</f>
        <v>0</v>
      </c>
      <c r="H91" s="139">
        <f>IF(G91=0,0,IF(ISBLANK('Student Work'!H91),"ERROR",IF(ABS('Student Work'!H91-'Student Work'!K90)&lt;0.01,IF(G91&lt;&gt;"ERROR","Correct","ERROR"),"ERROR")))</f>
        <v>0</v>
      </c>
      <c r="I91" s="140">
        <f>IF(G91=0,0,IF(ISBLANK('Student Work'!I91),"ERROR",IF(ABS('Student Work'!I91-'Student Work'!H91*'Student Work'!$K$12/12)&lt;0.01,IF(G91&lt;&gt;"ERROR","Correct","ERROR"),"ERROR")))</f>
        <v>0</v>
      </c>
      <c r="J91" s="140">
        <f>IF(G91=0,0,IF(ISBLANK('Student Work'!J91),"ERROR",IF(ABS('Student Work'!J91-('Student Work'!$K$14-'Student Work'!I91))&lt;0.01,IF(G91&lt;&gt;"ERROR","Correct","ERROR"),"ERROR")))</f>
        <v>0</v>
      </c>
      <c r="K91" s="140">
        <f>IF(G91=0,0,IF(ISBLANK('Student Work'!K91),"ERROR",IF(ABS('Student Work'!K91-('Student Work'!H91-'Student Work'!J91))&lt;0.01,IF(G91&lt;&gt;"ERROR","Correct","ERROR"),"ERROR")))</f>
        <v>0</v>
      </c>
      <c r="L91" s="94"/>
      <c r="M91" s="94"/>
      <c r="N91" s="93"/>
      <c r="O91" s="93"/>
      <c r="P91" s="93"/>
      <c r="Q91" s="93"/>
      <c r="R91" s="93"/>
      <c r="S91" s="93"/>
      <c r="T91" s="65"/>
      <c r="U91" s="126">
        <f>IF($V$13="Correct",IF(AND(U90+1&lt;='Student Work'!$V$13,U90&lt;&gt;0),U90+1,IF('Student Work'!U91&gt;0,"ERROR",0)),0)</f>
        <v>0</v>
      </c>
      <c r="V91" s="140">
        <f>IF(U91=0,0,IF(ISBLANK('Student Work'!V91),"ERROR",IF(ABS('Student Work'!V91-'Student Work'!Y90)&lt;0.01,IF(U91&lt;&gt;"ERROR","Correct","ERROR"),"ERROR")))</f>
        <v>0</v>
      </c>
      <c r="W91" s="140">
        <f>IF(U91=0,0,IF(ISBLANK('Student Work'!W91),"ERROR",IF(ABS('Student Work'!W91-'Student Work'!V91*'Student Work'!$V$12/12)&lt;0.01,IF(U91&lt;&gt;"ERROR","Correct","ERROR"),"ERROR")))</f>
        <v>0</v>
      </c>
      <c r="X91" s="140">
        <f>IF(U91=0,0,IF(ISBLANK('Student Work'!X91),"ERROR",IF(ABS('Student Work'!X91-'Student Work'!$V$14)&lt;0.01,IF(U91&lt;&gt;"ERROR","Correct","ERROR"),"ERROR")))</f>
        <v>0</v>
      </c>
      <c r="Y91" s="140">
        <f>IF(U91=0,0,IF(ISBLANK('Student Work'!Y91),"ERROR",IF(ABS('Student Work'!Y91-('Student Work'!V91+'Student Work'!W91+'Student Work'!X91))&lt;0.01,IF(U91&lt;&gt;"ERROR","Correct","ERROR"),"ERROR")))</f>
        <v>0</v>
      </c>
      <c r="Z91" s="140">
        <f>IF(V91=0,0,IF(ISBLANK('Student Work'!#REF!),"ERROR",IF(ABS('Student Work'!#REF!-('Student Work'!W91+'Student Work'!X91+'Student Work'!Y91))&lt;0.01,"Correct","ERROR")))</f>
        <v>0</v>
      </c>
      <c r="AA91" s="65"/>
      <c r="AB91" s="65"/>
      <c r="AC91" s="55"/>
    </row>
    <row r="92" spans="1:29">
      <c r="A92" s="54"/>
      <c r="B92" s="57"/>
      <c r="C92" s="57"/>
      <c r="D92" s="57"/>
      <c r="E92" s="57"/>
      <c r="F92" s="65"/>
      <c r="G92" s="126">
        <f>IF($K$13="Correct",IF(AND(G91+1&lt;='Student Work'!$K$13,G91&lt;&gt;0),G91+1,IF('Student Work'!G92&gt;0,"ERROR",0)),0)</f>
        <v>0</v>
      </c>
      <c r="H92" s="139">
        <f>IF(G92=0,0,IF(ISBLANK('Student Work'!H92),"ERROR",IF(ABS('Student Work'!H92-'Student Work'!K91)&lt;0.01,IF(G92&lt;&gt;"ERROR","Correct","ERROR"),"ERROR")))</f>
        <v>0</v>
      </c>
      <c r="I92" s="140">
        <f>IF(G92=0,0,IF(ISBLANK('Student Work'!I92),"ERROR",IF(ABS('Student Work'!I92-'Student Work'!H92*'Student Work'!$K$12/12)&lt;0.01,IF(G92&lt;&gt;"ERROR","Correct","ERROR"),"ERROR")))</f>
        <v>0</v>
      </c>
      <c r="J92" s="140">
        <f>IF(G92=0,0,IF(ISBLANK('Student Work'!J92),"ERROR",IF(ABS('Student Work'!J92-('Student Work'!$K$14-'Student Work'!I92))&lt;0.01,IF(G92&lt;&gt;"ERROR","Correct","ERROR"),"ERROR")))</f>
        <v>0</v>
      </c>
      <c r="K92" s="140">
        <f>IF(G92=0,0,IF(ISBLANK('Student Work'!K92),"ERROR",IF(ABS('Student Work'!K92-('Student Work'!H92-'Student Work'!J92))&lt;0.01,IF(G92&lt;&gt;"ERROR","Correct","ERROR"),"ERROR")))</f>
        <v>0</v>
      </c>
      <c r="L92" s="94"/>
      <c r="M92" s="94"/>
      <c r="N92" s="93"/>
      <c r="O92" s="93"/>
      <c r="P92" s="93"/>
      <c r="Q92" s="93"/>
      <c r="R92" s="93"/>
      <c r="S92" s="93"/>
      <c r="T92" s="65"/>
      <c r="U92" s="126">
        <f>IF($V$13="Correct",IF(AND(U91+1&lt;='Student Work'!$V$13,U91&lt;&gt;0),U91+1,IF('Student Work'!U92&gt;0,"ERROR",0)),0)</f>
        <v>0</v>
      </c>
      <c r="V92" s="140">
        <f>IF(U92=0,0,IF(ISBLANK('Student Work'!V92),"ERROR",IF(ABS('Student Work'!V92-'Student Work'!Y91)&lt;0.01,IF(U92&lt;&gt;"ERROR","Correct","ERROR"),"ERROR")))</f>
        <v>0</v>
      </c>
      <c r="W92" s="140">
        <f>IF(U92=0,0,IF(ISBLANK('Student Work'!W92),"ERROR",IF(ABS('Student Work'!W92-'Student Work'!V92*'Student Work'!$V$12/12)&lt;0.01,IF(U92&lt;&gt;"ERROR","Correct","ERROR"),"ERROR")))</f>
        <v>0</v>
      </c>
      <c r="X92" s="140">
        <f>IF(U92=0,0,IF(ISBLANK('Student Work'!X92),"ERROR",IF(ABS('Student Work'!X92-'Student Work'!$V$14)&lt;0.01,IF(U92&lt;&gt;"ERROR","Correct","ERROR"),"ERROR")))</f>
        <v>0</v>
      </c>
      <c r="Y92" s="140">
        <f>IF(U92=0,0,IF(ISBLANK('Student Work'!Y92),"ERROR",IF(ABS('Student Work'!Y92-('Student Work'!V92+'Student Work'!W92+'Student Work'!X92))&lt;0.01,IF(U92&lt;&gt;"ERROR","Correct","ERROR"),"ERROR")))</f>
        <v>0</v>
      </c>
      <c r="Z92" s="140">
        <f>IF(V92=0,0,IF(ISBLANK('Student Work'!#REF!),"ERROR",IF(ABS('Student Work'!#REF!-('Student Work'!W92+'Student Work'!X92+'Student Work'!Y92))&lt;0.01,"Correct","ERROR")))</f>
        <v>0</v>
      </c>
      <c r="AA92" s="65"/>
      <c r="AB92" s="65"/>
      <c r="AC92" s="55"/>
    </row>
    <row r="93" spans="1:29">
      <c r="A93" s="54"/>
      <c r="B93" s="57"/>
      <c r="C93" s="57"/>
      <c r="D93" s="57"/>
      <c r="E93" s="57"/>
      <c r="F93" s="65"/>
      <c r="G93" s="126">
        <f>IF($K$13="Correct",IF(AND(G92+1&lt;='Student Work'!$K$13,G92&lt;&gt;0),G92+1,IF('Student Work'!G93&gt;0,"ERROR",0)),0)</f>
        <v>0</v>
      </c>
      <c r="H93" s="139">
        <f>IF(G93=0,0,IF(ISBLANK('Student Work'!H93),"ERROR",IF(ABS('Student Work'!H93-'Student Work'!K92)&lt;0.01,IF(G93&lt;&gt;"ERROR","Correct","ERROR"),"ERROR")))</f>
        <v>0</v>
      </c>
      <c r="I93" s="140">
        <f>IF(G93=0,0,IF(ISBLANK('Student Work'!I93),"ERROR",IF(ABS('Student Work'!I93-'Student Work'!H93*'Student Work'!$K$12/12)&lt;0.01,IF(G93&lt;&gt;"ERROR","Correct","ERROR"),"ERROR")))</f>
        <v>0</v>
      </c>
      <c r="J93" s="140">
        <f>IF(G93=0,0,IF(ISBLANK('Student Work'!J93),"ERROR",IF(ABS('Student Work'!J93-('Student Work'!$K$14-'Student Work'!I93))&lt;0.01,IF(G93&lt;&gt;"ERROR","Correct","ERROR"),"ERROR")))</f>
        <v>0</v>
      </c>
      <c r="K93" s="140">
        <f>IF(G93=0,0,IF(ISBLANK('Student Work'!K93),"ERROR",IF(ABS('Student Work'!K93-('Student Work'!H93-'Student Work'!J93))&lt;0.01,IF(G93&lt;&gt;"ERROR","Correct","ERROR"),"ERROR")))</f>
        <v>0</v>
      </c>
      <c r="L93" s="94"/>
      <c r="M93" s="94"/>
      <c r="N93" s="93"/>
      <c r="O93" s="93"/>
      <c r="P93" s="93"/>
      <c r="Q93" s="93"/>
      <c r="R93" s="93"/>
      <c r="S93" s="93"/>
      <c r="T93" s="65"/>
      <c r="U93" s="126">
        <f>IF($V$13="Correct",IF(AND(U92+1&lt;='Student Work'!$V$13,U92&lt;&gt;0),U92+1,IF('Student Work'!U93&gt;0,"ERROR",0)),0)</f>
        <v>0</v>
      </c>
      <c r="V93" s="140">
        <f>IF(U93=0,0,IF(ISBLANK('Student Work'!V93),"ERROR",IF(ABS('Student Work'!V93-'Student Work'!Y92)&lt;0.01,IF(U93&lt;&gt;"ERROR","Correct","ERROR"),"ERROR")))</f>
        <v>0</v>
      </c>
      <c r="W93" s="140">
        <f>IF(U93=0,0,IF(ISBLANK('Student Work'!W93),"ERROR",IF(ABS('Student Work'!W93-'Student Work'!V93*'Student Work'!$V$12/12)&lt;0.01,IF(U93&lt;&gt;"ERROR","Correct","ERROR"),"ERROR")))</f>
        <v>0</v>
      </c>
      <c r="X93" s="140">
        <f>IF(U93=0,0,IF(ISBLANK('Student Work'!X93),"ERROR",IF(ABS('Student Work'!X93-'Student Work'!$V$14)&lt;0.01,IF(U93&lt;&gt;"ERROR","Correct","ERROR"),"ERROR")))</f>
        <v>0</v>
      </c>
      <c r="Y93" s="140">
        <f>IF(U93=0,0,IF(ISBLANK('Student Work'!Y93),"ERROR",IF(ABS('Student Work'!Y93-('Student Work'!V93+'Student Work'!W93+'Student Work'!X93))&lt;0.01,IF(U93&lt;&gt;"ERROR","Correct","ERROR"),"ERROR")))</f>
        <v>0</v>
      </c>
      <c r="Z93" s="140">
        <f>IF(V93=0,0,IF(ISBLANK('Student Work'!#REF!),"ERROR",IF(ABS('Student Work'!#REF!-('Student Work'!W93+'Student Work'!X93+'Student Work'!Y93))&lt;0.01,"Correct","ERROR")))</f>
        <v>0</v>
      </c>
      <c r="AA93" s="65"/>
      <c r="AB93" s="65"/>
      <c r="AC93" s="55"/>
    </row>
    <row r="94" spans="1:29">
      <c r="A94" s="54"/>
      <c r="B94" s="57"/>
      <c r="C94" s="57"/>
      <c r="D94" s="57"/>
      <c r="E94" s="57"/>
      <c r="F94" s="65"/>
      <c r="G94" s="126">
        <f>IF($K$13="Correct",IF(AND(G93+1&lt;='Student Work'!$K$13,G93&lt;&gt;0),G93+1,IF('Student Work'!G94&gt;0,"ERROR",0)),0)</f>
        <v>0</v>
      </c>
      <c r="H94" s="139">
        <f>IF(G94=0,0,IF(ISBLANK('Student Work'!H94),"ERROR",IF(ABS('Student Work'!H94-'Student Work'!K93)&lt;0.01,IF(G94&lt;&gt;"ERROR","Correct","ERROR"),"ERROR")))</f>
        <v>0</v>
      </c>
      <c r="I94" s="140">
        <f>IF(G94=0,0,IF(ISBLANK('Student Work'!I94),"ERROR",IF(ABS('Student Work'!I94-'Student Work'!H94*'Student Work'!$K$12/12)&lt;0.01,IF(G94&lt;&gt;"ERROR","Correct","ERROR"),"ERROR")))</f>
        <v>0</v>
      </c>
      <c r="J94" s="140">
        <f>IF(G94=0,0,IF(ISBLANK('Student Work'!J94),"ERROR",IF(ABS('Student Work'!J94-('Student Work'!$K$14-'Student Work'!I94))&lt;0.01,IF(G94&lt;&gt;"ERROR","Correct","ERROR"),"ERROR")))</f>
        <v>0</v>
      </c>
      <c r="K94" s="140">
        <f>IF(G94=0,0,IF(ISBLANK('Student Work'!K94),"ERROR",IF(ABS('Student Work'!K94-('Student Work'!H94-'Student Work'!J94))&lt;0.01,IF(G94&lt;&gt;"ERROR","Correct","ERROR"),"ERROR")))</f>
        <v>0</v>
      </c>
      <c r="L94" s="94"/>
      <c r="M94" s="94"/>
      <c r="N94" s="93"/>
      <c r="O94" s="93"/>
      <c r="P94" s="93"/>
      <c r="Q94" s="93"/>
      <c r="R94" s="93"/>
      <c r="S94" s="93"/>
      <c r="T94" s="65"/>
      <c r="U94" s="126">
        <f>IF($V$13="Correct",IF(AND(U93+1&lt;='Student Work'!$V$13,U93&lt;&gt;0),U93+1,IF('Student Work'!U94&gt;0,"ERROR",0)),0)</f>
        <v>0</v>
      </c>
      <c r="V94" s="140">
        <f>IF(U94=0,0,IF(ISBLANK('Student Work'!V94),"ERROR",IF(ABS('Student Work'!V94-'Student Work'!Y93)&lt;0.01,IF(U94&lt;&gt;"ERROR","Correct","ERROR"),"ERROR")))</f>
        <v>0</v>
      </c>
      <c r="W94" s="140">
        <f>IF(U94=0,0,IF(ISBLANK('Student Work'!W94),"ERROR",IF(ABS('Student Work'!W94-'Student Work'!V94*'Student Work'!$V$12/12)&lt;0.01,IF(U94&lt;&gt;"ERROR","Correct","ERROR"),"ERROR")))</f>
        <v>0</v>
      </c>
      <c r="X94" s="140">
        <f>IF(U94=0,0,IF(ISBLANK('Student Work'!X94),"ERROR",IF(ABS('Student Work'!X94-'Student Work'!$V$14)&lt;0.01,IF(U94&lt;&gt;"ERROR","Correct","ERROR"),"ERROR")))</f>
        <v>0</v>
      </c>
      <c r="Y94" s="140">
        <f>IF(U94=0,0,IF(ISBLANK('Student Work'!Y94),"ERROR",IF(ABS('Student Work'!Y94-('Student Work'!V94+'Student Work'!W94+'Student Work'!X94))&lt;0.01,IF(U94&lt;&gt;"ERROR","Correct","ERROR"),"ERROR")))</f>
        <v>0</v>
      </c>
      <c r="Z94" s="140">
        <f>IF(V94=0,0,IF(ISBLANK('Student Work'!#REF!),"ERROR",IF(ABS('Student Work'!#REF!-('Student Work'!W94+'Student Work'!X94+'Student Work'!Y94))&lt;0.01,"Correct","ERROR")))</f>
        <v>0</v>
      </c>
      <c r="AA94" s="65"/>
      <c r="AB94" s="65"/>
      <c r="AC94" s="55"/>
    </row>
    <row r="95" spans="1:29">
      <c r="A95" s="54"/>
      <c r="B95" s="57"/>
      <c r="C95" s="57"/>
      <c r="D95" s="57"/>
      <c r="E95" s="57"/>
      <c r="F95" s="65"/>
      <c r="G95" s="126">
        <f>IF($K$13="Correct",IF(AND(G94+1&lt;='Student Work'!$K$13,G94&lt;&gt;0),G94+1,IF('Student Work'!G95&gt;0,"ERROR",0)),0)</f>
        <v>0</v>
      </c>
      <c r="H95" s="139">
        <f>IF(G95=0,0,IF(ISBLANK('Student Work'!H95),"ERROR",IF(ABS('Student Work'!H95-'Student Work'!K94)&lt;0.01,IF(G95&lt;&gt;"ERROR","Correct","ERROR"),"ERROR")))</f>
        <v>0</v>
      </c>
      <c r="I95" s="140">
        <f>IF(G95=0,0,IF(ISBLANK('Student Work'!I95),"ERROR",IF(ABS('Student Work'!I95-'Student Work'!H95*'Student Work'!$K$12/12)&lt;0.01,IF(G95&lt;&gt;"ERROR","Correct","ERROR"),"ERROR")))</f>
        <v>0</v>
      </c>
      <c r="J95" s="140">
        <f>IF(G95=0,0,IF(ISBLANK('Student Work'!J95),"ERROR",IF(ABS('Student Work'!J95-('Student Work'!$K$14-'Student Work'!I95))&lt;0.01,IF(G95&lt;&gt;"ERROR","Correct","ERROR"),"ERROR")))</f>
        <v>0</v>
      </c>
      <c r="K95" s="140">
        <f>IF(G95=0,0,IF(ISBLANK('Student Work'!K95),"ERROR",IF(ABS('Student Work'!K95-('Student Work'!H95-'Student Work'!J95))&lt;0.01,IF(G95&lt;&gt;"ERROR","Correct","ERROR"),"ERROR")))</f>
        <v>0</v>
      </c>
      <c r="L95" s="94"/>
      <c r="M95" s="94"/>
      <c r="N95" s="93"/>
      <c r="O95" s="93"/>
      <c r="P95" s="93"/>
      <c r="Q95" s="93"/>
      <c r="R95" s="93"/>
      <c r="S95" s="93"/>
      <c r="T95" s="65"/>
      <c r="U95" s="126">
        <f>IF($V$13="Correct",IF(AND(U94+1&lt;='Student Work'!$V$13,U94&lt;&gt;0),U94+1,IF('Student Work'!U95&gt;0,"ERROR",0)),0)</f>
        <v>0</v>
      </c>
      <c r="V95" s="140">
        <f>IF(U95=0,0,IF(ISBLANK('Student Work'!V95),"ERROR",IF(ABS('Student Work'!V95-'Student Work'!Y94)&lt;0.01,IF(U95&lt;&gt;"ERROR","Correct","ERROR"),"ERROR")))</f>
        <v>0</v>
      </c>
      <c r="W95" s="140">
        <f>IF(U95=0,0,IF(ISBLANK('Student Work'!W95),"ERROR",IF(ABS('Student Work'!W95-'Student Work'!V95*'Student Work'!$V$12/12)&lt;0.01,IF(U95&lt;&gt;"ERROR","Correct","ERROR"),"ERROR")))</f>
        <v>0</v>
      </c>
      <c r="X95" s="140">
        <f>IF(U95=0,0,IF(ISBLANK('Student Work'!X95),"ERROR",IF(ABS('Student Work'!X95-'Student Work'!$V$14)&lt;0.01,IF(U95&lt;&gt;"ERROR","Correct","ERROR"),"ERROR")))</f>
        <v>0</v>
      </c>
      <c r="Y95" s="140">
        <f>IF(U95=0,0,IF(ISBLANK('Student Work'!Y95),"ERROR",IF(ABS('Student Work'!Y95-('Student Work'!V95+'Student Work'!W95+'Student Work'!X95))&lt;0.01,IF(U95&lt;&gt;"ERROR","Correct","ERROR"),"ERROR")))</f>
        <v>0</v>
      </c>
      <c r="Z95" s="140">
        <f>IF(V95=0,0,IF(ISBLANK('Student Work'!#REF!),"ERROR",IF(ABS('Student Work'!#REF!-('Student Work'!W95+'Student Work'!X95+'Student Work'!Y95))&lt;0.01,"Correct","ERROR")))</f>
        <v>0</v>
      </c>
      <c r="AA95" s="65"/>
      <c r="AB95" s="65"/>
      <c r="AC95" s="55"/>
    </row>
    <row r="96" spans="1:29">
      <c r="A96" s="54"/>
      <c r="B96" s="57"/>
      <c r="C96" s="57"/>
      <c r="D96" s="57"/>
      <c r="E96" s="57"/>
      <c r="F96" s="65"/>
      <c r="G96" s="126">
        <f>IF($K$13="Correct",IF(AND(G95+1&lt;='Student Work'!$K$13,G95&lt;&gt;0),G95+1,IF('Student Work'!G96&gt;0,"ERROR",0)),0)</f>
        <v>0</v>
      </c>
      <c r="H96" s="139">
        <f>IF(G96=0,0,IF(ISBLANK('Student Work'!H96),"ERROR",IF(ABS('Student Work'!H96-'Student Work'!K95)&lt;0.01,IF(G96&lt;&gt;"ERROR","Correct","ERROR"),"ERROR")))</f>
        <v>0</v>
      </c>
      <c r="I96" s="140">
        <f>IF(G96=0,0,IF(ISBLANK('Student Work'!I96),"ERROR",IF(ABS('Student Work'!I96-'Student Work'!H96*'Student Work'!$K$12/12)&lt;0.01,IF(G96&lt;&gt;"ERROR","Correct","ERROR"),"ERROR")))</f>
        <v>0</v>
      </c>
      <c r="J96" s="140">
        <f>IF(G96=0,0,IF(ISBLANK('Student Work'!J96),"ERROR",IF(ABS('Student Work'!J96-('Student Work'!$K$14-'Student Work'!I96))&lt;0.01,IF(G96&lt;&gt;"ERROR","Correct","ERROR"),"ERROR")))</f>
        <v>0</v>
      </c>
      <c r="K96" s="140">
        <f>IF(G96=0,0,IF(ISBLANK('Student Work'!K96),"ERROR",IF(ABS('Student Work'!K96-('Student Work'!H96-'Student Work'!J96))&lt;0.01,IF(G96&lt;&gt;"ERROR","Correct","ERROR"),"ERROR")))</f>
        <v>0</v>
      </c>
      <c r="L96" s="94"/>
      <c r="M96" s="94"/>
      <c r="N96" s="93"/>
      <c r="O96" s="93"/>
      <c r="P96" s="93"/>
      <c r="Q96" s="93"/>
      <c r="R96" s="93"/>
      <c r="S96" s="93"/>
      <c r="T96" s="65"/>
      <c r="U96" s="126">
        <f>IF($V$13="Correct",IF(AND(U95+1&lt;='Student Work'!$V$13,U95&lt;&gt;0),U95+1,IF('Student Work'!U96&gt;0,"ERROR",0)),0)</f>
        <v>0</v>
      </c>
      <c r="V96" s="140">
        <f>IF(U96=0,0,IF(ISBLANK('Student Work'!V96),"ERROR",IF(ABS('Student Work'!V96-'Student Work'!Y95)&lt;0.01,IF(U96&lt;&gt;"ERROR","Correct","ERROR"),"ERROR")))</f>
        <v>0</v>
      </c>
      <c r="W96" s="140">
        <f>IF(U96=0,0,IF(ISBLANK('Student Work'!W96),"ERROR",IF(ABS('Student Work'!W96-'Student Work'!V96*'Student Work'!$V$12/12)&lt;0.01,IF(U96&lt;&gt;"ERROR","Correct","ERROR"),"ERROR")))</f>
        <v>0</v>
      </c>
      <c r="X96" s="140">
        <f>IF(U96=0,0,IF(ISBLANK('Student Work'!X96),"ERROR",IF(ABS('Student Work'!X96-'Student Work'!$V$14)&lt;0.01,IF(U96&lt;&gt;"ERROR","Correct","ERROR"),"ERROR")))</f>
        <v>0</v>
      </c>
      <c r="Y96" s="140">
        <f>IF(U96=0,0,IF(ISBLANK('Student Work'!Y96),"ERROR",IF(ABS('Student Work'!Y96-('Student Work'!V96+'Student Work'!W96+'Student Work'!X96))&lt;0.01,IF(U96&lt;&gt;"ERROR","Correct","ERROR"),"ERROR")))</f>
        <v>0</v>
      </c>
      <c r="Z96" s="140">
        <f>IF(V96=0,0,IF(ISBLANK('Student Work'!#REF!),"ERROR",IF(ABS('Student Work'!#REF!-('Student Work'!W96+'Student Work'!X96+'Student Work'!Y96))&lt;0.01,"Correct","ERROR")))</f>
        <v>0</v>
      </c>
      <c r="AA96" s="65"/>
      <c r="AB96" s="65"/>
      <c r="AC96" s="55"/>
    </row>
    <row r="97" spans="1:29">
      <c r="A97" s="54"/>
      <c r="B97" s="57"/>
      <c r="C97" s="57"/>
      <c r="D97" s="57"/>
      <c r="E97" s="57"/>
      <c r="F97" s="65"/>
      <c r="G97" s="126">
        <f>IF($K$13="Correct",IF(AND(G96+1&lt;='Student Work'!$K$13,G96&lt;&gt;0),G96+1,IF('Student Work'!G97&gt;0,"ERROR",0)),0)</f>
        <v>0</v>
      </c>
      <c r="H97" s="139">
        <f>IF(G97=0,0,IF(ISBLANK('Student Work'!H97),"ERROR",IF(ABS('Student Work'!H97-'Student Work'!K96)&lt;0.01,IF(G97&lt;&gt;"ERROR","Correct","ERROR"),"ERROR")))</f>
        <v>0</v>
      </c>
      <c r="I97" s="140">
        <f>IF(G97=0,0,IF(ISBLANK('Student Work'!I97),"ERROR",IF(ABS('Student Work'!I97-'Student Work'!H97*'Student Work'!$K$12/12)&lt;0.01,IF(G97&lt;&gt;"ERROR","Correct","ERROR"),"ERROR")))</f>
        <v>0</v>
      </c>
      <c r="J97" s="140">
        <f>IF(G97=0,0,IF(ISBLANK('Student Work'!J97),"ERROR",IF(ABS('Student Work'!J97-('Student Work'!$K$14-'Student Work'!I97))&lt;0.01,IF(G97&lt;&gt;"ERROR","Correct","ERROR"),"ERROR")))</f>
        <v>0</v>
      </c>
      <c r="K97" s="140">
        <f>IF(G97=0,0,IF(ISBLANK('Student Work'!K97),"ERROR",IF(ABS('Student Work'!K97-('Student Work'!H97-'Student Work'!J97))&lt;0.01,IF(G97&lt;&gt;"ERROR","Correct","ERROR"),"ERROR")))</f>
        <v>0</v>
      </c>
      <c r="L97" s="94"/>
      <c r="M97" s="94"/>
      <c r="N97" s="93"/>
      <c r="O97" s="93"/>
      <c r="P97" s="93"/>
      <c r="Q97" s="93"/>
      <c r="R97" s="93"/>
      <c r="S97" s="93"/>
      <c r="T97" s="65"/>
      <c r="U97" s="126">
        <f>IF($V$13="Correct",IF(AND(U96+1&lt;='Student Work'!$V$13,U96&lt;&gt;0),U96+1,IF('Student Work'!U97&gt;0,"ERROR",0)),0)</f>
        <v>0</v>
      </c>
      <c r="V97" s="140">
        <f>IF(U97=0,0,IF(ISBLANK('Student Work'!V97),"ERROR",IF(ABS('Student Work'!V97-'Student Work'!Y96)&lt;0.01,IF(U97&lt;&gt;"ERROR","Correct","ERROR"),"ERROR")))</f>
        <v>0</v>
      </c>
      <c r="W97" s="140">
        <f>IF(U97=0,0,IF(ISBLANK('Student Work'!W97),"ERROR",IF(ABS('Student Work'!W97-'Student Work'!V97*'Student Work'!$V$12/12)&lt;0.01,IF(U97&lt;&gt;"ERROR","Correct","ERROR"),"ERROR")))</f>
        <v>0</v>
      </c>
      <c r="X97" s="140">
        <f>IF(U97=0,0,IF(ISBLANK('Student Work'!X97),"ERROR",IF(ABS('Student Work'!X97-'Student Work'!$V$14)&lt;0.01,IF(U97&lt;&gt;"ERROR","Correct","ERROR"),"ERROR")))</f>
        <v>0</v>
      </c>
      <c r="Y97" s="140">
        <f>IF(U97=0,0,IF(ISBLANK('Student Work'!Y97),"ERROR",IF(ABS('Student Work'!Y97-('Student Work'!V97+'Student Work'!W97+'Student Work'!X97))&lt;0.01,IF(U97&lt;&gt;"ERROR","Correct","ERROR"),"ERROR")))</f>
        <v>0</v>
      </c>
      <c r="Z97" s="140">
        <f>IF(V97=0,0,IF(ISBLANK('Student Work'!#REF!),"ERROR",IF(ABS('Student Work'!#REF!-('Student Work'!W97+'Student Work'!X97+'Student Work'!Y97))&lt;0.01,"Correct","ERROR")))</f>
        <v>0</v>
      </c>
      <c r="AA97" s="65"/>
      <c r="AB97" s="65"/>
      <c r="AC97" s="55"/>
    </row>
    <row r="98" spans="1:29">
      <c r="A98" s="54"/>
      <c r="B98" s="57"/>
      <c r="C98" s="57"/>
      <c r="D98" s="57"/>
      <c r="E98" s="57"/>
      <c r="F98" s="65"/>
      <c r="G98" s="126">
        <f>IF($K$13="Correct",IF(AND(G97+1&lt;='Student Work'!$K$13,G97&lt;&gt;0),G97+1,IF('Student Work'!G98&gt;0,"ERROR",0)),0)</f>
        <v>0</v>
      </c>
      <c r="H98" s="139">
        <f>IF(G98=0,0,IF(ISBLANK('Student Work'!H98),"ERROR",IF(ABS('Student Work'!H98-'Student Work'!K97)&lt;0.01,IF(G98&lt;&gt;"ERROR","Correct","ERROR"),"ERROR")))</f>
        <v>0</v>
      </c>
      <c r="I98" s="140">
        <f>IF(G98=0,0,IF(ISBLANK('Student Work'!I98),"ERROR",IF(ABS('Student Work'!I98-'Student Work'!H98*'Student Work'!$K$12/12)&lt;0.01,IF(G98&lt;&gt;"ERROR","Correct","ERROR"),"ERROR")))</f>
        <v>0</v>
      </c>
      <c r="J98" s="140">
        <f>IF(G98=0,0,IF(ISBLANK('Student Work'!J98),"ERROR",IF(ABS('Student Work'!J98-('Student Work'!$K$14-'Student Work'!I98))&lt;0.01,IF(G98&lt;&gt;"ERROR","Correct","ERROR"),"ERROR")))</f>
        <v>0</v>
      </c>
      <c r="K98" s="140">
        <f>IF(G98=0,0,IF(ISBLANK('Student Work'!K98),"ERROR",IF(ABS('Student Work'!K98-('Student Work'!H98-'Student Work'!J98))&lt;0.01,IF(G98&lt;&gt;"ERROR","Correct","ERROR"),"ERROR")))</f>
        <v>0</v>
      </c>
      <c r="L98" s="94"/>
      <c r="M98" s="94"/>
      <c r="N98" s="93"/>
      <c r="O98" s="93"/>
      <c r="P98" s="93"/>
      <c r="Q98" s="93"/>
      <c r="R98" s="93"/>
      <c r="S98" s="93"/>
      <c r="T98" s="65"/>
      <c r="U98" s="126">
        <f>IF($V$13="Correct",IF(AND(U97+1&lt;='Student Work'!$V$13,U97&lt;&gt;0),U97+1,IF('Student Work'!U98&gt;0,"ERROR",0)),0)</f>
        <v>0</v>
      </c>
      <c r="V98" s="140">
        <f>IF(U98=0,0,IF(ISBLANK('Student Work'!V98),"ERROR",IF(ABS('Student Work'!V98-'Student Work'!Y97)&lt;0.01,IF(U98&lt;&gt;"ERROR","Correct","ERROR"),"ERROR")))</f>
        <v>0</v>
      </c>
      <c r="W98" s="140">
        <f>IF(U98=0,0,IF(ISBLANK('Student Work'!W98),"ERROR",IF(ABS('Student Work'!W98-'Student Work'!V98*'Student Work'!$V$12/12)&lt;0.01,IF(U98&lt;&gt;"ERROR","Correct","ERROR"),"ERROR")))</f>
        <v>0</v>
      </c>
      <c r="X98" s="140">
        <f>IF(U98=0,0,IF(ISBLANK('Student Work'!X98),"ERROR",IF(ABS('Student Work'!X98-'Student Work'!$V$14)&lt;0.01,IF(U98&lt;&gt;"ERROR","Correct","ERROR"),"ERROR")))</f>
        <v>0</v>
      </c>
      <c r="Y98" s="140">
        <f>IF(U98=0,0,IF(ISBLANK('Student Work'!Y98),"ERROR",IF(ABS('Student Work'!Y98-('Student Work'!V98+'Student Work'!W98+'Student Work'!X98))&lt;0.01,IF(U98&lt;&gt;"ERROR","Correct","ERROR"),"ERROR")))</f>
        <v>0</v>
      </c>
      <c r="Z98" s="140">
        <f>IF(V98=0,0,IF(ISBLANK('Student Work'!#REF!),"ERROR",IF(ABS('Student Work'!#REF!-('Student Work'!W98+'Student Work'!X98+'Student Work'!Y98))&lt;0.01,"Correct","ERROR")))</f>
        <v>0</v>
      </c>
      <c r="AA98" s="65"/>
      <c r="AB98" s="65"/>
      <c r="AC98" s="55"/>
    </row>
    <row r="99" spans="1:29">
      <c r="A99" s="54"/>
      <c r="B99" s="57"/>
      <c r="C99" s="57"/>
      <c r="D99" s="57"/>
      <c r="E99" s="57"/>
      <c r="F99" s="65"/>
      <c r="G99" s="126">
        <f>IF($K$13="Correct",IF(AND(G98+1&lt;='Student Work'!$K$13,G98&lt;&gt;0),G98+1,IF('Student Work'!G99&gt;0,"ERROR",0)),0)</f>
        <v>0</v>
      </c>
      <c r="H99" s="139">
        <f>IF(G99=0,0,IF(ISBLANK('Student Work'!H99),"ERROR",IF(ABS('Student Work'!H99-'Student Work'!K98)&lt;0.01,IF(G99&lt;&gt;"ERROR","Correct","ERROR"),"ERROR")))</f>
        <v>0</v>
      </c>
      <c r="I99" s="140">
        <f>IF(G99=0,0,IF(ISBLANK('Student Work'!I99),"ERROR",IF(ABS('Student Work'!I99-'Student Work'!H99*'Student Work'!$K$12/12)&lt;0.01,IF(G99&lt;&gt;"ERROR","Correct","ERROR"),"ERROR")))</f>
        <v>0</v>
      </c>
      <c r="J99" s="140">
        <f>IF(G99=0,0,IF(ISBLANK('Student Work'!J99),"ERROR",IF(ABS('Student Work'!J99-('Student Work'!$K$14-'Student Work'!I99))&lt;0.01,IF(G99&lt;&gt;"ERROR","Correct","ERROR"),"ERROR")))</f>
        <v>0</v>
      </c>
      <c r="K99" s="140">
        <f>IF(G99=0,0,IF(ISBLANK('Student Work'!K99),"ERROR",IF(ABS('Student Work'!K99-('Student Work'!H99-'Student Work'!J99))&lt;0.01,IF(G99&lt;&gt;"ERROR","Correct","ERROR"),"ERROR")))</f>
        <v>0</v>
      </c>
      <c r="L99" s="94"/>
      <c r="M99" s="94"/>
      <c r="N99" s="65"/>
      <c r="O99" s="65"/>
      <c r="P99" s="65"/>
      <c r="Q99" s="65"/>
      <c r="R99" s="65"/>
      <c r="S99" s="65"/>
      <c r="T99" s="65"/>
      <c r="U99" s="126">
        <f>IF($V$13="Correct",IF(AND(U98+1&lt;='Student Work'!$V$13,U98&lt;&gt;0),U98+1,IF('Student Work'!U99&gt;0,"ERROR",0)),0)</f>
        <v>0</v>
      </c>
      <c r="V99" s="140">
        <f>IF(U99=0,0,IF(ISBLANK('Student Work'!V99),"ERROR",IF(ABS('Student Work'!V99-'Student Work'!Y98)&lt;0.01,IF(U99&lt;&gt;"ERROR","Correct","ERROR"),"ERROR")))</f>
        <v>0</v>
      </c>
      <c r="W99" s="140">
        <f>IF(U99=0,0,IF(ISBLANK('Student Work'!W99),"ERROR",IF(ABS('Student Work'!W99-'Student Work'!V99*'Student Work'!$V$12/12)&lt;0.01,IF(U99&lt;&gt;"ERROR","Correct","ERROR"),"ERROR")))</f>
        <v>0</v>
      </c>
      <c r="X99" s="140">
        <f>IF(U99=0,0,IF(ISBLANK('Student Work'!X99),"ERROR",IF(ABS('Student Work'!X99-'Student Work'!$V$14)&lt;0.01,IF(U99&lt;&gt;"ERROR","Correct","ERROR"),"ERROR")))</f>
        <v>0</v>
      </c>
      <c r="Y99" s="140">
        <f>IF(U99=0,0,IF(ISBLANK('Student Work'!Y99),"ERROR",IF(ABS('Student Work'!Y99-('Student Work'!V99+'Student Work'!W99+'Student Work'!X99))&lt;0.01,IF(U99&lt;&gt;"ERROR","Correct","ERROR"),"ERROR")))</f>
        <v>0</v>
      </c>
      <c r="Z99" s="140">
        <f>IF(V99=0,0,IF(ISBLANK('Student Work'!#REF!),"ERROR",IF(ABS('Student Work'!#REF!-('Student Work'!W99+'Student Work'!X99+'Student Work'!Y99))&lt;0.01,"Correct","ERROR")))</f>
        <v>0</v>
      </c>
      <c r="AA99" s="65"/>
      <c r="AB99" s="65"/>
      <c r="AC99" s="55"/>
    </row>
    <row r="100" spans="1:29">
      <c r="A100" s="54"/>
      <c r="B100" s="57"/>
      <c r="C100" s="57"/>
      <c r="D100" s="57"/>
      <c r="E100" s="57"/>
      <c r="F100" s="65"/>
      <c r="G100" s="126">
        <f>IF($K$13="Correct",IF(AND(G99+1&lt;='Student Work'!$K$13,G99&lt;&gt;0),G99+1,IF('Student Work'!G100&gt;0,"ERROR",0)),0)</f>
        <v>0</v>
      </c>
      <c r="H100" s="139">
        <f>IF(G100=0,0,IF(ISBLANK('Student Work'!H100),"ERROR",IF(ABS('Student Work'!H100-'Student Work'!K99)&lt;0.01,IF(G100&lt;&gt;"ERROR","Correct","ERROR"),"ERROR")))</f>
        <v>0</v>
      </c>
      <c r="I100" s="140">
        <f>IF(G100=0,0,IF(ISBLANK('Student Work'!I100),"ERROR",IF(ABS('Student Work'!I100-'Student Work'!H100*'Student Work'!$K$12/12)&lt;0.01,IF(G100&lt;&gt;"ERROR","Correct","ERROR"),"ERROR")))</f>
        <v>0</v>
      </c>
      <c r="J100" s="140">
        <f>IF(G100=0,0,IF(ISBLANK('Student Work'!J100),"ERROR",IF(ABS('Student Work'!J100-('Student Work'!$K$14-'Student Work'!I100))&lt;0.01,IF(G100&lt;&gt;"ERROR","Correct","ERROR"),"ERROR")))</f>
        <v>0</v>
      </c>
      <c r="K100" s="140">
        <f>IF(G100=0,0,IF(ISBLANK('Student Work'!K100),"ERROR",IF(ABS('Student Work'!K100-('Student Work'!H100-'Student Work'!J100))&lt;0.01,IF(G100&lt;&gt;"ERROR","Correct","ERROR"),"ERROR")))</f>
        <v>0</v>
      </c>
      <c r="L100" s="94"/>
      <c r="M100" s="94"/>
      <c r="N100" s="65"/>
      <c r="O100" s="65"/>
      <c r="P100" s="65"/>
      <c r="Q100" s="65"/>
      <c r="R100" s="65"/>
      <c r="S100" s="65"/>
      <c r="T100" s="65"/>
      <c r="U100" s="126">
        <f>IF($V$13="Correct",IF(AND(U99+1&lt;='Student Work'!$V$13,U99&lt;&gt;0),U99+1,IF('Student Work'!U100&gt;0,"ERROR",0)),0)</f>
        <v>0</v>
      </c>
      <c r="V100" s="140">
        <f>IF(U100=0,0,IF(ISBLANK('Student Work'!V100),"ERROR",IF(ABS('Student Work'!V100-'Student Work'!Y99)&lt;0.01,IF(U100&lt;&gt;"ERROR","Correct","ERROR"),"ERROR")))</f>
        <v>0</v>
      </c>
      <c r="W100" s="140">
        <f>IF(U100=0,0,IF(ISBLANK('Student Work'!W100),"ERROR",IF(ABS('Student Work'!W100-'Student Work'!V100*'Student Work'!$V$12/12)&lt;0.01,IF(U100&lt;&gt;"ERROR","Correct","ERROR"),"ERROR")))</f>
        <v>0</v>
      </c>
      <c r="X100" s="140">
        <f>IF(U100=0,0,IF(ISBLANK('Student Work'!X100),"ERROR",IF(ABS('Student Work'!X100-'Student Work'!$V$14)&lt;0.01,IF(U100&lt;&gt;"ERROR","Correct","ERROR"),"ERROR")))</f>
        <v>0</v>
      </c>
      <c r="Y100" s="140">
        <f>IF(U100=0,0,IF(ISBLANK('Student Work'!Y100),"ERROR",IF(ABS('Student Work'!Y100-('Student Work'!V100+'Student Work'!W100+'Student Work'!X100))&lt;0.01,IF(U100&lt;&gt;"ERROR","Correct","ERROR"),"ERROR")))</f>
        <v>0</v>
      </c>
      <c r="Z100" s="140">
        <f>IF(V100=0,0,IF(ISBLANK('Student Work'!#REF!),"ERROR",IF(ABS('Student Work'!#REF!-('Student Work'!W100+'Student Work'!X100+'Student Work'!Y100))&lt;0.01,"Correct","ERROR")))</f>
        <v>0</v>
      </c>
      <c r="AA100" s="65"/>
      <c r="AB100" s="65"/>
      <c r="AC100" s="55"/>
    </row>
    <row r="101" spans="1:29">
      <c r="A101" s="54"/>
      <c r="B101" s="57"/>
      <c r="C101" s="57"/>
      <c r="D101" s="57"/>
      <c r="E101" s="57"/>
      <c r="F101" s="65"/>
      <c r="G101" s="126">
        <f>IF($K$13="Correct",IF(AND(G100+1&lt;='Student Work'!$K$13,G100&lt;&gt;0),G100+1,IF('Student Work'!G101&gt;0,"ERROR",0)),0)</f>
        <v>0</v>
      </c>
      <c r="H101" s="139">
        <f>IF(G101=0,0,IF(ISBLANK('Student Work'!H101),"ERROR",IF(ABS('Student Work'!H101-'Student Work'!K100)&lt;0.01,IF(G101&lt;&gt;"ERROR","Correct","ERROR"),"ERROR")))</f>
        <v>0</v>
      </c>
      <c r="I101" s="140">
        <f>IF(G101=0,0,IF(ISBLANK('Student Work'!I101),"ERROR",IF(ABS('Student Work'!I101-'Student Work'!H101*'Student Work'!$K$12/12)&lt;0.01,IF(G101&lt;&gt;"ERROR","Correct","ERROR"),"ERROR")))</f>
        <v>0</v>
      </c>
      <c r="J101" s="140">
        <f>IF(G101=0,0,IF(ISBLANK('Student Work'!J101),"ERROR",IF(ABS('Student Work'!J101-('Student Work'!$K$14-'Student Work'!I101))&lt;0.01,IF(G101&lt;&gt;"ERROR","Correct","ERROR"),"ERROR")))</f>
        <v>0</v>
      </c>
      <c r="K101" s="140">
        <f>IF(G101=0,0,IF(ISBLANK('Student Work'!K101),"ERROR",IF(ABS('Student Work'!K101-('Student Work'!H101-'Student Work'!J101))&lt;0.01,IF(G101&lt;&gt;"ERROR","Correct","ERROR"),"ERROR")))</f>
        <v>0</v>
      </c>
      <c r="L101" s="94"/>
      <c r="M101" s="94"/>
      <c r="N101" s="65"/>
      <c r="O101" s="65"/>
      <c r="P101" s="65"/>
      <c r="Q101" s="65"/>
      <c r="R101" s="65"/>
      <c r="S101" s="65"/>
      <c r="T101" s="65"/>
      <c r="U101" s="126">
        <f>IF($V$13="Correct",IF(AND(U100+1&lt;='Student Work'!$V$13,U100&lt;&gt;0),U100+1,IF('Student Work'!U101&gt;0,"ERROR",0)),0)</f>
        <v>0</v>
      </c>
      <c r="V101" s="140">
        <f>IF(U101=0,0,IF(ISBLANK('Student Work'!V101),"ERROR",IF(ABS('Student Work'!V101-'Student Work'!Y100)&lt;0.01,IF(U101&lt;&gt;"ERROR","Correct","ERROR"),"ERROR")))</f>
        <v>0</v>
      </c>
      <c r="W101" s="140">
        <f>IF(U101=0,0,IF(ISBLANK('Student Work'!W101),"ERROR",IF(ABS('Student Work'!W101-'Student Work'!V101*'Student Work'!$V$12/12)&lt;0.01,IF(U101&lt;&gt;"ERROR","Correct","ERROR"),"ERROR")))</f>
        <v>0</v>
      </c>
      <c r="X101" s="140">
        <f>IF(U101=0,0,IF(ISBLANK('Student Work'!X101),"ERROR",IF(ABS('Student Work'!X101-'Student Work'!$V$14)&lt;0.01,IF(U101&lt;&gt;"ERROR","Correct","ERROR"),"ERROR")))</f>
        <v>0</v>
      </c>
      <c r="Y101" s="140">
        <f>IF(U101=0,0,IF(ISBLANK('Student Work'!Y101),"ERROR",IF(ABS('Student Work'!Y101-('Student Work'!V101+'Student Work'!W101+'Student Work'!X101))&lt;0.01,IF(U101&lt;&gt;"ERROR","Correct","ERROR"),"ERROR")))</f>
        <v>0</v>
      </c>
      <c r="Z101" s="140">
        <f>IF(V101=0,0,IF(ISBLANK('Student Work'!#REF!),"ERROR",IF(ABS('Student Work'!#REF!-('Student Work'!W101+'Student Work'!X101+'Student Work'!Y101))&lt;0.01,"Correct","ERROR")))</f>
        <v>0</v>
      </c>
      <c r="AA101" s="65"/>
      <c r="AB101" s="65"/>
      <c r="AC101" s="55"/>
    </row>
    <row r="102" spans="1:29">
      <c r="A102" s="54"/>
      <c r="B102" s="57"/>
      <c r="C102" s="57"/>
      <c r="D102" s="57"/>
      <c r="E102" s="57"/>
      <c r="F102" s="65"/>
      <c r="G102" s="126">
        <f>IF($K$13="Correct",IF(AND(G101+1&lt;='Student Work'!$K$13,G101&lt;&gt;0),G101+1,IF('Student Work'!G102&gt;0,"ERROR",0)),0)</f>
        <v>0</v>
      </c>
      <c r="H102" s="139">
        <f>IF(G102=0,0,IF(ISBLANK('Student Work'!H102),"ERROR",IF(ABS('Student Work'!H102-'Student Work'!K101)&lt;0.01,IF(G102&lt;&gt;"ERROR","Correct","ERROR"),"ERROR")))</f>
        <v>0</v>
      </c>
      <c r="I102" s="140">
        <f>IF(G102=0,0,IF(ISBLANK('Student Work'!I102),"ERROR",IF(ABS('Student Work'!I102-'Student Work'!H102*'Student Work'!$K$12/12)&lt;0.01,IF(G102&lt;&gt;"ERROR","Correct","ERROR"),"ERROR")))</f>
        <v>0</v>
      </c>
      <c r="J102" s="140">
        <f>IF(G102=0,0,IF(ISBLANK('Student Work'!J102),"ERROR",IF(ABS('Student Work'!J102-('Student Work'!$K$14-'Student Work'!I102))&lt;0.01,IF(G102&lt;&gt;"ERROR","Correct","ERROR"),"ERROR")))</f>
        <v>0</v>
      </c>
      <c r="K102" s="140">
        <f>IF(G102=0,0,IF(ISBLANK('Student Work'!K102),"ERROR",IF(ABS('Student Work'!K102-('Student Work'!H102-'Student Work'!J102))&lt;0.01,IF(G102&lt;&gt;"ERROR","Correct","ERROR"),"ERROR")))</f>
        <v>0</v>
      </c>
      <c r="L102" s="94"/>
      <c r="M102" s="94"/>
      <c r="N102" s="65"/>
      <c r="O102" s="65"/>
      <c r="P102" s="65"/>
      <c r="Q102" s="65"/>
      <c r="R102" s="65"/>
      <c r="S102" s="65"/>
      <c r="T102" s="65"/>
      <c r="U102" s="126">
        <f>IF($V$13="Correct",IF(AND(U101+1&lt;='Student Work'!$V$13,U101&lt;&gt;0),U101+1,IF('Student Work'!U102&gt;0,"ERROR",0)),0)</f>
        <v>0</v>
      </c>
      <c r="V102" s="140">
        <f>IF(U102=0,0,IF(ISBLANK('Student Work'!V102),"ERROR",IF(ABS('Student Work'!V102-'Student Work'!Y101)&lt;0.01,IF(U102&lt;&gt;"ERROR","Correct","ERROR"),"ERROR")))</f>
        <v>0</v>
      </c>
      <c r="W102" s="140">
        <f>IF(U102=0,0,IF(ISBLANK('Student Work'!W102),"ERROR",IF(ABS('Student Work'!W102-'Student Work'!V102*'Student Work'!$V$12/12)&lt;0.01,IF(U102&lt;&gt;"ERROR","Correct","ERROR"),"ERROR")))</f>
        <v>0</v>
      </c>
      <c r="X102" s="140">
        <f>IF(U102=0,0,IF(ISBLANK('Student Work'!X102),"ERROR",IF(ABS('Student Work'!X102-'Student Work'!$V$14)&lt;0.01,IF(U102&lt;&gt;"ERROR","Correct","ERROR"),"ERROR")))</f>
        <v>0</v>
      </c>
      <c r="Y102" s="140">
        <f>IF(U102=0,0,IF(ISBLANK('Student Work'!Y102),"ERROR",IF(ABS('Student Work'!Y102-('Student Work'!V102+'Student Work'!W102+'Student Work'!X102))&lt;0.01,IF(U102&lt;&gt;"ERROR","Correct","ERROR"),"ERROR")))</f>
        <v>0</v>
      </c>
      <c r="Z102" s="140">
        <f>IF(V102=0,0,IF(ISBLANK('Student Work'!#REF!),"ERROR",IF(ABS('Student Work'!#REF!-('Student Work'!W102+'Student Work'!X102+'Student Work'!Y102))&lt;0.01,"Correct","ERROR")))</f>
        <v>0</v>
      </c>
      <c r="AA102" s="65"/>
      <c r="AB102" s="65"/>
      <c r="AC102" s="55"/>
    </row>
    <row r="103" spans="1:29">
      <c r="A103" s="54"/>
      <c r="B103" s="57"/>
      <c r="C103" s="57"/>
      <c r="D103" s="57"/>
      <c r="E103" s="57"/>
      <c r="F103" s="65"/>
      <c r="G103" s="126">
        <f>IF($K$13="Correct",IF(AND(G102+1&lt;='Student Work'!$K$13,G102&lt;&gt;0),G102+1,IF('Student Work'!G103&gt;0,"ERROR",0)),0)</f>
        <v>0</v>
      </c>
      <c r="H103" s="139">
        <f>IF(G103=0,0,IF(ISBLANK('Student Work'!H103),"ERROR",IF(ABS('Student Work'!H103-'Student Work'!K102)&lt;0.01,IF(G103&lt;&gt;"ERROR","Correct","ERROR"),"ERROR")))</f>
        <v>0</v>
      </c>
      <c r="I103" s="140">
        <f>IF(G103=0,0,IF(ISBLANK('Student Work'!I103),"ERROR",IF(ABS('Student Work'!I103-'Student Work'!H103*'Student Work'!$K$12/12)&lt;0.01,IF(G103&lt;&gt;"ERROR","Correct","ERROR"),"ERROR")))</f>
        <v>0</v>
      </c>
      <c r="J103" s="140">
        <f>IF(G103=0,0,IF(ISBLANK('Student Work'!J103),"ERROR",IF(ABS('Student Work'!J103-('Student Work'!$K$14-'Student Work'!I103))&lt;0.01,IF(G103&lt;&gt;"ERROR","Correct","ERROR"),"ERROR")))</f>
        <v>0</v>
      </c>
      <c r="K103" s="140">
        <f>IF(G103=0,0,IF(ISBLANK('Student Work'!K103),"ERROR",IF(ABS('Student Work'!K103-('Student Work'!H103-'Student Work'!J103))&lt;0.01,IF(G103&lt;&gt;"ERROR","Correct","ERROR"),"ERROR")))</f>
        <v>0</v>
      </c>
      <c r="L103" s="94"/>
      <c r="M103" s="94"/>
      <c r="N103" s="65"/>
      <c r="O103" s="65"/>
      <c r="P103" s="65"/>
      <c r="Q103" s="65"/>
      <c r="R103" s="65"/>
      <c r="S103" s="65"/>
      <c r="T103" s="65"/>
      <c r="U103" s="126">
        <f>IF($V$13="Correct",IF(AND(U102+1&lt;='Student Work'!$V$13,U102&lt;&gt;0),U102+1,IF('Student Work'!U103&gt;0,"ERROR",0)),0)</f>
        <v>0</v>
      </c>
      <c r="V103" s="140">
        <f>IF(U103=0,0,IF(ISBLANK('Student Work'!V103),"ERROR",IF(ABS('Student Work'!V103-'Student Work'!Y102)&lt;0.01,IF(U103&lt;&gt;"ERROR","Correct","ERROR"),"ERROR")))</f>
        <v>0</v>
      </c>
      <c r="W103" s="140">
        <f>IF(U103=0,0,IF(ISBLANK('Student Work'!W103),"ERROR",IF(ABS('Student Work'!W103-'Student Work'!V103*'Student Work'!$V$12/12)&lt;0.01,IF(U103&lt;&gt;"ERROR","Correct","ERROR"),"ERROR")))</f>
        <v>0</v>
      </c>
      <c r="X103" s="140">
        <f>IF(U103=0,0,IF(ISBLANK('Student Work'!X103),"ERROR",IF(ABS('Student Work'!X103-'Student Work'!$V$14)&lt;0.01,IF(U103&lt;&gt;"ERROR","Correct","ERROR"),"ERROR")))</f>
        <v>0</v>
      </c>
      <c r="Y103" s="140">
        <f>IF(U103=0,0,IF(ISBLANK('Student Work'!Y103),"ERROR",IF(ABS('Student Work'!Y103-('Student Work'!V103+'Student Work'!W103+'Student Work'!X103))&lt;0.01,IF(U103&lt;&gt;"ERROR","Correct","ERROR"),"ERROR")))</f>
        <v>0</v>
      </c>
      <c r="Z103" s="140">
        <f>IF(V103=0,0,IF(ISBLANK('Student Work'!#REF!),"ERROR",IF(ABS('Student Work'!#REF!-('Student Work'!W103+'Student Work'!X103+'Student Work'!Y103))&lt;0.01,"Correct","ERROR")))</f>
        <v>0</v>
      </c>
      <c r="AA103" s="65"/>
      <c r="AB103" s="65"/>
      <c r="AC103" s="55"/>
    </row>
    <row r="104" spans="1:29">
      <c r="A104" s="54"/>
      <c r="B104" s="57"/>
      <c r="C104" s="57"/>
      <c r="D104" s="57"/>
      <c r="E104" s="57"/>
      <c r="F104" s="65"/>
      <c r="G104" s="126">
        <f>IF($K$13="Correct",IF(AND(G103+1&lt;='Student Work'!$K$13,G103&lt;&gt;0),G103+1,IF('Student Work'!G104&gt;0,"ERROR",0)),0)</f>
        <v>0</v>
      </c>
      <c r="H104" s="139">
        <f>IF(G104=0,0,IF(ISBLANK('Student Work'!H104),"ERROR",IF(ABS('Student Work'!H104-'Student Work'!K103)&lt;0.01,IF(G104&lt;&gt;"ERROR","Correct","ERROR"),"ERROR")))</f>
        <v>0</v>
      </c>
      <c r="I104" s="140">
        <f>IF(G104=0,0,IF(ISBLANK('Student Work'!I104),"ERROR",IF(ABS('Student Work'!I104-'Student Work'!H104*'Student Work'!$K$12/12)&lt;0.01,IF(G104&lt;&gt;"ERROR","Correct","ERROR"),"ERROR")))</f>
        <v>0</v>
      </c>
      <c r="J104" s="140">
        <f>IF(G104=0,0,IF(ISBLANK('Student Work'!J104),"ERROR",IF(ABS('Student Work'!J104-('Student Work'!$K$14-'Student Work'!I104))&lt;0.01,IF(G104&lt;&gt;"ERROR","Correct","ERROR"),"ERROR")))</f>
        <v>0</v>
      </c>
      <c r="K104" s="140">
        <f>IF(G104=0,0,IF(ISBLANK('Student Work'!K104),"ERROR",IF(ABS('Student Work'!K104-('Student Work'!H104-'Student Work'!J104))&lt;0.01,IF(G104&lt;&gt;"ERROR","Correct","ERROR"),"ERROR")))</f>
        <v>0</v>
      </c>
      <c r="L104" s="94"/>
      <c r="M104" s="94"/>
      <c r="N104" s="65"/>
      <c r="O104" s="65"/>
      <c r="P104" s="65"/>
      <c r="Q104" s="65"/>
      <c r="R104" s="65"/>
      <c r="S104" s="65"/>
      <c r="T104" s="65"/>
      <c r="U104" s="126">
        <f>IF($V$13="Correct",IF(AND(U103+1&lt;='Student Work'!$V$13,U103&lt;&gt;0),U103+1,IF('Student Work'!U104&gt;0,"ERROR",0)),0)</f>
        <v>0</v>
      </c>
      <c r="V104" s="140">
        <f>IF(U104=0,0,IF(ISBLANK('Student Work'!V104),"ERROR",IF(ABS('Student Work'!V104-'Student Work'!Y103)&lt;0.01,IF(U104&lt;&gt;"ERROR","Correct","ERROR"),"ERROR")))</f>
        <v>0</v>
      </c>
      <c r="W104" s="140">
        <f>IF(U104=0,0,IF(ISBLANK('Student Work'!W104),"ERROR",IF(ABS('Student Work'!W104-'Student Work'!V104*'Student Work'!$V$12/12)&lt;0.01,IF(U104&lt;&gt;"ERROR","Correct","ERROR"),"ERROR")))</f>
        <v>0</v>
      </c>
      <c r="X104" s="140">
        <f>IF(U104=0,0,IF(ISBLANK('Student Work'!X104),"ERROR",IF(ABS('Student Work'!X104-'Student Work'!$V$14)&lt;0.01,IF(U104&lt;&gt;"ERROR","Correct","ERROR"),"ERROR")))</f>
        <v>0</v>
      </c>
      <c r="Y104" s="140">
        <f>IF(U104=0,0,IF(ISBLANK('Student Work'!Y104),"ERROR",IF(ABS('Student Work'!Y104-('Student Work'!V104+'Student Work'!W104+'Student Work'!X104))&lt;0.01,IF(U104&lt;&gt;"ERROR","Correct","ERROR"),"ERROR")))</f>
        <v>0</v>
      </c>
      <c r="Z104" s="140">
        <f>IF(V104=0,0,IF(ISBLANK('Student Work'!#REF!),"ERROR",IF(ABS('Student Work'!#REF!-('Student Work'!W104+'Student Work'!X104+'Student Work'!Y104))&lt;0.01,"Correct","ERROR")))</f>
        <v>0</v>
      </c>
      <c r="AA104" s="65"/>
      <c r="AB104" s="65"/>
      <c r="AC104" s="55"/>
    </row>
    <row r="105" spans="1:29">
      <c r="A105" s="54"/>
      <c r="B105" s="57"/>
      <c r="C105" s="57"/>
      <c r="D105" s="57"/>
      <c r="E105" s="57"/>
      <c r="F105" s="65"/>
      <c r="G105" s="126">
        <f>IF($K$13="Correct",IF(AND(G104+1&lt;='Student Work'!$K$13,G104&lt;&gt;0),G104+1,IF('Student Work'!G105&gt;0,"ERROR",0)),0)</f>
        <v>0</v>
      </c>
      <c r="H105" s="139">
        <f>IF(G105=0,0,IF(ISBLANK('Student Work'!H105),"ERROR",IF(ABS('Student Work'!H105-'Student Work'!K104)&lt;0.01,IF(G105&lt;&gt;"ERROR","Correct","ERROR"),"ERROR")))</f>
        <v>0</v>
      </c>
      <c r="I105" s="140">
        <f>IF(G105=0,0,IF(ISBLANK('Student Work'!I105),"ERROR",IF(ABS('Student Work'!I105-'Student Work'!H105*'Student Work'!$K$12/12)&lt;0.01,IF(G105&lt;&gt;"ERROR","Correct","ERROR"),"ERROR")))</f>
        <v>0</v>
      </c>
      <c r="J105" s="140">
        <f>IF(G105=0,0,IF(ISBLANK('Student Work'!J105),"ERROR",IF(ABS('Student Work'!J105-('Student Work'!$K$14-'Student Work'!I105))&lt;0.01,IF(G105&lt;&gt;"ERROR","Correct","ERROR"),"ERROR")))</f>
        <v>0</v>
      </c>
      <c r="K105" s="140">
        <f>IF(G105=0,0,IF(ISBLANK('Student Work'!K105),"ERROR",IF(ABS('Student Work'!K105-('Student Work'!H105-'Student Work'!J105))&lt;0.01,IF(G105&lt;&gt;"ERROR","Correct","ERROR"),"ERROR")))</f>
        <v>0</v>
      </c>
      <c r="L105" s="94"/>
      <c r="M105" s="94"/>
      <c r="N105" s="65"/>
      <c r="O105" s="65"/>
      <c r="P105" s="65"/>
      <c r="Q105" s="65"/>
      <c r="R105" s="65"/>
      <c r="S105" s="65"/>
      <c r="T105" s="65"/>
      <c r="U105" s="126">
        <f>IF($V$13="Correct",IF(AND(U104+1&lt;='Student Work'!$V$13,U104&lt;&gt;0),U104+1,IF('Student Work'!U105&gt;0,"ERROR",0)),0)</f>
        <v>0</v>
      </c>
      <c r="V105" s="140">
        <f>IF(U105=0,0,IF(ISBLANK('Student Work'!V105),"ERROR",IF(ABS('Student Work'!V105-'Student Work'!Y104)&lt;0.01,IF(U105&lt;&gt;"ERROR","Correct","ERROR"),"ERROR")))</f>
        <v>0</v>
      </c>
      <c r="W105" s="140">
        <f>IF(U105=0,0,IF(ISBLANK('Student Work'!W105),"ERROR",IF(ABS('Student Work'!W105-'Student Work'!V105*'Student Work'!$V$12/12)&lt;0.01,IF(U105&lt;&gt;"ERROR","Correct","ERROR"),"ERROR")))</f>
        <v>0</v>
      </c>
      <c r="X105" s="140">
        <f>IF(U105=0,0,IF(ISBLANK('Student Work'!X105),"ERROR",IF(ABS('Student Work'!X105-'Student Work'!$V$14)&lt;0.01,IF(U105&lt;&gt;"ERROR","Correct","ERROR"),"ERROR")))</f>
        <v>0</v>
      </c>
      <c r="Y105" s="140">
        <f>IF(U105=0,0,IF(ISBLANK('Student Work'!Y105),"ERROR",IF(ABS('Student Work'!Y105-('Student Work'!V105+'Student Work'!W105+'Student Work'!X105))&lt;0.01,IF(U105&lt;&gt;"ERROR","Correct","ERROR"),"ERROR")))</f>
        <v>0</v>
      </c>
      <c r="Z105" s="140">
        <f>IF(V105=0,0,IF(ISBLANK('Student Work'!#REF!),"ERROR",IF(ABS('Student Work'!#REF!-('Student Work'!W105+'Student Work'!X105+'Student Work'!Y105))&lt;0.01,"Correct","ERROR")))</f>
        <v>0</v>
      </c>
      <c r="AA105" s="65"/>
      <c r="AB105" s="65"/>
      <c r="AC105" s="55"/>
    </row>
    <row r="106" spans="1:29">
      <c r="A106" s="54"/>
      <c r="B106" s="57"/>
      <c r="C106" s="57"/>
      <c r="D106" s="57"/>
      <c r="E106" s="57"/>
      <c r="F106" s="65"/>
      <c r="G106" s="126">
        <f>IF($K$13="Correct",IF(AND(G105+1&lt;='Student Work'!$K$13,G105&lt;&gt;0),G105+1,IF('Student Work'!G106&gt;0,"ERROR",0)),0)</f>
        <v>0</v>
      </c>
      <c r="H106" s="139">
        <f>IF(G106=0,0,IF(ISBLANK('Student Work'!H106),"ERROR",IF(ABS('Student Work'!H106-'Student Work'!K105)&lt;0.01,IF(G106&lt;&gt;"ERROR","Correct","ERROR"),"ERROR")))</f>
        <v>0</v>
      </c>
      <c r="I106" s="140">
        <f>IF(G106=0,0,IF(ISBLANK('Student Work'!I106),"ERROR",IF(ABS('Student Work'!I106-'Student Work'!H106*'Student Work'!$K$12/12)&lt;0.01,IF(G106&lt;&gt;"ERROR","Correct","ERROR"),"ERROR")))</f>
        <v>0</v>
      </c>
      <c r="J106" s="140">
        <f>IF(G106=0,0,IF(ISBLANK('Student Work'!J106),"ERROR",IF(ABS('Student Work'!J106-('Student Work'!$K$14-'Student Work'!I106))&lt;0.01,IF(G106&lt;&gt;"ERROR","Correct","ERROR"),"ERROR")))</f>
        <v>0</v>
      </c>
      <c r="K106" s="140">
        <f>IF(G106=0,0,IF(ISBLANK('Student Work'!K106),"ERROR",IF(ABS('Student Work'!K106-('Student Work'!H106-'Student Work'!J106))&lt;0.01,IF(G106&lt;&gt;"ERROR","Correct","ERROR"),"ERROR")))</f>
        <v>0</v>
      </c>
      <c r="L106" s="94"/>
      <c r="M106" s="94"/>
      <c r="N106" s="65"/>
      <c r="O106" s="65"/>
      <c r="P106" s="65"/>
      <c r="Q106" s="65"/>
      <c r="R106" s="65"/>
      <c r="S106" s="65"/>
      <c r="T106" s="65"/>
      <c r="U106" s="126">
        <f>IF($V$13="Correct",IF(AND(U105+1&lt;='Student Work'!$V$13,U105&lt;&gt;0),U105+1,IF('Student Work'!U106&gt;0,"ERROR",0)),0)</f>
        <v>0</v>
      </c>
      <c r="V106" s="140">
        <f>IF(U106=0,0,IF(ISBLANK('Student Work'!V106),"ERROR",IF(ABS('Student Work'!V106-'Student Work'!Y105)&lt;0.01,IF(U106&lt;&gt;"ERROR","Correct","ERROR"),"ERROR")))</f>
        <v>0</v>
      </c>
      <c r="W106" s="140">
        <f>IF(U106=0,0,IF(ISBLANK('Student Work'!W106),"ERROR",IF(ABS('Student Work'!W106-'Student Work'!V106*'Student Work'!$V$12/12)&lt;0.01,IF(U106&lt;&gt;"ERROR","Correct","ERROR"),"ERROR")))</f>
        <v>0</v>
      </c>
      <c r="X106" s="140">
        <f>IF(U106=0,0,IF(ISBLANK('Student Work'!X106),"ERROR",IF(ABS('Student Work'!X106-'Student Work'!$V$14)&lt;0.01,IF(U106&lt;&gt;"ERROR","Correct","ERROR"),"ERROR")))</f>
        <v>0</v>
      </c>
      <c r="Y106" s="140">
        <f>IF(U106=0,0,IF(ISBLANK('Student Work'!Y106),"ERROR",IF(ABS('Student Work'!Y106-('Student Work'!V106+'Student Work'!W106+'Student Work'!X106))&lt;0.01,IF(U106&lt;&gt;"ERROR","Correct","ERROR"),"ERROR")))</f>
        <v>0</v>
      </c>
      <c r="Z106" s="140">
        <f>IF(V106=0,0,IF(ISBLANK('Student Work'!#REF!),"ERROR",IF(ABS('Student Work'!#REF!-('Student Work'!W106+'Student Work'!X106+'Student Work'!Y106))&lt;0.01,"Correct","ERROR")))</f>
        <v>0</v>
      </c>
      <c r="AA106" s="65"/>
      <c r="AB106" s="65"/>
      <c r="AC106" s="55"/>
    </row>
    <row r="107" spans="1:29">
      <c r="A107" s="54"/>
      <c r="B107" s="57"/>
      <c r="C107" s="57"/>
      <c r="D107" s="57"/>
      <c r="E107" s="57"/>
      <c r="F107" s="65"/>
      <c r="G107" s="126">
        <f>IF($K$13="Correct",IF(AND(G106+1&lt;='Student Work'!$K$13,G106&lt;&gt;0),G106+1,IF('Student Work'!G107&gt;0,"ERROR",0)),0)</f>
        <v>0</v>
      </c>
      <c r="H107" s="139">
        <f>IF(G107=0,0,IF(ISBLANK('Student Work'!H107),"ERROR",IF(ABS('Student Work'!H107-'Student Work'!K106)&lt;0.01,IF(G107&lt;&gt;"ERROR","Correct","ERROR"),"ERROR")))</f>
        <v>0</v>
      </c>
      <c r="I107" s="140">
        <f>IF(G107=0,0,IF(ISBLANK('Student Work'!I107),"ERROR",IF(ABS('Student Work'!I107-'Student Work'!H107*'Student Work'!$K$12/12)&lt;0.01,IF(G107&lt;&gt;"ERROR","Correct","ERROR"),"ERROR")))</f>
        <v>0</v>
      </c>
      <c r="J107" s="140">
        <f>IF(G107=0,0,IF(ISBLANK('Student Work'!J107),"ERROR",IF(ABS('Student Work'!J107-('Student Work'!$K$14-'Student Work'!I107))&lt;0.01,IF(G107&lt;&gt;"ERROR","Correct","ERROR"),"ERROR")))</f>
        <v>0</v>
      </c>
      <c r="K107" s="140">
        <f>IF(G107=0,0,IF(ISBLANK('Student Work'!K107),"ERROR",IF(ABS('Student Work'!K107-('Student Work'!H107-'Student Work'!J107))&lt;0.01,IF(G107&lt;&gt;"ERROR","Correct","ERROR"),"ERROR")))</f>
        <v>0</v>
      </c>
      <c r="L107" s="94"/>
      <c r="M107" s="94"/>
      <c r="N107" s="65"/>
      <c r="O107" s="65"/>
      <c r="P107" s="65"/>
      <c r="Q107" s="65"/>
      <c r="R107" s="65"/>
      <c r="S107" s="65"/>
      <c r="T107" s="65"/>
      <c r="U107" s="126">
        <f>IF($V$13="Correct",IF(AND(U106+1&lt;='Student Work'!$V$13,U106&lt;&gt;0),U106+1,IF('Student Work'!U107&gt;0,"ERROR",0)),0)</f>
        <v>0</v>
      </c>
      <c r="V107" s="140">
        <f>IF(U107=0,0,IF(ISBLANK('Student Work'!V107),"ERROR",IF(ABS('Student Work'!V107-'Student Work'!Y106)&lt;0.01,IF(U107&lt;&gt;"ERROR","Correct","ERROR"),"ERROR")))</f>
        <v>0</v>
      </c>
      <c r="W107" s="140">
        <f>IF(U107=0,0,IF(ISBLANK('Student Work'!W107),"ERROR",IF(ABS('Student Work'!W107-'Student Work'!V107*'Student Work'!$V$12/12)&lt;0.01,IF(U107&lt;&gt;"ERROR","Correct","ERROR"),"ERROR")))</f>
        <v>0</v>
      </c>
      <c r="X107" s="140">
        <f>IF(U107=0,0,IF(ISBLANK('Student Work'!X107),"ERROR",IF(ABS('Student Work'!X107-'Student Work'!$V$14)&lt;0.01,IF(U107&lt;&gt;"ERROR","Correct","ERROR"),"ERROR")))</f>
        <v>0</v>
      </c>
      <c r="Y107" s="140">
        <f>IF(U107=0,0,IF(ISBLANK('Student Work'!Y107),"ERROR",IF(ABS('Student Work'!Y107-('Student Work'!V107+'Student Work'!W107+'Student Work'!X107))&lt;0.01,IF(U107&lt;&gt;"ERROR","Correct","ERROR"),"ERROR")))</f>
        <v>0</v>
      </c>
      <c r="Z107" s="140">
        <f>IF(V107=0,0,IF(ISBLANK('Student Work'!#REF!),"ERROR",IF(ABS('Student Work'!#REF!-('Student Work'!W107+'Student Work'!X107+'Student Work'!Y107))&lt;0.01,"Correct","ERROR")))</f>
        <v>0</v>
      </c>
      <c r="AA107" s="65"/>
      <c r="AB107" s="65"/>
      <c r="AC107" s="55"/>
    </row>
    <row r="108" spans="1:29">
      <c r="A108" s="54"/>
      <c r="B108" s="57"/>
      <c r="C108" s="57"/>
      <c r="D108" s="57"/>
      <c r="E108" s="57"/>
      <c r="F108" s="65"/>
      <c r="G108" s="126">
        <f>IF($K$13="Correct",IF(AND(G107+1&lt;='Student Work'!$K$13,G107&lt;&gt;0),G107+1,IF('Student Work'!G108&gt;0,"ERROR",0)),0)</f>
        <v>0</v>
      </c>
      <c r="H108" s="139">
        <f>IF(G108=0,0,IF(ISBLANK('Student Work'!H108),"ERROR",IF(ABS('Student Work'!H108-'Student Work'!K107)&lt;0.01,IF(G108&lt;&gt;"ERROR","Correct","ERROR"),"ERROR")))</f>
        <v>0</v>
      </c>
      <c r="I108" s="140">
        <f>IF(G108=0,0,IF(ISBLANK('Student Work'!I108),"ERROR",IF(ABS('Student Work'!I108-'Student Work'!H108*'Student Work'!$K$12/12)&lt;0.01,IF(G108&lt;&gt;"ERROR","Correct","ERROR"),"ERROR")))</f>
        <v>0</v>
      </c>
      <c r="J108" s="140">
        <f>IF(G108=0,0,IF(ISBLANK('Student Work'!J108),"ERROR",IF(ABS('Student Work'!J108-('Student Work'!$K$14-'Student Work'!I108))&lt;0.01,IF(G108&lt;&gt;"ERROR","Correct","ERROR"),"ERROR")))</f>
        <v>0</v>
      </c>
      <c r="K108" s="140">
        <f>IF(G108=0,0,IF(ISBLANK('Student Work'!K108),"ERROR",IF(ABS('Student Work'!K108-('Student Work'!H108-'Student Work'!J108))&lt;0.01,IF(G108&lt;&gt;"ERROR","Correct","ERROR"),"ERROR")))</f>
        <v>0</v>
      </c>
      <c r="L108" s="94"/>
      <c r="M108" s="94"/>
      <c r="N108" s="65"/>
      <c r="O108" s="65"/>
      <c r="P108" s="65"/>
      <c r="Q108" s="65"/>
      <c r="R108" s="65"/>
      <c r="S108" s="65"/>
      <c r="T108" s="65"/>
      <c r="U108" s="126">
        <f>IF($V$13="Correct",IF(AND(U107+1&lt;='Student Work'!$V$13,U107&lt;&gt;0),U107+1,IF('Student Work'!U108&gt;0,"ERROR",0)),0)</f>
        <v>0</v>
      </c>
      <c r="V108" s="140">
        <f>IF(U108=0,0,IF(ISBLANK('Student Work'!V108),"ERROR",IF(ABS('Student Work'!V108-'Student Work'!Y107)&lt;0.01,IF(U108&lt;&gt;"ERROR","Correct","ERROR"),"ERROR")))</f>
        <v>0</v>
      </c>
      <c r="W108" s="140">
        <f>IF(U108=0,0,IF(ISBLANK('Student Work'!W108),"ERROR",IF(ABS('Student Work'!W108-'Student Work'!V108*'Student Work'!$V$12/12)&lt;0.01,IF(U108&lt;&gt;"ERROR","Correct","ERROR"),"ERROR")))</f>
        <v>0</v>
      </c>
      <c r="X108" s="140">
        <f>IF(U108=0,0,IF(ISBLANK('Student Work'!X108),"ERROR",IF(ABS('Student Work'!X108-'Student Work'!$V$14)&lt;0.01,IF(U108&lt;&gt;"ERROR","Correct","ERROR"),"ERROR")))</f>
        <v>0</v>
      </c>
      <c r="Y108" s="140">
        <f>IF(U108=0,0,IF(ISBLANK('Student Work'!Y108),"ERROR",IF(ABS('Student Work'!Y108-('Student Work'!V108+'Student Work'!W108+'Student Work'!X108))&lt;0.01,IF(U108&lt;&gt;"ERROR","Correct","ERROR"),"ERROR")))</f>
        <v>0</v>
      </c>
      <c r="Z108" s="140">
        <f>IF(V108=0,0,IF(ISBLANK('Student Work'!#REF!),"ERROR",IF(ABS('Student Work'!#REF!-('Student Work'!W108+'Student Work'!X108+'Student Work'!Y108))&lt;0.01,"Correct","ERROR")))</f>
        <v>0</v>
      </c>
      <c r="AA108" s="65"/>
      <c r="AB108" s="65"/>
      <c r="AC108" s="55"/>
    </row>
    <row r="109" spans="1:29">
      <c r="A109" s="54"/>
      <c r="B109" s="57"/>
      <c r="C109" s="57"/>
      <c r="D109" s="57"/>
      <c r="E109" s="57"/>
      <c r="F109" s="65"/>
      <c r="G109" s="126">
        <f>IF($K$13="Correct",IF(AND(G108+1&lt;='Student Work'!$K$13,G108&lt;&gt;0),G108+1,IF('Student Work'!G109&gt;0,"ERROR",0)),0)</f>
        <v>0</v>
      </c>
      <c r="H109" s="139">
        <f>IF(G109=0,0,IF(ISBLANK('Student Work'!H109),"ERROR",IF(ABS('Student Work'!H109-'Student Work'!K108)&lt;0.01,IF(G109&lt;&gt;"ERROR","Correct","ERROR"),"ERROR")))</f>
        <v>0</v>
      </c>
      <c r="I109" s="140">
        <f>IF(G109=0,0,IF(ISBLANK('Student Work'!I109),"ERROR",IF(ABS('Student Work'!I109-'Student Work'!H109*'Student Work'!$K$12/12)&lt;0.01,IF(G109&lt;&gt;"ERROR","Correct","ERROR"),"ERROR")))</f>
        <v>0</v>
      </c>
      <c r="J109" s="140">
        <f>IF(G109=0,0,IF(ISBLANK('Student Work'!J109),"ERROR",IF(ABS('Student Work'!J109-('Student Work'!$K$14-'Student Work'!I109))&lt;0.01,IF(G109&lt;&gt;"ERROR","Correct","ERROR"),"ERROR")))</f>
        <v>0</v>
      </c>
      <c r="K109" s="140">
        <f>IF(G109=0,0,IF(ISBLANK('Student Work'!K109),"ERROR",IF(ABS('Student Work'!K109-('Student Work'!H109-'Student Work'!J109))&lt;0.01,IF(G109&lt;&gt;"ERROR","Correct","ERROR"),"ERROR")))</f>
        <v>0</v>
      </c>
      <c r="L109" s="94"/>
      <c r="M109" s="94"/>
      <c r="N109" s="65"/>
      <c r="O109" s="65"/>
      <c r="P109" s="65"/>
      <c r="Q109" s="65"/>
      <c r="R109" s="65"/>
      <c r="S109" s="65"/>
      <c r="T109" s="65"/>
      <c r="U109" s="126">
        <f>IF($V$13="Correct",IF(AND(U108+1&lt;='Student Work'!$V$13,U108&lt;&gt;0),U108+1,IF('Student Work'!U109&gt;0,"ERROR",0)),0)</f>
        <v>0</v>
      </c>
      <c r="V109" s="140">
        <f>IF(U109=0,0,IF(ISBLANK('Student Work'!V109),"ERROR",IF(ABS('Student Work'!V109-'Student Work'!Y108)&lt;0.01,IF(U109&lt;&gt;"ERROR","Correct","ERROR"),"ERROR")))</f>
        <v>0</v>
      </c>
      <c r="W109" s="140">
        <f>IF(U109=0,0,IF(ISBLANK('Student Work'!W109),"ERROR",IF(ABS('Student Work'!W109-'Student Work'!V109*'Student Work'!$V$12/12)&lt;0.01,IF(U109&lt;&gt;"ERROR","Correct","ERROR"),"ERROR")))</f>
        <v>0</v>
      </c>
      <c r="X109" s="140">
        <f>IF(U109=0,0,IF(ISBLANK('Student Work'!X109),"ERROR",IF(ABS('Student Work'!X109-'Student Work'!$V$14)&lt;0.01,IF(U109&lt;&gt;"ERROR","Correct","ERROR"),"ERROR")))</f>
        <v>0</v>
      </c>
      <c r="Y109" s="140">
        <f>IF(U109=0,0,IF(ISBLANK('Student Work'!Y109),"ERROR",IF(ABS('Student Work'!Y109-('Student Work'!V109+'Student Work'!W109+'Student Work'!X109))&lt;0.01,IF(U109&lt;&gt;"ERROR","Correct","ERROR"),"ERROR")))</f>
        <v>0</v>
      </c>
      <c r="Z109" s="140">
        <f>IF(V109=0,0,IF(ISBLANK('Student Work'!#REF!),"ERROR",IF(ABS('Student Work'!#REF!-('Student Work'!W109+'Student Work'!X109+'Student Work'!Y109))&lt;0.01,"Correct","ERROR")))</f>
        <v>0</v>
      </c>
      <c r="AA109" s="65"/>
      <c r="AB109" s="65"/>
      <c r="AC109" s="55"/>
    </row>
    <row r="110" spans="1:29">
      <c r="A110" s="54"/>
      <c r="B110" s="57"/>
      <c r="C110" s="57"/>
      <c r="D110" s="57"/>
      <c r="E110" s="57"/>
      <c r="F110" s="65"/>
      <c r="G110" s="126">
        <f>IF($K$13="Correct",IF(AND(G109+1&lt;='Student Work'!$K$13,G109&lt;&gt;0),G109+1,IF('Student Work'!G110&gt;0,"ERROR",0)),0)</f>
        <v>0</v>
      </c>
      <c r="H110" s="139">
        <f>IF(G110=0,0,IF(ISBLANK('Student Work'!H110),"ERROR",IF(ABS('Student Work'!H110-'Student Work'!K109)&lt;0.01,IF(G110&lt;&gt;"ERROR","Correct","ERROR"),"ERROR")))</f>
        <v>0</v>
      </c>
      <c r="I110" s="140">
        <f>IF(G110=0,0,IF(ISBLANK('Student Work'!I110),"ERROR",IF(ABS('Student Work'!I110-'Student Work'!H110*'Student Work'!$K$12/12)&lt;0.01,IF(G110&lt;&gt;"ERROR","Correct","ERROR"),"ERROR")))</f>
        <v>0</v>
      </c>
      <c r="J110" s="140">
        <f>IF(G110=0,0,IF(ISBLANK('Student Work'!J110),"ERROR",IF(ABS('Student Work'!J110-('Student Work'!$K$14-'Student Work'!I110))&lt;0.01,IF(G110&lt;&gt;"ERROR","Correct","ERROR"),"ERROR")))</f>
        <v>0</v>
      </c>
      <c r="K110" s="140">
        <f>IF(G110=0,0,IF(ISBLANK('Student Work'!K110),"ERROR",IF(ABS('Student Work'!K110-('Student Work'!H110-'Student Work'!J110))&lt;0.01,IF(G110&lt;&gt;"ERROR","Correct","ERROR"),"ERROR")))</f>
        <v>0</v>
      </c>
      <c r="L110" s="94"/>
      <c r="M110" s="94"/>
      <c r="N110" s="65"/>
      <c r="O110" s="65"/>
      <c r="P110" s="65"/>
      <c r="Q110" s="65"/>
      <c r="R110" s="65"/>
      <c r="S110" s="65"/>
      <c r="T110" s="65"/>
      <c r="U110" s="126">
        <f>IF($V$13="Correct",IF(AND(U109+1&lt;='Student Work'!$V$13,U109&lt;&gt;0),U109+1,IF('Student Work'!U110&gt;0,"ERROR",0)),0)</f>
        <v>0</v>
      </c>
      <c r="V110" s="140">
        <f>IF(U110=0,0,IF(ISBLANK('Student Work'!V110),"ERROR",IF(ABS('Student Work'!V110-'Student Work'!Y109)&lt;0.01,IF(U110&lt;&gt;"ERROR","Correct","ERROR"),"ERROR")))</f>
        <v>0</v>
      </c>
      <c r="W110" s="140">
        <f>IF(U110=0,0,IF(ISBLANK('Student Work'!W110),"ERROR",IF(ABS('Student Work'!W110-'Student Work'!V110*'Student Work'!$V$12/12)&lt;0.01,IF(U110&lt;&gt;"ERROR","Correct","ERROR"),"ERROR")))</f>
        <v>0</v>
      </c>
      <c r="X110" s="140">
        <f>IF(U110=0,0,IF(ISBLANK('Student Work'!X110),"ERROR",IF(ABS('Student Work'!X110-'Student Work'!$V$14)&lt;0.01,IF(U110&lt;&gt;"ERROR","Correct","ERROR"),"ERROR")))</f>
        <v>0</v>
      </c>
      <c r="Y110" s="140">
        <f>IF(U110=0,0,IF(ISBLANK('Student Work'!Y110),"ERROR",IF(ABS('Student Work'!Y110-('Student Work'!V110+'Student Work'!W110+'Student Work'!X110))&lt;0.01,IF(U110&lt;&gt;"ERROR","Correct","ERROR"),"ERROR")))</f>
        <v>0</v>
      </c>
      <c r="Z110" s="140">
        <f>IF(V110=0,0,IF(ISBLANK('Student Work'!#REF!),"ERROR",IF(ABS('Student Work'!#REF!-('Student Work'!W110+'Student Work'!X110+'Student Work'!Y110))&lt;0.01,"Correct","ERROR")))</f>
        <v>0</v>
      </c>
      <c r="AA110" s="65"/>
      <c r="AB110" s="65"/>
      <c r="AC110" s="55"/>
    </row>
    <row r="111" spans="1:29">
      <c r="A111" s="54"/>
      <c r="B111" s="57"/>
      <c r="C111" s="57"/>
      <c r="D111" s="57"/>
      <c r="E111" s="57"/>
      <c r="F111" s="65"/>
      <c r="G111" s="126">
        <f>IF($K$13="Correct",IF(AND(G110+1&lt;='Student Work'!$K$13,G110&lt;&gt;0),G110+1,IF('Student Work'!G111&gt;0,"ERROR",0)),0)</f>
        <v>0</v>
      </c>
      <c r="H111" s="139">
        <f>IF(G111=0,0,IF(ISBLANK('Student Work'!H111),"ERROR",IF(ABS('Student Work'!H111-'Student Work'!K110)&lt;0.01,IF(G111&lt;&gt;"ERROR","Correct","ERROR"),"ERROR")))</f>
        <v>0</v>
      </c>
      <c r="I111" s="140">
        <f>IF(G111=0,0,IF(ISBLANK('Student Work'!I111),"ERROR",IF(ABS('Student Work'!I111-'Student Work'!H111*'Student Work'!$K$12/12)&lt;0.01,IF(G111&lt;&gt;"ERROR","Correct","ERROR"),"ERROR")))</f>
        <v>0</v>
      </c>
      <c r="J111" s="140">
        <f>IF(G111=0,0,IF(ISBLANK('Student Work'!J111),"ERROR",IF(ABS('Student Work'!J111-('Student Work'!$K$14-'Student Work'!I111))&lt;0.01,IF(G111&lt;&gt;"ERROR","Correct","ERROR"),"ERROR")))</f>
        <v>0</v>
      </c>
      <c r="K111" s="140">
        <f>IF(G111=0,0,IF(ISBLANK('Student Work'!K111),"ERROR",IF(ABS('Student Work'!K111-('Student Work'!H111-'Student Work'!J111))&lt;0.01,IF(G111&lt;&gt;"ERROR","Correct","ERROR"),"ERROR")))</f>
        <v>0</v>
      </c>
      <c r="L111" s="94"/>
      <c r="M111" s="94"/>
      <c r="N111" s="65"/>
      <c r="O111" s="65"/>
      <c r="P111" s="65"/>
      <c r="Q111" s="65"/>
      <c r="R111" s="65"/>
      <c r="S111" s="65"/>
      <c r="T111" s="65"/>
      <c r="U111" s="126">
        <f>IF($V$13="Correct",IF(AND(U110+1&lt;='Student Work'!$V$13,U110&lt;&gt;0),U110+1,IF('Student Work'!U111&gt;0,"ERROR",0)),0)</f>
        <v>0</v>
      </c>
      <c r="V111" s="140">
        <f>IF(U111=0,0,IF(ISBLANK('Student Work'!V111),"ERROR",IF(ABS('Student Work'!V111-'Student Work'!Y110)&lt;0.01,IF(U111&lt;&gt;"ERROR","Correct","ERROR"),"ERROR")))</f>
        <v>0</v>
      </c>
      <c r="W111" s="140">
        <f>IF(U111=0,0,IF(ISBLANK('Student Work'!W111),"ERROR",IF(ABS('Student Work'!W111-'Student Work'!V111*'Student Work'!$V$12/12)&lt;0.01,IF(U111&lt;&gt;"ERROR","Correct","ERROR"),"ERROR")))</f>
        <v>0</v>
      </c>
      <c r="X111" s="140">
        <f>IF(U111=0,0,IF(ISBLANK('Student Work'!X111),"ERROR",IF(ABS('Student Work'!X111-'Student Work'!$V$14)&lt;0.01,IF(U111&lt;&gt;"ERROR","Correct","ERROR"),"ERROR")))</f>
        <v>0</v>
      </c>
      <c r="Y111" s="140">
        <f>IF(U111=0,0,IF(ISBLANK('Student Work'!Y111),"ERROR",IF(ABS('Student Work'!Y111-('Student Work'!V111+'Student Work'!W111+'Student Work'!X111))&lt;0.01,IF(U111&lt;&gt;"ERROR","Correct","ERROR"),"ERROR")))</f>
        <v>0</v>
      </c>
      <c r="Z111" s="140">
        <f>IF(V111=0,0,IF(ISBLANK('Student Work'!#REF!),"ERROR",IF(ABS('Student Work'!#REF!-('Student Work'!W111+'Student Work'!X111+'Student Work'!Y111))&lt;0.01,"Correct","ERROR")))</f>
        <v>0</v>
      </c>
      <c r="AA111" s="65"/>
      <c r="AB111" s="65"/>
      <c r="AC111" s="55"/>
    </row>
    <row r="112" spans="1:29">
      <c r="A112" s="54"/>
      <c r="B112" s="57"/>
      <c r="C112" s="57"/>
      <c r="D112" s="57"/>
      <c r="E112" s="57"/>
      <c r="F112" s="65"/>
      <c r="G112" s="126">
        <f>IF($K$13="Correct",IF(AND(G111+1&lt;='Student Work'!$K$13,G111&lt;&gt;0),G111+1,IF('Student Work'!G112&gt;0,"ERROR",0)),0)</f>
        <v>0</v>
      </c>
      <c r="H112" s="139">
        <f>IF(G112=0,0,IF(ISBLANK('Student Work'!H112),"ERROR",IF(ABS('Student Work'!H112-'Student Work'!K111)&lt;0.01,IF(G112&lt;&gt;"ERROR","Correct","ERROR"),"ERROR")))</f>
        <v>0</v>
      </c>
      <c r="I112" s="140">
        <f>IF(G112=0,0,IF(ISBLANK('Student Work'!I112),"ERROR",IF(ABS('Student Work'!I112-'Student Work'!H112*'Student Work'!$K$12/12)&lt;0.01,IF(G112&lt;&gt;"ERROR","Correct","ERROR"),"ERROR")))</f>
        <v>0</v>
      </c>
      <c r="J112" s="140">
        <f>IF(G112=0,0,IF(ISBLANK('Student Work'!J112),"ERROR",IF(ABS('Student Work'!J112-('Student Work'!$K$14-'Student Work'!I112))&lt;0.01,IF(G112&lt;&gt;"ERROR","Correct","ERROR"),"ERROR")))</f>
        <v>0</v>
      </c>
      <c r="K112" s="140">
        <f>IF(G112=0,0,IF(ISBLANK('Student Work'!K112),"ERROR",IF(ABS('Student Work'!K112-('Student Work'!H112-'Student Work'!J112))&lt;0.01,IF(G112&lt;&gt;"ERROR","Correct","ERROR"),"ERROR")))</f>
        <v>0</v>
      </c>
      <c r="L112" s="94"/>
      <c r="M112" s="94"/>
      <c r="N112" s="65"/>
      <c r="O112" s="65"/>
      <c r="P112" s="65"/>
      <c r="Q112" s="65"/>
      <c r="R112" s="65"/>
      <c r="S112" s="65"/>
      <c r="T112" s="65"/>
      <c r="U112" s="126">
        <f>IF($V$13="Correct",IF(AND(U111+1&lt;='Student Work'!$V$13,U111&lt;&gt;0),U111+1,IF('Student Work'!U112&gt;0,"ERROR",0)),0)</f>
        <v>0</v>
      </c>
      <c r="V112" s="140">
        <f>IF(U112=0,0,IF(ISBLANK('Student Work'!V112),"ERROR",IF(ABS('Student Work'!V112-'Student Work'!Y111)&lt;0.01,IF(U112&lt;&gt;"ERROR","Correct","ERROR"),"ERROR")))</f>
        <v>0</v>
      </c>
      <c r="W112" s="140">
        <f>IF(U112=0,0,IF(ISBLANK('Student Work'!W112),"ERROR",IF(ABS('Student Work'!W112-'Student Work'!V112*'Student Work'!$V$12/12)&lt;0.01,IF(U112&lt;&gt;"ERROR","Correct","ERROR"),"ERROR")))</f>
        <v>0</v>
      </c>
      <c r="X112" s="140">
        <f>IF(U112=0,0,IF(ISBLANK('Student Work'!X112),"ERROR",IF(ABS('Student Work'!X112-'Student Work'!$V$14)&lt;0.01,IF(U112&lt;&gt;"ERROR","Correct","ERROR"),"ERROR")))</f>
        <v>0</v>
      </c>
      <c r="Y112" s="140">
        <f>IF(U112=0,0,IF(ISBLANK('Student Work'!Y112),"ERROR",IF(ABS('Student Work'!Y112-('Student Work'!V112+'Student Work'!W112+'Student Work'!X112))&lt;0.01,IF(U112&lt;&gt;"ERROR","Correct","ERROR"),"ERROR")))</f>
        <v>0</v>
      </c>
      <c r="Z112" s="140">
        <f>IF(V112=0,0,IF(ISBLANK('Student Work'!#REF!),"ERROR",IF(ABS('Student Work'!#REF!-('Student Work'!W112+'Student Work'!X112+'Student Work'!Y112))&lt;0.01,"Correct","ERROR")))</f>
        <v>0</v>
      </c>
      <c r="AA112" s="65"/>
      <c r="AB112" s="65"/>
      <c r="AC112" s="55"/>
    </row>
    <row r="113" spans="1:29">
      <c r="A113" s="54"/>
      <c r="B113" s="57"/>
      <c r="C113" s="57"/>
      <c r="D113" s="57"/>
      <c r="E113" s="57"/>
      <c r="F113" s="65"/>
      <c r="G113" s="126">
        <f>IF($K$13="Correct",IF(AND(G112+1&lt;='Student Work'!$K$13,G112&lt;&gt;0),G112+1,IF('Student Work'!G113&gt;0,"ERROR",0)),0)</f>
        <v>0</v>
      </c>
      <c r="H113" s="139">
        <f>IF(G113=0,0,IF(ISBLANK('Student Work'!H113),"ERROR",IF(ABS('Student Work'!H113-'Student Work'!K112)&lt;0.01,IF(G113&lt;&gt;"ERROR","Correct","ERROR"),"ERROR")))</f>
        <v>0</v>
      </c>
      <c r="I113" s="140">
        <f>IF(G113=0,0,IF(ISBLANK('Student Work'!I113),"ERROR",IF(ABS('Student Work'!I113-'Student Work'!H113*'Student Work'!$K$12/12)&lt;0.01,IF(G113&lt;&gt;"ERROR","Correct","ERROR"),"ERROR")))</f>
        <v>0</v>
      </c>
      <c r="J113" s="140">
        <f>IF(G113=0,0,IF(ISBLANK('Student Work'!J113),"ERROR",IF(ABS('Student Work'!J113-('Student Work'!$K$14-'Student Work'!I113))&lt;0.01,IF(G113&lt;&gt;"ERROR","Correct","ERROR"),"ERROR")))</f>
        <v>0</v>
      </c>
      <c r="K113" s="140">
        <f>IF(G113=0,0,IF(ISBLANK('Student Work'!K113),"ERROR",IF(ABS('Student Work'!K113-('Student Work'!H113-'Student Work'!J113))&lt;0.01,IF(G113&lt;&gt;"ERROR","Correct","ERROR"),"ERROR")))</f>
        <v>0</v>
      </c>
      <c r="L113" s="94"/>
      <c r="M113" s="94"/>
      <c r="N113" s="65"/>
      <c r="O113" s="65"/>
      <c r="P113" s="65"/>
      <c r="Q113" s="65"/>
      <c r="R113" s="65"/>
      <c r="S113" s="65"/>
      <c r="T113" s="65"/>
      <c r="U113" s="126">
        <f>IF($V$13="Correct",IF(AND(U112+1&lt;='Student Work'!$V$13,U112&lt;&gt;0),U112+1,IF('Student Work'!U113&gt;0,"ERROR",0)),0)</f>
        <v>0</v>
      </c>
      <c r="V113" s="140">
        <f>IF(U113=0,0,IF(ISBLANK('Student Work'!V113),"ERROR",IF(ABS('Student Work'!V113-'Student Work'!Y112)&lt;0.01,IF(U113&lt;&gt;"ERROR","Correct","ERROR"),"ERROR")))</f>
        <v>0</v>
      </c>
      <c r="W113" s="140">
        <f>IF(U113=0,0,IF(ISBLANK('Student Work'!W113),"ERROR",IF(ABS('Student Work'!W113-'Student Work'!V113*'Student Work'!$V$12/12)&lt;0.01,IF(U113&lt;&gt;"ERROR","Correct","ERROR"),"ERROR")))</f>
        <v>0</v>
      </c>
      <c r="X113" s="140">
        <f>IF(U113=0,0,IF(ISBLANK('Student Work'!X113),"ERROR",IF(ABS('Student Work'!X113-'Student Work'!$V$14)&lt;0.01,IF(U113&lt;&gt;"ERROR","Correct","ERROR"),"ERROR")))</f>
        <v>0</v>
      </c>
      <c r="Y113" s="140">
        <f>IF(U113=0,0,IF(ISBLANK('Student Work'!Y113),"ERROR",IF(ABS('Student Work'!Y113-('Student Work'!V113+'Student Work'!W113+'Student Work'!X113))&lt;0.01,IF(U113&lt;&gt;"ERROR","Correct","ERROR"),"ERROR")))</f>
        <v>0</v>
      </c>
      <c r="Z113" s="140">
        <f>IF(V113=0,0,IF(ISBLANK('Student Work'!#REF!),"ERROR",IF(ABS('Student Work'!#REF!-('Student Work'!W113+'Student Work'!X113+'Student Work'!Y113))&lt;0.01,"Correct","ERROR")))</f>
        <v>0</v>
      </c>
      <c r="AA113" s="65"/>
      <c r="AB113" s="65"/>
      <c r="AC113" s="55"/>
    </row>
    <row r="114" spans="1:29">
      <c r="A114" s="54"/>
      <c r="B114" s="57"/>
      <c r="C114" s="57"/>
      <c r="D114" s="57"/>
      <c r="E114" s="57"/>
      <c r="F114" s="65"/>
      <c r="G114" s="126">
        <f>IF($K$13="Correct",IF(AND(G113+1&lt;='Student Work'!$K$13,G113&lt;&gt;0),G113+1,IF('Student Work'!G114&gt;0,"ERROR",0)),0)</f>
        <v>0</v>
      </c>
      <c r="H114" s="139">
        <f>IF(G114=0,0,IF(ISBLANK('Student Work'!H114),"ERROR",IF(ABS('Student Work'!H114-'Student Work'!K113)&lt;0.01,IF(G114&lt;&gt;"ERROR","Correct","ERROR"),"ERROR")))</f>
        <v>0</v>
      </c>
      <c r="I114" s="140">
        <f>IF(G114=0,0,IF(ISBLANK('Student Work'!I114),"ERROR",IF(ABS('Student Work'!I114-'Student Work'!H114*'Student Work'!$K$12/12)&lt;0.01,IF(G114&lt;&gt;"ERROR","Correct","ERROR"),"ERROR")))</f>
        <v>0</v>
      </c>
      <c r="J114" s="140">
        <f>IF(G114=0,0,IF(ISBLANK('Student Work'!J114),"ERROR",IF(ABS('Student Work'!J114-('Student Work'!$K$14-'Student Work'!I114))&lt;0.01,IF(G114&lt;&gt;"ERROR","Correct","ERROR"),"ERROR")))</f>
        <v>0</v>
      </c>
      <c r="K114" s="140">
        <f>IF(G114=0,0,IF(ISBLANK('Student Work'!K114),"ERROR",IF(ABS('Student Work'!K114-('Student Work'!H114-'Student Work'!J114))&lt;0.01,IF(G114&lt;&gt;"ERROR","Correct","ERROR"),"ERROR")))</f>
        <v>0</v>
      </c>
      <c r="L114" s="94"/>
      <c r="M114" s="94"/>
      <c r="N114" s="65"/>
      <c r="O114" s="65"/>
      <c r="P114" s="65"/>
      <c r="Q114" s="65"/>
      <c r="R114" s="65"/>
      <c r="S114" s="65"/>
      <c r="T114" s="65"/>
      <c r="U114" s="126">
        <f>IF($V$13="Correct",IF(AND(U113+1&lt;='Student Work'!$V$13,U113&lt;&gt;0),U113+1,IF('Student Work'!U114&gt;0,"ERROR",0)),0)</f>
        <v>0</v>
      </c>
      <c r="V114" s="140">
        <f>IF(U114=0,0,IF(ISBLANK('Student Work'!V114),"ERROR",IF(ABS('Student Work'!V114-'Student Work'!Y113)&lt;0.01,IF(U114&lt;&gt;"ERROR","Correct","ERROR"),"ERROR")))</f>
        <v>0</v>
      </c>
      <c r="W114" s="140">
        <f>IF(U114=0,0,IF(ISBLANK('Student Work'!W114),"ERROR",IF(ABS('Student Work'!W114-'Student Work'!V114*'Student Work'!$V$12/12)&lt;0.01,IF(U114&lt;&gt;"ERROR","Correct","ERROR"),"ERROR")))</f>
        <v>0</v>
      </c>
      <c r="X114" s="140">
        <f>IF(U114=0,0,IF(ISBLANK('Student Work'!X114),"ERROR",IF(ABS('Student Work'!X114-'Student Work'!$V$14)&lt;0.01,IF(U114&lt;&gt;"ERROR","Correct","ERROR"),"ERROR")))</f>
        <v>0</v>
      </c>
      <c r="Y114" s="140">
        <f>IF(U114=0,0,IF(ISBLANK('Student Work'!Y114),"ERROR",IF(ABS('Student Work'!Y114-('Student Work'!V114+'Student Work'!W114+'Student Work'!X114))&lt;0.01,IF(U114&lt;&gt;"ERROR","Correct","ERROR"),"ERROR")))</f>
        <v>0</v>
      </c>
      <c r="Z114" s="140">
        <f>IF(V114=0,0,IF(ISBLANK('Student Work'!#REF!),"ERROR",IF(ABS('Student Work'!#REF!-('Student Work'!W114+'Student Work'!X114+'Student Work'!Y114))&lt;0.01,"Correct","ERROR")))</f>
        <v>0</v>
      </c>
      <c r="AA114" s="65"/>
      <c r="AB114" s="65"/>
      <c r="AC114" s="55"/>
    </row>
    <row r="115" spans="1:29">
      <c r="A115" s="54"/>
      <c r="B115" s="57"/>
      <c r="C115" s="57"/>
      <c r="D115" s="57"/>
      <c r="E115" s="57"/>
      <c r="F115" s="65"/>
      <c r="G115" s="126">
        <f>IF($K$13="Correct",IF(AND(G114+1&lt;='Student Work'!$K$13,G114&lt;&gt;0),G114+1,IF('Student Work'!G115&gt;0,"ERROR",0)),0)</f>
        <v>0</v>
      </c>
      <c r="H115" s="139">
        <f>IF(G115=0,0,IF(ISBLANK('Student Work'!H115),"ERROR",IF(ABS('Student Work'!H115-'Student Work'!K114)&lt;0.01,IF(G115&lt;&gt;"ERROR","Correct","ERROR"),"ERROR")))</f>
        <v>0</v>
      </c>
      <c r="I115" s="140">
        <f>IF(G115=0,0,IF(ISBLANK('Student Work'!I115),"ERROR",IF(ABS('Student Work'!I115-'Student Work'!H115*'Student Work'!$K$12/12)&lt;0.01,IF(G115&lt;&gt;"ERROR","Correct","ERROR"),"ERROR")))</f>
        <v>0</v>
      </c>
      <c r="J115" s="140">
        <f>IF(G115=0,0,IF(ISBLANK('Student Work'!J115),"ERROR",IF(ABS('Student Work'!J115-('Student Work'!$K$14-'Student Work'!I115))&lt;0.01,IF(G115&lt;&gt;"ERROR","Correct","ERROR"),"ERROR")))</f>
        <v>0</v>
      </c>
      <c r="K115" s="140">
        <f>IF(G115=0,0,IF(ISBLANK('Student Work'!K115),"ERROR",IF(ABS('Student Work'!K115-('Student Work'!H115-'Student Work'!J115))&lt;0.01,IF(G115&lt;&gt;"ERROR","Correct","ERROR"),"ERROR")))</f>
        <v>0</v>
      </c>
      <c r="L115" s="94"/>
      <c r="M115" s="94"/>
      <c r="N115" s="65"/>
      <c r="O115" s="65"/>
      <c r="P115" s="65"/>
      <c r="Q115" s="65"/>
      <c r="R115" s="65"/>
      <c r="S115" s="65"/>
      <c r="T115" s="65"/>
      <c r="U115" s="126">
        <f>IF($V$13="Correct",IF(AND(U114+1&lt;='Student Work'!$V$13,U114&lt;&gt;0),U114+1,IF('Student Work'!U115&gt;0,"ERROR",0)),0)</f>
        <v>0</v>
      </c>
      <c r="V115" s="140">
        <f>IF(U115=0,0,IF(ISBLANK('Student Work'!V115),"ERROR",IF(ABS('Student Work'!V115-'Student Work'!Y114)&lt;0.01,IF(U115&lt;&gt;"ERROR","Correct","ERROR"),"ERROR")))</f>
        <v>0</v>
      </c>
      <c r="W115" s="140">
        <f>IF(U115=0,0,IF(ISBLANK('Student Work'!W115),"ERROR",IF(ABS('Student Work'!W115-'Student Work'!V115*'Student Work'!$V$12/12)&lt;0.01,IF(U115&lt;&gt;"ERROR","Correct","ERROR"),"ERROR")))</f>
        <v>0</v>
      </c>
      <c r="X115" s="140">
        <f>IF(U115=0,0,IF(ISBLANK('Student Work'!X115),"ERROR",IF(ABS('Student Work'!X115-'Student Work'!$V$14)&lt;0.01,IF(U115&lt;&gt;"ERROR","Correct","ERROR"),"ERROR")))</f>
        <v>0</v>
      </c>
      <c r="Y115" s="140">
        <f>IF(U115=0,0,IF(ISBLANK('Student Work'!Y115),"ERROR",IF(ABS('Student Work'!Y115-('Student Work'!V115+'Student Work'!W115+'Student Work'!X115))&lt;0.01,IF(U115&lt;&gt;"ERROR","Correct","ERROR"),"ERROR")))</f>
        <v>0</v>
      </c>
      <c r="Z115" s="140">
        <f>IF(V115=0,0,IF(ISBLANK('Student Work'!#REF!),"ERROR",IF(ABS('Student Work'!#REF!-('Student Work'!W115+'Student Work'!X115+'Student Work'!Y115))&lt;0.01,"Correct","ERROR")))</f>
        <v>0</v>
      </c>
      <c r="AA115" s="65"/>
      <c r="AB115" s="65"/>
      <c r="AC115" s="55"/>
    </row>
    <row r="116" spans="1:29">
      <c r="A116" s="54"/>
      <c r="B116" s="57"/>
      <c r="C116" s="57"/>
      <c r="D116" s="57"/>
      <c r="E116" s="57"/>
      <c r="F116" s="65"/>
      <c r="G116" s="126">
        <f>IF($K$13="Correct",IF(AND(G115+1&lt;='Student Work'!$K$13,G115&lt;&gt;0),G115+1,IF('Student Work'!G116&gt;0,"ERROR",0)),0)</f>
        <v>0</v>
      </c>
      <c r="H116" s="139">
        <f>IF(G116=0,0,IF(ISBLANK('Student Work'!H116),"ERROR",IF(ABS('Student Work'!H116-'Student Work'!K115)&lt;0.01,IF(G116&lt;&gt;"ERROR","Correct","ERROR"),"ERROR")))</f>
        <v>0</v>
      </c>
      <c r="I116" s="140">
        <f>IF(G116=0,0,IF(ISBLANK('Student Work'!I116),"ERROR",IF(ABS('Student Work'!I116-'Student Work'!H116*'Student Work'!$K$12/12)&lt;0.01,IF(G116&lt;&gt;"ERROR","Correct","ERROR"),"ERROR")))</f>
        <v>0</v>
      </c>
      <c r="J116" s="140">
        <f>IF(G116=0,0,IF(ISBLANK('Student Work'!J116),"ERROR",IF(ABS('Student Work'!J116-('Student Work'!$K$14-'Student Work'!I116))&lt;0.01,IF(G116&lt;&gt;"ERROR","Correct","ERROR"),"ERROR")))</f>
        <v>0</v>
      </c>
      <c r="K116" s="140">
        <f>IF(G116=0,0,IF(ISBLANK('Student Work'!K116),"ERROR",IF(ABS('Student Work'!K116-('Student Work'!H116-'Student Work'!J116))&lt;0.01,IF(G116&lt;&gt;"ERROR","Correct","ERROR"),"ERROR")))</f>
        <v>0</v>
      </c>
      <c r="L116" s="94"/>
      <c r="M116" s="94"/>
      <c r="N116" s="65"/>
      <c r="O116" s="65"/>
      <c r="P116" s="65"/>
      <c r="Q116" s="65"/>
      <c r="R116" s="65"/>
      <c r="S116" s="65"/>
      <c r="T116" s="65"/>
      <c r="U116" s="126">
        <f>IF($V$13="Correct",IF(AND(U115+1&lt;='Student Work'!$V$13,U115&lt;&gt;0),U115+1,IF('Student Work'!U116&gt;0,"ERROR",0)),0)</f>
        <v>0</v>
      </c>
      <c r="V116" s="140">
        <f>IF(U116=0,0,IF(ISBLANK('Student Work'!V116),"ERROR",IF(ABS('Student Work'!V116-'Student Work'!Y115)&lt;0.01,IF(U116&lt;&gt;"ERROR","Correct","ERROR"),"ERROR")))</f>
        <v>0</v>
      </c>
      <c r="W116" s="140">
        <f>IF(U116=0,0,IF(ISBLANK('Student Work'!W116),"ERROR",IF(ABS('Student Work'!W116-'Student Work'!V116*'Student Work'!$V$12/12)&lt;0.01,IF(U116&lt;&gt;"ERROR","Correct","ERROR"),"ERROR")))</f>
        <v>0</v>
      </c>
      <c r="X116" s="140">
        <f>IF(U116=0,0,IF(ISBLANK('Student Work'!X116),"ERROR",IF(ABS('Student Work'!X116-'Student Work'!$V$14)&lt;0.01,IF(U116&lt;&gt;"ERROR","Correct","ERROR"),"ERROR")))</f>
        <v>0</v>
      </c>
      <c r="Y116" s="140">
        <f>IF(U116=0,0,IF(ISBLANK('Student Work'!Y116),"ERROR",IF(ABS('Student Work'!Y116-('Student Work'!V116+'Student Work'!W116+'Student Work'!X116))&lt;0.01,IF(U116&lt;&gt;"ERROR","Correct","ERROR"),"ERROR")))</f>
        <v>0</v>
      </c>
      <c r="Z116" s="140">
        <f>IF(V116=0,0,IF(ISBLANK('Student Work'!#REF!),"ERROR",IF(ABS('Student Work'!#REF!-('Student Work'!W116+'Student Work'!X116+'Student Work'!Y116))&lt;0.01,"Correct","ERROR")))</f>
        <v>0</v>
      </c>
      <c r="AA116" s="65"/>
      <c r="AB116" s="65"/>
      <c r="AC116" s="55"/>
    </row>
    <row r="117" spans="1:29">
      <c r="A117" s="54"/>
      <c r="B117" s="57"/>
      <c r="C117" s="57"/>
      <c r="D117" s="57"/>
      <c r="E117" s="57"/>
      <c r="F117" s="65"/>
      <c r="G117" s="126">
        <f>IF($K$13="Correct",IF(AND(G116+1&lt;='Student Work'!$K$13,G116&lt;&gt;0),G116+1,IF('Student Work'!G117&gt;0,"ERROR",0)),0)</f>
        <v>0</v>
      </c>
      <c r="H117" s="139">
        <f>IF(G117=0,0,IF(ISBLANK('Student Work'!H117),"ERROR",IF(ABS('Student Work'!H117-'Student Work'!K116)&lt;0.01,IF(G117&lt;&gt;"ERROR","Correct","ERROR"),"ERROR")))</f>
        <v>0</v>
      </c>
      <c r="I117" s="140">
        <f>IF(G117=0,0,IF(ISBLANK('Student Work'!I117),"ERROR",IF(ABS('Student Work'!I117-'Student Work'!H117*'Student Work'!$K$12/12)&lt;0.01,IF(G117&lt;&gt;"ERROR","Correct","ERROR"),"ERROR")))</f>
        <v>0</v>
      </c>
      <c r="J117" s="140">
        <f>IF(G117=0,0,IF(ISBLANK('Student Work'!J117),"ERROR",IF(ABS('Student Work'!J117-('Student Work'!$K$14-'Student Work'!I117))&lt;0.01,IF(G117&lt;&gt;"ERROR","Correct","ERROR"),"ERROR")))</f>
        <v>0</v>
      </c>
      <c r="K117" s="140">
        <f>IF(G117=0,0,IF(ISBLANK('Student Work'!K117),"ERROR",IF(ABS('Student Work'!K117-('Student Work'!H117-'Student Work'!J117))&lt;0.01,IF(G117&lt;&gt;"ERROR","Correct","ERROR"),"ERROR")))</f>
        <v>0</v>
      </c>
      <c r="L117" s="94"/>
      <c r="M117" s="94"/>
      <c r="N117" s="65"/>
      <c r="O117" s="65"/>
      <c r="P117" s="65"/>
      <c r="Q117" s="65"/>
      <c r="R117" s="65"/>
      <c r="S117" s="65"/>
      <c r="T117" s="65"/>
      <c r="U117" s="126">
        <f>IF($V$13="Correct",IF(AND(U116+1&lt;='Student Work'!$V$13,U116&lt;&gt;0),U116+1,IF('Student Work'!U117&gt;0,"ERROR",0)),0)</f>
        <v>0</v>
      </c>
      <c r="V117" s="140">
        <f>IF(U117=0,0,IF(ISBLANK('Student Work'!V117),"ERROR",IF(ABS('Student Work'!V117-'Student Work'!Y116)&lt;0.01,IF(U117&lt;&gt;"ERROR","Correct","ERROR"),"ERROR")))</f>
        <v>0</v>
      </c>
      <c r="W117" s="140">
        <f>IF(U117=0,0,IF(ISBLANK('Student Work'!W117),"ERROR",IF(ABS('Student Work'!W117-'Student Work'!V117*'Student Work'!$V$12/12)&lt;0.01,IF(U117&lt;&gt;"ERROR","Correct","ERROR"),"ERROR")))</f>
        <v>0</v>
      </c>
      <c r="X117" s="140">
        <f>IF(U117=0,0,IF(ISBLANK('Student Work'!X117),"ERROR",IF(ABS('Student Work'!X117-'Student Work'!$V$14)&lt;0.01,IF(U117&lt;&gt;"ERROR","Correct","ERROR"),"ERROR")))</f>
        <v>0</v>
      </c>
      <c r="Y117" s="140">
        <f>IF(U117=0,0,IF(ISBLANK('Student Work'!Y117),"ERROR",IF(ABS('Student Work'!Y117-('Student Work'!V117+'Student Work'!W117+'Student Work'!X117))&lt;0.01,IF(U117&lt;&gt;"ERROR","Correct","ERROR"),"ERROR")))</f>
        <v>0</v>
      </c>
      <c r="Z117" s="140">
        <f>IF(V117=0,0,IF(ISBLANK('Student Work'!#REF!),"ERROR",IF(ABS('Student Work'!#REF!-('Student Work'!W117+'Student Work'!X117+'Student Work'!Y117))&lt;0.01,"Correct","ERROR")))</f>
        <v>0</v>
      </c>
      <c r="AA117" s="65"/>
      <c r="AB117" s="65"/>
      <c r="AC117" s="55"/>
    </row>
    <row r="118" spans="1:29">
      <c r="A118" s="54"/>
      <c r="B118" s="57"/>
      <c r="C118" s="57"/>
      <c r="D118" s="57"/>
      <c r="E118" s="57"/>
      <c r="F118" s="65"/>
      <c r="G118" s="126">
        <f>IF($K$13="Correct",IF(AND(G117+1&lt;='Student Work'!$K$13,G117&lt;&gt;0),G117+1,IF('Student Work'!G118&gt;0,"ERROR",0)),0)</f>
        <v>0</v>
      </c>
      <c r="H118" s="139">
        <f>IF(G118=0,0,IF(ISBLANK('Student Work'!H118),"ERROR",IF(ABS('Student Work'!H118-'Student Work'!K117)&lt;0.01,IF(G118&lt;&gt;"ERROR","Correct","ERROR"),"ERROR")))</f>
        <v>0</v>
      </c>
      <c r="I118" s="140">
        <f>IF(G118=0,0,IF(ISBLANK('Student Work'!I118),"ERROR",IF(ABS('Student Work'!I118-'Student Work'!H118*'Student Work'!$K$12/12)&lt;0.01,IF(G118&lt;&gt;"ERROR","Correct","ERROR"),"ERROR")))</f>
        <v>0</v>
      </c>
      <c r="J118" s="140">
        <f>IF(G118=0,0,IF(ISBLANK('Student Work'!J118),"ERROR",IF(ABS('Student Work'!J118-('Student Work'!$K$14-'Student Work'!I118))&lt;0.01,IF(G118&lt;&gt;"ERROR","Correct","ERROR"),"ERROR")))</f>
        <v>0</v>
      </c>
      <c r="K118" s="140">
        <f>IF(G118=0,0,IF(ISBLANK('Student Work'!K118),"ERROR",IF(ABS('Student Work'!K118-('Student Work'!H118-'Student Work'!J118))&lt;0.01,IF(G118&lt;&gt;"ERROR","Correct","ERROR"),"ERROR")))</f>
        <v>0</v>
      </c>
      <c r="L118" s="94"/>
      <c r="M118" s="94"/>
      <c r="N118" s="65"/>
      <c r="O118" s="65"/>
      <c r="P118" s="65"/>
      <c r="Q118" s="65"/>
      <c r="R118" s="65"/>
      <c r="S118" s="65"/>
      <c r="T118" s="65"/>
      <c r="U118" s="126">
        <f>IF($V$13="Correct",IF(AND(U117+1&lt;='Student Work'!$V$13,U117&lt;&gt;0),U117+1,IF('Student Work'!U118&gt;0,"ERROR",0)),0)</f>
        <v>0</v>
      </c>
      <c r="V118" s="140">
        <f>IF(U118=0,0,IF(ISBLANK('Student Work'!V118),"ERROR",IF(ABS('Student Work'!V118-'Student Work'!Y117)&lt;0.01,IF(U118&lt;&gt;"ERROR","Correct","ERROR"),"ERROR")))</f>
        <v>0</v>
      </c>
      <c r="W118" s="140">
        <f>IF(U118=0,0,IF(ISBLANK('Student Work'!W118),"ERROR",IF(ABS('Student Work'!W118-'Student Work'!V118*'Student Work'!$V$12/12)&lt;0.01,IF(U118&lt;&gt;"ERROR","Correct","ERROR"),"ERROR")))</f>
        <v>0</v>
      </c>
      <c r="X118" s="140">
        <f>IF(U118=0,0,IF(ISBLANK('Student Work'!X118),"ERROR",IF(ABS('Student Work'!X118-'Student Work'!$V$14)&lt;0.01,IF(U118&lt;&gt;"ERROR","Correct","ERROR"),"ERROR")))</f>
        <v>0</v>
      </c>
      <c r="Y118" s="140">
        <f>IF(U118=0,0,IF(ISBLANK('Student Work'!Y118),"ERROR",IF(ABS('Student Work'!Y118-('Student Work'!V118+'Student Work'!W118+'Student Work'!X118))&lt;0.01,IF(U118&lt;&gt;"ERROR","Correct","ERROR"),"ERROR")))</f>
        <v>0</v>
      </c>
      <c r="Z118" s="140">
        <f>IF(V118=0,0,IF(ISBLANK('Student Work'!#REF!),"ERROR",IF(ABS('Student Work'!#REF!-('Student Work'!W118+'Student Work'!X118+'Student Work'!Y118))&lt;0.01,"Correct","ERROR")))</f>
        <v>0</v>
      </c>
      <c r="AA118" s="65"/>
      <c r="AB118" s="65"/>
      <c r="AC118" s="55"/>
    </row>
    <row r="119" spans="1:29">
      <c r="A119" s="54"/>
      <c r="B119" s="57"/>
      <c r="C119" s="57"/>
      <c r="D119" s="57"/>
      <c r="E119" s="57"/>
      <c r="F119" s="65"/>
      <c r="G119" s="126">
        <f>IF($K$13="Correct",IF(AND(G118+1&lt;='Student Work'!$K$13,G118&lt;&gt;0),G118+1,IF('Student Work'!G119&gt;0,"ERROR",0)),0)</f>
        <v>0</v>
      </c>
      <c r="H119" s="139">
        <f>IF(G119=0,0,IF(ISBLANK('Student Work'!H119),"ERROR",IF(ABS('Student Work'!H119-'Student Work'!K118)&lt;0.01,IF(G119&lt;&gt;"ERROR","Correct","ERROR"),"ERROR")))</f>
        <v>0</v>
      </c>
      <c r="I119" s="140">
        <f>IF(G119=0,0,IF(ISBLANK('Student Work'!I119),"ERROR",IF(ABS('Student Work'!I119-'Student Work'!H119*'Student Work'!$K$12/12)&lt;0.01,IF(G119&lt;&gt;"ERROR","Correct","ERROR"),"ERROR")))</f>
        <v>0</v>
      </c>
      <c r="J119" s="140">
        <f>IF(G119=0,0,IF(ISBLANK('Student Work'!J119),"ERROR",IF(ABS('Student Work'!J119-('Student Work'!$K$14-'Student Work'!I119))&lt;0.01,IF(G119&lt;&gt;"ERROR","Correct","ERROR"),"ERROR")))</f>
        <v>0</v>
      </c>
      <c r="K119" s="140">
        <f>IF(G119=0,0,IF(ISBLANK('Student Work'!K119),"ERROR",IF(ABS('Student Work'!K119-('Student Work'!H119-'Student Work'!J119))&lt;0.01,IF(G119&lt;&gt;"ERROR","Correct","ERROR"),"ERROR")))</f>
        <v>0</v>
      </c>
      <c r="L119" s="94"/>
      <c r="M119" s="94"/>
      <c r="N119" s="65"/>
      <c r="O119" s="65"/>
      <c r="P119" s="65"/>
      <c r="Q119" s="65"/>
      <c r="R119" s="65"/>
      <c r="S119" s="65"/>
      <c r="T119" s="65"/>
      <c r="U119" s="126">
        <f>IF($V$13="Correct",IF(AND(U118+1&lt;='Student Work'!$V$13,U118&lt;&gt;0),U118+1,IF('Student Work'!U119&gt;0,"ERROR",0)),0)</f>
        <v>0</v>
      </c>
      <c r="V119" s="140">
        <f>IF(U119=0,0,IF(ISBLANK('Student Work'!V119),"ERROR",IF(ABS('Student Work'!V119-'Student Work'!Y118)&lt;0.01,IF(U119&lt;&gt;"ERROR","Correct","ERROR"),"ERROR")))</f>
        <v>0</v>
      </c>
      <c r="W119" s="140">
        <f>IF(U119=0,0,IF(ISBLANK('Student Work'!W119),"ERROR",IF(ABS('Student Work'!W119-'Student Work'!V119*'Student Work'!$V$12/12)&lt;0.01,IF(U119&lt;&gt;"ERROR","Correct","ERROR"),"ERROR")))</f>
        <v>0</v>
      </c>
      <c r="X119" s="140">
        <f>IF(U119=0,0,IF(ISBLANK('Student Work'!X119),"ERROR",IF(ABS('Student Work'!X119-'Student Work'!$V$14)&lt;0.01,IF(U119&lt;&gt;"ERROR","Correct","ERROR"),"ERROR")))</f>
        <v>0</v>
      </c>
      <c r="Y119" s="140">
        <f>IF(U119=0,0,IF(ISBLANK('Student Work'!Y119),"ERROR",IF(ABS('Student Work'!Y119-('Student Work'!V119+'Student Work'!W119+'Student Work'!X119))&lt;0.01,IF(U119&lt;&gt;"ERROR","Correct","ERROR"),"ERROR")))</f>
        <v>0</v>
      </c>
      <c r="Z119" s="140">
        <f>IF(V119=0,0,IF(ISBLANK('Student Work'!#REF!),"ERROR",IF(ABS('Student Work'!#REF!-('Student Work'!W119+'Student Work'!X119+'Student Work'!Y119))&lt;0.01,"Correct","ERROR")))</f>
        <v>0</v>
      </c>
      <c r="AA119" s="65"/>
      <c r="AB119" s="65"/>
      <c r="AC119" s="55"/>
    </row>
    <row r="120" spans="1:29">
      <c r="A120" s="54"/>
      <c r="B120" s="57"/>
      <c r="C120" s="57"/>
      <c r="D120" s="57"/>
      <c r="E120" s="57"/>
      <c r="F120" s="65"/>
      <c r="G120" s="126">
        <f>IF($K$13="Correct",IF(AND(G119+1&lt;='Student Work'!$K$13,G119&lt;&gt;0),G119+1,IF('Student Work'!G120&gt;0,"ERROR",0)),0)</f>
        <v>0</v>
      </c>
      <c r="H120" s="139">
        <f>IF(G120=0,0,IF(ISBLANK('Student Work'!H120),"ERROR",IF(ABS('Student Work'!H120-'Student Work'!K119)&lt;0.01,IF(G120&lt;&gt;"ERROR","Correct","ERROR"),"ERROR")))</f>
        <v>0</v>
      </c>
      <c r="I120" s="140">
        <f>IF(G120=0,0,IF(ISBLANK('Student Work'!I120),"ERROR",IF(ABS('Student Work'!I120-'Student Work'!H120*'Student Work'!$K$12/12)&lt;0.01,IF(G120&lt;&gt;"ERROR","Correct","ERROR"),"ERROR")))</f>
        <v>0</v>
      </c>
      <c r="J120" s="140">
        <f>IF(G120=0,0,IF(ISBLANK('Student Work'!J120),"ERROR",IF(ABS('Student Work'!J120-('Student Work'!$K$14-'Student Work'!I120))&lt;0.01,IF(G120&lt;&gt;"ERROR","Correct","ERROR"),"ERROR")))</f>
        <v>0</v>
      </c>
      <c r="K120" s="140">
        <f>IF(G120=0,0,IF(ISBLANK('Student Work'!K120),"ERROR",IF(ABS('Student Work'!K120-('Student Work'!H120-'Student Work'!J120))&lt;0.01,IF(G120&lt;&gt;"ERROR","Correct","ERROR"),"ERROR")))</f>
        <v>0</v>
      </c>
      <c r="L120" s="94"/>
      <c r="M120" s="94"/>
      <c r="N120" s="65"/>
      <c r="O120" s="65"/>
      <c r="P120" s="65"/>
      <c r="Q120" s="65"/>
      <c r="R120" s="65"/>
      <c r="S120" s="65"/>
      <c r="T120" s="65"/>
      <c r="U120" s="126">
        <f>IF($V$13="Correct",IF(AND(U119+1&lt;='Student Work'!$V$13,U119&lt;&gt;0),U119+1,IF('Student Work'!U120&gt;0,"ERROR",0)),0)</f>
        <v>0</v>
      </c>
      <c r="V120" s="140">
        <f>IF(U120=0,0,IF(ISBLANK('Student Work'!V120),"ERROR",IF(ABS('Student Work'!V120-'Student Work'!Y119)&lt;0.01,IF(U120&lt;&gt;"ERROR","Correct","ERROR"),"ERROR")))</f>
        <v>0</v>
      </c>
      <c r="W120" s="140">
        <f>IF(U120=0,0,IF(ISBLANK('Student Work'!W120),"ERROR",IF(ABS('Student Work'!W120-'Student Work'!V120*'Student Work'!$V$12/12)&lt;0.01,IF(U120&lt;&gt;"ERROR","Correct","ERROR"),"ERROR")))</f>
        <v>0</v>
      </c>
      <c r="X120" s="140">
        <f>IF(U120=0,0,IF(ISBLANK('Student Work'!X120),"ERROR",IF(ABS('Student Work'!X120-'Student Work'!$V$14)&lt;0.01,IF(U120&lt;&gt;"ERROR","Correct","ERROR"),"ERROR")))</f>
        <v>0</v>
      </c>
      <c r="Y120" s="140">
        <f>IF(U120=0,0,IF(ISBLANK('Student Work'!Y120),"ERROR",IF(ABS('Student Work'!Y120-('Student Work'!V120+'Student Work'!W120+'Student Work'!X120))&lt;0.01,IF(U120&lt;&gt;"ERROR","Correct","ERROR"),"ERROR")))</f>
        <v>0</v>
      </c>
      <c r="Z120" s="140">
        <f>IF(V120=0,0,IF(ISBLANK('Student Work'!#REF!),"ERROR",IF(ABS('Student Work'!#REF!-('Student Work'!W120+'Student Work'!X120+'Student Work'!Y120))&lt;0.01,"Correct","ERROR")))</f>
        <v>0</v>
      </c>
      <c r="AA120" s="65"/>
      <c r="AB120" s="65"/>
      <c r="AC120" s="55"/>
    </row>
    <row r="121" spans="1:29">
      <c r="A121" s="54"/>
      <c r="B121" s="57"/>
      <c r="C121" s="57"/>
      <c r="D121" s="57"/>
      <c r="E121" s="57"/>
      <c r="F121" s="65"/>
      <c r="G121" s="126">
        <f>IF($K$13="Correct",IF(AND(G120+1&lt;='Student Work'!$K$13,G120&lt;&gt;0),G120+1,IF('Student Work'!G121&gt;0,"ERROR",0)),0)</f>
        <v>0</v>
      </c>
      <c r="H121" s="139">
        <f>IF(G121=0,0,IF(ISBLANK('Student Work'!H121),"ERROR",IF(ABS('Student Work'!H121-'Student Work'!K120)&lt;0.01,IF(G121&lt;&gt;"ERROR","Correct","ERROR"),"ERROR")))</f>
        <v>0</v>
      </c>
      <c r="I121" s="140">
        <f>IF(G121=0,0,IF(ISBLANK('Student Work'!I121),"ERROR",IF(ABS('Student Work'!I121-'Student Work'!H121*'Student Work'!$K$12/12)&lt;0.01,IF(G121&lt;&gt;"ERROR","Correct","ERROR"),"ERROR")))</f>
        <v>0</v>
      </c>
      <c r="J121" s="140">
        <f>IF(G121=0,0,IF(ISBLANK('Student Work'!J121),"ERROR",IF(ABS('Student Work'!J121-('Student Work'!$K$14-'Student Work'!I121))&lt;0.01,IF(G121&lt;&gt;"ERROR","Correct","ERROR"),"ERROR")))</f>
        <v>0</v>
      </c>
      <c r="K121" s="140">
        <f>IF(G121=0,0,IF(ISBLANK('Student Work'!K121),"ERROR",IF(ABS('Student Work'!K121-('Student Work'!H121-'Student Work'!J121))&lt;0.01,IF(G121&lt;&gt;"ERROR","Correct","ERROR"),"ERROR")))</f>
        <v>0</v>
      </c>
      <c r="L121" s="94"/>
      <c r="M121" s="94"/>
      <c r="N121" s="65"/>
      <c r="O121" s="65"/>
      <c r="P121" s="65"/>
      <c r="Q121" s="65"/>
      <c r="R121" s="65"/>
      <c r="S121" s="65"/>
      <c r="T121" s="65"/>
      <c r="U121" s="126">
        <f>IF($V$13="Correct",IF(AND(U120+1&lt;='Student Work'!$V$13,U120&lt;&gt;0),U120+1,IF('Student Work'!U121&gt;0,"ERROR",0)),0)</f>
        <v>0</v>
      </c>
      <c r="V121" s="140">
        <f>IF(U121=0,0,IF(ISBLANK('Student Work'!V121),"ERROR",IF(ABS('Student Work'!V121-'Student Work'!Y120)&lt;0.01,IF(U121&lt;&gt;"ERROR","Correct","ERROR"),"ERROR")))</f>
        <v>0</v>
      </c>
      <c r="W121" s="140">
        <f>IF(U121=0,0,IF(ISBLANK('Student Work'!W121),"ERROR",IF(ABS('Student Work'!W121-'Student Work'!V121*'Student Work'!$V$12/12)&lt;0.01,IF(U121&lt;&gt;"ERROR","Correct","ERROR"),"ERROR")))</f>
        <v>0</v>
      </c>
      <c r="X121" s="140">
        <f>IF(U121=0,0,IF(ISBLANK('Student Work'!X121),"ERROR",IF(ABS('Student Work'!X121-'Student Work'!$V$14)&lt;0.01,IF(U121&lt;&gt;"ERROR","Correct","ERROR"),"ERROR")))</f>
        <v>0</v>
      </c>
      <c r="Y121" s="140">
        <f>IF(U121=0,0,IF(ISBLANK('Student Work'!Y121),"ERROR",IF(ABS('Student Work'!Y121-('Student Work'!V121+'Student Work'!W121+'Student Work'!X121))&lt;0.01,IF(U121&lt;&gt;"ERROR","Correct","ERROR"),"ERROR")))</f>
        <v>0</v>
      </c>
      <c r="Z121" s="140">
        <f>IF(V121=0,0,IF(ISBLANK('Student Work'!#REF!),"ERROR",IF(ABS('Student Work'!#REF!-('Student Work'!W121+'Student Work'!X121+'Student Work'!Y121))&lt;0.01,"Correct","ERROR")))</f>
        <v>0</v>
      </c>
      <c r="AA121" s="65"/>
      <c r="AB121" s="65"/>
      <c r="AC121" s="55"/>
    </row>
    <row r="122" spans="1:29">
      <c r="A122" s="54"/>
      <c r="B122" s="57"/>
      <c r="C122" s="57"/>
      <c r="D122" s="57"/>
      <c r="E122" s="57"/>
      <c r="F122" s="65"/>
      <c r="G122" s="126">
        <f>IF($K$13="Correct",IF(AND(G121+1&lt;='Student Work'!$K$13,G121&lt;&gt;0),G121+1,IF('Student Work'!G122&gt;0,"ERROR",0)),0)</f>
        <v>0</v>
      </c>
      <c r="H122" s="139">
        <f>IF(G122=0,0,IF(ISBLANK('Student Work'!H122),"ERROR",IF(ABS('Student Work'!H122-'Student Work'!K121)&lt;0.01,IF(G122&lt;&gt;"ERROR","Correct","ERROR"),"ERROR")))</f>
        <v>0</v>
      </c>
      <c r="I122" s="140">
        <f>IF(G122=0,0,IF(ISBLANK('Student Work'!I122),"ERROR",IF(ABS('Student Work'!I122-'Student Work'!H122*'Student Work'!$K$12/12)&lt;0.01,IF(G122&lt;&gt;"ERROR","Correct","ERROR"),"ERROR")))</f>
        <v>0</v>
      </c>
      <c r="J122" s="140">
        <f>IF(G122=0,0,IF(ISBLANK('Student Work'!J122),"ERROR",IF(ABS('Student Work'!J122-('Student Work'!$K$14-'Student Work'!I122))&lt;0.01,IF(G122&lt;&gt;"ERROR","Correct","ERROR"),"ERROR")))</f>
        <v>0</v>
      </c>
      <c r="K122" s="140">
        <f>IF(G122=0,0,IF(ISBLANK('Student Work'!K122),"ERROR",IF(ABS('Student Work'!K122-('Student Work'!H122-'Student Work'!J122))&lt;0.01,IF(G122&lt;&gt;"ERROR","Correct","ERROR"),"ERROR")))</f>
        <v>0</v>
      </c>
      <c r="L122" s="94"/>
      <c r="M122" s="94"/>
      <c r="N122" s="65"/>
      <c r="O122" s="65"/>
      <c r="P122" s="65"/>
      <c r="Q122" s="65"/>
      <c r="R122" s="65"/>
      <c r="S122" s="65"/>
      <c r="T122" s="65"/>
      <c r="U122" s="126">
        <f>IF($V$13="Correct",IF(AND(U121+1&lt;='Student Work'!$V$13,U121&lt;&gt;0),U121+1,IF('Student Work'!U122&gt;0,"ERROR",0)),0)</f>
        <v>0</v>
      </c>
      <c r="V122" s="140">
        <f>IF(U122=0,0,IF(ISBLANK('Student Work'!V122),"ERROR",IF(ABS('Student Work'!V122-'Student Work'!Y121)&lt;0.01,IF(U122&lt;&gt;"ERROR","Correct","ERROR"),"ERROR")))</f>
        <v>0</v>
      </c>
      <c r="W122" s="140">
        <f>IF(U122=0,0,IF(ISBLANK('Student Work'!W122),"ERROR",IF(ABS('Student Work'!W122-'Student Work'!V122*'Student Work'!$V$12/12)&lt;0.01,IF(U122&lt;&gt;"ERROR","Correct","ERROR"),"ERROR")))</f>
        <v>0</v>
      </c>
      <c r="X122" s="140">
        <f>IF(U122=0,0,IF(ISBLANK('Student Work'!X122),"ERROR",IF(ABS('Student Work'!X122-'Student Work'!$V$14)&lt;0.01,IF(U122&lt;&gt;"ERROR","Correct","ERROR"),"ERROR")))</f>
        <v>0</v>
      </c>
      <c r="Y122" s="140">
        <f>IF(U122=0,0,IF(ISBLANK('Student Work'!Y122),"ERROR",IF(ABS('Student Work'!Y122-('Student Work'!V122+'Student Work'!W122+'Student Work'!X122))&lt;0.01,IF(U122&lt;&gt;"ERROR","Correct","ERROR"),"ERROR")))</f>
        <v>0</v>
      </c>
      <c r="Z122" s="140">
        <f>IF(V122=0,0,IF(ISBLANK('Student Work'!#REF!),"ERROR",IF(ABS('Student Work'!#REF!-('Student Work'!W122+'Student Work'!X122+'Student Work'!Y122))&lt;0.01,"Correct","ERROR")))</f>
        <v>0</v>
      </c>
      <c r="AA122" s="65"/>
      <c r="AB122" s="65"/>
      <c r="AC122" s="55"/>
    </row>
    <row r="123" spans="1:29">
      <c r="A123" s="54"/>
      <c r="B123" s="57"/>
      <c r="C123" s="57"/>
      <c r="D123" s="57"/>
      <c r="E123" s="57"/>
      <c r="F123" s="65"/>
      <c r="G123" s="126">
        <f>IF($K$13="Correct",IF(AND(G122+1&lt;='Student Work'!$K$13,G122&lt;&gt;0),G122+1,IF('Student Work'!G123&gt;0,"ERROR",0)),0)</f>
        <v>0</v>
      </c>
      <c r="H123" s="139">
        <f>IF(G123=0,0,IF(ISBLANK('Student Work'!H123),"ERROR",IF(ABS('Student Work'!H123-'Student Work'!K122)&lt;0.01,IF(G123&lt;&gt;"ERROR","Correct","ERROR"),"ERROR")))</f>
        <v>0</v>
      </c>
      <c r="I123" s="140">
        <f>IF(G123=0,0,IF(ISBLANK('Student Work'!I123),"ERROR",IF(ABS('Student Work'!I123-'Student Work'!H123*'Student Work'!$K$12/12)&lt;0.01,IF(G123&lt;&gt;"ERROR","Correct","ERROR"),"ERROR")))</f>
        <v>0</v>
      </c>
      <c r="J123" s="140">
        <f>IF(G123=0,0,IF(ISBLANK('Student Work'!J123),"ERROR",IF(ABS('Student Work'!J123-('Student Work'!$K$14-'Student Work'!I123))&lt;0.01,IF(G123&lt;&gt;"ERROR","Correct","ERROR"),"ERROR")))</f>
        <v>0</v>
      </c>
      <c r="K123" s="140">
        <f>IF(G123=0,0,IF(ISBLANK('Student Work'!K123),"ERROR",IF(ABS('Student Work'!K123-('Student Work'!H123-'Student Work'!J123))&lt;0.01,IF(G123&lt;&gt;"ERROR","Correct","ERROR"),"ERROR")))</f>
        <v>0</v>
      </c>
      <c r="L123" s="94"/>
      <c r="M123" s="94"/>
      <c r="N123" s="65"/>
      <c r="O123" s="65"/>
      <c r="P123" s="65"/>
      <c r="Q123" s="65"/>
      <c r="R123" s="65"/>
      <c r="S123" s="65"/>
      <c r="T123" s="65"/>
      <c r="U123" s="126">
        <f>IF($V$13="Correct",IF(AND(U122+1&lt;='Student Work'!$V$13,U122&lt;&gt;0),U122+1,IF('Student Work'!U123&gt;0,"ERROR",0)),0)</f>
        <v>0</v>
      </c>
      <c r="V123" s="140">
        <f>IF(U123=0,0,IF(ISBLANK('Student Work'!V123),"ERROR",IF(ABS('Student Work'!V123-'Student Work'!Y122)&lt;0.01,IF(U123&lt;&gt;"ERROR","Correct","ERROR"),"ERROR")))</f>
        <v>0</v>
      </c>
      <c r="W123" s="140">
        <f>IF(U123=0,0,IF(ISBLANK('Student Work'!W123),"ERROR",IF(ABS('Student Work'!W123-'Student Work'!V123*'Student Work'!$V$12/12)&lt;0.01,IF(U123&lt;&gt;"ERROR","Correct","ERROR"),"ERROR")))</f>
        <v>0</v>
      </c>
      <c r="X123" s="140">
        <f>IF(U123=0,0,IF(ISBLANK('Student Work'!X123),"ERROR",IF(ABS('Student Work'!X123-'Student Work'!$V$14)&lt;0.01,IF(U123&lt;&gt;"ERROR","Correct","ERROR"),"ERROR")))</f>
        <v>0</v>
      </c>
      <c r="Y123" s="140">
        <f>IF(U123=0,0,IF(ISBLANK('Student Work'!Y123),"ERROR",IF(ABS('Student Work'!Y123-('Student Work'!V123+'Student Work'!W123+'Student Work'!X123))&lt;0.01,IF(U123&lt;&gt;"ERROR","Correct","ERROR"),"ERROR")))</f>
        <v>0</v>
      </c>
      <c r="Z123" s="140">
        <f>IF(V123=0,0,IF(ISBLANK('Student Work'!#REF!),"ERROR",IF(ABS('Student Work'!#REF!-('Student Work'!W123+'Student Work'!X123+'Student Work'!Y123))&lt;0.01,"Correct","ERROR")))</f>
        <v>0</v>
      </c>
      <c r="AA123" s="65"/>
      <c r="AB123" s="65"/>
      <c r="AC123" s="55"/>
    </row>
    <row r="124" spans="1:29">
      <c r="A124" s="54"/>
      <c r="B124" s="57"/>
      <c r="C124" s="57"/>
      <c r="D124" s="57"/>
      <c r="E124" s="57"/>
      <c r="F124" s="65"/>
      <c r="G124" s="126">
        <f>IF($K$13="Correct",IF(AND(G123+1&lt;='Student Work'!$K$13,G123&lt;&gt;0),G123+1,IF('Student Work'!G124&gt;0,"ERROR",0)),0)</f>
        <v>0</v>
      </c>
      <c r="H124" s="139">
        <f>IF(G124=0,0,IF(ISBLANK('Student Work'!H124),"ERROR",IF(ABS('Student Work'!H124-'Student Work'!K123)&lt;0.01,IF(G124&lt;&gt;"ERROR","Correct","ERROR"),"ERROR")))</f>
        <v>0</v>
      </c>
      <c r="I124" s="140">
        <f>IF(G124=0,0,IF(ISBLANK('Student Work'!I124),"ERROR",IF(ABS('Student Work'!I124-'Student Work'!H124*'Student Work'!$K$12/12)&lt;0.01,IF(G124&lt;&gt;"ERROR","Correct","ERROR"),"ERROR")))</f>
        <v>0</v>
      </c>
      <c r="J124" s="140">
        <f>IF(G124=0,0,IF(ISBLANK('Student Work'!J124),"ERROR",IF(ABS('Student Work'!J124-('Student Work'!$K$14-'Student Work'!I124))&lt;0.01,IF(G124&lt;&gt;"ERROR","Correct","ERROR"),"ERROR")))</f>
        <v>0</v>
      </c>
      <c r="K124" s="140">
        <f>IF(G124=0,0,IF(ISBLANK('Student Work'!K124),"ERROR",IF(ABS('Student Work'!K124-('Student Work'!H124-'Student Work'!J124))&lt;0.01,IF(G124&lt;&gt;"ERROR","Correct","ERROR"),"ERROR")))</f>
        <v>0</v>
      </c>
      <c r="L124" s="94"/>
      <c r="M124" s="94"/>
      <c r="N124" s="65"/>
      <c r="O124" s="65"/>
      <c r="P124" s="65"/>
      <c r="Q124" s="65"/>
      <c r="R124" s="65"/>
      <c r="S124" s="65"/>
      <c r="T124" s="65"/>
      <c r="U124" s="126">
        <f>IF($V$13="Correct",IF(AND(U123+1&lt;='Student Work'!$V$13,U123&lt;&gt;0),U123+1,IF('Student Work'!U124&gt;0,"ERROR",0)),0)</f>
        <v>0</v>
      </c>
      <c r="V124" s="140">
        <f>IF(U124=0,0,IF(ISBLANK('Student Work'!V124),"ERROR",IF(ABS('Student Work'!V124-'Student Work'!Y123)&lt;0.01,IF(U124&lt;&gt;"ERROR","Correct","ERROR"),"ERROR")))</f>
        <v>0</v>
      </c>
      <c r="W124" s="140">
        <f>IF(U124=0,0,IF(ISBLANK('Student Work'!W124),"ERROR",IF(ABS('Student Work'!W124-'Student Work'!V124*'Student Work'!$V$12/12)&lt;0.01,IF(U124&lt;&gt;"ERROR","Correct","ERROR"),"ERROR")))</f>
        <v>0</v>
      </c>
      <c r="X124" s="140">
        <f>IF(U124=0,0,IF(ISBLANK('Student Work'!X124),"ERROR",IF(ABS('Student Work'!X124-'Student Work'!$V$14)&lt;0.01,IF(U124&lt;&gt;"ERROR","Correct","ERROR"),"ERROR")))</f>
        <v>0</v>
      </c>
      <c r="Y124" s="140">
        <f>IF(U124=0,0,IF(ISBLANK('Student Work'!Y124),"ERROR",IF(ABS('Student Work'!Y124-('Student Work'!V124+'Student Work'!W124+'Student Work'!X124))&lt;0.01,IF(U124&lt;&gt;"ERROR","Correct","ERROR"),"ERROR")))</f>
        <v>0</v>
      </c>
      <c r="Z124" s="140">
        <f>IF(V124=0,0,IF(ISBLANK('Student Work'!#REF!),"ERROR",IF(ABS('Student Work'!#REF!-('Student Work'!W124+'Student Work'!X124+'Student Work'!Y124))&lt;0.01,"Correct","ERROR")))</f>
        <v>0</v>
      </c>
      <c r="AA124" s="65"/>
      <c r="AB124" s="65"/>
      <c r="AC124" s="55"/>
    </row>
    <row r="125" spans="1:29">
      <c r="A125" s="54"/>
      <c r="B125" s="57"/>
      <c r="C125" s="57"/>
      <c r="D125" s="57"/>
      <c r="E125" s="57"/>
      <c r="F125" s="65"/>
      <c r="G125" s="126">
        <f>IF($K$13="Correct",IF(AND(G124+1&lt;='Student Work'!$K$13,G124&lt;&gt;0),G124+1,IF('Student Work'!G125&gt;0,"ERROR",0)),0)</f>
        <v>0</v>
      </c>
      <c r="H125" s="139">
        <f>IF(G125=0,0,IF(ISBLANK('Student Work'!H125),"ERROR",IF(ABS('Student Work'!H125-'Student Work'!K124)&lt;0.01,IF(G125&lt;&gt;"ERROR","Correct","ERROR"),"ERROR")))</f>
        <v>0</v>
      </c>
      <c r="I125" s="140">
        <f>IF(G125=0,0,IF(ISBLANK('Student Work'!I125),"ERROR",IF(ABS('Student Work'!I125-'Student Work'!H125*'Student Work'!$K$12/12)&lt;0.01,IF(G125&lt;&gt;"ERROR","Correct","ERROR"),"ERROR")))</f>
        <v>0</v>
      </c>
      <c r="J125" s="140">
        <f>IF(G125=0,0,IF(ISBLANK('Student Work'!J125),"ERROR",IF(ABS('Student Work'!J125-('Student Work'!$K$14-'Student Work'!I125))&lt;0.01,IF(G125&lt;&gt;"ERROR","Correct","ERROR"),"ERROR")))</f>
        <v>0</v>
      </c>
      <c r="K125" s="140">
        <f>IF(G125=0,0,IF(ISBLANK('Student Work'!K125),"ERROR",IF(ABS('Student Work'!K125-('Student Work'!H125-'Student Work'!J125))&lt;0.01,IF(G125&lt;&gt;"ERROR","Correct","ERROR"),"ERROR")))</f>
        <v>0</v>
      </c>
      <c r="L125" s="94"/>
      <c r="M125" s="94"/>
      <c r="N125" s="65"/>
      <c r="O125" s="65"/>
      <c r="P125" s="65"/>
      <c r="Q125" s="65"/>
      <c r="R125" s="65"/>
      <c r="S125" s="65"/>
      <c r="T125" s="65"/>
      <c r="U125" s="126">
        <f>IF($V$13="Correct",IF(AND(U124+1&lt;='Student Work'!$V$13,U124&lt;&gt;0),U124+1,IF('Student Work'!U125&gt;0,"ERROR",0)),0)</f>
        <v>0</v>
      </c>
      <c r="V125" s="140">
        <f>IF(U125=0,0,IF(ISBLANK('Student Work'!V125),"ERROR",IF(ABS('Student Work'!V125-'Student Work'!Y124)&lt;0.01,IF(U125&lt;&gt;"ERROR","Correct","ERROR"),"ERROR")))</f>
        <v>0</v>
      </c>
      <c r="W125" s="140">
        <f>IF(U125=0,0,IF(ISBLANK('Student Work'!W125),"ERROR",IF(ABS('Student Work'!W125-'Student Work'!V125*'Student Work'!$V$12/12)&lt;0.01,IF(U125&lt;&gt;"ERROR","Correct","ERROR"),"ERROR")))</f>
        <v>0</v>
      </c>
      <c r="X125" s="140">
        <f>IF(U125=0,0,IF(ISBLANK('Student Work'!X125),"ERROR",IF(ABS('Student Work'!X125-'Student Work'!$V$14)&lt;0.01,IF(U125&lt;&gt;"ERROR","Correct","ERROR"),"ERROR")))</f>
        <v>0</v>
      </c>
      <c r="Y125" s="140">
        <f>IF(U125=0,0,IF(ISBLANK('Student Work'!Y125),"ERROR",IF(ABS('Student Work'!Y125-('Student Work'!V125+'Student Work'!W125+'Student Work'!X125))&lt;0.01,IF(U125&lt;&gt;"ERROR","Correct","ERROR"),"ERROR")))</f>
        <v>0</v>
      </c>
      <c r="Z125" s="140">
        <f>IF(V125=0,0,IF(ISBLANK('Student Work'!#REF!),"ERROR",IF(ABS('Student Work'!#REF!-('Student Work'!W125+'Student Work'!X125+'Student Work'!Y125))&lt;0.01,"Correct","ERROR")))</f>
        <v>0</v>
      </c>
      <c r="AA125" s="65"/>
      <c r="AB125" s="65"/>
      <c r="AC125" s="55"/>
    </row>
    <row r="126" spans="1:29">
      <c r="A126" s="54"/>
      <c r="B126" s="57"/>
      <c r="C126" s="57"/>
      <c r="D126" s="57"/>
      <c r="E126" s="57"/>
      <c r="F126" s="65"/>
      <c r="G126" s="126">
        <f>IF($K$13="Correct",IF(AND(G125+1&lt;='Student Work'!$K$13,G125&lt;&gt;0),G125+1,IF('Student Work'!G126&gt;0,"ERROR",0)),0)</f>
        <v>0</v>
      </c>
      <c r="H126" s="139">
        <f>IF(G126=0,0,IF(ISBLANK('Student Work'!H126),"ERROR",IF(ABS('Student Work'!H126-'Student Work'!K125)&lt;0.01,IF(G126&lt;&gt;"ERROR","Correct","ERROR"),"ERROR")))</f>
        <v>0</v>
      </c>
      <c r="I126" s="140">
        <f>IF(G126=0,0,IF(ISBLANK('Student Work'!I126),"ERROR",IF(ABS('Student Work'!I126-'Student Work'!H126*'Student Work'!$K$12/12)&lt;0.01,IF(G126&lt;&gt;"ERROR","Correct","ERROR"),"ERROR")))</f>
        <v>0</v>
      </c>
      <c r="J126" s="140">
        <f>IF(G126=0,0,IF(ISBLANK('Student Work'!J126),"ERROR",IF(ABS('Student Work'!J126-('Student Work'!$K$14-'Student Work'!I126))&lt;0.01,IF(G126&lt;&gt;"ERROR","Correct","ERROR"),"ERROR")))</f>
        <v>0</v>
      </c>
      <c r="K126" s="140">
        <f>IF(G126=0,0,IF(ISBLANK('Student Work'!K126),"ERROR",IF(ABS('Student Work'!K126-('Student Work'!H126-'Student Work'!J126))&lt;0.01,IF(G126&lt;&gt;"ERROR","Correct","ERROR"),"ERROR")))</f>
        <v>0</v>
      </c>
      <c r="L126" s="94"/>
      <c r="M126" s="94"/>
      <c r="N126" s="65"/>
      <c r="O126" s="65"/>
      <c r="P126" s="65"/>
      <c r="Q126" s="65"/>
      <c r="R126" s="65"/>
      <c r="S126" s="65"/>
      <c r="T126" s="65"/>
      <c r="U126" s="126">
        <f>IF($V$13="Correct",IF(AND(U125+1&lt;='Student Work'!$V$13,U125&lt;&gt;0),U125+1,IF('Student Work'!U126&gt;0,"ERROR",0)),0)</f>
        <v>0</v>
      </c>
      <c r="V126" s="140">
        <f>IF(U126=0,0,IF(ISBLANK('Student Work'!V126),"ERROR",IF(ABS('Student Work'!V126-'Student Work'!Y125)&lt;0.01,IF(U126&lt;&gt;"ERROR","Correct","ERROR"),"ERROR")))</f>
        <v>0</v>
      </c>
      <c r="W126" s="140">
        <f>IF(U126=0,0,IF(ISBLANK('Student Work'!W126),"ERROR",IF(ABS('Student Work'!W126-'Student Work'!V126*'Student Work'!$V$12/12)&lt;0.01,IF(U126&lt;&gt;"ERROR","Correct","ERROR"),"ERROR")))</f>
        <v>0</v>
      </c>
      <c r="X126" s="140">
        <f>IF(U126=0,0,IF(ISBLANK('Student Work'!X126),"ERROR",IF(ABS('Student Work'!X126-'Student Work'!$V$14)&lt;0.01,IF(U126&lt;&gt;"ERROR","Correct","ERROR"),"ERROR")))</f>
        <v>0</v>
      </c>
      <c r="Y126" s="140">
        <f>IF(U126=0,0,IF(ISBLANK('Student Work'!Y126),"ERROR",IF(ABS('Student Work'!Y126-('Student Work'!V126+'Student Work'!W126+'Student Work'!X126))&lt;0.01,IF(U126&lt;&gt;"ERROR","Correct","ERROR"),"ERROR")))</f>
        <v>0</v>
      </c>
      <c r="Z126" s="140">
        <f>IF(V126=0,0,IF(ISBLANK('Student Work'!#REF!),"ERROR",IF(ABS('Student Work'!#REF!-('Student Work'!W126+'Student Work'!X126+'Student Work'!Y126))&lt;0.01,"Correct","ERROR")))</f>
        <v>0</v>
      </c>
      <c r="AA126" s="65"/>
      <c r="AB126" s="65"/>
      <c r="AC126" s="55"/>
    </row>
    <row r="127" spans="1:29">
      <c r="A127" s="54"/>
      <c r="B127" s="57"/>
      <c r="C127" s="57"/>
      <c r="D127" s="57"/>
      <c r="E127" s="57"/>
      <c r="F127" s="65"/>
      <c r="G127" s="126">
        <f>IF($K$13="Correct",IF(AND(G126+1&lt;='Student Work'!$K$13,G126&lt;&gt;0),G126+1,IF('Student Work'!G127&gt;0,"ERROR",0)),0)</f>
        <v>0</v>
      </c>
      <c r="H127" s="139">
        <f>IF(G127=0,0,IF(ISBLANK('Student Work'!H127),"ERROR",IF(ABS('Student Work'!H127-'Student Work'!K126)&lt;0.01,IF(G127&lt;&gt;"ERROR","Correct","ERROR"),"ERROR")))</f>
        <v>0</v>
      </c>
      <c r="I127" s="140">
        <f>IF(G127=0,0,IF(ISBLANK('Student Work'!I127),"ERROR",IF(ABS('Student Work'!I127-'Student Work'!H127*'Student Work'!$K$12/12)&lt;0.01,IF(G127&lt;&gt;"ERROR","Correct","ERROR"),"ERROR")))</f>
        <v>0</v>
      </c>
      <c r="J127" s="140">
        <f>IF(G127=0,0,IF(ISBLANK('Student Work'!J127),"ERROR",IF(ABS('Student Work'!J127-('Student Work'!$K$14-'Student Work'!I127))&lt;0.01,IF(G127&lt;&gt;"ERROR","Correct","ERROR"),"ERROR")))</f>
        <v>0</v>
      </c>
      <c r="K127" s="140">
        <f>IF(G127=0,0,IF(ISBLANK('Student Work'!K127),"ERROR",IF(ABS('Student Work'!K127-('Student Work'!H127-'Student Work'!J127))&lt;0.01,IF(G127&lt;&gt;"ERROR","Correct","ERROR"),"ERROR")))</f>
        <v>0</v>
      </c>
      <c r="L127" s="94"/>
      <c r="M127" s="94"/>
      <c r="N127" s="65"/>
      <c r="O127" s="65"/>
      <c r="P127" s="65"/>
      <c r="Q127" s="65"/>
      <c r="R127" s="65"/>
      <c r="S127" s="65"/>
      <c r="T127" s="65"/>
      <c r="U127" s="126">
        <f>IF($V$13="Correct",IF(AND(U126+1&lt;='Student Work'!$V$13,U126&lt;&gt;0),U126+1,IF('Student Work'!U127&gt;0,"ERROR",0)),0)</f>
        <v>0</v>
      </c>
      <c r="V127" s="140">
        <f>IF(U127=0,0,IF(ISBLANK('Student Work'!V127),"ERROR",IF(ABS('Student Work'!V127-'Student Work'!Y126)&lt;0.01,IF(U127&lt;&gt;"ERROR","Correct","ERROR"),"ERROR")))</f>
        <v>0</v>
      </c>
      <c r="W127" s="140">
        <f>IF(U127=0,0,IF(ISBLANK('Student Work'!W127),"ERROR",IF(ABS('Student Work'!W127-'Student Work'!V127*'Student Work'!$V$12/12)&lt;0.01,IF(U127&lt;&gt;"ERROR","Correct","ERROR"),"ERROR")))</f>
        <v>0</v>
      </c>
      <c r="X127" s="140">
        <f>IF(U127=0,0,IF(ISBLANK('Student Work'!X127),"ERROR",IF(ABS('Student Work'!X127-'Student Work'!$V$14)&lt;0.01,IF(U127&lt;&gt;"ERROR","Correct","ERROR"),"ERROR")))</f>
        <v>0</v>
      </c>
      <c r="Y127" s="140">
        <f>IF(U127=0,0,IF(ISBLANK('Student Work'!Y127),"ERROR",IF(ABS('Student Work'!Y127-('Student Work'!V127+'Student Work'!W127+'Student Work'!X127))&lt;0.01,IF(U127&lt;&gt;"ERROR","Correct","ERROR"),"ERROR")))</f>
        <v>0</v>
      </c>
      <c r="Z127" s="140">
        <f>IF(V127=0,0,IF(ISBLANK('Student Work'!#REF!),"ERROR",IF(ABS('Student Work'!#REF!-('Student Work'!W127+'Student Work'!X127+'Student Work'!Y127))&lt;0.01,"Correct","ERROR")))</f>
        <v>0</v>
      </c>
      <c r="AA127" s="65"/>
      <c r="AB127" s="65"/>
      <c r="AC127" s="55"/>
    </row>
    <row r="128" spans="1:29">
      <c r="A128" s="54"/>
      <c r="B128" s="57"/>
      <c r="C128" s="57"/>
      <c r="D128" s="57"/>
      <c r="E128" s="57"/>
      <c r="F128" s="65"/>
      <c r="G128" s="126">
        <f>IF($K$13="Correct",IF(AND(G127+1&lt;='Student Work'!$K$13,G127&lt;&gt;0),G127+1,IF('Student Work'!G128&gt;0,"ERROR",0)),0)</f>
        <v>0</v>
      </c>
      <c r="H128" s="139">
        <f>IF(G128=0,0,IF(ISBLANK('Student Work'!H128),"ERROR",IF(ABS('Student Work'!H128-'Student Work'!K127)&lt;0.01,IF(G128&lt;&gt;"ERROR","Correct","ERROR"),"ERROR")))</f>
        <v>0</v>
      </c>
      <c r="I128" s="140">
        <f>IF(G128=0,0,IF(ISBLANK('Student Work'!I128),"ERROR",IF(ABS('Student Work'!I128-'Student Work'!H128*'Student Work'!$K$12/12)&lt;0.01,IF(G128&lt;&gt;"ERROR","Correct","ERROR"),"ERROR")))</f>
        <v>0</v>
      </c>
      <c r="J128" s="140">
        <f>IF(G128=0,0,IF(ISBLANK('Student Work'!J128),"ERROR",IF(ABS('Student Work'!J128-('Student Work'!$K$14-'Student Work'!I128))&lt;0.01,IF(G128&lt;&gt;"ERROR","Correct","ERROR"),"ERROR")))</f>
        <v>0</v>
      </c>
      <c r="K128" s="140">
        <f>IF(G128=0,0,IF(ISBLANK('Student Work'!K128),"ERROR",IF(ABS('Student Work'!K128-('Student Work'!H128-'Student Work'!J128))&lt;0.01,IF(G128&lt;&gt;"ERROR","Correct","ERROR"),"ERROR")))</f>
        <v>0</v>
      </c>
      <c r="L128" s="94"/>
      <c r="M128" s="94"/>
      <c r="N128" s="65"/>
      <c r="O128" s="65"/>
      <c r="P128" s="65"/>
      <c r="Q128" s="65"/>
      <c r="R128" s="65"/>
      <c r="S128" s="65"/>
      <c r="T128" s="65"/>
      <c r="U128" s="126">
        <f>IF($V$13="Correct",IF(AND(U127+1&lt;='Student Work'!$V$13,U127&lt;&gt;0),U127+1,IF('Student Work'!U128&gt;0,"ERROR",0)),0)</f>
        <v>0</v>
      </c>
      <c r="V128" s="140">
        <f>IF(U128=0,0,IF(ISBLANK('Student Work'!V128),"ERROR",IF(ABS('Student Work'!V128-'Student Work'!Y127)&lt;0.01,IF(U128&lt;&gt;"ERROR","Correct","ERROR"),"ERROR")))</f>
        <v>0</v>
      </c>
      <c r="W128" s="140">
        <f>IF(U128=0,0,IF(ISBLANK('Student Work'!W128),"ERROR",IF(ABS('Student Work'!W128-'Student Work'!V128*'Student Work'!$V$12/12)&lt;0.01,IF(U128&lt;&gt;"ERROR","Correct","ERROR"),"ERROR")))</f>
        <v>0</v>
      </c>
      <c r="X128" s="140">
        <f>IF(U128=0,0,IF(ISBLANK('Student Work'!X128),"ERROR",IF(ABS('Student Work'!X128-'Student Work'!$V$14)&lt;0.01,IF(U128&lt;&gt;"ERROR","Correct","ERROR"),"ERROR")))</f>
        <v>0</v>
      </c>
      <c r="Y128" s="140">
        <f>IF(U128=0,0,IF(ISBLANK('Student Work'!Y128),"ERROR",IF(ABS('Student Work'!Y128-('Student Work'!V128+'Student Work'!W128+'Student Work'!X128))&lt;0.01,IF(U128&lt;&gt;"ERROR","Correct","ERROR"),"ERROR")))</f>
        <v>0</v>
      </c>
      <c r="Z128" s="140">
        <f>IF(V128=0,0,IF(ISBLANK('Student Work'!#REF!),"ERROR",IF(ABS('Student Work'!#REF!-('Student Work'!W128+'Student Work'!X128+'Student Work'!Y128))&lt;0.01,"Correct","ERROR")))</f>
        <v>0</v>
      </c>
      <c r="AA128" s="65"/>
      <c r="AB128" s="65"/>
      <c r="AC128" s="55"/>
    </row>
    <row r="129" spans="1:29">
      <c r="A129" s="54"/>
      <c r="B129" s="57"/>
      <c r="C129" s="57"/>
      <c r="D129" s="57"/>
      <c r="E129" s="57"/>
      <c r="F129" s="65"/>
      <c r="G129" s="126">
        <f>IF($K$13="Correct",IF(AND(G128+1&lt;='Student Work'!$K$13,G128&lt;&gt;0),G128+1,IF('Student Work'!G129&gt;0,"ERROR",0)),0)</f>
        <v>0</v>
      </c>
      <c r="H129" s="139">
        <f>IF(G129=0,0,IF(ISBLANK('Student Work'!H129),"ERROR",IF(ABS('Student Work'!H129-'Student Work'!K128)&lt;0.01,IF(G129&lt;&gt;"ERROR","Correct","ERROR"),"ERROR")))</f>
        <v>0</v>
      </c>
      <c r="I129" s="140">
        <f>IF(G129=0,0,IF(ISBLANK('Student Work'!I129),"ERROR",IF(ABS('Student Work'!I129-'Student Work'!H129*'Student Work'!$K$12/12)&lt;0.01,IF(G129&lt;&gt;"ERROR","Correct","ERROR"),"ERROR")))</f>
        <v>0</v>
      </c>
      <c r="J129" s="140">
        <f>IF(G129=0,0,IF(ISBLANK('Student Work'!J129),"ERROR",IF(ABS('Student Work'!J129-('Student Work'!$K$14-'Student Work'!I129))&lt;0.01,IF(G129&lt;&gt;"ERROR","Correct","ERROR"),"ERROR")))</f>
        <v>0</v>
      </c>
      <c r="K129" s="140">
        <f>IF(G129=0,0,IF(ISBLANK('Student Work'!K129),"ERROR",IF(ABS('Student Work'!K129-('Student Work'!H129-'Student Work'!J129))&lt;0.01,IF(G129&lt;&gt;"ERROR","Correct","ERROR"),"ERROR")))</f>
        <v>0</v>
      </c>
      <c r="L129" s="94"/>
      <c r="M129" s="94"/>
      <c r="N129" s="65"/>
      <c r="O129" s="65"/>
      <c r="P129" s="65"/>
      <c r="Q129" s="65"/>
      <c r="R129" s="65"/>
      <c r="S129" s="65"/>
      <c r="T129" s="65"/>
      <c r="U129" s="126">
        <f>IF($V$13="Correct",IF(AND(U128+1&lt;='Student Work'!$V$13,U128&lt;&gt;0),U128+1,IF('Student Work'!U129&gt;0,"ERROR",0)),0)</f>
        <v>0</v>
      </c>
      <c r="V129" s="140">
        <f>IF(U129=0,0,IF(ISBLANK('Student Work'!V129),"ERROR",IF(ABS('Student Work'!V129-'Student Work'!Y128)&lt;0.01,IF(U129&lt;&gt;"ERROR","Correct","ERROR"),"ERROR")))</f>
        <v>0</v>
      </c>
      <c r="W129" s="140">
        <f>IF(U129=0,0,IF(ISBLANK('Student Work'!W129),"ERROR",IF(ABS('Student Work'!W129-'Student Work'!V129*'Student Work'!$V$12/12)&lt;0.01,IF(U129&lt;&gt;"ERROR","Correct","ERROR"),"ERROR")))</f>
        <v>0</v>
      </c>
      <c r="X129" s="140">
        <f>IF(U129=0,0,IF(ISBLANK('Student Work'!X129),"ERROR",IF(ABS('Student Work'!X129-'Student Work'!$V$14)&lt;0.01,IF(U129&lt;&gt;"ERROR","Correct","ERROR"),"ERROR")))</f>
        <v>0</v>
      </c>
      <c r="Y129" s="140">
        <f>IF(U129=0,0,IF(ISBLANK('Student Work'!Y129),"ERROR",IF(ABS('Student Work'!Y129-('Student Work'!V129+'Student Work'!W129+'Student Work'!X129))&lt;0.01,IF(U129&lt;&gt;"ERROR","Correct","ERROR"),"ERROR")))</f>
        <v>0</v>
      </c>
      <c r="Z129" s="140">
        <f>IF(V129=0,0,IF(ISBLANK('Student Work'!#REF!),"ERROR",IF(ABS('Student Work'!#REF!-('Student Work'!W129+'Student Work'!X129+'Student Work'!Y129))&lt;0.01,"Correct","ERROR")))</f>
        <v>0</v>
      </c>
      <c r="AA129" s="65"/>
      <c r="AB129" s="65"/>
      <c r="AC129" s="55"/>
    </row>
    <row r="130" spans="1:29">
      <c r="A130" s="54"/>
      <c r="B130" s="57"/>
      <c r="C130" s="57"/>
      <c r="D130" s="57"/>
      <c r="E130" s="57"/>
      <c r="F130" s="65"/>
      <c r="G130" s="126">
        <f>IF($K$13="Correct",IF(AND(G129+1&lt;='Student Work'!$K$13,G129&lt;&gt;0),G129+1,IF('Student Work'!G130&gt;0,"ERROR",0)),0)</f>
        <v>0</v>
      </c>
      <c r="H130" s="139">
        <f>IF(G130=0,0,IF(ISBLANK('Student Work'!H130),"ERROR",IF(ABS('Student Work'!H130-'Student Work'!K129)&lt;0.01,IF(G130&lt;&gt;"ERROR","Correct","ERROR"),"ERROR")))</f>
        <v>0</v>
      </c>
      <c r="I130" s="140">
        <f>IF(G130=0,0,IF(ISBLANK('Student Work'!I130),"ERROR",IF(ABS('Student Work'!I130-'Student Work'!H130*'Student Work'!$K$12/12)&lt;0.01,IF(G130&lt;&gt;"ERROR","Correct","ERROR"),"ERROR")))</f>
        <v>0</v>
      </c>
      <c r="J130" s="140">
        <f>IF(G130=0,0,IF(ISBLANK('Student Work'!J130),"ERROR",IF(ABS('Student Work'!J130-('Student Work'!$K$14-'Student Work'!I130))&lt;0.01,IF(G130&lt;&gt;"ERROR","Correct","ERROR"),"ERROR")))</f>
        <v>0</v>
      </c>
      <c r="K130" s="140">
        <f>IF(G130=0,0,IF(ISBLANK('Student Work'!K130),"ERROR",IF(ABS('Student Work'!K130-('Student Work'!H130-'Student Work'!J130))&lt;0.01,IF(G130&lt;&gt;"ERROR","Correct","ERROR"),"ERROR")))</f>
        <v>0</v>
      </c>
      <c r="L130" s="94"/>
      <c r="M130" s="94"/>
      <c r="N130" s="65"/>
      <c r="O130" s="65"/>
      <c r="P130" s="65"/>
      <c r="Q130" s="65"/>
      <c r="R130" s="65"/>
      <c r="S130" s="65"/>
      <c r="T130" s="65"/>
      <c r="U130" s="126">
        <f>IF($V$13="Correct",IF(AND(U129+1&lt;='Student Work'!$V$13,U129&lt;&gt;0),U129+1,IF('Student Work'!U130&gt;0,"ERROR",0)),0)</f>
        <v>0</v>
      </c>
      <c r="V130" s="140">
        <f>IF(U130=0,0,IF(ISBLANK('Student Work'!V130),"ERROR",IF(ABS('Student Work'!V130-'Student Work'!Y129)&lt;0.01,IF(U130&lt;&gt;"ERROR","Correct","ERROR"),"ERROR")))</f>
        <v>0</v>
      </c>
      <c r="W130" s="140">
        <f>IF(U130=0,0,IF(ISBLANK('Student Work'!W130),"ERROR",IF(ABS('Student Work'!W130-'Student Work'!V130*'Student Work'!$V$12/12)&lt;0.01,IF(U130&lt;&gt;"ERROR","Correct","ERROR"),"ERROR")))</f>
        <v>0</v>
      </c>
      <c r="X130" s="140">
        <f>IF(U130=0,0,IF(ISBLANK('Student Work'!X130),"ERROR",IF(ABS('Student Work'!X130-'Student Work'!$V$14)&lt;0.01,IF(U130&lt;&gt;"ERROR","Correct","ERROR"),"ERROR")))</f>
        <v>0</v>
      </c>
      <c r="Y130" s="140">
        <f>IF(U130=0,0,IF(ISBLANK('Student Work'!Y130),"ERROR",IF(ABS('Student Work'!Y130-('Student Work'!V130+'Student Work'!W130+'Student Work'!X130))&lt;0.01,IF(U130&lt;&gt;"ERROR","Correct","ERROR"),"ERROR")))</f>
        <v>0</v>
      </c>
      <c r="Z130" s="140">
        <f>IF(V130=0,0,IF(ISBLANK('Student Work'!#REF!),"ERROR",IF(ABS('Student Work'!#REF!-('Student Work'!W130+'Student Work'!X130+'Student Work'!Y130))&lt;0.01,"Correct","ERROR")))</f>
        <v>0</v>
      </c>
      <c r="AA130" s="65"/>
      <c r="AB130" s="65"/>
      <c r="AC130" s="55"/>
    </row>
    <row r="131" spans="1:29">
      <c r="A131" s="54"/>
      <c r="B131" s="57"/>
      <c r="C131" s="57"/>
      <c r="D131" s="57"/>
      <c r="E131" s="57"/>
      <c r="F131" s="65"/>
      <c r="G131" s="126">
        <f>IF($K$13="Correct",IF(AND(G130+1&lt;='Student Work'!$K$13,G130&lt;&gt;0),G130+1,IF('Student Work'!G131&gt;0,"ERROR",0)),0)</f>
        <v>0</v>
      </c>
      <c r="H131" s="139">
        <f>IF(G131=0,0,IF(ISBLANK('Student Work'!H131),"ERROR",IF(ABS('Student Work'!H131-'Student Work'!K130)&lt;0.01,IF(G131&lt;&gt;"ERROR","Correct","ERROR"),"ERROR")))</f>
        <v>0</v>
      </c>
      <c r="I131" s="140">
        <f>IF(G131=0,0,IF(ISBLANK('Student Work'!I131),"ERROR",IF(ABS('Student Work'!I131-'Student Work'!H131*'Student Work'!$K$12/12)&lt;0.01,IF(G131&lt;&gt;"ERROR","Correct","ERROR"),"ERROR")))</f>
        <v>0</v>
      </c>
      <c r="J131" s="140">
        <f>IF(G131=0,0,IF(ISBLANK('Student Work'!J131),"ERROR",IF(ABS('Student Work'!J131-('Student Work'!$K$14-'Student Work'!I131))&lt;0.01,IF(G131&lt;&gt;"ERROR","Correct","ERROR"),"ERROR")))</f>
        <v>0</v>
      </c>
      <c r="K131" s="140">
        <f>IF(G131=0,0,IF(ISBLANK('Student Work'!K131),"ERROR",IF(ABS('Student Work'!K131-('Student Work'!H131-'Student Work'!J131))&lt;0.01,IF(G131&lt;&gt;"ERROR","Correct","ERROR"),"ERROR")))</f>
        <v>0</v>
      </c>
      <c r="L131" s="94"/>
      <c r="M131" s="94"/>
      <c r="N131" s="65"/>
      <c r="O131" s="65"/>
      <c r="P131" s="65"/>
      <c r="Q131" s="65"/>
      <c r="R131" s="65"/>
      <c r="S131" s="65"/>
      <c r="T131" s="65"/>
      <c r="U131" s="126">
        <f>IF($V$13="Correct",IF(AND(U130+1&lt;='Student Work'!$V$13,U130&lt;&gt;0),U130+1,IF('Student Work'!U131&gt;0,"ERROR",0)),0)</f>
        <v>0</v>
      </c>
      <c r="V131" s="140">
        <f>IF(U131=0,0,IF(ISBLANK('Student Work'!V131),"ERROR",IF(ABS('Student Work'!V131-'Student Work'!Y130)&lt;0.01,IF(U131&lt;&gt;"ERROR","Correct","ERROR"),"ERROR")))</f>
        <v>0</v>
      </c>
      <c r="W131" s="140">
        <f>IF(U131=0,0,IF(ISBLANK('Student Work'!W131),"ERROR",IF(ABS('Student Work'!W131-'Student Work'!V131*'Student Work'!$V$12/12)&lt;0.01,IF(U131&lt;&gt;"ERROR","Correct","ERROR"),"ERROR")))</f>
        <v>0</v>
      </c>
      <c r="X131" s="140">
        <f>IF(U131=0,0,IF(ISBLANK('Student Work'!X131),"ERROR",IF(ABS('Student Work'!X131-'Student Work'!$V$14)&lt;0.01,IF(U131&lt;&gt;"ERROR","Correct","ERROR"),"ERROR")))</f>
        <v>0</v>
      </c>
      <c r="Y131" s="140">
        <f>IF(U131=0,0,IF(ISBLANK('Student Work'!Y131),"ERROR",IF(ABS('Student Work'!Y131-('Student Work'!V131+'Student Work'!W131+'Student Work'!X131))&lt;0.01,IF(U131&lt;&gt;"ERROR","Correct","ERROR"),"ERROR")))</f>
        <v>0</v>
      </c>
      <c r="Z131" s="140">
        <f>IF(V131=0,0,IF(ISBLANK('Student Work'!#REF!),"ERROR",IF(ABS('Student Work'!#REF!-('Student Work'!W131+'Student Work'!X131+'Student Work'!Y131))&lt;0.01,"Correct","ERROR")))</f>
        <v>0</v>
      </c>
      <c r="AA131" s="65"/>
      <c r="AB131" s="65"/>
      <c r="AC131" s="55"/>
    </row>
    <row r="132" spans="1:29">
      <c r="A132" s="54"/>
      <c r="B132" s="57"/>
      <c r="C132" s="57"/>
      <c r="D132" s="57"/>
      <c r="E132" s="57"/>
      <c r="F132" s="65"/>
      <c r="G132" s="126">
        <f>IF($K$13="Correct",IF(AND(G131+1&lt;='Student Work'!$K$13,G131&lt;&gt;0),G131+1,IF('Student Work'!G132&gt;0,"ERROR",0)),0)</f>
        <v>0</v>
      </c>
      <c r="H132" s="139">
        <f>IF(G132=0,0,IF(ISBLANK('Student Work'!H132),"ERROR",IF(ABS('Student Work'!H132-'Student Work'!K131)&lt;0.01,IF(G132&lt;&gt;"ERROR","Correct","ERROR"),"ERROR")))</f>
        <v>0</v>
      </c>
      <c r="I132" s="140">
        <f>IF(G132=0,0,IF(ISBLANK('Student Work'!I132),"ERROR",IF(ABS('Student Work'!I132-'Student Work'!H132*'Student Work'!$K$12/12)&lt;0.01,IF(G132&lt;&gt;"ERROR","Correct","ERROR"),"ERROR")))</f>
        <v>0</v>
      </c>
      <c r="J132" s="140">
        <f>IF(G132=0,0,IF(ISBLANK('Student Work'!J132),"ERROR",IF(ABS('Student Work'!J132-('Student Work'!$K$14-'Student Work'!I132))&lt;0.01,IF(G132&lt;&gt;"ERROR","Correct","ERROR"),"ERROR")))</f>
        <v>0</v>
      </c>
      <c r="K132" s="140">
        <f>IF(G132=0,0,IF(ISBLANK('Student Work'!K132),"ERROR",IF(ABS('Student Work'!K132-('Student Work'!H132-'Student Work'!J132))&lt;0.01,IF(G132&lt;&gt;"ERROR","Correct","ERROR"),"ERROR")))</f>
        <v>0</v>
      </c>
      <c r="L132" s="94"/>
      <c r="M132" s="94"/>
      <c r="N132" s="65"/>
      <c r="O132" s="65"/>
      <c r="P132" s="65"/>
      <c r="Q132" s="65"/>
      <c r="R132" s="65"/>
      <c r="S132" s="65"/>
      <c r="T132" s="65"/>
      <c r="U132" s="126">
        <f>IF($V$13="Correct",IF(AND(U131+1&lt;='Student Work'!$V$13,U131&lt;&gt;0),U131+1,IF('Student Work'!U132&gt;0,"ERROR",0)),0)</f>
        <v>0</v>
      </c>
      <c r="V132" s="140">
        <f>IF(U132=0,0,IF(ISBLANK('Student Work'!V132),"ERROR",IF(ABS('Student Work'!V132-'Student Work'!Y131)&lt;0.01,IF(U132&lt;&gt;"ERROR","Correct","ERROR"),"ERROR")))</f>
        <v>0</v>
      </c>
      <c r="W132" s="140">
        <f>IF(U132=0,0,IF(ISBLANK('Student Work'!W132),"ERROR",IF(ABS('Student Work'!W132-'Student Work'!V132*'Student Work'!$V$12/12)&lt;0.01,IF(U132&lt;&gt;"ERROR","Correct","ERROR"),"ERROR")))</f>
        <v>0</v>
      </c>
      <c r="X132" s="140">
        <f>IF(U132=0,0,IF(ISBLANK('Student Work'!X132),"ERROR",IF(ABS('Student Work'!X132-'Student Work'!$V$14)&lt;0.01,IF(U132&lt;&gt;"ERROR","Correct","ERROR"),"ERROR")))</f>
        <v>0</v>
      </c>
      <c r="Y132" s="140">
        <f>IF(U132=0,0,IF(ISBLANK('Student Work'!Y132),"ERROR",IF(ABS('Student Work'!Y132-('Student Work'!V132+'Student Work'!W132+'Student Work'!X132))&lt;0.01,IF(U132&lt;&gt;"ERROR","Correct","ERROR"),"ERROR")))</f>
        <v>0</v>
      </c>
      <c r="Z132" s="140">
        <f>IF(V132=0,0,IF(ISBLANK('Student Work'!#REF!),"ERROR",IF(ABS('Student Work'!#REF!-('Student Work'!W132+'Student Work'!X132+'Student Work'!Y132))&lt;0.01,"Correct","ERROR")))</f>
        <v>0</v>
      </c>
      <c r="AA132" s="65"/>
      <c r="AB132" s="65"/>
      <c r="AC132" s="55"/>
    </row>
    <row r="133" spans="1:29">
      <c r="A133" s="54"/>
      <c r="B133" s="57"/>
      <c r="C133" s="57"/>
      <c r="D133" s="57"/>
      <c r="E133" s="57"/>
      <c r="F133" s="65"/>
      <c r="G133" s="126">
        <f>IF($K$13="Correct",IF(AND(G132+1&lt;='Student Work'!$K$13,G132&lt;&gt;0),G132+1,IF('Student Work'!G133&gt;0,"ERROR",0)),0)</f>
        <v>0</v>
      </c>
      <c r="H133" s="139">
        <f>IF(G133=0,0,IF(ISBLANK('Student Work'!H133),"ERROR",IF(ABS('Student Work'!H133-'Student Work'!K132)&lt;0.01,IF(G133&lt;&gt;"ERROR","Correct","ERROR"),"ERROR")))</f>
        <v>0</v>
      </c>
      <c r="I133" s="140">
        <f>IF(G133=0,0,IF(ISBLANK('Student Work'!I133),"ERROR",IF(ABS('Student Work'!I133-'Student Work'!H133*'Student Work'!$K$12/12)&lt;0.01,IF(G133&lt;&gt;"ERROR","Correct","ERROR"),"ERROR")))</f>
        <v>0</v>
      </c>
      <c r="J133" s="140">
        <f>IF(G133=0,0,IF(ISBLANK('Student Work'!J133),"ERROR",IF(ABS('Student Work'!J133-('Student Work'!$K$14-'Student Work'!I133))&lt;0.01,IF(G133&lt;&gt;"ERROR","Correct","ERROR"),"ERROR")))</f>
        <v>0</v>
      </c>
      <c r="K133" s="140">
        <f>IF(G133=0,0,IF(ISBLANK('Student Work'!K133),"ERROR",IF(ABS('Student Work'!K133-('Student Work'!H133-'Student Work'!J133))&lt;0.01,IF(G133&lt;&gt;"ERROR","Correct","ERROR"),"ERROR")))</f>
        <v>0</v>
      </c>
      <c r="L133" s="94"/>
      <c r="M133" s="94"/>
      <c r="N133" s="65"/>
      <c r="O133" s="65"/>
      <c r="P133" s="65"/>
      <c r="Q133" s="65"/>
      <c r="R133" s="65"/>
      <c r="S133" s="65"/>
      <c r="T133" s="65"/>
      <c r="U133" s="126">
        <f>IF($V$13="Correct",IF(AND(U132+1&lt;='Student Work'!$V$13,U132&lt;&gt;0),U132+1,IF('Student Work'!U133&gt;0,"ERROR",0)),0)</f>
        <v>0</v>
      </c>
      <c r="V133" s="140">
        <f>IF(U133=0,0,IF(ISBLANK('Student Work'!V133),"ERROR",IF(ABS('Student Work'!V133-'Student Work'!Y132)&lt;0.01,IF(U133&lt;&gt;"ERROR","Correct","ERROR"),"ERROR")))</f>
        <v>0</v>
      </c>
      <c r="W133" s="140">
        <f>IF(U133=0,0,IF(ISBLANK('Student Work'!W133),"ERROR",IF(ABS('Student Work'!W133-'Student Work'!V133*'Student Work'!$V$12/12)&lt;0.01,IF(U133&lt;&gt;"ERROR","Correct","ERROR"),"ERROR")))</f>
        <v>0</v>
      </c>
      <c r="X133" s="140">
        <f>IF(U133=0,0,IF(ISBLANK('Student Work'!X133),"ERROR",IF(ABS('Student Work'!X133-'Student Work'!$V$14)&lt;0.01,IF(U133&lt;&gt;"ERROR","Correct","ERROR"),"ERROR")))</f>
        <v>0</v>
      </c>
      <c r="Y133" s="140">
        <f>IF(U133=0,0,IF(ISBLANK('Student Work'!Y133),"ERROR",IF(ABS('Student Work'!Y133-('Student Work'!V133+'Student Work'!W133+'Student Work'!X133))&lt;0.01,IF(U133&lt;&gt;"ERROR","Correct","ERROR"),"ERROR")))</f>
        <v>0</v>
      </c>
      <c r="Z133" s="140">
        <f>IF(V133=0,0,IF(ISBLANK('Student Work'!#REF!),"ERROR",IF(ABS('Student Work'!#REF!-('Student Work'!W133+'Student Work'!X133+'Student Work'!Y133))&lt;0.01,"Correct","ERROR")))</f>
        <v>0</v>
      </c>
      <c r="AA133" s="65"/>
      <c r="AB133" s="65"/>
      <c r="AC133" s="55"/>
    </row>
    <row r="134" spans="1:29">
      <c r="A134" s="54"/>
      <c r="B134" s="57"/>
      <c r="C134" s="57"/>
      <c r="D134" s="57"/>
      <c r="E134" s="57"/>
      <c r="F134" s="65"/>
      <c r="G134" s="126">
        <f>IF($K$13="Correct",IF(AND(G133+1&lt;='Student Work'!$K$13,G133&lt;&gt;0),G133+1,IF('Student Work'!G134&gt;0,"ERROR",0)),0)</f>
        <v>0</v>
      </c>
      <c r="H134" s="139">
        <f>IF(G134=0,0,IF(ISBLANK('Student Work'!H134),"ERROR",IF(ABS('Student Work'!H134-'Student Work'!K133)&lt;0.01,IF(G134&lt;&gt;"ERROR","Correct","ERROR"),"ERROR")))</f>
        <v>0</v>
      </c>
      <c r="I134" s="140">
        <f>IF(G134=0,0,IF(ISBLANK('Student Work'!I134),"ERROR",IF(ABS('Student Work'!I134-'Student Work'!H134*'Student Work'!$K$12/12)&lt;0.01,IF(G134&lt;&gt;"ERROR","Correct","ERROR"),"ERROR")))</f>
        <v>0</v>
      </c>
      <c r="J134" s="140">
        <f>IF(G134=0,0,IF(ISBLANK('Student Work'!J134),"ERROR",IF(ABS('Student Work'!J134-('Student Work'!$K$14-'Student Work'!I134))&lt;0.01,IF(G134&lt;&gt;"ERROR","Correct","ERROR"),"ERROR")))</f>
        <v>0</v>
      </c>
      <c r="K134" s="140">
        <f>IF(G134=0,0,IF(ISBLANK('Student Work'!K134),"ERROR",IF(ABS('Student Work'!K134-('Student Work'!H134-'Student Work'!J134))&lt;0.01,IF(G134&lt;&gt;"ERROR","Correct","ERROR"),"ERROR")))</f>
        <v>0</v>
      </c>
      <c r="L134" s="94"/>
      <c r="M134" s="94"/>
      <c r="N134" s="65"/>
      <c r="O134" s="65"/>
      <c r="P134" s="65"/>
      <c r="Q134" s="65"/>
      <c r="R134" s="65"/>
      <c r="S134" s="65"/>
      <c r="T134" s="65"/>
      <c r="U134" s="126">
        <f>IF($V$13="Correct",IF(AND(U133+1&lt;='Student Work'!$V$13,U133&lt;&gt;0),U133+1,IF('Student Work'!U134&gt;0,"ERROR",0)),0)</f>
        <v>0</v>
      </c>
      <c r="V134" s="140">
        <f>IF(U134=0,0,IF(ISBLANK('Student Work'!V134),"ERROR",IF(ABS('Student Work'!V134-'Student Work'!Y133)&lt;0.01,IF(U134&lt;&gt;"ERROR","Correct","ERROR"),"ERROR")))</f>
        <v>0</v>
      </c>
      <c r="W134" s="140">
        <f>IF(U134=0,0,IF(ISBLANK('Student Work'!W134),"ERROR",IF(ABS('Student Work'!W134-'Student Work'!V134*'Student Work'!$V$12/12)&lt;0.01,IF(U134&lt;&gt;"ERROR","Correct","ERROR"),"ERROR")))</f>
        <v>0</v>
      </c>
      <c r="X134" s="140">
        <f>IF(U134=0,0,IF(ISBLANK('Student Work'!X134),"ERROR",IF(ABS('Student Work'!X134-'Student Work'!$V$14)&lt;0.01,IF(U134&lt;&gt;"ERROR","Correct","ERROR"),"ERROR")))</f>
        <v>0</v>
      </c>
      <c r="Y134" s="140">
        <f>IF(U134=0,0,IF(ISBLANK('Student Work'!Y134),"ERROR",IF(ABS('Student Work'!Y134-('Student Work'!V134+'Student Work'!W134+'Student Work'!X134))&lt;0.01,IF(U134&lt;&gt;"ERROR","Correct","ERROR"),"ERROR")))</f>
        <v>0</v>
      </c>
      <c r="Z134" s="140">
        <f>IF(V134=0,0,IF(ISBLANK('Student Work'!#REF!),"ERROR",IF(ABS('Student Work'!#REF!-('Student Work'!W134+'Student Work'!X134+'Student Work'!Y134))&lt;0.01,"Correct","ERROR")))</f>
        <v>0</v>
      </c>
      <c r="AA134" s="65"/>
      <c r="AB134" s="65"/>
      <c r="AC134" s="55"/>
    </row>
    <row r="135" spans="1:29">
      <c r="A135" s="54"/>
      <c r="B135" s="57"/>
      <c r="C135" s="57"/>
      <c r="D135" s="57"/>
      <c r="E135" s="57"/>
      <c r="F135" s="65"/>
      <c r="G135" s="126">
        <f>IF($K$13="Correct",IF(AND(G134+1&lt;='Student Work'!$K$13,G134&lt;&gt;0),G134+1,IF('Student Work'!G135&gt;0,"ERROR",0)),0)</f>
        <v>0</v>
      </c>
      <c r="H135" s="139">
        <f>IF(G135=0,0,IF(ISBLANK('Student Work'!H135),"ERROR",IF(ABS('Student Work'!H135-'Student Work'!K134)&lt;0.01,IF(G135&lt;&gt;"ERROR","Correct","ERROR"),"ERROR")))</f>
        <v>0</v>
      </c>
      <c r="I135" s="140">
        <f>IF(G135=0,0,IF(ISBLANK('Student Work'!I135),"ERROR",IF(ABS('Student Work'!I135-'Student Work'!H135*'Student Work'!$K$12/12)&lt;0.01,IF(G135&lt;&gt;"ERROR","Correct","ERROR"),"ERROR")))</f>
        <v>0</v>
      </c>
      <c r="J135" s="140">
        <f>IF(G135=0,0,IF(ISBLANK('Student Work'!J135),"ERROR",IF(ABS('Student Work'!J135-('Student Work'!$K$14-'Student Work'!I135))&lt;0.01,IF(G135&lt;&gt;"ERROR","Correct","ERROR"),"ERROR")))</f>
        <v>0</v>
      </c>
      <c r="K135" s="140">
        <f>IF(G135=0,0,IF(ISBLANK('Student Work'!K135),"ERROR",IF(ABS('Student Work'!K135-('Student Work'!H135-'Student Work'!J135))&lt;0.01,IF(G135&lt;&gt;"ERROR","Correct","ERROR"),"ERROR")))</f>
        <v>0</v>
      </c>
      <c r="L135" s="94"/>
      <c r="M135" s="94"/>
      <c r="N135" s="65"/>
      <c r="O135" s="65"/>
      <c r="P135" s="65"/>
      <c r="Q135" s="65"/>
      <c r="R135" s="65"/>
      <c r="S135" s="65"/>
      <c r="T135" s="65"/>
      <c r="U135" s="126">
        <f>IF($V$13="Correct",IF(AND(U134+1&lt;='Student Work'!$V$13,U134&lt;&gt;0),U134+1,IF('Student Work'!U135&gt;0,"ERROR",0)),0)</f>
        <v>0</v>
      </c>
      <c r="V135" s="140">
        <f>IF(U135=0,0,IF(ISBLANK('Student Work'!V135),"ERROR",IF(ABS('Student Work'!V135-'Student Work'!Y134)&lt;0.01,IF(U135&lt;&gt;"ERROR","Correct","ERROR"),"ERROR")))</f>
        <v>0</v>
      </c>
      <c r="W135" s="140">
        <f>IF(U135=0,0,IF(ISBLANK('Student Work'!W135),"ERROR",IF(ABS('Student Work'!W135-'Student Work'!V135*'Student Work'!$V$12/12)&lt;0.01,IF(U135&lt;&gt;"ERROR","Correct","ERROR"),"ERROR")))</f>
        <v>0</v>
      </c>
      <c r="X135" s="140">
        <f>IF(U135=0,0,IF(ISBLANK('Student Work'!X135),"ERROR",IF(ABS('Student Work'!X135-'Student Work'!$V$14)&lt;0.01,IF(U135&lt;&gt;"ERROR","Correct","ERROR"),"ERROR")))</f>
        <v>0</v>
      </c>
      <c r="Y135" s="140">
        <f>IF(U135=0,0,IF(ISBLANK('Student Work'!Y135),"ERROR",IF(ABS('Student Work'!Y135-('Student Work'!V135+'Student Work'!W135+'Student Work'!X135))&lt;0.01,IF(U135&lt;&gt;"ERROR","Correct","ERROR"),"ERROR")))</f>
        <v>0</v>
      </c>
      <c r="Z135" s="140">
        <f>IF(V135=0,0,IF(ISBLANK('Student Work'!#REF!),"ERROR",IF(ABS('Student Work'!#REF!-('Student Work'!W135+'Student Work'!X135+'Student Work'!Y135))&lt;0.01,"Correct","ERROR")))</f>
        <v>0</v>
      </c>
      <c r="AA135" s="65"/>
      <c r="AB135" s="65"/>
      <c r="AC135" s="55"/>
    </row>
    <row r="136" spans="1:29">
      <c r="A136" s="54"/>
      <c r="B136" s="57"/>
      <c r="C136" s="57"/>
      <c r="D136" s="57"/>
      <c r="E136" s="57"/>
      <c r="F136" s="65"/>
      <c r="G136" s="126">
        <f>IF($K$13="Correct",IF(AND(G135+1&lt;='Student Work'!$K$13,G135&lt;&gt;0),G135+1,IF('Student Work'!G136&gt;0,"ERROR",0)),0)</f>
        <v>0</v>
      </c>
      <c r="H136" s="139">
        <f>IF(G136=0,0,IF(ISBLANK('Student Work'!H136),"ERROR",IF(ABS('Student Work'!H136-'Student Work'!K135)&lt;0.01,IF(G136&lt;&gt;"ERROR","Correct","ERROR"),"ERROR")))</f>
        <v>0</v>
      </c>
      <c r="I136" s="140">
        <f>IF(G136=0,0,IF(ISBLANK('Student Work'!I136),"ERROR",IF(ABS('Student Work'!I136-'Student Work'!H136*'Student Work'!$K$12/12)&lt;0.01,IF(G136&lt;&gt;"ERROR","Correct","ERROR"),"ERROR")))</f>
        <v>0</v>
      </c>
      <c r="J136" s="140">
        <f>IF(G136=0,0,IF(ISBLANK('Student Work'!J136),"ERROR",IF(ABS('Student Work'!J136-('Student Work'!$K$14-'Student Work'!I136))&lt;0.01,IF(G136&lt;&gt;"ERROR","Correct","ERROR"),"ERROR")))</f>
        <v>0</v>
      </c>
      <c r="K136" s="140">
        <f>IF(G136=0,0,IF(ISBLANK('Student Work'!K136),"ERROR",IF(ABS('Student Work'!K136-('Student Work'!H136-'Student Work'!J136))&lt;0.01,IF(G136&lt;&gt;"ERROR","Correct","ERROR"),"ERROR")))</f>
        <v>0</v>
      </c>
      <c r="L136" s="94"/>
      <c r="M136" s="94"/>
      <c r="N136" s="65"/>
      <c r="O136" s="65"/>
      <c r="P136" s="65"/>
      <c r="Q136" s="65"/>
      <c r="R136" s="65"/>
      <c r="S136" s="65"/>
      <c r="T136" s="65"/>
      <c r="U136" s="126">
        <f>IF($V$13="Correct",IF(AND(U135+1&lt;='Student Work'!$V$13,U135&lt;&gt;0),U135+1,IF('Student Work'!U136&gt;0,"ERROR",0)),0)</f>
        <v>0</v>
      </c>
      <c r="V136" s="140">
        <f>IF(U136=0,0,IF(ISBLANK('Student Work'!V136),"ERROR",IF(ABS('Student Work'!V136-'Student Work'!Y135)&lt;0.01,IF(U136&lt;&gt;"ERROR","Correct","ERROR"),"ERROR")))</f>
        <v>0</v>
      </c>
      <c r="W136" s="140">
        <f>IF(U136=0,0,IF(ISBLANK('Student Work'!W136),"ERROR",IF(ABS('Student Work'!W136-'Student Work'!V136*'Student Work'!$V$12/12)&lt;0.01,IF(U136&lt;&gt;"ERROR","Correct","ERROR"),"ERROR")))</f>
        <v>0</v>
      </c>
      <c r="X136" s="140">
        <f>IF(U136=0,0,IF(ISBLANK('Student Work'!X136),"ERROR",IF(ABS('Student Work'!X136-'Student Work'!$V$14)&lt;0.01,IF(U136&lt;&gt;"ERROR","Correct","ERROR"),"ERROR")))</f>
        <v>0</v>
      </c>
      <c r="Y136" s="140">
        <f>IF(U136=0,0,IF(ISBLANK('Student Work'!Y136),"ERROR",IF(ABS('Student Work'!Y136-('Student Work'!V136+'Student Work'!W136+'Student Work'!X136))&lt;0.01,IF(U136&lt;&gt;"ERROR","Correct","ERROR"),"ERROR")))</f>
        <v>0</v>
      </c>
      <c r="Z136" s="140">
        <f>IF(V136=0,0,IF(ISBLANK('Student Work'!#REF!),"ERROR",IF(ABS('Student Work'!#REF!-('Student Work'!W136+'Student Work'!X136+'Student Work'!Y136))&lt;0.01,"Correct","ERROR")))</f>
        <v>0</v>
      </c>
      <c r="AA136" s="65"/>
      <c r="AB136" s="65"/>
      <c r="AC136" s="55"/>
    </row>
    <row r="137" spans="1:29">
      <c r="A137" s="54"/>
      <c r="B137" s="57"/>
      <c r="C137" s="57"/>
      <c r="D137" s="57"/>
      <c r="E137" s="57"/>
      <c r="F137" s="65"/>
      <c r="G137" s="126">
        <f>IF($K$13="Correct",IF(AND(G136+1&lt;='Student Work'!$K$13,G136&lt;&gt;0),G136+1,IF('Student Work'!G137&gt;0,"ERROR",0)),0)</f>
        <v>0</v>
      </c>
      <c r="H137" s="139">
        <f>IF(G137=0,0,IF(ISBLANK('Student Work'!H137),"ERROR",IF(ABS('Student Work'!H137-'Student Work'!K136)&lt;0.01,IF(G137&lt;&gt;"ERROR","Correct","ERROR"),"ERROR")))</f>
        <v>0</v>
      </c>
      <c r="I137" s="140">
        <f>IF(G137=0,0,IF(ISBLANK('Student Work'!I137),"ERROR",IF(ABS('Student Work'!I137-'Student Work'!H137*'Student Work'!$K$12/12)&lt;0.01,IF(G137&lt;&gt;"ERROR","Correct","ERROR"),"ERROR")))</f>
        <v>0</v>
      </c>
      <c r="J137" s="140">
        <f>IF(G137=0,0,IF(ISBLANK('Student Work'!J137),"ERROR",IF(ABS('Student Work'!J137-('Student Work'!$K$14-'Student Work'!I137))&lt;0.01,IF(G137&lt;&gt;"ERROR","Correct","ERROR"),"ERROR")))</f>
        <v>0</v>
      </c>
      <c r="K137" s="140">
        <f>IF(G137=0,0,IF(ISBLANK('Student Work'!K137),"ERROR",IF(ABS('Student Work'!K137-('Student Work'!H137-'Student Work'!J137))&lt;0.01,IF(G137&lt;&gt;"ERROR","Correct","ERROR"),"ERROR")))</f>
        <v>0</v>
      </c>
      <c r="L137" s="94"/>
      <c r="M137" s="94"/>
      <c r="N137" s="65"/>
      <c r="O137" s="65"/>
      <c r="P137" s="65"/>
      <c r="Q137" s="65"/>
      <c r="R137" s="65"/>
      <c r="S137" s="65"/>
      <c r="T137" s="65"/>
      <c r="U137" s="126">
        <f>IF($V$13="Correct",IF(AND(U136+1&lt;='Student Work'!$V$13,U136&lt;&gt;0),U136+1,IF('Student Work'!U137&gt;0,"ERROR",0)),0)</f>
        <v>0</v>
      </c>
      <c r="V137" s="140">
        <f>IF(U137=0,0,IF(ISBLANK('Student Work'!V137),"ERROR",IF(ABS('Student Work'!V137-'Student Work'!Y136)&lt;0.01,IF(U137&lt;&gt;"ERROR","Correct","ERROR"),"ERROR")))</f>
        <v>0</v>
      </c>
      <c r="W137" s="140">
        <f>IF(U137=0,0,IF(ISBLANK('Student Work'!W137),"ERROR",IF(ABS('Student Work'!W137-'Student Work'!V137*'Student Work'!$V$12/12)&lt;0.01,IF(U137&lt;&gt;"ERROR","Correct","ERROR"),"ERROR")))</f>
        <v>0</v>
      </c>
      <c r="X137" s="140">
        <f>IF(U137=0,0,IF(ISBLANK('Student Work'!X137),"ERROR",IF(ABS('Student Work'!X137-'Student Work'!$V$14)&lt;0.01,IF(U137&lt;&gt;"ERROR","Correct","ERROR"),"ERROR")))</f>
        <v>0</v>
      </c>
      <c r="Y137" s="140">
        <f>IF(U137=0,0,IF(ISBLANK('Student Work'!Y137),"ERROR",IF(ABS('Student Work'!Y137-('Student Work'!V137+'Student Work'!W137+'Student Work'!X137))&lt;0.01,IF(U137&lt;&gt;"ERROR","Correct","ERROR"),"ERROR")))</f>
        <v>0</v>
      </c>
      <c r="Z137" s="140">
        <f>IF(V137=0,0,IF(ISBLANK('Student Work'!#REF!),"ERROR",IF(ABS('Student Work'!#REF!-('Student Work'!W137+'Student Work'!X137+'Student Work'!Y137))&lt;0.01,"Correct","ERROR")))</f>
        <v>0</v>
      </c>
      <c r="AA137" s="65"/>
      <c r="AB137" s="65"/>
      <c r="AC137" s="55"/>
    </row>
    <row r="138" spans="1:29">
      <c r="A138" s="54"/>
      <c r="B138" s="57"/>
      <c r="C138" s="57"/>
      <c r="D138" s="57"/>
      <c r="E138" s="57"/>
      <c r="F138" s="65"/>
      <c r="G138" s="126">
        <f>IF($K$13="Correct",IF(AND(G137+1&lt;='Student Work'!$K$13,G137&lt;&gt;0),G137+1,IF('Student Work'!G138&gt;0,"ERROR",0)),0)</f>
        <v>0</v>
      </c>
      <c r="H138" s="139">
        <f>IF(G138=0,0,IF(ISBLANK('Student Work'!H138),"ERROR",IF(ABS('Student Work'!H138-'Student Work'!K137)&lt;0.01,IF(G138&lt;&gt;"ERROR","Correct","ERROR"),"ERROR")))</f>
        <v>0</v>
      </c>
      <c r="I138" s="140">
        <f>IF(G138=0,0,IF(ISBLANK('Student Work'!I138),"ERROR",IF(ABS('Student Work'!I138-'Student Work'!H138*'Student Work'!$K$12/12)&lt;0.01,IF(G138&lt;&gt;"ERROR","Correct","ERROR"),"ERROR")))</f>
        <v>0</v>
      </c>
      <c r="J138" s="140">
        <f>IF(G138=0,0,IF(ISBLANK('Student Work'!J138),"ERROR",IF(ABS('Student Work'!J138-('Student Work'!$K$14-'Student Work'!I138))&lt;0.01,IF(G138&lt;&gt;"ERROR","Correct","ERROR"),"ERROR")))</f>
        <v>0</v>
      </c>
      <c r="K138" s="140">
        <f>IF(G138=0,0,IF(ISBLANK('Student Work'!K138),"ERROR",IF(ABS('Student Work'!K138-('Student Work'!H138-'Student Work'!J138))&lt;0.01,IF(G138&lt;&gt;"ERROR","Correct","ERROR"),"ERROR")))</f>
        <v>0</v>
      </c>
      <c r="L138" s="94"/>
      <c r="M138" s="94"/>
      <c r="N138" s="65"/>
      <c r="O138" s="65"/>
      <c r="P138" s="65"/>
      <c r="Q138" s="65"/>
      <c r="R138" s="65"/>
      <c r="S138" s="65"/>
      <c r="T138" s="65"/>
      <c r="U138" s="126">
        <f>IF($V$13="Correct",IF(AND(U137+1&lt;='Student Work'!$V$13,U137&lt;&gt;0),U137+1,IF('Student Work'!U138&gt;0,"ERROR",0)),0)</f>
        <v>0</v>
      </c>
      <c r="V138" s="140">
        <f>IF(U138=0,0,IF(ISBLANK('Student Work'!V138),"ERROR",IF(ABS('Student Work'!V138-'Student Work'!Y137)&lt;0.01,IF(U138&lt;&gt;"ERROR","Correct","ERROR"),"ERROR")))</f>
        <v>0</v>
      </c>
      <c r="W138" s="140">
        <f>IF(U138=0,0,IF(ISBLANK('Student Work'!W138),"ERROR",IF(ABS('Student Work'!W138-'Student Work'!V138*'Student Work'!$V$12/12)&lt;0.01,IF(U138&lt;&gt;"ERROR","Correct","ERROR"),"ERROR")))</f>
        <v>0</v>
      </c>
      <c r="X138" s="140">
        <f>IF(U138=0,0,IF(ISBLANK('Student Work'!X138),"ERROR",IF(ABS('Student Work'!X138-'Student Work'!$V$14)&lt;0.01,IF(U138&lt;&gt;"ERROR","Correct","ERROR"),"ERROR")))</f>
        <v>0</v>
      </c>
      <c r="Y138" s="140">
        <f>IF(U138=0,0,IF(ISBLANK('Student Work'!Y138),"ERROR",IF(ABS('Student Work'!Y138-('Student Work'!V138+'Student Work'!W138+'Student Work'!X138))&lt;0.01,IF(U138&lt;&gt;"ERROR","Correct","ERROR"),"ERROR")))</f>
        <v>0</v>
      </c>
      <c r="Z138" s="140">
        <f>IF(V138=0,0,IF(ISBLANK('Student Work'!#REF!),"ERROR",IF(ABS('Student Work'!#REF!-('Student Work'!W138+'Student Work'!X138+'Student Work'!Y138))&lt;0.01,"Correct","ERROR")))</f>
        <v>0</v>
      </c>
      <c r="AA138" s="65"/>
      <c r="AB138" s="65"/>
      <c r="AC138" s="55"/>
    </row>
    <row r="139" spans="1:29">
      <c r="A139" s="54"/>
      <c r="B139" s="57"/>
      <c r="C139" s="57"/>
      <c r="D139" s="57"/>
      <c r="E139" s="57"/>
      <c r="F139" s="65"/>
      <c r="G139" s="126">
        <f>IF($K$13="Correct",IF(AND(G138+1&lt;='Student Work'!$K$13,G138&lt;&gt;0),G138+1,IF('Student Work'!G139&gt;0,"ERROR",0)),0)</f>
        <v>0</v>
      </c>
      <c r="H139" s="139">
        <f>IF(G139=0,0,IF(ISBLANK('Student Work'!H139),"ERROR",IF(ABS('Student Work'!H139-'Student Work'!K138)&lt;0.01,IF(G139&lt;&gt;"ERROR","Correct","ERROR"),"ERROR")))</f>
        <v>0</v>
      </c>
      <c r="I139" s="140">
        <f>IF(G139=0,0,IF(ISBLANK('Student Work'!I139),"ERROR",IF(ABS('Student Work'!I139-'Student Work'!H139*'Student Work'!$K$12/12)&lt;0.01,IF(G139&lt;&gt;"ERROR","Correct","ERROR"),"ERROR")))</f>
        <v>0</v>
      </c>
      <c r="J139" s="140">
        <f>IF(G139=0,0,IF(ISBLANK('Student Work'!J139),"ERROR",IF(ABS('Student Work'!J139-('Student Work'!$K$14-'Student Work'!I139))&lt;0.01,IF(G139&lt;&gt;"ERROR","Correct","ERROR"),"ERROR")))</f>
        <v>0</v>
      </c>
      <c r="K139" s="140">
        <f>IF(G139=0,0,IF(ISBLANK('Student Work'!K139),"ERROR",IF(ABS('Student Work'!K139-('Student Work'!H139-'Student Work'!J139))&lt;0.01,IF(G139&lt;&gt;"ERROR","Correct","ERROR"),"ERROR")))</f>
        <v>0</v>
      </c>
      <c r="L139" s="94"/>
      <c r="M139" s="94"/>
      <c r="N139" s="65"/>
      <c r="O139" s="65"/>
      <c r="P139" s="65"/>
      <c r="Q139" s="65"/>
      <c r="R139" s="65"/>
      <c r="S139" s="65"/>
      <c r="T139" s="65"/>
      <c r="U139" s="126">
        <f>IF($V$13="Correct",IF(AND(U138+1&lt;='Student Work'!$V$13,U138&lt;&gt;0),U138+1,IF('Student Work'!U139&gt;0,"ERROR",0)),0)</f>
        <v>0</v>
      </c>
      <c r="V139" s="140">
        <f>IF(U139=0,0,IF(ISBLANK('Student Work'!V139),"ERROR",IF(ABS('Student Work'!V139-'Student Work'!Y138)&lt;0.01,IF(U139&lt;&gt;"ERROR","Correct","ERROR"),"ERROR")))</f>
        <v>0</v>
      </c>
      <c r="W139" s="140">
        <f>IF(U139=0,0,IF(ISBLANK('Student Work'!W139),"ERROR",IF(ABS('Student Work'!W139-'Student Work'!V139*'Student Work'!$V$12/12)&lt;0.01,IF(U139&lt;&gt;"ERROR","Correct","ERROR"),"ERROR")))</f>
        <v>0</v>
      </c>
      <c r="X139" s="140">
        <f>IF(U139=0,0,IF(ISBLANK('Student Work'!X139),"ERROR",IF(ABS('Student Work'!X139-'Student Work'!$V$14)&lt;0.01,IF(U139&lt;&gt;"ERROR","Correct","ERROR"),"ERROR")))</f>
        <v>0</v>
      </c>
      <c r="Y139" s="140">
        <f>IF(U139=0,0,IF(ISBLANK('Student Work'!Y139),"ERROR",IF(ABS('Student Work'!Y139-('Student Work'!V139+'Student Work'!W139+'Student Work'!X139))&lt;0.01,IF(U139&lt;&gt;"ERROR","Correct","ERROR"),"ERROR")))</f>
        <v>0</v>
      </c>
      <c r="Z139" s="140">
        <f>IF(V139=0,0,IF(ISBLANK('Student Work'!#REF!),"ERROR",IF(ABS('Student Work'!#REF!-('Student Work'!W139+'Student Work'!X139+'Student Work'!Y139))&lt;0.01,"Correct","ERROR")))</f>
        <v>0</v>
      </c>
      <c r="AA139" s="65"/>
      <c r="AB139" s="65"/>
      <c r="AC139" s="55"/>
    </row>
    <row r="140" spans="1:29">
      <c r="A140" s="54"/>
      <c r="B140" s="57"/>
      <c r="C140" s="57"/>
      <c r="D140" s="57"/>
      <c r="E140" s="57"/>
      <c r="F140" s="65"/>
      <c r="G140" s="126">
        <f>IF($K$13="Correct",IF(AND(G139+1&lt;='Student Work'!$K$13,G139&lt;&gt;0),G139+1,IF('Student Work'!G140&gt;0,"ERROR",0)),0)</f>
        <v>0</v>
      </c>
      <c r="H140" s="139">
        <f>IF(G140=0,0,IF(ISBLANK('Student Work'!H140),"ERROR",IF(ABS('Student Work'!H140-'Student Work'!K139)&lt;0.01,IF(G140&lt;&gt;"ERROR","Correct","ERROR"),"ERROR")))</f>
        <v>0</v>
      </c>
      <c r="I140" s="140">
        <f>IF(G140=0,0,IF(ISBLANK('Student Work'!I140),"ERROR",IF(ABS('Student Work'!I140-'Student Work'!H140*'Student Work'!$K$12/12)&lt;0.01,IF(G140&lt;&gt;"ERROR","Correct","ERROR"),"ERROR")))</f>
        <v>0</v>
      </c>
      <c r="J140" s="140">
        <f>IF(G140=0,0,IF(ISBLANK('Student Work'!J140),"ERROR",IF(ABS('Student Work'!J140-('Student Work'!$K$14-'Student Work'!I140))&lt;0.01,IF(G140&lt;&gt;"ERROR","Correct","ERROR"),"ERROR")))</f>
        <v>0</v>
      </c>
      <c r="K140" s="140">
        <f>IF(G140=0,0,IF(ISBLANK('Student Work'!K140),"ERROR",IF(ABS('Student Work'!K140-('Student Work'!H140-'Student Work'!J140))&lt;0.01,IF(G140&lt;&gt;"ERROR","Correct","ERROR"),"ERROR")))</f>
        <v>0</v>
      </c>
      <c r="L140" s="94"/>
      <c r="M140" s="94"/>
      <c r="N140" s="65"/>
      <c r="O140" s="65"/>
      <c r="P140" s="65"/>
      <c r="Q140" s="65"/>
      <c r="R140" s="65"/>
      <c r="S140" s="65"/>
      <c r="T140" s="65"/>
      <c r="U140" s="126">
        <f>IF($V$13="Correct",IF(AND(U139+1&lt;='Student Work'!$V$13,U139&lt;&gt;0),U139+1,IF('Student Work'!U140&gt;0,"ERROR",0)),0)</f>
        <v>0</v>
      </c>
      <c r="V140" s="140">
        <f>IF(U140=0,0,IF(ISBLANK('Student Work'!V140),"ERROR",IF(ABS('Student Work'!V140-'Student Work'!Y139)&lt;0.01,IF(U140&lt;&gt;"ERROR","Correct","ERROR"),"ERROR")))</f>
        <v>0</v>
      </c>
      <c r="W140" s="140">
        <f>IF(U140=0,0,IF(ISBLANK('Student Work'!W140),"ERROR",IF(ABS('Student Work'!W140-'Student Work'!V140*'Student Work'!$V$12/12)&lt;0.01,IF(U140&lt;&gt;"ERROR","Correct","ERROR"),"ERROR")))</f>
        <v>0</v>
      </c>
      <c r="X140" s="140">
        <f>IF(U140=0,0,IF(ISBLANK('Student Work'!X140),"ERROR",IF(ABS('Student Work'!X140-'Student Work'!$V$14)&lt;0.01,IF(U140&lt;&gt;"ERROR","Correct","ERROR"),"ERROR")))</f>
        <v>0</v>
      </c>
      <c r="Y140" s="140">
        <f>IF(U140=0,0,IF(ISBLANK('Student Work'!Y140),"ERROR",IF(ABS('Student Work'!Y140-('Student Work'!V140+'Student Work'!W140+'Student Work'!X140))&lt;0.01,IF(U140&lt;&gt;"ERROR","Correct","ERROR"),"ERROR")))</f>
        <v>0</v>
      </c>
      <c r="Z140" s="140">
        <f>IF(V140=0,0,IF(ISBLANK('Student Work'!#REF!),"ERROR",IF(ABS('Student Work'!#REF!-('Student Work'!W140+'Student Work'!X140+'Student Work'!Y140))&lt;0.01,"Correct","ERROR")))</f>
        <v>0</v>
      </c>
      <c r="AA140" s="65"/>
      <c r="AB140" s="65"/>
      <c r="AC140" s="55"/>
    </row>
    <row r="141" spans="1:29">
      <c r="A141" s="54"/>
      <c r="B141" s="57"/>
      <c r="C141" s="57"/>
      <c r="D141" s="57"/>
      <c r="E141" s="57"/>
      <c r="F141" s="65"/>
      <c r="G141" s="126">
        <f>IF($K$13="Correct",IF(AND(G140+1&lt;='Student Work'!$K$13,G140&lt;&gt;0),G140+1,IF('Student Work'!G141&gt;0,"ERROR",0)),0)</f>
        <v>0</v>
      </c>
      <c r="H141" s="139">
        <f>IF(G141=0,0,IF(ISBLANK('Student Work'!H141),"ERROR",IF(ABS('Student Work'!H141-'Student Work'!K140)&lt;0.01,IF(G141&lt;&gt;"ERROR","Correct","ERROR"),"ERROR")))</f>
        <v>0</v>
      </c>
      <c r="I141" s="140">
        <f>IF(G141=0,0,IF(ISBLANK('Student Work'!I141),"ERROR",IF(ABS('Student Work'!I141-'Student Work'!H141*'Student Work'!$K$12/12)&lt;0.01,IF(G141&lt;&gt;"ERROR","Correct","ERROR"),"ERROR")))</f>
        <v>0</v>
      </c>
      <c r="J141" s="140">
        <f>IF(G141=0,0,IF(ISBLANK('Student Work'!J141),"ERROR",IF(ABS('Student Work'!J141-('Student Work'!$K$14-'Student Work'!I141))&lt;0.01,IF(G141&lt;&gt;"ERROR","Correct","ERROR"),"ERROR")))</f>
        <v>0</v>
      </c>
      <c r="K141" s="140">
        <f>IF(G141=0,0,IF(ISBLANK('Student Work'!K141),"ERROR",IF(ABS('Student Work'!K141-('Student Work'!H141-'Student Work'!J141))&lt;0.01,IF(G141&lt;&gt;"ERROR","Correct","ERROR"),"ERROR")))</f>
        <v>0</v>
      </c>
      <c r="L141" s="94"/>
      <c r="M141" s="94"/>
      <c r="N141" s="65"/>
      <c r="O141" s="65"/>
      <c r="P141" s="65"/>
      <c r="Q141" s="65"/>
      <c r="R141" s="65"/>
      <c r="S141" s="65"/>
      <c r="T141" s="65"/>
      <c r="U141" s="126">
        <f>IF($V$13="Correct",IF(AND(U140+1&lt;='Student Work'!$V$13,U140&lt;&gt;0),U140+1,IF('Student Work'!U141&gt;0,"ERROR",0)),0)</f>
        <v>0</v>
      </c>
      <c r="V141" s="140">
        <f>IF(U141=0,0,IF(ISBLANK('Student Work'!V141),"ERROR",IF(ABS('Student Work'!V141-'Student Work'!Y140)&lt;0.01,IF(U141&lt;&gt;"ERROR","Correct","ERROR"),"ERROR")))</f>
        <v>0</v>
      </c>
      <c r="W141" s="140">
        <f>IF(U141=0,0,IF(ISBLANK('Student Work'!W141),"ERROR",IF(ABS('Student Work'!W141-'Student Work'!V141*'Student Work'!$V$12/12)&lt;0.01,IF(U141&lt;&gt;"ERROR","Correct","ERROR"),"ERROR")))</f>
        <v>0</v>
      </c>
      <c r="X141" s="140">
        <f>IF(U141=0,0,IF(ISBLANK('Student Work'!X141),"ERROR",IF(ABS('Student Work'!X141-'Student Work'!$V$14)&lt;0.01,IF(U141&lt;&gt;"ERROR","Correct","ERROR"),"ERROR")))</f>
        <v>0</v>
      </c>
      <c r="Y141" s="140">
        <f>IF(U141=0,0,IF(ISBLANK('Student Work'!Y141),"ERROR",IF(ABS('Student Work'!Y141-('Student Work'!V141+'Student Work'!W141+'Student Work'!X141))&lt;0.01,IF(U141&lt;&gt;"ERROR","Correct","ERROR"),"ERROR")))</f>
        <v>0</v>
      </c>
      <c r="Z141" s="140">
        <f>IF(V141=0,0,IF(ISBLANK('Student Work'!#REF!),"ERROR",IF(ABS('Student Work'!#REF!-('Student Work'!W141+'Student Work'!X141+'Student Work'!Y141))&lt;0.01,"Correct","ERROR")))</f>
        <v>0</v>
      </c>
      <c r="AA141" s="65"/>
      <c r="AB141" s="65"/>
      <c r="AC141" s="55"/>
    </row>
    <row r="142" spans="1:29">
      <c r="A142" s="54"/>
      <c r="B142" s="57"/>
      <c r="C142" s="57"/>
      <c r="D142" s="57"/>
      <c r="E142" s="57"/>
      <c r="F142" s="65"/>
      <c r="G142" s="126">
        <f>IF($K$13="Correct",IF(AND(G141+1&lt;='Student Work'!$K$13,G141&lt;&gt;0),G141+1,IF('Student Work'!G142&gt;0,"ERROR",0)),0)</f>
        <v>0</v>
      </c>
      <c r="H142" s="139">
        <f>IF(G142=0,0,IF(ISBLANK('Student Work'!H142),"ERROR",IF(ABS('Student Work'!H142-'Student Work'!K141)&lt;0.01,IF(G142&lt;&gt;"ERROR","Correct","ERROR"),"ERROR")))</f>
        <v>0</v>
      </c>
      <c r="I142" s="140">
        <f>IF(G142=0,0,IF(ISBLANK('Student Work'!I142),"ERROR",IF(ABS('Student Work'!I142-'Student Work'!H142*'Student Work'!$K$12/12)&lt;0.01,IF(G142&lt;&gt;"ERROR","Correct","ERROR"),"ERROR")))</f>
        <v>0</v>
      </c>
      <c r="J142" s="140">
        <f>IF(G142=0,0,IF(ISBLANK('Student Work'!J142),"ERROR",IF(ABS('Student Work'!J142-('Student Work'!$K$14-'Student Work'!I142))&lt;0.01,IF(G142&lt;&gt;"ERROR","Correct","ERROR"),"ERROR")))</f>
        <v>0</v>
      </c>
      <c r="K142" s="140">
        <f>IF(G142=0,0,IF(ISBLANK('Student Work'!K142),"ERROR",IF(ABS('Student Work'!K142-('Student Work'!H142-'Student Work'!J142))&lt;0.01,IF(G142&lt;&gt;"ERROR","Correct","ERROR"),"ERROR")))</f>
        <v>0</v>
      </c>
      <c r="L142" s="94"/>
      <c r="M142" s="94"/>
      <c r="N142" s="65"/>
      <c r="O142" s="65"/>
      <c r="P142" s="65"/>
      <c r="Q142" s="65"/>
      <c r="R142" s="65"/>
      <c r="S142" s="65"/>
      <c r="T142" s="65"/>
      <c r="U142" s="126">
        <f>IF($V$13="Correct",IF(AND(U141+1&lt;='Student Work'!$V$13,U141&lt;&gt;0),U141+1,IF('Student Work'!U142&gt;0,"ERROR",0)),0)</f>
        <v>0</v>
      </c>
      <c r="V142" s="140">
        <f>IF(U142=0,0,IF(ISBLANK('Student Work'!V142),"ERROR",IF(ABS('Student Work'!V142-'Student Work'!Y141)&lt;0.01,IF(U142&lt;&gt;"ERROR","Correct","ERROR"),"ERROR")))</f>
        <v>0</v>
      </c>
      <c r="W142" s="140">
        <f>IF(U142=0,0,IF(ISBLANK('Student Work'!W142),"ERROR",IF(ABS('Student Work'!W142-'Student Work'!V142*'Student Work'!$V$12/12)&lt;0.01,IF(U142&lt;&gt;"ERROR","Correct","ERROR"),"ERROR")))</f>
        <v>0</v>
      </c>
      <c r="X142" s="140">
        <f>IF(U142=0,0,IF(ISBLANK('Student Work'!X142),"ERROR",IF(ABS('Student Work'!X142-'Student Work'!$V$14)&lt;0.01,IF(U142&lt;&gt;"ERROR","Correct","ERROR"),"ERROR")))</f>
        <v>0</v>
      </c>
      <c r="Y142" s="140">
        <f>IF(U142=0,0,IF(ISBLANK('Student Work'!Y142),"ERROR",IF(ABS('Student Work'!Y142-('Student Work'!V142+'Student Work'!W142+'Student Work'!X142))&lt;0.01,IF(U142&lt;&gt;"ERROR","Correct","ERROR"),"ERROR")))</f>
        <v>0</v>
      </c>
      <c r="Z142" s="140">
        <f>IF(V142=0,0,IF(ISBLANK('Student Work'!#REF!),"ERROR",IF(ABS('Student Work'!#REF!-('Student Work'!W142+'Student Work'!X142+'Student Work'!Y142))&lt;0.01,"Correct","ERROR")))</f>
        <v>0</v>
      </c>
      <c r="AA142" s="65"/>
      <c r="AB142" s="65"/>
      <c r="AC142" s="55"/>
    </row>
    <row r="143" spans="1:29">
      <c r="A143" s="54"/>
      <c r="B143" s="57"/>
      <c r="C143" s="57"/>
      <c r="D143" s="57"/>
      <c r="E143" s="57"/>
      <c r="F143" s="65"/>
      <c r="G143" s="126">
        <f>IF($K$13="Correct",IF(AND(G142+1&lt;='Student Work'!$K$13,G142&lt;&gt;0),G142+1,IF('Student Work'!G143&gt;0,"ERROR",0)),0)</f>
        <v>0</v>
      </c>
      <c r="H143" s="139">
        <f>IF(G143=0,0,IF(ISBLANK('Student Work'!H143),"ERROR",IF(ABS('Student Work'!H143-'Student Work'!K142)&lt;0.01,IF(G143&lt;&gt;"ERROR","Correct","ERROR"),"ERROR")))</f>
        <v>0</v>
      </c>
      <c r="I143" s="140">
        <f>IF(G143=0,0,IF(ISBLANK('Student Work'!I143),"ERROR",IF(ABS('Student Work'!I143-'Student Work'!H143*'Student Work'!$K$12/12)&lt;0.01,IF(G143&lt;&gt;"ERROR","Correct","ERROR"),"ERROR")))</f>
        <v>0</v>
      </c>
      <c r="J143" s="140">
        <f>IF(G143=0,0,IF(ISBLANK('Student Work'!J143),"ERROR",IF(ABS('Student Work'!J143-('Student Work'!$K$14-'Student Work'!I143))&lt;0.01,IF(G143&lt;&gt;"ERROR","Correct","ERROR"),"ERROR")))</f>
        <v>0</v>
      </c>
      <c r="K143" s="140">
        <f>IF(G143=0,0,IF(ISBLANK('Student Work'!K143),"ERROR",IF(ABS('Student Work'!K143-('Student Work'!H143-'Student Work'!J143))&lt;0.01,IF(G143&lt;&gt;"ERROR","Correct","ERROR"),"ERROR")))</f>
        <v>0</v>
      </c>
      <c r="L143" s="94"/>
      <c r="M143" s="94"/>
      <c r="N143" s="65"/>
      <c r="O143" s="65"/>
      <c r="P143" s="65"/>
      <c r="Q143" s="65"/>
      <c r="R143" s="65"/>
      <c r="S143" s="65"/>
      <c r="T143" s="65"/>
      <c r="U143" s="126">
        <f>IF($V$13="Correct",IF(AND(U142+1&lt;='Student Work'!$V$13,U142&lt;&gt;0),U142+1,IF('Student Work'!U143&gt;0,"ERROR",0)),0)</f>
        <v>0</v>
      </c>
      <c r="V143" s="140">
        <f>IF(U143=0,0,IF(ISBLANK('Student Work'!V143),"ERROR",IF(ABS('Student Work'!V143-'Student Work'!Y142)&lt;0.01,IF(U143&lt;&gt;"ERROR","Correct","ERROR"),"ERROR")))</f>
        <v>0</v>
      </c>
      <c r="W143" s="140">
        <f>IF(U143=0,0,IF(ISBLANK('Student Work'!W143),"ERROR",IF(ABS('Student Work'!W143-'Student Work'!V143*'Student Work'!$V$12/12)&lt;0.01,IF(U143&lt;&gt;"ERROR","Correct","ERROR"),"ERROR")))</f>
        <v>0</v>
      </c>
      <c r="X143" s="140">
        <f>IF(U143=0,0,IF(ISBLANK('Student Work'!X143),"ERROR",IF(ABS('Student Work'!X143-'Student Work'!$V$14)&lt;0.01,IF(U143&lt;&gt;"ERROR","Correct","ERROR"),"ERROR")))</f>
        <v>0</v>
      </c>
      <c r="Y143" s="140">
        <f>IF(U143=0,0,IF(ISBLANK('Student Work'!Y143),"ERROR",IF(ABS('Student Work'!Y143-('Student Work'!V143+'Student Work'!W143+'Student Work'!X143))&lt;0.01,IF(U143&lt;&gt;"ERROR","Correct","ERROR"),"ERROR")))</f>
        <v>0</v>
      </c>
      <c r="Z143" s="140">
        <f>IF(V143=0,0,IF(ISBLANK('Student Work'!#REF!),"ERROR",IF(ABS('Student Work'!#REF!-('Student Work'!W143+'Student Work'!X143+'Student Work'!Y143))&lt;0.01,"Correct","ERROR")))</f>
        <v>0</v>
      </c>
      <c r="AA143" s="65"/>
      <c r="AB143" s="65"/>
      <c r="AC143" s="55"/>
    </row>
    <row r="144" spans="1:29">
      <c r="A144" s="54"/>
      <c r="B144" s="57"/>
      <c r="C144" s="57"/>
      <c r="D144" s="57"/>
      <c r="E144" s="57"/>
      <c r="F144" s="65"/>
      <c r="G144" s="65"/>
      <c r="H144" s="65"/>
      <c r="I144" s="75"/>
      <c r="J144" s="94"/>
      <c r="K144" s="94"/>
      <c r="L144" s="94"/>
      <c r="M144" s="94"/>
      <c r="N144" s="65"/>
      <c r="O144" s="65"/>
      <c r="P144" s="65"/>
      <c r="Q144" s="65"/>
      <c r="R144" s="65"/>
      <c r="S144" s="65"/>
      <c r="T144" s="65"/>
      <c r="U144" s="126">
        <f>IF($V$13="Correct",IF(AND(U143+1&lt;='Student Work'!$V$13,U143&lt;&gt;0),U143+1,IF('Student Work'!U144&gt;0,"ERROR",0)),0)</f>
        <v>0</v>
      </c>
      <c r="V144" s="65"/>
      <c r="W144" s="65"/>
      <c r="X144" s="65"/>
      <c r="Y144" s="65"/>
      <c r="Z144" s="65"/>
      <c r="AA144" s="65"/>
      <c r="AB144" s="65"/>
      <c r="AC144" s="55"/>
    </row>
    <row r="145" spans="1:29" ht="24" customHeight="1">
      <c r="A145" s="54"/>
      <c r="B145" s="54"/>
      <c r="C145" s="54"/>
      <c r="D145" s="57"/>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row>
    <row r="146" spans="1:29">
      <c r="A146" s="54"/>
      <c r="B146" s="54"/>
      <c r="C146" s="54"/>
      <c r="D146" s="57"/>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row>
    <row r="147" spans="1:29">
      <c r="A147" s="54"/>
      <c r="B147" s="54"/>
      <c r="C147" s="54"/>
      <c r="D147" s="57"/>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row>
    <row r="148" spans="1:29">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row>
    <row r="149" spans="1:2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row>
    <row r="150" spans="1:29">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row>
    <row r="151" spans="1:29">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row>
    <row r="152" spans="1:29">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row>
    <row r="153" spans="1:29">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row>
    <row r="154" spans="1:29">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row>
    <row r="155" spans="1:29">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row>
    <row r="156" spans="1:29">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row>
    <row r="157" spans="1:29">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row>
    <row r="158" spans="1:29">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row>
    <row r="159" spans="1:2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row>
    <row r="160" spans="1:29">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row>
    <row r="161" spans="1:29">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row>
    <row r="162" spans="1:29">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row>
    <row r="163" spans="1:29">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row>
    <row r="164" spans="1:29">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row>
    <row r="165" spans="1:29">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row>
    <row r="166" spans="1:29">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row>
    <row r="167" spans="1:29">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row>
    <row r="168" spans="1:29">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row>
    <row r="169" spans="1:2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row>
    <row r="170" spans="1:29">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row>
    <row r="171" spans="1:29">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row>
    <row r="172" spans="1:29">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row>
    <row r="173" spans="1:29">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row>
    <row r="174" spans="1:29">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row>
    <row r="175" spans="1:29">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row>
    <row r="176" spans="1:29">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row>
    <row r="177" spans="1:29">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row>
    <row r="178" spans="1:29">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row>
    <row r="179" spans="1:2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row>
    <row r="180" spans="1:29">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row>
    <row r="181" spans="1:29">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row>
    <row r="182" spans="1:29">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row>
    <row r="183" spans="1:29">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row>
    <row r="184" spans="1:29">
      <c r="D184" s="54"/>
      <c r="I184" s="2"/>
      <c r="J184" s="13"/>
      <c r="K184" s="13"/>
      <c r="L184" s="13"/>
      <c r="M184" s="13"/>
    </row>
    <row r="185" spans="1:29">
      <c r="D185" s="54"/>
      <c r="I185" s="2"/>
      <c r="J185" s="13"/>
      <c r="K185" s="13"/>
      <c r="L185" s="13"/>
      <c r="M185" s="13"/>
    </row>
    <row r="186" spans="1:29">
      <c r="D186" s="54"/>
      <c r="I186" s="2"/>
      <c r="J186" s="13"/>
      <c r="K186" s="13"/>
      <c r="L186" s="13"/>
      <c r="M186" s="13"/>
    </row>
    <row r="187" spans="1:29">
      <c r="I187" s="2"/>
      <c r="J187" s="13"/>
      <c r="K187" s="13"/>
      <c r="L187" s="13"/>
      <c r="M187" s="13"/>
    </row>
    <row r="188" spans="1:29">
      <c r="I188" s="2"/>
      <c r="J188" s="13"/>
      <c r="K188" s="13"/>
      <c r="L188" s="13"/>
      <c r="M188" s="13"/>
    </row>
    <row r="189" spans="1:29">
      <c r="I189" s="2"/>
      <c r="J189" s="13"/>
      <c r="K189" s="13"/>
      <c r="L189" s="13"/>
      <c r="M189" s="13"/>
    </row>
    <row r="190" spans="1:29">
      <c r="I190" s="2"/>
      <c r="J190" s="13"/>
      <c r="K190" s="13"/>
      <c r="L190" s="13"/>
      <c r="M190" s="13"/>
    </row>
    <row r="191" spans="1:29">
      <c r="I191" s="2"/>
      <c r="J191" s="13"/>
      <c r="K191" s="13"/>
      <c r="L191" s="13"/>
      <c r="M191" s="13"/>
    </row>
    <row r="192" spans="1:29">
      <c r="I192" s="2"/>
      <c r="J192" s="13"/>
      <c r="K192" s="13"/>
      <c r="L192" s="13"/>
      <c r="M192" s="13"/>
    </row>
    <row r="193" spans="4:13" s="1" customFormat="1">
      <c r="D193" s="16"/>
      <c r="I193" s="2"/>
      <c r="J193" s="13"/>
      <c r="K193" s="13"/>
      <c r="L193" s="13"/>
      <c r="M193" s="13"/>
    </row>
    <row r="194" spans="4:13" s="1" customFormat="1">
      <c r="D194" s="16"/>
      <c r="I194" s="2"/>
      <c r="J194" s="13"/>
      <c r="K194" s="13"/>
      <c r="L194" s="13"/>
      <c r="M194" s="13"/>
    </row>
    <row r="195" spans="4:13" s="1" customFormat="1">
      <c r="D195" s="16"/>
      <c r="I195" s="2"/>
      <c r="J195" s="13"/>
      <c r="K195" s="13"/>
      <c r="L195" s="13"/>
      <c r="M195" s="13"/>
    </row>
    <row r="196" spans="4:13" s="1" customFormat="1" ht="15">
      <c r="I196" s="2"/>
      <c r="J196" s="13"/>
      <c r="K196" s="13"/>
      <c r="L196" s="13"/>
      <c r="M196" s="13"/>
    </row>
    <row r="197" spans="4:13" s="1" customFormat="1" ht="15">
      <c r="I197" s="2"/>
      <c r="J197" s="13"/>
      <c r="K197" s="13"/>
      <c r="L197" s="13"/>
      <c r="M197" s="13"/>
    </row>
    <row r="198" spans="4:13" s="1" customFormat="1" ht="15">
      <c r="I198" s="2"/>
      <c r="J198" s="13"/>
      <c r="K198" s="13"/>
      <c r="L198" s="13"/>
      <c r="M198" s="13"/>
    </row>
    <row r="199" spans="4:13" s="1" customFormat="1" ht="15">
      <c r="I199" s="2"/>
      <c r="J199" s="13"/>
      <c r="K199" s="13"/>
      <c r="L199" s="13"/>
      <c r="M199" s="13"/>
    </row>
    <row r="200" spans="4:13" s="1" customFormat="1" ht="15">
      <c r="I200" s="2"/>
      <c r="J200" s="13"/>
      <c r="K200" s="13"/>
      <c r="L200" s="13"/>
      <c r="M200" s="13"/>
    </row>
    <row r="201" spans="4:13" s="1" customFormat="1" ht="15">
      <c r="I201" s="2"/>
      <c r="J201" s="13"/>
      <c r="K201" s="13"/>
      <c r="L201" s="13"/>
      <c r="M201" s="13"/>
    </row>
    <row r="202" spans="4:13" s="1" customFormat="1" ht="15">
      <c r="I202" s="2"/>
      <c r="J202" s="13"/>
      <c r="K202" s="13"/>
      <c r="L202" s="13"/>
      <c r="M202" s="13"/>
    </row>
    <row r="203" spans="4:13" s="1" customFormat="1" ht="15">
      <c r="I203" s="2"/>
      <c r="J203" s="13"/>
      <c r="K203" s="13"/>
      <c r="L203" s="13"/>
      <c r="M203" s="13"/>
    </row>
    <row r="204" spans="4:13" s="1" customFormat="1" ht="15">
      <c r="I204" s="2"/>
      <c r="J204" s="13"/>
      <c r="K204" s="13"/>
      <c r="L204" s="13"/>
      <c r="M204" s="13"/>
    </row>
    <row r="205" spans="4:13" s="1" customFormat="1" ht="15">
      <c r="I205" s="2"/>
      <c r="J205" s="13"/>
      <c r="K205" s="13"/>
      <c r="L205" s="13"/>
      <c r="M205" s="13"/>
    </row>
    <row r="206" spans="4:13" s="1" customFormat="1" ht="15">
      <c r="I206" s="2"/>
      <c r="J206" s="13"/>
      <c r="K206" s="13"/>
      <c r="L206" s="13"/>
      <c r="M206" s="13"/>
    </row>
    <row r="207" spans="4:13" s="1" customFormat="1" ht="15">
      <c r="I207" s="2"/>
      <c r="J207" s="13"/>
      <c r="K207" s="13"/>
      <c r="L207" s="13"/>
      <c r="M207" s="13"/>
    </row>
    <row r="208" spans="4:13" s="1" customFormat="1" ht="15">
      <c r="I208" s="2"/>
      <c r="J208" s="13"/>
      <c r="K208" s="13"/>
      <c r="L208" s="13"/>
      <c r="M208" s="13"/>
    </row>
    <row r="209" spans="9:13" s="1" customFormat="1" ht="15">
      <c r="I209" s="2"/>
      <c r="J209" s="13"/>
      <c r="K209" s="13"/>
      <c r="L209" s="13"/>
      <c r="M209" s="13"/>
    </row>
    <row r="210" spans="9:13" s="1" customFormat="1" ht="15">
      <c r="I210" s="2"/>
      <c r="J210" s="13"/>
      <c r="K210" s="13"/>
      <c r="L210" s="13"/>
      <c r="M210" s="13"/>
    </row>
    <row r="211" spans="9:13" s="1" customFormat="1" ht="15">
      <c r="I211" s="2"/>
      <c r="J211" s="13"/>
      <c r="K211" s="13"/>
      <c r="L211" s="13"/>
      <c r="M211" s="13"/>
    </row>
    <row r="212" spans="9:13" s="1" customFormat="1" ht="15">
      <c r="I212" s="2"/>
      <c r="J212" s="13"/>
      <c r="K212" s="13"/>
      <c r="L212" s="13"/>
      <c r="M212" s="13"/>
    </row>
    <row r="213" spans="9:13" s="1" customFormat="1" ht="15">
      <c r="I213" s="2"/>
      <c r="J213" s="13"/>
      <c r="K213" s="13"/>
      <c r="L213" s="13"/>
      <c r="M213" s="13"/>
    </row>
    <row r="214" spans="9:13" s="1" customFormat="1" ht="15">
      <c r="I214" s="2"/>
      <c r="J214" s="13"/>
      <c r="K214" s="13"/>
      <c r="L214" s="13"/>
      <c r="M214" s="13"/>
    </row>
    <row r="215" spans="9:13" s="1" customFormat="1" ht="15">
      <c r="I215" s="2"/>
      <c r="J215" s="13"/>
      <c r="K215" s="13"/>
      <c r="L215" s="13"/>
      <c r="M215" s="13"/>
    </row>
    <row r="216" spans="9:13" s="1" customFormat="1" ht="15">
      <c r="I216" s="2"/>
      <c r="J216" s="13"/>
      <c r="K216" s="13"/>
      <c r="L216" s="13"/>
      <c r="M216" s="13"/>
    </row>
    <row r="217" spans="9:13" s="1" customFormat="1" ht="15">
      <c r="I217" s="2"/>
      <c r="J217" s="13"/>
      <c r="K217" s="13"/>
      <c r="L217" s="13"/>
      <c r="M217" s="13"/>
    </row>
    <row r="218" spans="9:13" s="1" customFormat="1" ht="15">
      <c r="I218" s="2"/>
      <c r="J218" s="13"/>
      <c r="K218" s="13"/>
      <c r="L218" s="13"/>
      <c r="M218" s="13"/>
    </row>
    <row r="219" spans="9:13" s="1" customFormat="1" ht="15">
      <c r="I219" s="2"/>
      <c r="J219" s="13"/>
      <c r="K219" s="13"/>
      <c r="L219" s="13"/>
      <c r="M219" s="13"/>
    </row>
    <row r="220" spans="9:13" s="1" customFormat="1" ht="15">
      <c r="I220" s="2"/>
      <c r="J220" s="13"/>
      <c r="K220" s="13"/>
      <c r="L220" s="13"/>
      <c r="M220" s="13"/>
    </row>
    <row r="221" spans="9:13" s="1" customFormat="1" ht="15">
      <c r="I221" s="2"/>
      <c r="J221" s="13"/>
      <c r="K221" s="13"/>
      <c r="L221" s="13"/>
      <c r="M221" s="13"/>
    </row>
    <row r="222" spans="9:13" s="1" customFormat="1" ht="15">
      <c r="I222" s="2"/>
      <c r="J222" s="13"/>
      <c r="K222" s="13"/>
      <c r="L222" s="13"/>
      <c r="M222" s="13"/>
    </row>
    <row r="223" spans="9:13" s="1" customFormat="1" ht="15">
      <c r="I223" s="2"/>
      <c r="J223" s="13"/>
      <c r="K223" s="13"/>
      <c r="L223" s="13"/>
      <c r="M223" s="13"/>
    </row>
    <row r="224" spans="9:13" s="1" customFormat="1" ht="15">
      <c r="I224" s="2"/>
      <c r="J224" s="13"/>
      <c r="K224" s="13"/>
      <c r="L224" s="13"/>
      <c r="M224" s="13"/>
    </row>
    <row r="225" spans="9:13" s="1" customFormat="1" ht="15">
      <c r="I225" s="2"/>
      <c r="J225" s="13"/>
      <c r="K225" s="13"/>
      <c r="L225" s="13"/>
      <c r="M225" s="13"/>
    </row>
    <row r="226" spans="9:13" s="1" customFormat="1" ht="15">
      <c r="I226" s="2"/>
      <c r="J226" s="13"/>
      <c r="K226" s="13"/>
      <c r="L226" s="13"/>
      <c r="M226" s="13"/>
    </row>
    <row r="227" spans="9:13" s="1" customFormat="1" ht="15">
      <c r="I227" s="2"/>
      <c r="J227" s="13"/>
      <c r="K227" s="13"/>
      <c r="L227" s="13"/>
      <c r="M227" s="13"/>
    </row>
    <row r="228" spans="9:13" s="1" customFormat="1" ht="15">
      <c r="I228" s="2"/>
      <c r="J228" s="13"/>
      <c r="K228" s="13"/>
      <c r="L228" s="13"/>
      <c r="M228" s="13"/>
    </row>
    <row r="229" spans="9:13" s="1" customFormat="1" ht="15">
      <c r="I229" s="2"/>
      <c r="J229" s="13"/>
      <c r="K229" s="13"/>
      <c r="L229" s="13"/>
      <c r="M229" s="13"/>
    </row>
    <row r="230" spans="9:13" s="1" customFormat="1" ht="15">
      <c r="I230" s="2"/>
      <c r="J230" s="13"/>
      <c r="K230" s="13"/>
      <c r="L230" s="13"/>
      <c r="M230" s="13"/>
    </row>
    <row r="231" spans="9:13" s="1" customFormat="1" ht="15">
      <c r="I231" s="2"/>
      <c r="J231" s="13"/>
      <c r="K231" s="13"/>
      <c r="L231" s="13"/>
      <c r="M231" s="13"/>
    </row>
    <row r="232" spans="9:13" s="1" customFormat="1" ht="15">
      <c r="I232" s="2"/>
      <c r="J232" s="13"/>
      <c r="K232" s="13"/>
      <c r="L232" s="13"/>
      <c r="M232" s="13"/>
    </row>
    <row r="233" spans="9:13" s="1" customFormat="1" ht="15">
      <c r="I233" s="2"/>
      <c r="J233" s="13"/>
      <c r="K233" s="13"/>
      <c r="L233" s="13"/>
      <c r="M233" s="13"/>
    </row>
    <row r="234" spans="9:13" s="1" customFormat="1" ht="15">
      <c r="I234" s="2"/>
      <c r="J234" s="13"/>
      <c r="K234" s="13"/>
      <c r="L234" s="13"/>
      <c r="M234" s="13"/>
    </row>
    <row r="235" spans="9:13" s="1" customFormat="1" ht="15">
      <c r="I235" s="2"/>
      <c r="J235" s="13"/>
      <c r="K235" s="13"/>
      <c r="L235" s="13"/>
      <c r="M235" s="13"/>
    </row>
    <row r="236" spans="9:13" s="1" customFormat="1" ht="15">
      <c r="I236" s="2"/>
      <c r="J236" s="13"/>
      <c r="K236" s="13"/>
      <c r="L236" s="13"/>
      <c r="M236" s="13"/>
    </row>
    <row r="237" spans="9:13" s="1" customFormat="1" ht="15">
      <c r="I237" s="2"/>
      <c r="J237" s="13"/>
      <c r="K237" s="13"/>
      <c r="L237" s="13"/>
      <c r="M237" s="13"/>
    </row>
    <row r="238" spans="9:13" s="1" customFormat="1" ht="15">
      <c r="I238" s="2"/>
      <c r="J238" s="13"/>
      <c r="K238" s="13"/>
      <c r="L238" s="13"/>
      <c r="M238" s="13"/>
    </row>
    <row r="239" spans="9:13" s="1" customFormat="1" ht="15">
      <c r="I239" s="2"/>
      <c r="J239" s="13"/>
      <c r="K239" s="13"/>
      <c r="L239" s="13"/>
      <c r="M239" s="13"/>
    </row>
    <row r="240" spans="9:13" s="1" customFormat="1" ht="15">
      <c r="I240" s="2"/>
      <c r="J240" s="13"/>
      <c r="K240" s="13"/>
      <c r="L240" s="13"/>
      <c r="M240" s="13"/>
    </row>
    <row r="241" spans="9:13" s="1" customFormat="1" ht="15">
      <c r="I241" s="2"/>
      <c r="J241" s="13"/>
      <c r="K241" s="13"/>
      <c r="L241" s="13"/>
      <c r="M241" s="13"/>
    </row>
    <row r="242" spans="9:13" s="1" customFormat="1" ht="15">
      <c r="I242" s="2"/>
      <c r="J242" s="13"/>
      <c r="K242" s="13"/>
      <c r="L242" s="13"/>
      <c r="M242" s="13"/>
    </row>
    <row r="243" spans="9:13" s="1" customFormat="1" ht="15">
      <c r="I243" s="2"/>
      <c r="J243" s="13"/>
      <c r="K243" s="13"/>
      <c r="L243" s="13"/>
      <c r="M243" s="13"/>
    </row>
    <row r="244" spans="9:13" s="1" customFormat="1" ht="15">
      <c r="I244" s="2"/>
      <c r="J244" s="13"/>
      <c r="K244" s="13"/>
      <c r="L244" s="13"/>
      <c r="M244" s="13"/>
    </row>
    <row r="245" spans="9:13" s="1" customFormat="1" ht="15">
      <c r="I245" s="2"/>
      <c r="J245" s="13"/>
      <c r="K245" s="13"/>
      <c r="L245" s="13"/>
      <c r="M245" s="13"/>
    </row>
    <row r="246" spans="9:13" s="1" customFormat="1" ht="15">
      <c r="I246" s="2"/>
      <c r="J246" s="13"/>
      <c r="K246" s="13"/>
      <c r="L246" s="13"/>
      <c r="M246" s="13"/>
    </row>
    <row r="247" spans="9:13" s="1" customFormat="1" ht="15">
      <c r="I247" s="2"/>
      <c r="J247" s="13"/>
      <c r="K247" s="13"/>
      <c r="L247" s="13"/>
      <c r="M247" s="13"/>
    </row>
    <row r="248" spans="9:13" s="1" customFormat="1" ht="15">
      <c r="I248" s="2"/>
      <c r="J248" s="13"/>
      <c r="K248" s="13"/>
      <c r="L248" s="13"/>
      <c r="M248" s="13"/>
    </row>
    <row r="249" spans="9:13" s="1" customFormat="1" ht="15">
      <c r="I249" s="2"/>
      <c r="J249" s="13"/>
      <c r="K249" s="13"/>
      <c r="L249" s="13"/>
      <c r="M249" s="13"/>
    </row>
    <row r="250" spans="9:13" s="1" customFormat="1" ht="15">
      <c r="I250" s="2"/>
      <c r="J250" s="13"/>
      <c r="K250" s="13"/>
      <c r="L250" s="13"/>
      <c r="M250" s="13"/>
    </row>
    <row r="251" spans="9:13" s="1" customFormat="1" ht="15">
      <c r="I251" s="2"/>
      <c r="J251" s="13"/>
      <c r="K251" s="13"/>
      <c r="L251" s="13"/>
      <c r="M251" s="13"/>
    </row>
    <row r="252" spans="9:13" s="1" customFormat="1" ht="15">
      <c r="I252" s="2"/>
      <c r="J252" s="13"/>
      <c r="K252" s="13"/>
      <c r="L252" s="13"/>
      <c r="M252" s="13"/>
    </row>
    <row r="253" spans="9:13" s="1" customFormat="1" ht="15">
      <c r="I253" s="2"/>
      <c r="J253" s="13"/>
      <c r="K253" s="13"/>
      <c r="L253" s="13"/>
      <c r="M253" s="13"/>
    </row>
    <row r="254" spans="9:13" s="1" customFormat="1" ht="15">
      <c r="I254" s="2"/>
      <c r="J254" s="13"/>
      <c r="K254" s="13"/>
      <c r="L254" s="13"/>
      <c r="M254" s="13"/>
    </row>
    <row r="255" spans="9:13" s="1" customFormat="1" ht="15">
      <c r="I255" s="2"/>
      <c r="J255" s="13"/>
      <c r="K255" s="13"/>
      <c r="L255" s="13"/>
      <c r="M255" s="13"/>
    </row>
    <row r="256" spans="9:13" s="1" customFormat="1" ht="15">
      <c r="I256" s="2"/>
      <c r="J256" s="13"/>
      <c r="K256" s="13"/>
      <c r="L256" s="13"/>
      <c r="M256" s="13"/>
    </row>
    <row r="257" spans="9:13" s="1" customFormat="1" ht="15">
      <c r="I257" s="2"/>
      <c r="J257" s="13"/>
      <c r="K257" s="13"/>
      <c r="L257" s="13"/>
      <c r="M257" s="13"/>
    </row>
    <row r="258" spans="9:13" s="1" customFormat="1" ht="15">
      <c r="I258" s="2"/>
      <c r="J258" s="13"/>
      <c r="K258" s="13"/>
      <c r="L258" s="13"/>
      <c r="M258" s="13"/>
    </row>
    <row r="259" spans="9:13" s="1" customFormat="1" ht="15">
      <c r="I259" s="2"/>
      <c r="J259" s="13"/>
      <c r="K259" s="13"/>
      <c r="L259" s="13"/>
      <c r="M259" s="13"/>
    </row>
    <row r="260" spans="9:13" s="1" customFormat="1" ht="15">
      <c r="I260" s="2"/>
      <c r="J260" s="13"/>
      <c r="K260" s="13"/>
      <c r="L260" s="13"/>
      <c r="M260" s="13"/>
    </row>
    <row r="261" spans="9:13" s="1" customFormat="1" ht="15">
      <c r="I261" s="2"/>
      <c r="J261" s="13"/>
      <c r="K261" s="13"/>
      <c r="L261" s="13"/>
      <c r="M261" s="13"/>
    </row>
    <row r="262" spans="9:13" s="1" customFormat="1" ht="15">
      <c r="I262" s="2"/>
      <c r="J262" s="13"/>
      <c r="K262" s="13"/>
      <c r="L262" s="13"/>
      <c r="M262" s="13"/>
    </row>
    <row r="263" spans="9:13" s="1" customFormat="1" ht="15">
      <c r="I263" s="2"/>
      <c r="J263" s="13"/>
      <c r="K263" s="13"/>
      <c r="L263" s="13"/>
      <c r="M263" s="13"/>
    </row>
    <row r="264" spans="9:13" s="1" customFormat="1" ht="15">
      <c r="I264" s="2"/>
      <c r="J264" s="13"/>
      <c r="K264" s="13"/>
      <c r="L264" s="13"/>
      <c r="M264" s="13"/>
    </row>
    <row r="265" spans="9:13" s="1" customFormat="1" ht="15">
      <c r="I265" s="2"/>
      <c r="J265" s="13"/>
      <c r="K265" s="13"/>
      <c r="L265" s="13"/>
      <c r="M265" s="13"/>
    </row>
    <row r="266" spans="9:13" s="1" customFormat="1" ht="15">
      <c r="I266" s="2"/>
      <c r="J266" s="13"/>
      <c r="K266" s="13"/>
      <c r="L266" s="13"/>
      <c r="M266" s="13"/>
    </row>
    <row r="267" spans="9:13" s="1" customFormat="1" ht="15">
      <c r="I267" s="2"/>
      <c r="J267" s="13"/>
      <c r="K267" s="13"/>
      <c r="L267" s="13"/>
      <c r="M267" s="13"/>
    </row>
    <row r="268" spans="9:13" s="1" customFormat="1" ht="15">
      <c r="I268" s="2"/>
      <c r="J268" s="13"/>
      <c r="K268" s="13"/>
      <c r="L268" s="13"/>
      <c r="M268" s="13"/>
    </row>
    <row r="269" spans="9:13" s="1" customFormat="1" ht="15">
      <c r="I269" s="2"/>
      <c r="J269" s="13"/>
      <c r="K269" s="13"/>
      <c r="L269" s="13"/>
      <c r="M269" s="13"/>
    </row>
    <row r="270" spans="9:13" s="1" customFormat="1" ht="15">
      <c r="I270" s="2"/>
      <c r="J270" s="13"/>
      <c r="K270" s="13"/>
      <c r="L270" s="13"/>
      <c r="M270" s="13"/>
    </row>
    <row r="271" spans="9:13" s="1" customFormat="1" ht="15">
      <c r="I271" s="2"/>
      <c r="J271" s="13"/>
      <c r="K271" s="13"/>
      <c r="L271" s="13"/>
      <c r="M271" s="13"/>
    </row>
    <row r="272" spans="9:13" s="1" customFormat="1" ht="15">
      <c r="I272" s="2"/>
      <c r="J272" s="13"/>
      <c r="K272" s="13"/>
      <c r="L272" s="13"/>
      <c r="M272" s="13"/>
    </row>
    <row r="273" spans="9:13" s="1" customFormat="1" ht="15">
      <c r="I273" s="2"/>
      <c r="J273" s="13"/>
      <c r="K273" s="13"/>
      <c r="L273" s="13"/>
      <c r="M273" s="13"/>
    </row>
    <row r="274" spans="9:13" s="1" customFormat="1" ht="15">
      <c r="I274" s="2"/>
      <c r="J274" s="13"/>
      <c r="K274" s="13"/>
      <c r="L274" s="13"/>
      <c r="M274" s="13"/>
    </row>
    <row r="275" spans="9:13" s="1" customFormat="1" ht="15">
      <c r="I275" s="2"/>
      <c r="J275" s="13"/>
      <c r="K275" s="13"/>
      <c r="L275" s="13"/>
      <c r="M275" s="13"/>
    </row>
    <row r="276" spans="9:13" s="1" customFormat="1" ht="15">
      <c r="I276" s="2"/>
      <c r="J276" s="13"/>
      <c r="K276" s="13"/>
      <c r="L276" s="13"/>
      <c r="M276" s="13"/>
    </row>
    <row r="277" spans="9:13" s="1" customFormat="1" ht="15">
      <c r="I277" s="2"/>
      <c r="J277" s="13"/>
      <c r="K277" s="13"/>
      <c r="L277" s="13"/>
      <c r="M277" s="13"/>
    </row>
    <row r="278" spans="9:13" s="1" customFormat="1" ht="15">
      <c r="I278" s="2"/>
      <c r="J278" s="13"/>
      <c r="K278" s="13"/>
      <c r="L278" s="13"/>
      <c r="M278" s="13"/>
    </row>
    <row r="279" spans="9:13" s="1" customFormat="1" ht="15">
      <c r="I279" s="2"/>
      <c r="J279" s="13"/>
      <c r="K279" s="13"/>
      <c r="L279" s="13"/>
      <c r="M279" s="13"/>
    </row>
    <row r="280" spans="9:13" s="1" customFormat="1" ht="15">
      <c r="I280" s="2"/>
      <c r="J280" s="13"/>
      <c r="K280" s="13"/>
      <c r="L280" s="13"/>
      <c r="M280" s="13"/>
    </row>
    <row r="281" spans="9:13" s="1" customFormat="1" ht="15">
      <c r="I281" s="2"/>
      <c r="J281" s="13"/>
      <c r="K281" s="13"/>
      <c r="L281" s="13"/>
      <c r="M281" s="13"/>
    </row>
    <row r="282" spans="9:13" s="1" customFormat="1" ht="15">
      <c r="I282" s="2"/>
      <c r="J282" s="13"/>
      <c r="K282" s="13"/>
      <c r="L282" s="13"/>
      <c r="M282" s="13"/>
    </row>
    <row r="283" spans="9:13" s="1" customFormat="1" ht="15">
      <c r="I283" s="2"/>
      <c r="J283" s="13"/>
      <c r="K283" s="13"/>
      <c r="L283" s="13"/>
      <c r="M283" s="13"/>
    </row>
    <row r="284" spans="9:13" s="1" customFormat="1" ht="15">
      <c r="I284" s="2"/>
      <c r="J284" s="13"/>
      <c r="K284" s="13"/>
      <c r="L284" s="13"/>
      <c r="M284" s="13"/>
    </row>
    <row r="285" spans="9:13" s="1" customFormat="1" ht="15">
      <c r="I285" s="2"/>
      <c r="J285" s="13"/>
      <c r="K285" s="13"/>
      <c r="L285" s="13"/>
      <c r="M285" s="13"/>
    </row>
    <row r="286" spans="9:13" s="1" customFormat="1" ht="15">
      <c r="I286" s="2"/>
      <c r="J286" s="13"/>
      <c r="K286" s="13"/>
      <c r="L286" s="13"/>
      <c r="M286" s="13"/>
    </row>
    <row r="287" spans="9:13" s="1" customFormat="1" ht="15">
      <c r="I287" s="2"/>
      <c r="J287" s="13"/>
      <c r="K287" s="13"/>
      <c r="L287" s="13"/>
      <c r="M287" s="13"/>
    </row>
    <row r="288" spans="9:13" s="1" customFormat="1" ht="15">
      <c r="I288" s="2"/>
      <c r="J288" s="13"/>
      <c r="K288" s="13"/>
      <c r="L288" s="13"/>
      <c r="M288" s="13"/>
    </row>
    <row r="289" spans="9:13" s="1" customFormat="1" ht="15">
      <c r="I289" s="2"/>
      <c r="J289" s="13"/>
      <c r="K289" s="13"/>
      <c r="L289" s="13"/>
      <c r="M289" s="13"/>
    </row>
    <row r="290" spans="9:13" s="1" customFormat="1" ht="15">
      <c r="I290" s="2"/>
      <c r="J290" s="13"/>
      <c r="K290" s="13"/>
      <c r="L290" s="13"/>
      <c r="M290" s="13"/>
    </row>
    <row r="291" spans="9:13" s="1" customFormat="1" ht="15">
      <c r="I291" s="2"/>
      <c r="J291" s="13"/>
      <c r="K291" s="13"/>
      <c r="L291" s="13"/>
      <c r="M291" s="13"/>
    </row>
    <row r="292" spans="9:13" s="1" customFormat="1" ht="15">
      <c r="I292" s="2"/>
      <c r="J292" s="13"/>
      <c r="K292" s="13"/>
      <c r="L292" s="13"/>
      <c r="M292" s="13"/>
    </row>
    <row r="293" spans="9:13" s="1" customFormat="1" ht="15">
      <c r="I293" s="2"/>
      <c r="J293" s="13"/>
      <c r="K293" s="13"/>
      <c r="L293" s="13"/>
      <c r="M293" s="13"/>
    </row>
    <row r="294" spans="9:13" s="1" customFormat="1" ht="15">
      <c r="I294" s="2"/>
      <c r="J294" s="13"/>
      <c r="K294" s="13"/>
      <c r="L294" s="13"/>
      <c r="M294" s="13"/>
    </row>
    <row r="295" spans="9:13" s="1" customFormat="1" ht="15">
      <c r="I295" s="2"/>
      <c r="J295" s="13"/>
      <c r="K295" s="13"/>
      <c r="L295" s="13"/>
      <c r="M295" s="13"/>
    </row>
    <row r="296" spans="9:13" s="1" customFormat="1" ht="15">
      <c r="I296" s="2"/>
      <c r="J296" s="13"/>
      <c r="K296" s="13"/>
      <c r="L296" s="13"/>
      <c r="M296" s="13"/>
    </row>
    <row r="297" spans="9:13" s="1" customFormat="1" ht="15">
      <c r="I297" s="2"/>
      <c r="J297" s="13"/>
      <c r="K297" s="13"/>
      <c r="L297" s="13"/>
      <c r="M297" s="13"/>
    </row>
    <row r="298" spans="9:13" s="1" customFormat="1" ht="15">
      <c r="I298" s="2"/>
      <c r="J298" s="13"/>
      <c r="K298" s="13"/>
      <c r="L298" s="13"/>
      <c r="M298" s="13"/>
    </row>
    <row r="299" spans="9:13" s="1" customFormat="1" ht="15">
      <c r="I299" s="2"/>
      <c r="J299" s="13"/>
      <c r="K299" s="13"/>
      <c r="L299" s="13"/>
      <c r="M299" s="13"/>
    </row>
    <row r="300" spans="9:13" s="1" customFormat="1" ht="15">
      <c r="I300" s="2"/>
      <c r="J300" s="13"/>
      <c r="K300" s="13"/>
      <c r="L300" s="13"/>
      <c r="M300" s="13"/>
    </row>
    <row r="301" spans="9:13" s="1" customFormat="1" ht="15">
      <c r="I301" s="2"/>
      <c r="J301" s="13"/>
      <c r="K301" s="13"/>
      <c r="L301" s="13"/>
      <c r="M301" s="13"/>
    </row>
    <row r="302" spans="9:13" s="1" customFormat="1" ht="15">
      <c r="I302" s="2"/>
      <c r="J302" s="13"/>
      <c r="K302" s="13"/>
      <c r="L302" s="13"/>
      <c r="M302" s="13"/>
    </row>
    <row r="303" spans="9:13" s="1" customFormat="1" ht="15">
      <c r="I303" s="2"/>
      <c r="J303" s="13"/>
      <c r="K303" s="13"/>
      <c r="L303" s="13"/>
      <c r="M303" s="13"/>
    </row>
    <row r="304" spans="9:13" s="1" customFormat="1" ht="15">
      <c r="I304" s="2"/>
      <c r="J304" s="13"/>
      <c r="K304" s="13"/>
      <c r="L304" s="13"/>
      <c r="M304" s="13"/>
    </row>
    <row r="305" spans="9:13" s="1" customFormat="1" ht="15">
      <c r="I305" s="2"/>
      <c r="J305" s="13"/>
      <c r="K305" s="13"/>
      <c r="L305" s="13"/>
      <c r="M305" s="13"/>
    </row>
    <row r="306" spans="9:13" s="1" customFormat="1" ht="15">
      <c r="I306" s="2"/>
      <c r="J306" s="13"/>
      <c r="K306" s="13"/>
      <c r="L306" s="13"/>
      <c r="M306" s="13"/>
    </row>
    <row r="307" spans="9:13" s="1" customFormat="1" ht="15">
      <c r="I307" s="2"/>
      <c r="J307" s="13"/>
      <c r="K307" s="13"/>
      <c r="L307" s="13"/>
      <c r="M307" s="13"/>
    </row>
    <row r="308" spans="9:13" s="1" customFormat="1" ht="15">
      <c r="I308" s="2"/>
      <c r="J308" s="13"/>
      <c r="K308" s="13"/>
      <c r="L308" s="13"/>
      <c r="M308" s="13"/>
    </row>
    <row r="309" spans="9:13" s="1" customFormat="1" ht="15">
      <c r="I309" s="2"/>
      <c r="J309" s="13"/>
      <c r="K309" s="13"/>
      <c r="L309" s="13"/>
      <c r="M309" s="13"/>
    </row>
    <row r="310" spans="9:13" s="1" customFormat="1" ht="15">
      <c r="I310" s="2"/>
      <c r="J310" s="13"/>
      <c r="K310" s="13"/>
      <c r="L310" s="13"/>
      <c r="M310" s="13"/>
    </row>
    <row r="311" spans="9:13" s="1" customFormat="1" ht="15">
      <c r="I311" s="2"/>
      <c r="J311" s="13"/>
      <c r="K311" s="13"/>
      <c r="L311" s="13"/>
      <c r="M311" s="13"/>
    </row>
    <row r="312" spans="9:13" s="1" customFormat="1" ht="15">
      <c r="I312" s="2"/>
      <c r="J312" s="13"/>
      <c r="K312" s="13"/>
      <c r="L312" s="13"/>
      <c r="M312" s="13"/>
    </row>
    <row r="313" spans="9:13" s="1" customFormat="1" ht="15">
      <c r="I313" s="2"/>
      <c r="J313" s="13"/>
      <c r="K313" s="13"/>
      <c r="L313" s="13"/>
      <c r="M313" s="13"/>
    </row>
    <row r="314" spans="9:13" s="1" customFormat="1" ht="15">
      <c r="I314" s="2"/>
      <c r="J314" s="13"/>
      <c r="K314" s="13"/>
      <c r="L314" s="13"/>
      <c r="M314" s="13"/>
    </row>
    <row r="315" spans="9:13" s="1" customFormat="1" ht="15">
      <c r="I315" s="2"/>
      <c r="J315" s="13"/>
      <c r="K315" s="13"/>
      <c r="L315" s="13"/>
      <c r="M315" s="13"/>
    </row>
    <row r="316" spans="9:13" s="1" customFormat="1" ht="15">
      <c r="I316" s="2"/>
      <c r="J316" s="13"/>
      <c r="K316" s="13"/>
      <c r="L316" s="13"/>
      <c r="M316" s="13"/>
    </row>
    <row r="317" spans="9:13" s="1" customFormat="1" ht="15">
      <c r="I317" s="2"/>
      <c r="J317" s="13"/>
      <c r="K317" s="13"/>
      <c r="L317" s="13"/>
      <c r="M317" s="13"/>
    </row>
    <row r="318" spans="9:13" s="1" customFormat="1" ht="15">
      <c r="I318" s="2"/>
      <c r="J318" s="13"/>
      <c r="K318" s="13"/>
      <c r="L318" s="13"/>
      <c r="M318" s="13"/>
    </row>
    <row r="319" spans="9:13" s="1" customFormat="1" ht="15">
      <c r="I319" s="2"/>
      <c r="J319" s="13"/>
      <c r="K319" s="13"/>
      <c r="L319" s="13"/>
      <c r="M319" s="13"/>
    </row>
    <row r="320" spans="9:13" s="1" customFormat="1" ht="15">
      <c r="I320" s="2"/>
      <c r="J320" s="13"/>
      <c r="K320" s="13"/>
      <c r="L320" s="13"/>
      <c r="M320" s="13"/>
    </row>
    <row r="321" spans="9:13" s="1" customFormat="1" ht="15">
      <c r="I321" s="2"/>
      <c r="J321" s="13"/>
      <c r="K321" s="13"/>
      <c r="L321" s="13"/>
      <c r="M321" s="13"/>
    </row>
    <row r="322" spans="9:13" s="1" customFormat="1" ht="15">
      <c r="I322" s="2"/>
      <c r="J322" s="13"/>
      <c r="K322" s="13"/>
      <c r="L322" s="13"/>
      <c r="M322" s="13"/>
    </row>
    <row r="323" spans="9:13" s="1" customFormat="1" ht="15">
      <c r="I323" s="2"/>
      <c r="J323" s="13"/>
      <c r="K323" s="13"/>
      <c r="L323" s="13"/>
      <c r="M323" s="13"/>
    </row>
    <row r="324" spans="9:13" s="1" customFormat="1" ht="15">
      <c r="I324" s="2"/>
      <c r="J324" s="13"/>
      <c r="K324" s="13"/>
      <c r="L324" s="13"/>
      <c r="M324" s="13"/>
    </row>
    <row r="325" spans="9:13" s="1" customFormat="1" ht="15">
      <c r="I325" s="2"/>
      <c r="J325" s="13"/>
      <c r="K325" s="13"/>
      <c r="L325" s="13"/>
      <c r="M325" s="13"/>
    </row>
    <row r="326" spans="9:13" s="1" customFormat="1" ht="15">
      <c r="I326" s="2"/>
      <c r="J326" s="13"/>
      <c r="K326" s="13"/>
      <c r="L326" s="13"/>
      <c r="M326" s="13"/>
    </row>
    <row r="327" spans="9:13" s="1" customFormat="1" ht="15">
      <c r="I327" s="2"/>
      <c r="J327" s="13"/>
      <c r="K327" s="13"/>
      <c r="L327" s="13"/>
      <c r="M327" s="13"/>
    </row>
    <row r="328" spans="9:13" s="1" customFormat="1" ht="15">
      <c r="I328" s="2"/>
      <c r="J328" s="13"/>
      <c r="K328" s="13"/>
      <c r="L328" s="13"/>
      <c r="M328" s="13"/>
    </row>
    <row r="329" spans="9:13" s="1" customFormat="1" ht="15">
      <c r="I329" s="2"/>
      <c r="J329" s="13"/>
      <c r="K329" s="13"/>
      <c r="L329" s="13"/>
      <c r="M329" s="13"/>
    </row>
    <row r="330" spans="9:13" s="1" customFormat="1" ht="15">
      <c r="I330" s="2"/>
      <c r="J330" s="13"/>
      <c r="K330" s="13"/>
      <c r="L330" s="13"/>
      <c r="M330" s="13"/>
    </row>
    <row r="331" spans="9:13" s="1" customFormat="1" ht="15">
      <c r="I331" s="2"/>
      <c r="J331" s="13"/>
      <c r="K331" s="13"/>
      <c r="L331" s="13"/>
      <c r="M331" s="13"/>
    </row>
    <row r="332" spans="9:13" s="1" customFormat="1" ht="15">
      <c r="I332" s="2"/>
      <c r="J332" s="13"/>
      <c r="K332" s="13"/>
      <c r="L332" s="13"/>
      <c r="M332" s="13"/>
    </row>
    <row r="333" spans="9:13" s="1" customFormat="1" ht="15">
      <c r="I333" s="2"/>
      <c r="J333" s="13"/>
      <c r="K333" s="13"/>
      <c r="L333" s="13"/>
      <c r="M333" s="13"/>
    </row>
    <row r="334" spans="9:13" s="1" customFormat="1" ht="15">
      <c r="I334" s="2"/>
      <c r="J334" s="13"/>
      <c r="K334" s="13"/>
      <c r="L334" s="13"/>
      <c r="M334" s="13"/>
    </row>
    <row r="335" spans="9:13" s="1" customFormat="1" ht="15">
      <c r="I335" s="2"/>
      <c r="J335" s="13"/>
      <c r="K335" s="13"/>
      <c r="L335" s="13"/>
      <c r="M335" s="13"/>
    </row>
    <row r="336" spans="9:13" s="1" customFormat="1" ht="15">
      <c r="I336" s="2"/>
      <c r="J336" s="13"/>
      <c r="K336" s="13"/>
      <c r="L336" s="13"/>
      <c r="M336" s="13"/>
    </row>
    <row r="337" spans="9:13" s="1" customFormat="1" ht="15">
      <c r="I337" s="2"/>
      <c r="J337" s="13"/>
      <c r="K337" s="13"/>
      <c r="L337" s="13"/>
      <c r="M337" s="13"/>
    </row>
    <row r="338" spans="9:13" s="1" customFormat="1" ht="15">
      <c r="I338" s="2"/>
      <c r="J338" s="13"/>
      <c r="K338" s="13"/>
      <c r="L338" s="13"/>
      <c r="M338" s="13"/>
    </row>
    <row r="339" spans="9:13" s="1" customFormat="1" ht="15">
      <c r="I339" s="2"/>
      <c r="J339" s="13"/>
      <c r="K339" s="13"/>
      <c r="L339" s="13"/>
      <c r="M339" s="13"/>
    </row>
    <row r="340" spans="9:13" s="1" customFormat="1" ht="15">
      <c r="I340" s="2"/>
      <c r="J340" s="13"/>
      <c r="K340" s="13"/>
      <c r="L340" s="13"/>
      <c r="M340" s="13"/>
    </row>
    <row r="341" spans="9:13" s="1" customFormat="1" ht="15">
      <c r="I341" s="2"/>
      <c r="J341" s="13"/>
      <c r="K341" s="13"/>
      <c r="L341" s="13"/>
      <c r="M341" s="13"/>
    </row>
    <row r="342" spans="9:13" s="1" customFormat="1" ht="15">
      <c r="I342" s="2"/>
      <c r="J342" s="13"/>
      <c r="K342" s="13"/>
      <c r="L342" s="13"/>
      <c r="M342" s="13"/>
    </row>
    <row r="343" spans="9:13" s="1" customFormat="1" ht="15">
      <c r="I343" s="2"/>
      <c r="J343" s="13"/>
      <c r="K343" s="13"/>
      <c r="L343" s="13"/>
      <c r="M343" s="13"/>
    </row>
    <row r="344" spans="9:13" s="1" customFormat="1" ht="15">
      <c r="I344" s="2"/>
      <c r="J344" s="13"/>
      <c r="K344" s="13"/>
      <c r="L344" s="13"/>
      <c r="M344" s="13"/>
    </row>
    <row r="345" spans="9:13" s="1" customFormat="1" ht="15">
      <c r="I345" s="2"/>
      <c r="J345" s="13"/>
      <c r="K345" s="13"/>
      <c r="L345" s="13"/>
      <c r="M345" s="13"/>
    </row>
    <row r="346" spans="9:13" s="1" customFormat="1" ht="15">
      <c r="I346" s="2"/>
      <c r="J346" s="13"/>
      <c r="K346" s="13"/>
      <c r="L346" s="13"/>
      <c r="M346" s="13"/>
    </row>
    <row r="347" spans="9:13" s="1" customFormat="1" ht="15">
      <c r="I347" s="2"/>
      <c r="J347" s="13"/>
      <c r="K347" s="13"/>
      <c r="L347" s="13"/>
      <c r="M347" s="13"/>
    </row>
    <row r="348" spans="9:13" s="1" customFormat="1" ht="15">
      <c r="I348" s="2"/>
      <c r="J348" s="13"/>
      <c r="K348" s="13"/>
      <c r="L348" s="13"/>
      <c r="M348" s="13"/>
    </row>
    <row r="349" spans="9:13" s="1" customFormat="1" ht="15">
      <c r="I349" s="2"/>
      <c r="J349" s="13"/>
      <c r="K349" s="13"/>
      <c r="L349" s="13"/>
      <c r="M349" s="13"/>
    </row>
    <row r="350" spans="9:13" s="1" customFormat="1" ht="15">
      <c r="I350" s="2"/>
      <c r="J350" s="13"/>
      <c r="K350" s="13"/>
      <c r="L350" s="13"/>
      <c r="M350" s="13"/>
    </row>
    <row r="351" spans="9:13" s="1" customFormat="1" ht="15">
      <c r="I351" s="2"/>
      <c r="J351" s="13"/>
      <c r="K351" s="13"/>
      <c r="L351" s="13"/>
      <c r="M351" s="13"/>
    </row>
    <row r="352" spans="9:13" s="1" customFormat="1" ht="15">
      <c r="I352" s="2"/>
      <c r="J352" s="13"/>
      <c r="K352" s="13"/>
      <c r="L352" s="13"/>
      <c r="M352" s="13"/>
    </row>
    <row r="353" spans="9:13" s="1" customFormat="1" ht="15">
      <c r="I353" s="2"/>
      <c r="J353" s="13"/>
      <c r="K353" s="13"/>
      <c r="L353" s="13"/>
      <c r="M353" s="13"/>
    </row>
    <row r="354" spans="9:13" s="1" customFormat="1" ht="15">
      <c r="I354" s="2"/>
      <c r="J354" s="13"/>
      <c r="K354" s="13"/>
      <c r="L354" s="13"/>
      <c r="M354" s="13"/>
    </row>
    <row r="355" spans="9:13" s="1" customFormat="1" ht="15">
      <c r="I355" s="2"/>
      <c r="J355" s="13"/>
      <c r="K355" s="13"/>
      <c r="L355" s="13"/>
      <c r="M355" s="13"/>
    </row>
    <row r="356" spans="9:13" s="1" customFormat="1" ht="15">
      <c r="I356" s="2"/>
      <c r="J356" s="13"/>
      <c r="K356" s="13"/>
      <c r="L356" s="13"/>
      <c r="M356" s="13"/>
    </row>
    <row r="357" spans="9:13" s="1" customFormat="1" ht="15">
      <c r="I357" s="2"/>
      <c r="J357" s="13"/>
      <c r="K357" s="13"/>
      <c r="L357" s="13"/>
      <c r="M357" s="13"/>
    </row>
    <row r="358" spans="9:13" s="1" customFormat="1" ht="15">
      <c r="I358" s="2"/>
      <c r="J358" s="13"/>
      <c r="K358" s="13"/>
      <c r="L358" s="13"/>
      <c r="M358" s="13"/>
    </row>
    <row r="359" spans="9:13" s="1" customFormat="1" ht="15">
      <c r="I359" s="2"/>
      <c r="J359" s="13"/>
      <c r="K359" s="13"/>
      <c r="L359" s="13"/>
      <c r="M359" s="13"/>
    </row>
    <row r="360" spans="9:13" s="1" customFormat="1" ht="15">
      <c r="I360" s="2"/>
      <c r="J360" s="13"/>
      <c r="K360" s="13"/>
      <c r="L360" s="13"/>
      <c r="M360" s="13"/>
    </row>
    <row r="361" spans="9:13" s="1" customFormat="1" ht="15">
      <c r="I361" s="2"/>
      <c r="J361" s="13"/>
      <c r="K361" s="13"/>
      <c r="L361" s="13"/>
      <c r="M361" s="13"/>
    </row>
    <row r="362" spans="9:13" s="1" customFormat="1" ht="15">
      <c r="I362" s="2"/>
      <c r="J362" s="13"/>
      <c r="K362" s="13"/>
      <c r="L362" s="13"/>
      <c r="M362" s="13"/>
    </row>
    <row r="363" spans="9:13" s="1" customFormat="1" ht="15">
      <c r="I363" s="2"/>
      <c r="J363" s="13"/>
      <c r="K363" s="13"/>
      <c r="L363" s="13"/>
      <c r="M363" s="13"/>
    </row>
    <row r="364" spans="9:13" s="1" customFormat="1" ht="15">
      <c r="I364" s="2"/>
      <c r="J364" s="13"/>
      <c r="K364" s="13"/>
      <c r="L364" s="13"/>
      <c r="M364" s="13"/>
    </row>
    <row r="365" spans="9:13" s="1" customFormat="1" ht="15">
      <c r="I365" s="2"/>
      <c r="J365" s="13"/>
      <c r="K365" s="13"/>
      <c r="L365" s="13"/>
      <c r="M365" s="13"/>
    </row>
    <row r="366" spans="9:13" s="1" customFormat="1" ht="15">
      <c r="I366" s="2"/>
      <c r="J366" s="13"/>
      <c r="K366" s="13"/>
      <c r="L366" s="13"/>
      <c r="M366" s="13"/>
    </row>
    <row r="367" spans="9:13" s="1" customFormat="1" ht="15">
      <c r="I367" s="2"/>
      <c r="J367" s="13"/>
      <c r="K367" s="13"/>
      <c r="L367" s="13"/>
      <c r="M367" s="13"/>
    </row>
    <row r="368" spans="9:13" s="1" customFormat="1" ht="15">
      <c r="I368" s="2"/>
      <c r="J368" s="2"/>
      <c r="K368" s="2"/>
      <c r="L368" s="13"/>
      <c r="M368" s="13"/>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pOSsp7gPedbH9g4ZfV7rlhWJ/FTyqh/1oTKVGABpB1KIDw7k4uYahj20zRgEceuoKveRI9FWPj7Cdlej6xgC6g==" saltValue="kBVXPjpfUPepo5Pg4/WOAA==" spinCount="100000" sheet="1" objects="1" scenarios="1" selectLockedCells="1" selectUnlockedCells="1"/>
  <mergeCells count="42">
    <mergeCell ref="N31:S31"/>
    <mergeCell ref="K6:K7"/>
    <mergeCell ref="D17:D18"/>
    <mergeCell ref="N20:N21"/>
    <mergeCell ref="X10:Y12"/>
    <mergeCell ref="X7:Y9"/>
    <mergeCell ref="X17:Z17"/>
    <mergeCell ref="G18:H18"/>
    <mergeCell ref="N10:T16"/>
    <mergeCell ref="U18:V18"/>
    <mergeCell ref="F12:F13"/>
    <mergeCell ref="Z12:Z13"/>
    <mergeCell ref="V6:V7"/>
    <mergeCell ref="C2:F2"/>
    <mergeCell ref="D25:D53"/>
    <mergeCell ref="N25:Q25"/>
    <mergeCell ref="R25:S25"/>
    <mergeCell ref="H10:I12"/>
    <mergeCell ref="D4:D5"/>
    <mergeCell ref="N4:N5"/>
    <mergeCell ref="D7:D9"/>
    <mergeCell ref="N6:T6"/>
    <mergeCell ref="N26:S26"/>
    <mergeCell ref="D11:D12"/>
    <mergeCell ref="D14:D15"/>
    <mergeCell ref="D20:D24"/>
    <mergeCell ref="I17:K17"/>
    <mergeCell ref="O8:P8"/>
    <mergeCell ref="R8:S8"/>
    <mergeCell ref="H3:I3"/>
    <mergeCell ref="N28:S29"/>
    <mergeCell ref="N30:Q30"/>
    <mergeCell ref="R30:S30"/>
    <mergeCell ref="N22:S23"/>
    <mergeCell ref="N24:Q24"/>
    <mergeCell ref="R24:S24"/>
    <mergeCell ref="H4:I5"/>
    <mergeCell ref="J4:J5"/>
    <mergeCell ref="H7:I9"/>
    <mergeCell ref="O7:P7"/>
    <mergeCell ref="R7:S7"/>
    <mergeCell ref="N9:T9"/>
  </mergeCells>
  <conditionalFormatting sqref="G7:Z8 G17:Z17 G9:N10 G11:M16 U9:Z11 W18:Z18 G25:U25 W25:Y25 T18:U18 T19:Z19 G18:S19 G22:Z24 U26:U144 G26:T143 W26:Z143 U14:Z16 U12:Y13 G20:M21 O20:Z21">
    <cfRule type="containsText" dxfId="20" priority="24" operator="containsText" text="Caution">
      <formula>NOT(ISERROR(SEARCH("Caution",G7)))</formula>
    </cfRule>
    <cfRule type="containsText" dxfId="19" priority="25" operator="containsText" text="Correct">
      <formula>NOT(ISERROR(SEARCH("Correct",G7)))</formula>
    </cfRule>
    <cfRule type="containsText" dxfId="18" priority="26" operator="containsText" text="ERROR">
      <formula>NOT(ISERROR(SEARCH("ERROR",G7)))</formula>
    </cfRule>
  </conditionalFormatting>
  <conditionalFormatting sqref="G25:G143">
    <cfRule type="containsText" dxfId="17" priority="11" operator="containsText" text="ERROR">
      <formula>NOT(ISERROR(SEARCH("ERROR",G25)))</formula>
    </cfRule>
    <cfRule type="cellIs" dxfId="16" priority="23" operator="greaterThan">
      <formula>5</formula>
    </cfRule>
  </conditionalFormatting>
  <conditionalFormatting sqref="D25:D53">
    <cfRule type="containsText" dxfId="15" priority="21" operator="containsText" text="Caution">
      <formula>NOT(ISERROR(SEARCH("Caution",D25)))</formula>
    </cfRule>
  </conditionalFormatting>
  <conditionalFormatting sqref="U25:U144">
    <cfRule type="containsText" dxfId="14" priority="12" operator="containsText" text="ERROR">
      <formula>NOT(ISERROR(SEARCH("ERROR",U25)))</formula>
    </cfRule>
    <cfRule type="cellIs" dxfId="13" priority="20" operator="greaterThan">
      <formula>5</formula>
    </cfRule>
  </conditionalFormatting>
  <conditionalFormatting sqref="V25:V143">
    <cfRule type="containsText" dxfId="12" priority="17" operator="containsText" text="Caution">
      <formula>NOT(ISERROR(SEARCH("Caution",V25)))</formula>
    </cfRule>
    <cfRule type="containsText" dxfId="11" priority="18" operator="containsText" text="Correct">
      <formula>NOT(ISERROR(SEARCH("Correct",V25)))</formula>
    </cfRule>
    <cfRule type="containsText" dxfId="10" priority="19" operator="containsText" text="ERROR">
      <formula>NOT(ISERROR(SEARCH("ERROR",V25)))</formula>
    </cfRule>
  </conditionalFormatting>
  <conditionalFormatting sqref="J3">
    <cfRule type="cellIs" dxfId="9" priority="10" operator="equal">
      <formula>0</formula>
    </cfRule>
  </conditionalFormatting>
  <conditionalFormatting sqref="F13">
    <cfRule type="containsText" dxfId="8" priority="7" operator="containsText" text="Caution">
      <formula>NOT(ISERROR(SEARCH("Caution",F13)))</formula>
    </cfRule>
    <cfRule type="containsText" dxfId="7" priority="8" operator="containsText" text="Correct">
      <formula>NOT(ISERROR(SEARCH("Correct",F13)))</formula>
    </cfRule>
    <cfRule type="containsText" dxfId="6" priority="9" operator="containsText" text="ERROR">
      <formula>NOT(ISERROR(SEARCH("ERROR",F13)))</formula>
    </cfRule>
  </conditionalFormatting>
  <conditionalFormatting sqref="N21">
    <cfRule type="containsText" dxfId="5" priority="4" operator="containsText" text="Caution">
      <formula>NOT(ISERROR(SEARCH("Caution",N21)))</formula>
    </cfRule>
    <cfRule type="containsText" dxfId="4" priority="5" operator="containsText" text="Correct">
      <formula>NOT(ISERROR(SEARCH("Correct",N21)))</formula>
    </cfRule>
    <cfRule type="containsText" dxfId="3" priority="6" operator="containsText" text="ERROR">
      <formula>NOT(ISERROR(SEARCH("ERROR",N21)))</formula>
    </cfRule>
  </conditionalFormatting>
  <conditionalFormatting sqref="Z13">
    <cfRule type="containsText" dxfId="2" priority="1" operator="containsText" text="Caution">
      <formula>NOT(ISERROR(SEARCH("Caution",Z13)))</formula>
    </cfRule>
    <cfRule type="containsText" dxfId="1" priority="2" operator="containsText" text="Correct">
      <formula>NOT(ISERROR(SEARCH("Correct",Z13)))</formula>
    </cfRule>
    <cfRule type="containsText" dxfId="0" priority="3" operator="containsText" text="ERROR">
      <formula>NOT(ISERROR(SEARCH("ERROR",Z13)))</formula>
    </cfRule>
  </conditionalFormatting>
  <pageMargins left="0.7" right="0.7" top="0.75" bottom="0.75" header="0.3" footer="0.3"/>
  <pageSetup orientation="portrait" r:id="rId1"/>
  <ignoredErrors>
    <ignoredError sqref="I21:I24 K8:K11 V8:V15 O7:P7 R7:S8 P8 Z26:Z143 K13:K16 I20"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F9E1A-0C09-452E-98F2-D8C646CB09C3}">
  <ds:schemaRefs>
    <ds:schemaRef ds:uri="http://schemas.microsoft.com/sharepoint/v3/contenttype/forms"/>
  </ds:schemaRefs>
</ds:datastoreItem>
</file>

<file path=customXml/itemProps2.xml><?xml version="1.0" encoding="utf-8"?>
<ds:datastoreItem xmlns:ds="http://schemas.openxmlformats.org/officeDocument/2006/customXml" ds:itemID="{7C700076-05A9-4FEC-9A2E-747E641C9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F269E0-F682-472C-A86C-2C0D406473F3}">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0acb5147-8577-475e-9c5c-8643af49afe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2022-06-16T19:21:18Z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