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53" documentId="11_2DCAAFA00C70649DC914E05F07606DEE53A881BE" xr6:coauthVersionLast="47" xr6:coauthVersionMax="47" xr10:uidLastSave="{CBFCCA47-15BA-4708-9805-5D0D8C5E587F}"/>
  <bookViews>
    <workbookView xWindow="-120" yWindow="-120" windowWidth="29040" windowHeight="15840" xr2:uid="{00000000-000D-0000-FFFF-FFFF00000000}"/>
  </bookViews>
  <sheets>
    <sheet name="Student Work" sheetId="1" r:id="rId1"/>
    <sheet name="How Did I Do" sheetId="3"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<sst xmlns="http://schemas.openxmlformats.org/spreadsheetml/2006/main" count="166" uniqueCount="79">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</sst>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43"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81">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10" fontId="0" fillId="2" borderId="0" xfId="0" applyNumberFormat="1" applyFill="1"/>
    <xf numFmtId="0" fontId="7" fillId="2" borderId="0" xfId="0" applyFont="1" applyFill="1" applyAlignment="1">
      <alignment vertical="center" wrapText="1"/>
    </xf>
    <xf numFmtId="0" fontId="0" fillId="2" borderId="0" xfId="0" applyFill="1" applyAlignment="1">
      <alignment vertical="top"/>
    </xf>
    <xf numFmtId="2" fontId="0" fillId="2" borderId="0" xfId="0" applyNumberFormat="1" applyFill="1" applyAlignment="1">
      <alignment horizontal="center"/>
    </xf>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xf numFmtId="0" fontId="18" fillId="2" borderId="0" xfId="0" applyFont="1" applyFill="1" applyAlignment="1" applyProtection="1">
      <alignment vertical="top"/>
      <protection locked="0"/>
    </xf>
    <xf numFmtId="0" fontId="16" fillId="2" borderId="0" xfId="0" applyFont="1" applyFill="1"/>
    <xf numFmtId="0" fontId="17" fillId="5" borderId="0" xfId="0" applyFont="1" applyFill="1" applyAlignment="1">
      <alignment vertical="center" wrapText="1"/>
    </xf>
    <xf numFmtId="0" fontId="20" fillId="2" borderId="0" xfId="0" applyFont="1" applyFill="1"/>
    <xf numFmtId="0" fontId="17" fillId="2" borderId="0" xfId="0" applyFont="1" applyFill="1" applyAlignment="1">
      <alignment vertical="center" wrapText="1"/>
    </xf>
    <xf numFmtId="0" fontId="19"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left" vertical="top"/>
    </xf>
    <xf numFmtId="0" fontId="23" fillId="2" borderId="0" xfId="0" applyFont="1" applyFill="1" applyAlignment="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1" xfId="0" applyFont="1" applyFill="1" applyBorder="1"/>
    <xf numFmtId="0" fontId="4" fillId="2" borderId="2" xfId="0" applyFont="1" applyFill="1" applyBorder="1"/>
    <xf numFmtId="0" fontId="2" fillId="2" borderId="0" xfId="0" applyFont="1" applyFill="1" applyAlignment="1">
      <alignment horizontal="center"/>
    </xf>
    <xf numFmtId="0" fontId="17" fillId="7" borderId="0" xfId="0" applyFont="1" applyFill="1" applyAlignment="1">
      <alignment vertical="center" wrapText="1"/>
    </xf>
    <xf numFmtId="0" fontId="20" fillId="7" borderId="0" xfId="0" applyFont="1" applyFill="1" applyAlignment="1">
      <alignment vertical="center" wrapText="1"/>
    </xf>
    <xf numFmtId="0" fontId="26" fillId="2" borderId="0" xfId="0" applyFont="1" applyFill="1" applyAlignment="1">
      <alignment horizontal="center" vertical="center"/>
    </xf>
    <xf numFmtId="0" fontId="7" fillId="2" borderId="0" xfId="0" applyFont="1" applyFill="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5" fillId="2" borderId="0" xfId="0" applyFont="1" applyFill="1" applyAlignment="1">
      <alignment horizontal="center" vertical="center"/>
    </xf>
    <xf numFmtId="0" fontId="0" fillId="2" borderId="0" xfId="0" applyFill="1" applyAlignment="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xf numFmtId="0" fontId="21" fillId="12" borderId="0" xfId="0" applyFont="1" applyFill="1" applyAlignment="1">
      <alignment horizontal="center" vertical="center"/>
    </xf>
    <xf numFmtId="0" fontId="3" fillId="12" borderId="0" xfId="0" applyFont="1" applyFill="1" applyAlignment="1">
      <alignment horizontal="center"/>
    </xf>
    <xf numFmtId="0" fontId="4" fillId="12" borderId="0" xfId="0" applyFont="1" applyFill="1" applyAlignment="1">
      <alignment horizontal="center"/>
    </xf>
    <xf numFmtId="0" fontId="39" fillId="12" borderId="0" xfId="0" applyFont="1" applyFill="1"/>
    <xf numFmtId="0" fontId="18" fillId="12" borderId="0" xfId="0" applyFont="1" applyFill="1" applyProtection="1">
      <protection locked="0"/>
    </xf>
    <xf numFmtId="0" fontId="0" fillId="12" borderId="0" xfId="0" applyFill="1"/>
    <xf numFmtId="0" fontId="18" fillId="12" borderId="0" xfId="0" applyFont="1" applyFill="1"/>
    <xf numFmtId="0" fontId="19" fillId="12" borderId="0" xfId="0" applyFont="1" applyFill="1"/>
    <xf numFmtId="0" fontId="17" fillId="12" borderId="0" xfId="0" applyFont="1" applyFill="1" applyAlignment="1">
      <alignment vertical="center" wrapText="1"/>
    </xf>
    <xf numFmtId="0" fontId="20" fillId="12" borderId="0" xfId="0" applyFont="1" applyFill="1"/>
    <xf numFmtId="0" fontId="16" fillId="12" borderId="0" xfId="0" applyFont="1" applyFill="1"/>
    <xf numFmtId="0" fontId="22" fillId="12" borderId="0" xfId="0" applyFont="1" applyFill="1" applyAlignment="1">
      <alignment horizontal="left" vertical="top"/>
    </xf>
    <xf numFmtId="0" fontId="15" fillId="12" borderId="0" xfId="0" applyFont="1" applyFill="1"/>
    <xf numFmtId="0" fontId="1" fillId="12" borderId="0" xfId="0" applyFont="1" applyFill="1" applyAlignment="1">
      <alignment horizontal="center"/>
    </xf>
    <xf numFmtId="0" fontId="0" fillId="12" borderId="0" xfId="0" applyFill="1" applyAlignment="1">
      <alignment horizontal="center"/>
    </xf>
    <xf numFmtId="0" fontId="0" fillId="12" borderId="0" xfId="0" applyFill="1" applyAlignment="1">
      <alignment vertical="top" wrapText="1"/>
    </xf>
    <xf numFmtId="0" fontId="26" fillId="12" borderId="0" xfId="0" applyFont="1" applyFill="1" applyAlignment="1">
      <alignment horizontal="center" vertical="center"/>
    </xf>
    <xf numFmtId="0" fontId="6" fillId="12" borderId="0" xfId="0" applyFont="1" applyFill="1"/>
    <xf numFmtId="0" fontId="4" fillId="12" borderId="0" xfId="0" applyFont="1" applyFill="1"/>
    <xf numFmtId="0" fontId="34" fillId="13" borderId="0" xfId="0" applyFont="1" applyFill="1"/>
    <xf numFmtId="10" fontId="0" fillId="12" borderId="0" xfId="0" applyNumberFormat="1" applyFill="1"/>
    <xf numFmtId="8" fontId="0" fillId="12" borderId="0" xfId="0" applyNumberFormat="1" applyFill="1" applyAlignment="1">
      <alignment horizontal="center"/>
    </xf>
    <xf numFmtId="8" fontId="8" fillId="12" borderId="0" xfId="0" applyNumberFormat="1" applyFont="1" applyFill="1" applyAlignment="1">
      <alignment horizontal="left"/>
    </xf>
    <xf numFmtId="0" fontId="0" fillId="12" borderId="0" xfId="0" applyFill="1" applyAlignment="1">
      <alignment vertical="center" wrapText="1"/>
    </xf>
    <xf numFmtId="0" fontId="7" fillId="12" borderId="0" xfId="0" applyFont="1" applyFill="1" applyAlignment="1">
      <alignment vertical="center" wrapText="1"/>
    </xf>
    <xf numFmtId="8" fontId="0" fillId="12" borderId="0" xfId="0" applyNumberFormat="1" applyFill="1"/>
    <xf numFmtId="0" fontId="0" fillId="12" borderId="0" xfId="0" applyFill="1" applyAlignment="1">
      <alignment vertical="top"/>
    </xf>
    <xf numFmtId="2" fontId="0" fillId="12" borderId="0" xfId="0" applyNumberFormat="1" applyFill="1" applyAlignment="1">
      <alignment horizontal="center"/>
    </xf>
    <xf numFmtId="0" fontId="46" fillId="12" borderId="0" xfId="0" applyFont="1" applyFill="1" applyAlignment="1">
      <alignment horizontal="left" vertical="top" wrapText="1"/>
    </xf>
    <xf numFmtId="0" fontId="50" fillId="18" borderId="0" xfId="0" applyFont="1" applyFill="1"/>
    <xf numFmtId="0" fontId="28" fillId="6" borderId="21" xfId="0" applyFont="1" applyFill="1" applyBorder="1" applyAlignment="1">
      <alignment horizontal="right"/>
    </xf>
    <xf numFmtId="0" fontId="28" fillId="6" borderId="22" xfId="0" applyFont="1" applyFill="1" applyBorder="1" applyAlignment="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lignment horizontal="right"/>
    </xf>
    <xf numFmtId="0" fontId="28" fillId="6" borderId="31" xfId="0" applyFont="1" applyFill="1" applyBorder="1" applyAlignment="1">
      <alignment horizontal="left"/>
    </xf>
    <xf numFmtId="0" fontId="28" fillId="6" borderId="30" xfId="0" applyFont="1" applyFill="1" applyBorder="1"/>
    <xf numFmtId="0" fontId="28" fillId="6" borderId="32" xfId="0" applyFont="1" applyFill="1" applyBorder="1" applyAlignment="1">
      <alignment horizontal="left"/>
    </xf>
    <xf numFmtId="0" fontId="28" fillId="6" borderId="33" xfId="0" applyFont="1" applyFill="1" applyBorder="1" applyAlignment="1">
      <alignment horizontal="left" vertical="top" wrapText="1"/>
    </xf>
    <xf numFmtId="0" fontId="28" fillId="6" borderId="34" xfId="0" applyFont="1" applyFill="1" applyBorder="1" applyAlignment="1">
      <alignment horizontal="left" vertical="top" wrapText="1"/>
    </xf>
    <xf numFmtId="0" fontId="14" fillId="6" borderId="34" xfId="0" applyFont="1" applyFill="1" applyBorder="1" applyAlignment="1">
      <alignment horizontal="center"/>
    </xf>
    <xf numFmtId="0" fontId="44" fillId="11" borderId="0" xfId="0" applyFont="1" applyFill="1" applyAlignment="1">
      <alignment horizontal="center" vertical="center"/>
    </xf>
    <xf numFmtId="44" fontId="0" fillId="2" borderId="37" xfId="1" applyFont="1" applyFill="1" applyBorder="1" applyAlignment="1" applyProtection="1">
      <alignment horizontal="center"/>
      <protection locked="0"/>
    </xf>
    <xf numFmtId="44"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8" fontId="0" fillId="2" borderId="39" xfId="1" applyNumberFormat="1" applyFont="1" applyFill="1" applyBorder="1" applyAlignment="1" applyProtection="1">
      <alignment horizontal="center"/>
      <protection locked="0"/>
    </xf>
    <xf numFmtId="44" fontId="0" fillId="2" borderId="41" xfId="1" applyFont="1" applyFill="1" applyBorder="1" applyAlignment="1" applyProtection="1">
      <alignment horizontal="center"/>
      <protection locked="0"/>
    </xf>
    <xf numFmtId="44" fontId="0" fillId="2" borderId="36" xfId="1" applyFont="1" applyFill="1" applyBorder="1" applyAlignment="1">
      <alignment horizontal="center"/>
    </xf>
    <xf numFmtId="44" fontId="0" fillId="2" borderId="38" xfId="1" applyFont="1" applyFill="1" applyBorder="1" applyAlignment="1">
      <alignment horizontal="center"/>
    </xf>
    <xf numFmtId="44" fontId="0" fillId="2" borderId="40" xfId="1" applyFont="1" applyFill="1" applyBorder="1" applyAlignment="1">
      <alignment horizontal="center"/>
    </xf>
    <xf numFmtId="44" fontId="0" fillId="2" borderId="36" xfId="1" applyFont="1" applyFill="1" applyBorder="1" applyAlignment="1" applyProtection="1">
      <alignment horizontal="center" wrapText="1"/>
    </xf>
    <xf numFmtId="0" fontId="28" fillId="14" borderId="36" xfId="0" applyFont="1" applyFill="1" applyBorder="1" applyAlignment="1">
      <alignment horizontal="left" vertical="top" wrapText="1"/>
    </xf>
    <xf numFmtId="44" fontId="0" fillId="2" borderId="38" xfId="1" applyFont="1" applyFill="1" applyBorder="1" applyAlignment="1" applyProtection="1">
      <alignment horizontal="center" wrapText="1"/>
    </xf>
    <xf numFmtId="0" fontId="28" fillId="14" borderId="38" xfId="0" applyFont="1" applyFill="1" applyBorder="1" applyAlignment="1">
      <alignment horizontal="left" vertical="top" wrapText="1"/>
    </xf>
    <xf numFmtId="44" fontId="0" fillId="2" borderId="40" xfId="1" applyFont="1" applyFill="1" applyBorder="1" applyAlignment="1" applyProtection="1">
      <alignment horizontal="center" wrapText="1"/>
    </xf>
    <xf numFmtId="0" fontId="28" fillId="14" borderId="40" xfId="0" applyFont="1" applyFill="1" applyBorder="1" applyAlignment="1">
      <alignment horizontal="left" vertical="top" wrapText="1"/>
    </xf>
    <xf numFmtId="0" fontId="21" fillId="2" borderId="0" xfId="0" applyFont="1" applyFill="1" applyAlignment="1">
      <alignment vertical="center"/>
    </xf>
    <xf numFmtId="0" fontId="52" fillId="12" borderId="0" xfId="0" applyFont="1" applyFill="1" applyAlignment="1">
      <alignment horizontal="center" vertical="center"/>
    </xf>
    <xf numFmtId="44" fontId="0" fillId="2" borderId="42" xfId="1" applyFont="1" applyFill="1" applyBorder="1" applyAlignment="1" applyProtection="1">
      <alignment horizontal="center"/>
      <protection locked="0"/>
    </xf>
    <xf numFmtId="44" fontId="0" fillId="2" borderId="43" xfId="1" applyFont="1" applyFill="1" applyBorder="1" applyAlignment="1" applyProtection="1">
      <alignment horizontal="center"/>
      <protection locked="0"/>
    </xf>
    <xf numFmtId="44"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8" fontId="0" fillId="2" borderId="42" xfId="1" applyNumberFormat="1" applyFont="1" applyFill="1" applyBorder="1" applyAlignment="1" applyProtection="1">
      <alignment horizontal="center"/>
    </xf>
    <xf numFmtId="0" fontId="20" fillId="16" borderId="0" xfId="0" applyFont="1" applyFill="1" applyAlignment="1">
      <alignment vertical="center" wrapText="1"/>
    </xf>
    <xf numFmtId="0" fontId="17" fillId="16" borderId="0" xfId="0" applyFont="1" applyFill="1" applyAlignment="1">
      <alignment vertical="center" wrapText="1"/>
    </xf>
    <xf numFmtId="0" fontId="12" fillId="14" borderId="51" xfId="0" applyFont="1" applyFill="1" applyBorder="1" applyAlignment="1">
      <alignment horizontal="center"/>
    </xf>
    <xf numFmtId="44" fontId="0" fillId="2" borderId="50" xfId="0" applyNumberFormat="1" applyFill="1" applyBorder="1" applyAlignment="1">
      <alignment horizontal="center"/>
    </xf>
    <xf numFmtId="44" fontId="0" fillId="2" borderId="50" xfId="0" applyNumberFormat="1" applyFill="1" applyBorder="1" applyAlignment="1" applyProtection="1">
      <alignment horizontal="center"/>
      <protection locked="0"/>
    </xf>
    <xf numFmtId="8" fontId="0" fillId="2" borderId="50" xfId="0" applyNumberFormat="1" applyFill="1" applyBorder="1" applyAlignment="1" applyProtection="1">
      <alignment horizontal="center"/>
      <protection locked="0"/>
    </xf>
    <xf numFmtId="1" fontId="52" fillId="12" borderId="50" xfId="0" applyNumberFormat="1" applyFont="1" applyFill="1" applyBorder="1" applyAlignment="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lignment horizontal="left" vertical="top" wrapText="1"/>
    </xf>
    <xf numFmtId="0" fontId="14" fillId="6" borderId="0" xfId="0" applyFont="1" applyFill="1" applyAlignment="1">
      <alignment horizontal="right"/>
    </xf>
    <xf numFmtId="8" fontId="14" fillId="6" borderId="0" xfId="0" applyNumberFormat="1" applyFont="1" applyFill="1" applyAlignment="1">
      <alignment horizontal="left"/>
    </xf>
    <xf numFmtId="0" fontId="14" fillId="6" borderId="52" xfId="0" applyFont="1" applyFill="1" applyBorder="1" applyAlignment="1">
      <alignment horizontal="center"/>
    </xf>
    <xf numFmtId="0" fontId="56" fillId="6" borderId="53" xfId="0" applyFont="1" applyFill="1" applyBorder="1" applyAlignment="1">
      <alignment horizontal="center"/>
    </xf>
    <xf numFmtId="0" fontId="56" fillId="6" borderId="54" xfId="0" applyFont="1" applyFill="1" applyBorder="1" applyAlignment="1">
      <alignment horizontal="center"/>
    </xf>
    <xf numFmtId="0" fontId="14" fillId="6" borderId="55" xfId="0" applyFont="1" applyFill="1" applyBorder="1" applyAlignment="1">
      <alignment horizontal="center"/>
    </xf>
    <xf numFmtId="0" fontId="7" fillId="2" borderId="56" xfId="0" applyFont="1" applyFill="1" applyBorder="1" applyAlignment="1">
      <alignment vertical="center"/>
    </xf>
    <xf numFmtId="0" fontId="7" fillId="2" borderId="0" xfId="0" applyFont="1" applyFill="1"/>
    <xf numFmtId="8" fontId="0" fillId="2" borderId="0" xfId="0" applyNumberFormat="1" applyFill="1" applyAlignment="1" applyProtection="1">
      <alignment horizontal="center"/>
      <protection locked="0"/>
    </xf>
    <xf numFmtId="0" fontId="0" fillId="6" borderId="0" xfId="0" applyFill="1"/>
    <xf numFmtId="0" fontId="0" fillId="6" borderId="0" xfId="0" applyFill="1" applyAlignment="1">
      <alignment vertical="center" wrapText="1"/>
    </xf>
    <xf numFmtId="0" fontId="0" fillId="6" borderId="60" xfId="0" applyFill="1" applyBorder="1" applyAlignment="1">
      <alignment vertical="top" wrapText="1"/>
    </xf>
    <xf numFmtId="0" fontId="0" fillId="6" borderId="61" xfId="0" applyFill="1" applyBorder="1" applyAlignment="1">
      <alignment vertical="top" wrapText="1"/>
    </xf>
    <xf numFmtId="0" fontId="0" fillId="6" borderId="62" xfId="0" applyFill="1" applyBorder="1" applyAlignment="1">
      <alignment vertical="top" wrapText="1"/>
    </xf>
    <xf numFmtId="0" fontId="54" fillId="2" borderId="56" xfId="0" applyFont="1" applyFill="1" applyBorder="1"/>
    <xf numFmtId="0" fontId="57" fillId="14" borderId="0" xfId="0" applyFont="1" applyFill="1" applyAlignment="1">
      <alignment horizontal="right"/>
    </xf>
    <xf numFmtId="8" fontId="57" fillId="14" borderId="0" xfId="0" applyNumberFormat="1" applyFont="1" applyFill="1" applyAlignment="1">
      <alignment horizontal="left"/>
    </xf>
    <xf numFmtId="0" fontId="59" fillId="14" borderId="36" xfId="0" applyFont="1" applyFill="1" applyBorder="1" applyAlignment="1">
      <alignment horizontal="right"/>
    </xf>
    <xf numFmtId="0" fontId="59" fillId="14" borderId="38" xfId="0" applyFont="1" applyFill="1" applyBorder="1" applyAlignment="1">
      <alignment horizontal="right"/>
    </xf>
    <xf numFmtId="0" fontId="59" fillId="14" borderId="40"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lignment horizontal="left"/>
    </xf>
    <xf numFmtId="0" fontId="59" fillId="14" borderId="44" xfId="0" applyFont="1" applyFill="1" applyBorder="1" applyAlignment="1">
      <alignment horizontal="left"/>
    </xf>
    <xf numFmtId="0" fontId="59" fillId="14" borderId="45" xfId="0" applyFont="1" applyFill="1" applyBorder="1"/>
    <xf numFmtId="0" fontId="57" fillId="14" borderId="38" xfId="0" applyFont="1" applyFill="1" applyBorder="1" applyAlignment="1">
      <alignment horizontal="center"/>
    </xf>
    <xf numFmtId="0" fontId="57" fillId="14" borderId="49" xfId="0" applyFont="1" applyFill="1" applyBorder="1" applyAlignment="1">
      <alignment horizontal="center"/>
    </xf>
    <xf numFmtId="0" fontId="63" fillId="14" borderId="51" xfId="0" applyFont="1" applyFill="1" applyBorder="1" applyAlignment="1">
      <alignment horizontal="center"/>
    </xf>
    <xf numFmtId="0" fontId="0" fillId="14" borderId="0" xfId="0" applyFill="1" applyAlignment="1">
      <alignment vertical="center" wrapText="1"/>
    </xf>
    <xf numFmtId="0" fontId="62" fillId="12" borderId="64" xfId="0" applyFont="1" applyFill="1" applyBorder="1"/>
    <xf numFmtId="0" fontId="12" fillId="14" borderId="66" xfId="0" applyFont="1" applyFill="1" applyBorder="1" applyAlignment="1">
      <alignment horizontal="center"/>
    </xf>
    <xf numFmtId="44" fontId="0" fillId="2" borderId="67" xfId="0" applyNumberFormat="1" applyFill="1" applyBorder="1" applyAlignment="1">
      <alignment horizontal="center"/>
    </xf>
    <xf numFmtId="44" fontId="0" fillId="2" borderId="67" xfId="0" applyNumberFormat="1" applyFill="1" applyBorder="1" applyAlignment="1" applyProtection="1">
      <alignment horizontal="center"/>
      <protection locked="0"/>
    </xf>
    <xf numFmtId="8" fontId="0" fillId="2" borderId="67" xfId="0" applyNumberFormat="1" applyFill="1" applyBorder="1" applyAlignment="1" applyProtection="1">
      <alignment horizontal="center"/>
      <protection locked="0"/>
    </xf>
    <xf numFmtId="0" fontId="57" fillId="14" borderId="0" xfId="0" applyFont="1" applyFill="1" applyAlignment="1">
      <alignment horizontal="center"/>
    </xf>
    <xf numFmtId="0" fontId="58" fillId="14" borderId="0" xfId="0" applyFont="1" applyFill="1" applyAlignment="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44" fontId="65" fillId="2" borderId="18" xfId="1" applyFont="1" applyFill="1" applyBorder="1" applyAlignment="1" applyProtection="1">
      <alignment horizontal="center"/>
      <protection locked="0"/>
    </xf>
    <xf numFmtId="44"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8" fontId="65" fillId="2" borderId="19" xfId="1" applyNumberFormat="1" applyFont="1" applyFill="1" applyBorder="1" applyAlignment="1" applyProtection="1">
      <alignment horizontal="center"/>
      <protection locked="0"/>
    </xf>
    <xf numFmtId="44" fontId="65" fillId="2" borderId="20" xfId="1" applyFont="1" applyFill="1" applyBorder="1" applyAlignment="1" applyProtection="1">
      <alignment horizontal="center"/>
      <protection locked="0"/>
    </xf>
    <xf numFmtId="44" fontId="41" fillId="2" borderId="34" xfId="0" applyNumberFormat="1" applyFont="1" applyFill="1" applyBorder="1" applyAlignment="1" applyProtection="1">
      <alignment horizontal="center"/>
      <protection locked="0"/>
    </xf>
    <xf numFmtId="8" fontId="41" fillId="2" borderId="34" xfId="0" applyNumberFormat="1" applyFont="1" applyFill="1" applyBorder="1" applyAlignment="1" applyProtection="1">
      <alignment horizontal="center"/>
      <protection locked="0"/>
    </xf>
    <xf numFmtId="0" fontId="41" fillId="2" borderId="0" xfId="0" applyFont="1" applyFill="1" applyAlignment="1" applyProtection="1">
      <alignment vertical="top" wrapText="1"/>
      <protection locked="0"/>
    </xf>
    <xf numFmtId="8" fontId="2" fillId="12" borderId="0" xfId="0" applyNumberFormat="1" applyFont="1" applyFill="1"/>
    <xf numFmtId="8" fontId="39" fillId="12" borderId="0" xfId="0" applyNumberFormat="1" applyFont="1" applyFill="1"/>
    <xf numFmtId="0" fontId="69" fillId="11" borderId="0" xfId="0" applyFont="1" applyFill="1" applyAlignment="1">
      <alignment horizontal="center" vertical="center"/>
    </xf>
    <xf numFmtId="0" fontId="41" fillId="12" borderId="0" xfId="0" applyFont="1" applyFill="1" applyAlignment="1">
      <alignment wrapText="1"/>
    </xf>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Alignment="1">
      <alignment horizontal="left" vertical="center" wrapText="1" indent="1"/>
    </xf>
    <xf numFmtId="0" fontId="25" fillId="12" borderId="0" xfId="0" applyFont="1" applyFill="1" applyAlignment="1">
      <alignment horizontal="left" vertical="center" wrapText="1" indent="1"/>
    </xf>
    <xf numFmtId="44" fontId="65" fillId="2" borderId="25" xfId="1" applyFont="1" applyFill="1" applyBorder="1" applyAlignment="1" applyProtection="1">
      <alignment horizontal="center"/>
      <protection locked="0"/>
    </xf>
    <xf numFmtId="44" fontId="66" fillId="2" borderId="26" xfId="1" applyFont="1" applyFill="1" applyBorder="1" applyAlignment="1" applyProtection="1">
      <alignment horizontal="center"/>
      <protection locked="0"/>
    </xf>
    <xf numFmtId="44"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5" fillId="2" borderId="33" xfId="1" applyFont="1" applyFill="1" applyBorder="1" applyAlignment="1" applyProtection="1">
      <alignment horizontal="center" wrapText="1"/>
      <protection locked="0"/>
    </xf>
    <xf numFmtId="44" fontId="66" fillId="2" borderId="34" xfId="1" applyFont="1" applyFill="1" applyBorder="1" applyAlignment="1" applyProtection="1">
      <alignment horizontal="center" wrapText="1"/>
      <protection locked="0"/>
    </xf>
    <xf numFmtId="44" fontId="66" fillId="2" borderId="35" xfId="1" applyFont="1" applyFill="1" applyBorder="1" applyAlignment="1" applyProtection="1">
      <alignment horizontal="center" wrapText="1"/>
      <protection locked="0"/>
    </xf>
    <xf numFmtId="0" fontId="36" fillId="15" borderId="0" xfId="0" applyFont="1" applyFill="1" applyAlignment="1">
      <alignment horizontal="right"/>
    </xf>
    <xf numFmtId="0" fontId="0" fillId="14" borderId="0" xfId="0" applyFill="1"/>
    <xf numFmtId="0" fontId="25" fillId="2" borderId="0" xfId="0" applyFont="1" applyFill="1" applyAlignment="1">
      <alignment horizontal="left" vertical="top" wrapText="1" indent="1"/>
    </xf>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lignment horizontal="left" vertical="top" wrapText="1"/>
    </xf>
    <xf numFmtId="0" fontId="53" fillId="10" borderId="9" xfId="0" applyFont="1" applyFill="1" applyBorder="1" applyAlignment="1">
      <alignment horizontal="center" vertical="top" wrapText="1"/>
    </xf>
    <xf numFmtId="0" fontId="53" fillId="10" borderId="0" xfId="0" applyFont="1" applyFill="1" applyAlignment="1">
      <alignment horizontal="center" vertical="top" wrapText="1"/>
    </xf>
    <xf numFmtId="0" fontId="53" fillId="10" borderId="17" xfId="0" applyFont="1" applyFill="1" applyBorder="1" applyAlignment="1">
      <alignment horizontal="center"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Alignment="1">
      <alignment horizontal="center" vertical="center" wrapText="1"/>
    </xf>
    <xf numFmtId="0" fontId="41" fillId="2" borderId="0" xfId="0" applyFont="1" applyFill="1" applyAlignment="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1" fillId="2" borderId="0" xfId="0" applyFont="1" applyFill="1" applyAlignment="1">
      <alignment horizontal="center" vertical="center"/>
    </xf>
    <xf numFmtId="0" fontId="36" fillId="10" borderId="9" xfId="0" applyFont="1" applyFill="1" applyBorder="1" applyAlignment="1">
      <alignment horizontal="right"/>
    </xf>
    <xf numFmtId="0" fontId="36" fillId="10" borderId="0" xfId="0" applyFont="1" applyFill="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Alignment="1">
      <alignment horizontal="center" vertical="center"/>
    </xf>
    <xf numFmtId="0" fontId="54" fillId="2" borderId="63" xfId="0" applyFont="1" applyFill="1" applyBorder="1" applyAlignment="1">
      <alignment horizontal="center" vertical="top"/>
    </xf>
    <xf numFmtId="0" fontId="25" fillId="2" borderId="4" xfId="0" applyFont="1" applyFill="1" applyBorder="1" applyAlignment="1">
      <alignment horizontal="left" vertical="top" wrapText="1" indent="1"/>
    </xf>
    <xf numFmtId="0" fontId="25" fillId="2" borderId="5" xfId="0" applyFont="1" applyFill="1" applyBorder="1" applyAlignment="1">
      <alignment horizontal="left" vertical="top" wrapText="1" indent="1"/>
    </xf>
    <xf numFmtId="0" fontId="25" fillId="2" borderId="4" xfId="0" applyFont="1" applyFill="1" applyBorder="1" applyAlignment="1">
      <alignment horizontal="left" vertical="center" wrapText="1" indent="1"/>
    </xf>
    <xf numFmtId="0" fontId="25" fillId="2" borderId="5" xfId="0" applyFont="1" applyFill="1" applyBorder="1" applyAlignment="1">
      <alignment horizontal="left" vertical="center" wrapText="1" indent="1"/>
    </xf>
    <xf numFmtId="0" fontId="5" fillId="2" borderId="0" xfId="0" applyFont="1" applyFill="1" applyAlignment="1">
      <alignment horizontal="center" vertical="center"/>
    </xf>
    <xf numFmtId="0" fontId="0" fillId="2" borderId="0" xfId="0" applyFill="1" applyAlignment="1">
      <alignment vertical="top" wrapText="1"/>
    </xf>
    <xf numFmtId="0" fontId="25" fillId="2" borderId="69" xfId="0" applyFont="1" applyFill="1" applyBorder="1" applyAlignment="1">
      <alignment horizontal="center" vertical="top" wrapText="1"/>
    </xf>
    <xf numFmtId="0" fontId="25" fillId="2" borderId="70" xfId="0" applyFont="1" applyFill="1" applyBorder="1" applyAlignment="1">
      <alignment horizontal="center" vertical="top" wrapText="1"/>
    </xf>
    <xf numFmtId="0" fontId="25" fillId="2" borderId="71" xfId="0" applyFont="1" applyFill="1" applyBorder="1" applyAlignment="1">
      <alignment horizontal="center" vertical="top" wrapText="1"/>
    </xf>
    <xf numFmtId="0" fontId="27" fillId="7" borderId="0" xfId="0" applyFont="1" applyFill="1" applyAlignment="1">
      <alignment horizontal="center" vertical="center"/>
    </xf>
    <xf numFmtId="0" fontId="0" fillId="2" borderId="0" xfId="0" applyFill="1" applyAlignment="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25" fillId="2" borderId="6" xfId="0" applyFont="1" applyFill="1" applyBorder="1" applyAlignment="1">
      <alignment horizontal="left" vertical="top" wrapText="1" indent="1"/>
    </xf>
    <xf numFmtId="0" fontId="7" fillId="2" borderId="56" xfId="0" applyFont="1" applyFill="1" applyBorder="1" applyAlignment="1">
      <alignment horizontal="center" vertical="center"/>
    </xf>
    <xf numFmtId="0" fontId="33" fillId="0" borderId="7" xfId="0" applyFont="1" applyBorder="1" applyAlignment="1">
      <alignment horizontal="center" vertical="center"/>
    </xf>
    <xf numFmtId="0" fontId="69" fillId="11" borderId="0" xfId="0" applyFont="1" applyFill="1" applyAlignment="1">
      <alignment horizontal="center" vertical="center"/>
    </xf>
    <xf numFmtId="0" fontId="64" fillId="15" borderId="8" xfId="0" applyFont="1" applyFill="1" applyBorder="1" applyAlignment="1">
      <alignment horizontal="center" vertical="center"/>
    </xf>
    <xf numFmtId="0" fontId="64" fillId="15" borderId="0" xfId="0" applyFont="1" applyFill="1" applyAlignment="1">
      <alignment horizontal="center" vertical="center"/>
    </xf>
    <xf numFmtId="0" fontId="36" fillId="15" borderId="0" xfId="0" applyFont="1" applyFill="1" applyAlignment="1">
      <alignment horizontal="right"/>
    </xf>
    <xf numFmtId="10" fontId="51" fillId="9" borderId="0" xfId="2" applyNumberFormat="1" applyFont="1" applyFill="1" applyBorder="1" applyAlignment="1" applyProtection="1">
      <alignment horizontal="center"/>
      <protection locked="0"/>
    </xf>
    <xf numFmtId="0" fontId="36" fillId="15" borderId="17" xfId="0" applyFont="1" applyFill="1" applyBorder="1" applyAlignment="1">
      <alignment horizontal="right"/>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lignment horizontal="center" vertical="center"/>
    </xf>
    <xf numFmtId="0" fontId="5" fillId="12" borderId="0" xfId="0" applyFont="1" applyFill="1" applyAlignment="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34" fillId="15" borderId="0" xfId="0" applyFont="1" applyFill="1" applyAlignment="1">
      <alignment horizontal="center"/>
    </xf>
    <xf numFmtId="0" fontId="72" fillId="12" borderId="0" xfId="0" applyFont="1" applyFill="1" applyAlignment="1">
      <alignment horizontal="center" vertical="center"/>
    </xf>
    <xf numFmtId="0" fontId="45" fillId="12" borderId="0" xfId="0" applyFont="1" applyFill="1" applyAlignment="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lignment vertical="top" wrapText="1"/>
    </xf>
    <xf numFmtId="0" fontId="25" fillId="12" borderId="4" xfId="0" applyFont="1" applyFill="1" applyBorder="1" applyAlignment="1">
      <alignment horizontal="left" vertical="top" wrapText="1" indent="1"/>
    </xf>
    <xf numFmtId="0" fontId="25" fillId="12" borderId="5" xfId="0" applyFont="1" applyFill="1" applyBorder="1" applyAlignment="1">
      <alignment horizontal="left" vertical="top" wrapText="1" indent="1"/>
    </xf>
    <xf numFmtId="0" fontId="49" fillId="17" borderId="0" xfId="0" applyFont="1" applyFill="1" applyAlignment="1">
      <alignment horizontal="center" vertical="center"/>
    </xf>
    <xf numFmtId="0" fontId="25" fillId="12" borderId="6" xfId="0" applyFont="1" applyFill="1" applyBorder="1" applyAlignment="1">
      <alignment horizontal="left" vertical="top" wrapText="1" indent="1"/>
    </xf>
    <xf numFmtId="0" fontId="35" fillId="15" borderId="0" xfId="0" applyFont="1" applyFill="1" applyAlignment="1">
      <alignment horizontal="center" vertical="center"/>
    </xf>
    <xf numFmtId="0" fontId="25" fillId="12" borderId="4" xfId="0" applyFont="1" applyFill="1" applyBorder="1" applyAlignment="1">
      <alignment horizontal="left" vertical="center" wrapText="1" indent="1"/>
    </xf>
    <xf numFmtId="0" fontId="25" fillId="12" borderId="5" xfId="0" applyFont="1" applyFill="1" applyBorder="1" applyAlignment="1">
      <alignment horizontal="left" vertical="center" wrapText="1" indent="1"/>
    </xf>
    <xf numFmtId="0" fontId="7" fillId="12" borderId="0" xfId="0" applyFont="1" applyFill="1" applyAlignment="1">
      <alignment horizontal="center"/>
    </xf>
    <xf numFmtId="0" fontId="48" fillId="16" borderId="0" xfId="0" applyFont="1" applyFill="1" applyAlignment="1">
      <alignment horizontal="center" vertical="center"/>
    </xf>
    <xf numFmtId="0" fontId="0" fillId="12" borderId="0" xfId="0" applyFill="1" applyAlignment="1">
      <alignment horizontal="left" vertical="top" wrapText="1" indent="1"/>
    </xf>
    <xf numFmtId="0" fontId="61" fillId="12" borderId="0" xfId="0" applyFont="1" applyFill="1" applyAlignment="1">
      <alignment horizontal="center" vertical="top"/>
    </xf>
    <xf numFmtId="0" fontId="41" fillId="12" borderId="0" xfId="0" applyFont="1" applyFill="1" applyAlignment="1" applyProtection="1">
      <alignment horizontal="center" vertical="center" wrapText="1"/>
      <protection locked="0"/>
    </xf>
    <xf numFmtId="0" fontId="62" fillId="12" borderId="64" xfId="0" applyFont="1" applyFill="1" applyBorder="1" applyAlignment="1">
      <alignment horizontal="center"/>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c r="A1" s="9"/>
      <c r="B1" s="9"/>
      <c r="C1" s="9"/>
      <c r="D1" s="9"/>
      <c r="E1" s="9"/>
      <c r="F1" s="24"/>
      <c r="G1" s="25"/>
      <c r="H1" s="25"/>
      <c r="I1" s="25"/>
      <c r="J1" s="25"/>
      <c r="K1" s="25"/>
      <c r="L1" s="25"/>
      <c r="M1" s="25"/>
      <c r="N1" s="25"/>
      <c r="O1" s="25"/>
      <c r="P1" s="25"/>
      <c r="Q1" s="25"/>
      <c r="R1" s="25"/>
      <c r="S1" s="25"/>
      <c r="T1" s="25"/>
      <c r="U1" s="25"/>
      <c r="V1" s="25"/>
      <c r="W1" s="25"/>
      <c r="X1" s="25"/>
      <c r="Y1" s="25"/>
      <c r="Z1" s="25"/>
      <c r="AA1" s="24"/>
      <c r="AB1" s="24"/>
      <c r="AC1" s="24"/>
      <c r="DH1" s="175">
        <v>1</v>
      </c>
    </row>
    <row r="2" spans="1:112" s="26" customFormat="1" ht="55.15" customHeight="1">
      <c r="A2" s="9"/>
      <c r="B2" s="10"/>
      <c r="C2" s="216" t="s">
        <v>68</v>
      </c>
      <c r="D2" s="216"/>
      <c r="E2" s="216"/>
      <c r="F2" s="216"/>
      <c r="G2" s="106"/>
      <c r="I2" s="207" t="s">
        <v>32</v>
      </c>
      <c r="J2" s="207"/>
      <c r="K2" s="207"/>
      <c r="L2" s="207"/>
      <c r="M2" s="207"/>
      <c r="N2" s="207"/>
      <c r="O2" s="30"/>
      <c r="P2" s="30"/>
      <c r="Q2" s="30"/>
      <c r="R2" s="31"/>
      <c r="AC2" s="24"/>
    </row>
    <row r="3" spans="1:112" s="26" customFormat="1" ht="46.15" customHeight="1">
      <c r="A3" s="9"/>
      <c r="B3" s="10"/>
      <c r="C3" s="21"/>
      <c r="D3" s="23" t="s">
        <v>23</v>
      </c>
      <c r="E3" s="21"/>
      <c r="I3" s="32"/>
      <c r="N3" s="28"/>
      <c r="O3" s="29"/>
      <c r="P3" s="29"/>
      <c r="Q3" s="29"/>
      <c r="R3" s="40"/>
      <c r="AC3" s="24"/>
    </row>
    <row r="4" spans="1:112" ht="22.15" customHeight="1">
      <c r="A4" s="9"/>
      <c r="C4" s="34" t="s">
        <v>24</v>
      </c>
      <c r="D4" s="230" t="s">
        <v>34</v>
      </c>
      <c r="F4" s="26"/>
      <c r="G4" s="27"/>
      <c r="H4" s="27"/>
      <c r="I4" s="27"/>
      <c r="J4" s="27"/>
      <c r="K4" s="27"/>
      <c r="L4" s="27"/>
      <c r="M4" s="27"/>
      <c r="N4" s="209" t="s">
        <v>24</v>
      </c>
      <c r="O4" s="37"/>
      <c r="P4" s="37"/>
      <c r="Q4" s="40"/>
      <c r="R4" s="37"/>
      <c r="S4" s="37"/>
      <c r="T4" s="27"/>
      <c r="U4" s="27"/>
      <c r="V4" s="40"/>
      <c r="W4" s="27"/>
      <c r="X4" s="27"/>
      <c r="Y4" s="27"/>
      <c r="Z4" s="27"/>
      <c r="AC4" s="24"/>
    </row>
    <row r="5" spans="1:112" ht="22.15" customHeight="1">
      <c r="A5" s="9"/>
      <c r="C5" s="16"/>
      <c r="D5" s="231"/>
      <c r="F5" s="26"/>
      <c r="I5" s="2"/>
      <c r="N5" s="209"/>
      <c r="O5" s="37"/>
      <c r="P5" s="37"/>
      <c r="Q5" s="37"/>
      <c r="R5" s="37"/>
      <c r="S5" s="37"/>
      <c r="AC5" s="24"/>
    </row>
    <row r="6" spans="1:112" ht="22.15" customHeight="1">
      <c r="A6" s="9"/>
      <c r="C6" s="16"/>
      <c r="D6" s="22"/>
      <c r="F6" s="26"/>
      <c r="I6" s="2"/>
      <c r="J6" s="239" t="s">
        <v>27</v>
      </c>
      <c r="N6" s="228" t="s">
        <v>31</v>
      </c>
      <c r="O6" s="228"/>
      <c r="P6" s="228"/>
      <c r="Q6" s="228"/>
      <c r="R6" s="228"/>
      <c r="S6" s="228"/>
      <c r="T6" s="228"/>
      <c r="V6" s="239" t="s">
        <v>39</v>
      </c>
      <c r="AC6" s="24"/>
    </row>
    <row r="7" spans="1:112" ht="22.15" customHeight="1" thickBot="1">
      <c r="A7" s="9"/>
      <c r="C7" s="33" t="s">
        <v>25</v>
      </c>
      <c r="D7" s="230" t="s">
        <v>64</v>
      </c>
      <c r="F7" s="26"/>
      <c r="H7" s="234" t="s">
        <v>0</v>
      </c>
      <c r="I7" s="234"/>
      <c r="J7" s="239"/>
      <c r="N7" s="38" t="s">
        <v>3</v>
      </c>
      <c r="O7" s="241"/>
      <c r="P7" s="242"/>
      <c r="Q7" s="39" t="s">
        <v>4</v>
      </c>
      <c r="R7" s="241"/>
      <c r="S7" s="242"/>
      <c r="T7" s="132"/>
      <c r="V7" s="239"/>
      <c r="X7" s="234" t="s">
        <v>1</v>
      </c>
      <c r="Y7" s="234"/>
      <c r="Z7" s="41"/>
      <c r="AC7" s="24"/>
    </row>
    <row r="8" spans="1:112" ht="22.15" customHeight="1" thickTop="1">
      <c r="A8" s="9"/>
      <c r="C8" s="18"/>
      <c r="D8" s="243"/>
      <c r="H8" s="234"/>
      <c r="I8" s="234"/>
      <c r="J8" s="79" t="s">
        <v>2</v>
      </c>
      <c r="K8" s="162"/>
      <c r="N8" s="38" t="s">
        <v>6</v>
      </c>
      <c r="O8" s="241"/>
      <c r="P8" s="242"/>
      <c r="Q8" s="39" t="s">
        <v>7</v>
      </c>
      <c r="R8" s="241"/>
      <c r="S8" s="242"/>
      <c r="T8" s="133"/>
      <c r="U8" s="3"/>
      <c r="V8" s="162"/>
      <c r="W8" s="87" t="s">
        <v>2</v>
      </c>
      <c r="X8" s="234"/>
      <c r="Y8" s="234"/>
      <c r="Z8" s="41"/>
      <c r="AC8" s="24"/>
    </row>
    <row r="9" spans="1:112" ht="22.15" customHeight="1">
      <c r="A9" s="12"/>
      <c r="B9" s="13"/>
      <c r="C9" s="18"/>
      <c r="D9" s="231"/>
      <c r="E9" s="13"/>
      <c r="H9" s="234"/>
      <c r="I9" s="234"/>
      <c r="J9" s="80" t="s">
        <v>5</v>
      </c>
      <c r="K9" s="163"/>
      <c r="N9" s="226"/>
      <c r="O9" s="227"/>
      <c r="P9" s="227"/>
      <c r="Q9" s="227"/>
      <c r="R9" s="227"/>
      <c r="S9" s="227"/>
      <c r="T9" s="227"/>
      <c r="U9" s="3"/>
      <c r="V9" s="163"/>
      <c r="W9" s="85" t="s">
        <v>5</v>
      </c>
      <c r="X9" s="234"/>
      <c r="Y9" s="234"/>
      <c r="Z9" s="41"/>
      <c r="AC9" s="24"/>
    </row>
    <row r="10" spans="1:112" ht="22.15" customHeight="1">
      <c r="A10" s="12"/>
      <c r="B10" s="13"/>
      <c r="C10" s="18"/>
      <c r="D10" s="11"/>
      <c r="E10" s="13"/>
      <c r="F10" s="35"/>
      <c r="H10" s="235" t="s">
        <v>16</v>
      </c>
      <c r="I10" s="235"/>
      <c r="J10" s="80" t="s">
        <v>8</v>
      </c>
      <c r="K10" s="163"/>
      <c r="N10" s="224"/>
      <c r="O10" s="224"/>
      <c r="P10" s="224"/>
      <c r="Q10" s="224"/>
      <c r="R10" s="224"/>
      <c r="S10" s="224"/>
      <c r="T10" s="224"/>
      <c r="U10" s="3"/>
      <c r="V10" s="163"/>
      <c r="W10" s="85" t="s">
        <v>17</v>
      </c>
      <c r="X10" s="240" t="s">
        <v>19</v>
      </c>
      <c r="Y10" s="240"/>
      <c r="Z10" s="42"/>
      <c r="AC10" s="24"/>
    </row>
    <row r="11" spans="1:112" ht="22.15" customHeight="1">
      <c r="A11" s="12"/>
      <c r="B11" s="13"/>
      <c r="C11" s="17" t="s">
        <v>27</v>
      </c>
      <c r="D11" s="232" t="s">
        <v>37</v>
      </c>
      <c r="E11" s="13"/>
      <c r="F11" s="35"/>
      <c r="G11" s="4"/>
      <c r="H11" s="235"/>
      <c r="I11" s="235"/>
      <c r="J11" s="80" t="s">
        <v>10</v>
      </c>
      <c r="K11" s="163"/>
      <c r="N11" s="225"/>
      <c r="O11" s="225"/>
      <c r="P11" s="225"/>
      <c r="Q11" s="225"/>
      <c r="R11" s="225"/>
      <c r="S11" s="225"/>
      <c r="T11" s="225"/>
      <c r="U11" s="3"/>
      <c r="V11" s="163"/>
      <c r="W11" s="85" t="s">
        <v>18</v>
      </c>
      <c r="X11" s="240"/>
      <c r="Y11" s="240"/>
      <c r="Z11" s="42"/>
      <c r="AC11" s="24"/>
    </row>
    <row r="12" spans="1:112" ht="22.15" customHeight="1">
      <c r="A12" s="12"/>
      <c r="B12" s="13"/>
      <c r="C12" s="19"/>
      <c r="D12" s="233"/>
      <c r="E12" s="13"/>
      <c r="F12" s="195" t="s">
        <v>72</v>
      </c>
      <c r="G12" s="245"/>
      <c r="H12" s="235"/>
      <c r="I12" s="235"/>
      <c r="J12" s="80" t="s">
        <v>9</v>
      </c>
      <c r="K12" s="164"/>
      <c r="N12" s="225"/>
      <c r="O12" s="225"/>
      <c r="P12" s="225"/>
      <c r="Q12" s="225"/>
      <c r="R12" s="225"/>
      <c r="S12" s="225"/>
      <c r="T12" s="225"/>
      <c r="U12" s="3"/>
      <c r="V12" s="164"/>
      <c r="W12" s="85" t="s">
        <v>9</v>
      </c>
      <c r="X12" s="240"/>
      <c r="Y12" s="240"/>
      <c r="Z12" s="195" t="s">
        <v>73</v>
      </c>
      <c r="AC12" s="24"/>
    </row>
    <row r="13" spans="1:112" ht="22.15" customHeight="1" thickBot="1">
      <c r="A13" s="12"/>
      <c r="B13" s="13"/>
      <c r="C13" s="18"/>
      <c r="D13" s="14"/>
      <c r="E13" s="13"/>
      <c r="F13" s="195"/>
      <c r="G13" s="245"/>
      <c r="J13" s="80" t="s">
        <v>26</v>
      </c>
      <c r="K13" s="165"/>
      <c r="N13" s="225"/>
      <c r="O13" s="225"/>
      <c r="P13" s="225"/>
      <c r="Q13" s="225"/>
      <c r="R13" s="225"/>
      <c r="S13" s="225"/>
      <c r="T13" s="225"/>
      <c r="U13" s="3"/>
      <c r="V13" s="165"/>
      <c r="W13" s="85" t="s">
        <v>28</v>
      </c>
      <c r="X13" s="4"/>
      <c r="Y13" s="4"/>
      <c r="Z13" s="195"/>
      <c r="AC13" s="24"/>
    </row>
    <row r="14" spans="1:112" ht="22.15" customHeight="1" thickTop="1">
      <c r="A14" s="12"/>
      <c r="B14" s="13"/>
      <c r="C14" s="17" t="s">
        <v>39</v>
      </c>
      <c r="D14" s="232" t="s">
        <v>38</v>
      </c>
      <c r="E14" s="13"/>
      <c r="F14" s="35"/>
      <c r="G14" s="134"/>
      <c r="H14" s="81" t="s">
        <v>20</v>
      </c>
      <c r="I14" s="179"/>
      <c r="J14" s="80" t="s">
        <v>49</v>
      </c>
      <c r="K14" s="166"/>
      <c r="L14" s="5"/>
      <c r="M14" s="5"/>
      <c r="N14" s="225"/>
      <c r="O14" s="225"/>
      <c r="P14" s="225"/>
      <c r="Q14" s="225"/>
      <c r="R14" s="225"/>
      <c r="S14" s="225"/>
      <c r="T14" s="225"/>
      <c r="U14" s="3"/>
      <c r="V14" s="166"/>
      <c r="W14" s="85" t="s">
        <v>49</v>
      </c>
      <c r="X14" s="189"/>
      <c r="Y14" s="88" t="s">
        <v>20</v>
      </c>
      <c r="Z14" s="4"/>
      <c r="AC14" s="24"/>
    </row>
    <row r="15" spans="1:112" ht="22.15" customHeight="1">
      <c r="A15" s="12"/>
      <c r="B15" s="13"/>
      <c r="C15" s="20"/>
      <c r="D15" s="233"/>
      <c r="E15" s="13"/>
      <c r="G15" s="135"/>
      <c r="H15" s="82" t="s">
        <v>22</v>
      </c>
      <c r="I15" s="180"/>
      <c r="J15" s="80" t="s">
        <v>13</v>
      </c>
      <c r="K15" s="163"/>
      <c r="L15" s="5"/>
      <c r="M15" s="5"/>
      <c r="N15" s="225"/>
      <c r="O15" s="225"/>
      <c r="P15" s="225"/>
      <c r="Q15" s="225"/>
      <c r="R15" s="225"/>
      <c r="S15" s="225"/>
      <c r="T15" s="225"/>
      <c r="U15" s="3"/>
      <c r="V15" s="163"/>
      <c r="W15" s="85" t="s">
        <v>13</v>
      </c>
      <c r="X15" s="190"/>
      <c r="Y15" s="89" t="s">
        <v>22</v>
      </c>
      <c r="Z15" s="4"/>
      <c r="AC15" s="24"/>
    </row>
    <row r="16" spans="1:112" ht="22.15" customHeight="1" thickBot="1">
      <c r="A16" s="12"/>
      <c r="B16" s="13"/>
      <c r="C16" s="20"/>
      <c r="D16" s="177"/>
      <c r="E16" s="13"/>
      <c r="G16" s="136"/>
      <c r="H16" s="83" t="s">
        <v>21</v>
      </c>
      <c r="I16" s="181"/>
      <c r="J16" s="84" t="s">
        <v>12</v>
      </c>
      <c r="K16" s="167"/>
      <c r="N16" s="225"/>
      <c r="O16" s="225"/>
      <c r="P16" s="225"/>
      <c r="Q16" s="225"/>
      <c r="R16" s="225"/>
      <c r="S16" s="225"/>
      <c r="T16" s="225"/>
      <c r="U16" s="3"/>
      <c r="V16" s="167"/>
      <c r="W16" s="86" t="s">
        <v>12</v>
      </c>
      <c r="X16" s="191"/>
      <c r="Y16" s="122" t="s">
        <v>43</v>
      </c>
      <c r="Z16" s="4"/>
      <c r="AC16" s="24"/>
    </row>
    <row r="17" spans="1:29" ht="21" thickTop="1">
      <c r="A17" s="12"/>
      <c r="B17" s="13"/>
      <c r="C17" s="17" t="s">
        <v>74</v>
      </c>
      <c r="D17" s="232" t="s">
        <v>75</v>
      </c>
      <c r="E17" s="13"/>
      <c r="G17" s="137"/>
      <c r="H17" s="137"/>
      <c r="I17" s="129"/>
      <c r="J17" s="244" t="s">
        <v>14</v>
      </c>
      <c r="K17" s="244"/>
      <c r="T17" s="3"/>
      <c r="U17" s="3"/>
      <c r="V17" s="244" t="s">
        <v>14</v>
      </c>
      <c r="W17" s="244"/>
      <c r="X17" s="130"/>
      <c r="Y17" s="130"/>
      <c r="Z17" s="4"/>
      <c r="AC17" s="24"/>
    </row>
    <row r="18" spans="1:29" ht="16.149999999999999" customHeight="1">
      <c r="A18" s="12"/>
      <c r="B18" s="13"/>
      <c r="C18" s="14"/>
      <c r="D18" s="233"/>
      <c r="E18" s="13"/>
      <c r="G18" s="229" t="s">
        <v>29</v>
      </c>
      <c r="H18" s="229"/>
      <c r="I18" s="123" t="s">
        <v>70</v>
      </c>
      <c r="J18" s="124">
        <f>K14</f>
        <v>0</v>
      </c>
      <c r="O18" s="198"/>
      <c r="P18" s="198"/>
      <c r="Q18" s="198"/>
      <c r="R18" s="198"/>
      <c r="S18" s="198"/>
      <c r="U18" s="229" t="s">
        <v>30</v>
      </c>
      <c r="V18" s="229"/>
      <c r="W18" s="123" t="s">
        <v>71</v>
      </c>
      <c r="X18" s="124">
        <f>V14</f>
        <v>0</v>
      </c>
      <c r="Z18" s="4"/>
      <c r="AC18" s="24"/>
    </row>
    <row r="19" spans="1:29">
      <c r="A19" s="12"/>
      <c r="B19" s="13"/>
      <c r="D19" s="14"/>
      <c r="E19" s="13"/>
      <c r="G19" s="90" t="s">
        <v>15</v>
      </c>
      <c r="H19" s="125" t="s">
        <v>45</v>
      </c>
      <c r="I19" s="126" t="s">
        <v>47</v>
      </c>
      <c r="J19" s="127" t="s">
        <v>46</v>
      </c>
      <c r="K19" s="128" t="s">
        <v>48</v>
      </c>
      <c r="O19" s="198"/>
      <c r="P19" s="198"/>
      <c r="Q19" s="198"/>
      <c r="R19" s="198"/>
      <c r="S19" s="198"/>
      <c r="U19" s="90" t="s">
        <v>15</v>
      </c>
      <c r="V19" s="125" t="s">
        <v>45</v>
      </c>
      <c r="W19" s="126" t="s">
        <v>42</v>
      </c>
      <c r="X19" s="127" t="s">
        <v>11</v>
      </c>
      <c r="Y19" s="128" t="s">
        <v>48</v>
      </c>
      <c r="Z19" s="4"/>
      <c r="AC19" s="24"/>
    </row>
    <row r="20" spans="1:29" ht="16.149999999999999" customHeight="1">
      <c r="A20" s="12"/>
      <c r="B20" s="13"/>
      <c r="C20" s="17" t="s">
        <v>76</v>
      </c>
      <c r="D20" s="236" t="s">
        <v>77</v>
      </c>
      <c r="E20" s="13"/>
      <c r="G20" s="182">
        <v>1</v>
      </c>
      <c r="H20" s="168"/>
      <c r="I20" s="168"/>
      <c r="J20" s="169"/>
      <c r="K20" s="168"/>
      <c r="N20" s="209" t="s">
        <v>25</v>
      </c>
      <c r="O20" s="198"/>
      <c r="P20" s="198"/>
      <c r="Q20" s="198"/>
      <c r="R20" s="198"/>
      <c r="S20" s="198"/>
      <c r="U20" s="182">
        <v>1</v>
      </c>
      <c r="V20" s="168"/>
      <c r="W20" s="168"/>
      <c r="X20" s="169"/>
      <c r="Y20" s="168"/>
      <c r="Z20" s="131"/>
      <c r="AC20" s="24"/>
    </row>
    <row r="21" spans="1:29">
      <c r="A21" s="12"/>
      <c r="B21" s="13"/>
      <c r="C21" s="13"/>
      <c r="D21" s="237"/>
      <c r="E21" s="13"/>
      <c r="G21" s="182">
        <v>2</v>
      </c>
      <c r="H21" s="168"/>
      <c r="I21" s="168"/>
      <c r="J21" s="169"/>
      <c r="K21" s="168"/>
      <c r="N21" s="209"/>
      <c r="O21" s="198"/>
      <c r="P21" s="198"/>
      <c r="Q21" s="198"/>
      <c r="R21" s="198"/>
      <c r="S21" s="198"/>
      <c r="U21" s="182">
        <v>2</v>
      </c>
      <c r="V21" s="168"/>
      <c r="W21" s="168"/>
      <c r="X21" s="169"/>
      <c r="Y21" s="168"/>
      <c r="Z21" s="131"/>
      <c r="AC21" s="24"/>
    </row>
    <row r="22" spans="1:29">
      <c r="A22" s="12"/>
      <c r="B22" s="13"/>
      <c r="C22" s="13"/>
      <c r="D22" s="237"/>
      <c r="E22" s="13"/>
      <c r="G22" s="182">
        <v>3</v>
      </c>
      <c r="H22" s="168"/>
      <c r="I22" s="168"/>
      <c r="J22" s="169"/>
      <c r="K22" s="168"/>
      <c r="N22" s="208" t="s">
        <v>51</v>
      </c>
      <c r="O22" s="208"/>
      <c r="P22" s="208"/>
      <c r="Q22" s="208"/>
      <c r="R22" s="208"/>
      <c r="S22" s="208"/>
      <c r="U22" s="182">
        <v>3</v>
      </c>
      <c r="V22" s="168"/>
      <c r="W22" s="168"/>
      <c r="X22" s="169"/>
      <c r="Y22" s="168"/>
      <c r="Z22" s="131"/>
      <c r="AC22" s="24"/>
    </row>
    <row r="23" spans="1:29">
      <c r="A23" s="12"/>
      <c r="B23" s="13"/>
      <c r="C23" s="13"/>
      <c r="D23" s="237"/>
      <c r="E23" s="13"/>
      <c r="G23" s="182">
        <v>4</v>
      </c>
      <c r="H23" s="168"/>
      <c r="I23" s="168"/>
      <c r="J23" s="169"/>
      <c r="K23" s="168"/>
      <c r="N23" s="208"/>
      <c r="O23" s="208"/>
      <c r="P23" s="208"/>
      <c r="Q23" s="208"/>
      <c r="R23" s="208"/>
      <c r="S23" s="208"/>
      <c r="U23" s="182">
        <v>4</v>
      </c>
      <c r="V23" s="168"/>
      <c r="W23" s="168"/>
      <c r="X23" s="169"/>
      <c r="Y23" s="168"/>
      <c r="Z23" s="131"/>
      <c r="AC23" s="24"/>
    </row>
    <row r="24" spans="1:29">
      <c r="A24" s="12"/>
      <c r="B24" s="13"/>
      <c r="C24" s="13"/>
      <c r="D24" s="237"/>
      <c r="E24" s="13"/>
      <c r="G24" s="182">
        <v>5</v>
      </c>
      <c r="H24" s="168"/>
      <c r="I24" s="168"/>
      <c r="J24" s="169"/>
      <c r="K24" s="168"/>
      <c r="N24" s="217" t="s">
        <v>35</v>
      </c>
      <c r="O24" s="218"/>
      <c r="P24" s="218"/>
      <c r="Q24" s="219"/>
      <c r="R24" s="222"/>
      <c r="S24" s="223"/>
      <c r="U24" s="182">
        <v>5</v>
      </c>
      <c r="V24" s="168"/>
      <c r="W24" s="168"/>
      <c r="X24" s="169"/>
      <c r="Y24" s="168"/>
      <c r="Z24" s="131"/>
      <c r="AA24" s="6"/>
      <c r="AB24" s="6"/>
      <c r="AC24" s="24"/>
    </row>
    <row r="25" spans="1:29">
      <c r="A25" s="12"/>
      <c r="B25" s="13"/>
      <c r="C25" s="13"/>
      <c r="D25" s="237"/>
      <c r="E25" s="13"/>
      <c r="F25" s="91" t="s">
        <v>40</v>
      </c>
      <c r="G25" s="183"/>
      <c r="H25" s="184"/>
      <c r="I25" s="185"/>
      <c r="J25" s="186"/>
      <c r="K25" s="186"/>
      <c r="N25" s="217" t="s">
        <v>36</v>
      </c>
      <c r="O25" s="218"/>
      <c r="P25" s="218"/>
      <c r="Q25" s="219"/>
      <c r="R25" s="220"/>
      <c r="S25" s="221"/>
      <c r="U25" s="183"/>
      <c r="V25" s="170"/>
      <c r="W25" s="170"/>
      <c r="X25" s="170"/>
      <c r="Y25" s="170"/>
      <c r="Z25" s="91" t="s">
        <v>40</v>
      </c>
      <c r="AB25" s="6"/>
      <c r="AC25" s="24"/>
    </row>
    <row r="26" spans="1:29">
      <c r="A26" s="9"/>
      <c r="C26" s="13"/>
      <c r="D26" s="237"/>
      <c r="G26" s="183"/>
      <c r="H26" s="184"/>
      <c r="I26" s="185"/>
      <c r="J26" s="186"/>
      <c r="K26" s="186"/>
      <c r="N26" s="210"/>
      <c r="O26" s="211"/>
      <c r="P26" s="211"/>
      <c r="Q26" s="211"/>
      <c r="R26" s="211"/>
      <c r="S26" s="212"/>
      <c r="U26" s="183"/>
      <c r="V26" s="170"/>
      <c r="W26" s="170"/>
      <c r="X26" s="170"/>
      <c r="Y26" s="170"/>
      <c r="Z26" s="36"/>
      <c r="AA26" s="6"/>
      <c r="AB26" s="6"/>
      <c r="AC26" s="24"/>
    </row>
    <row r="27" spans="1:29">
      <c r="A27" s="9"/>
      <c r="D27" s="237"/>
      <c r="G27" s="183"/>
      <c r="H27" s="184"/>
      <c r="I27" s="185"/>
      <c r="J27" s="186"/>
      <c r="K27" s="186"/>
      <c r="U27" s="183"/>
      <c r="V27" s="170"/>
      <c r="W27" s="170"/>
      <c r="X27" s="170"/>
      <c r="Y27" s="170"/>
      <c r="Z27" s="36"/>
      <c r="AC27" s="24"/>
    </row>
    <row r="28" spans="1:29">
      <c r="A28" s="9"/>
      <c r="D28" s="237"/>
      <c r="G28" s="183"/>
      <c r="H28" s="184"/>
      <c r="I28" s="185"/>
      <c r="J28" s="186"/>
      <c r="K28" s="186"/>
      <c r="N28" s="208" t="s">
        <v>52</v>
      </c>
      <c r="O28" s="208"/>
      <c r="P28" s="208"/>
      <c r="Q28" s="208"/>
      <c r="R28" s="208"/>
      <c r="S28" s="208"/>
      <c r="U28" s="183"/>
      <c r="V28" s="170"/>
      <c r="W28" s="170"/>
      <c r="X28" s="170"/>
      <c r="Y28" s="170"/>
      <c r="Z28" s="36"/>
      <c r="AC28" s="24"/>
    </row>
    <row r="29" spans="1:29">
      <c r="A29" s="9"/>
      <c r="D29" s="237"/>
      <c r="G29" s="183"/>
      <c r="H29" s="184"/>
      <c r="I29" s="185"/>
      <c r="J29" s="186"/>
      <c r="K29" s="186"/>
      <c r="N29" s="208"/>
      <c r="O29" s="208"/>
      <c r="P29" s="208"/>
      <c r="Q29" s="208"/>
      <c r="R29" s="208"/>
      <c r="S29" s="208"/>
      <c r="U29" s="183"/>
      <c r="V29" s="170"/>
      <c r="W29" s="170"/>
      <c r="X29" s="170"/>
      <c r="Y29" s="170"/>
      <c r="Z29" s="36"/>
      <c r="AC29" s="24"/>
    </row>
    <row r="30" spans="1:29">
      <c r="A30" s="12"/>
      <c r="B30" s="13"/>
      <c r="D30" s="238"/>
      <c r="E30" s="13"/>
      <c r="G30" s="183"/>
      <c r="H30" s="184"/>
      <c r="I30" s="185"/>
      <c r="J30" s="186"/>
      <c r="K30" s="186"/>
      <c r="N30" s="213" t="s">
        <v>53</v>
      </c>
      <c r="O30" s="214"/>
      <c r="P30" s="214"/>
      <c r="Q30" s="215"/>
      <c r="R30" s="220"/>
      <c r="S30" s="221"/>
      <c r="U30" s="183"/>
      <c r="V30" s="170"/>
      <c r="W30" s="170"/>
      <c r="X30" s="170"/>
      <c r="Y30" s="170"/>
      <c r="Z30" s="36"/>
      <c r="AC30" s="24"/>
    </row>
    <row r="31" spans="1:29">
      <c r="A31" s="12"/>
      <c r="B31" s="13"/>
      <c r="C31" s="13"/>
      <c r="D31" s="194"/>
      <c r="E31" s="13"/>
      <c r="G31" s="183"/>
      <c r="H31" s="184"/>
      <c r="I31" s="185"/>
      <c r="J31" s="186"/>
      <c r="K31" s="186"/>
      <c r="N31" s="210"/>
      <c r="O31" s="211"/>
      <c r="P31" s="211"/>
      <c r="Q31" s="211"/>
      <c r="R31" s="211"/>
      <c r="S31" s="212"/>
      <c r="U31" s="183"/>
      <c r="V31" s="170"/>
      <c r="W31" s="170"/>
      <c r="X31" s="170"/>
      <c r="Y31" s="170"/>
      <c r="Z31" s="36"/>
      <c r="AC31" s="24"/>
    </row>
    <row r="32" spans="1:29">
      <c r="A32" s="12"/>
      <c r="B32" s="13"/>
      <c r="C32" s="13"/>
      <c r="D32" s="194"/>
      <c r="E32" s="13"/>
      <c r="G32" s="183"/>
      <c r="H32" s="184"/>
      <c r="I32" s="185"/>
      <c r="J32" s="186"/>
      <c r="K32" s="186"/>
      <c r="N32" s="7"/>
      <c r="O32" s="7"/>
      <c r="P32" s="7"/>
      <c r="Q32" s="7"/>
      <c r="R32" s="7"/>
      <c r="S32" s="7"/>
      <c r="U32" s="183"/>
      <c r="V32" s="170"/>
      <c r="W32" s="170"/>
      <c r="X32" s="170"/>
      <c r="Y32" s="170"/>
      <c r="Z32" s="36"/>
      <c r="AC32" s="24"/>
    </row>
    <row r="33" spans="1:29" ht="16.149999999999999" customHeight="1">
      <c r="A33" s="12"/>
      <c r="B33" s="13"/>
      <c r="C33" s="13"/>
      <c r="D33" s="194"/>
      <c r="E33" s="13"/>
      <c r="G33" s="183"/>
      <c r="H33" s="184"/>
      <c r="I33" s="185"/>
      <c r="J33" s="186"/>
      <c r="K33" s="186"/>
      <c r="N33" s="199" t="s">
        <v>54</v>
      </c>
      <c r="O33" s="200"/>
      <c r="P33" s="200"/>
      <c r="Q33" s="200"/>
      <c r="R33" s="200"/>
      <c r="S33" s="201"/>
      <c r="U33" s="183"/>
      <c r="V33" s="170"/>
      <c r="W33" s="170"/>
      <c r="X33" s="170"/>
      <c r="Y33" s="170"/>
      <c r="Z33" s="36"/>
      <c r="AC33" s="24"/>
    </row>
    <row r="34" spans="1:29">
      <c r="A34" s="12"/>
      <c r="B34" s="13"/>
      <c r="C34" s="13"/>
      <c r="D34" s="194"/>
      <c r="E34" s="13"/>
      <c r="G34" s="183"/>
      <c r="H34" s="184"/>
      <c r="I34" s="185"/>
      <c r="J34" s="186"/>
      <c r="K34" s="186"/>
      <c r="N34" s="202" t="s">
        <v>55</v>
      </c>
      <c r="O34" s="203"/>
      <c r="P34" s="204"/>
      <c r="Q34" s="203" t="s">
        <v>56</v>
      </c>
      <c r="R34" s="203"/>
      <c r="S34" s="204"/>
      <c r="U34" s="183"/>
      <c r="V34" s="170"/>
      <c r="W34" s="170"/>
      <c r="X34" s="170"/>
      <c r="Y34" s="170"/>
      <c r="Z34" s="36"/>
      <c r="AC34" s="24"/>
    </row>
    <row r="35" spans="1:29">
      <c r="A35" s="12"/>
      <c r="B35" s="13"/>
      <c r="C35" s="13"/>
      <c r="D35" s="194"/>
      <c r="E35" s="13"/>
      <c r="G35" s="183"/>
      <c r="H35" s="184"/>
      <c r="I35" s="185"/>
      <c r="J35" s="186"/>
      <c r="K35" s="186"/>
      <c r="N35" s="205" t="s">
        <v>59</v>
      </c>
      <c r="O35" s="206"/>
      <c r="P35" s="176">
        <v>3.15E-2</v>
      </c>
      <c r="Q35" s="205" t="s">
        <v>59</v>
      </c>
      <c r="R35" s="206"/>
      <c r="S35" s="161">
        <v>2.8899999999999999E-2</v>
      </c>
      <c r="U35" s="183"/>
      <c r="V35" s="170"/>
      <c r="W35" s="170"/>
      <c r="X35" s="170"/>
      <c r="Y35" s="170"/>
      <c r="Z35" s="36"/>
      <c r="AC35" s="24"/>
    </row>
    <row r="36" spans="1:29">
      <c r="A36" s="12"/>
      <c r="B36" s="13"/>
      <c r="C36" s="13"/>
      <c r="D36" s="194"/>
      <c r="E36" s="13"/>
      <c r="G36" s="183"/>
      <c r="H36" s="184"/>
      <c r="I36" s="185"/>
      <c r="J36" s="186"/>
      <c r="K36" s="186"/>
      <c r="N36" s="205" t="s">
        <v>58</v>
      </c>
      <c r="O36" s="206"/>
      <c r="P36" s="176">
        <v>3.49E-2</v>
      </c>
      <c r="Q36" s="205" t="s">
        <v>58</v>
      </c>
      <c r="R36" s="206"/>
      <c r="S36" s="161">
        <v>3.0499999999999999E-2</v>
      </c>
      <c r="U36" s="183"/>
      <c r="V36" s="170"/>
      <c r="W36" s="170"/>
      <c r="X36" s="170"/>
      <c r="Y36" s="170"/>
      <c r="Z36" s="36"/>
      <c r="AC36" s="24"/>
    </row>
    <row r="37" spans="1:29" ht="16.149999999999999" customHeight="1">
      <c r="A37" s="12"/>
      <c r="B37" s="13"/>
      <c r="C37" s="13"/>
      <c r="D37" s="194"/>
      <c r="E37" s="13"/>
      <c r="G37" s="183"/>
      <c r="H37" s="184"/>
      <c r="I37" s="185"/>
      <c r="J37" s="186"/>
      <c r="K37" s="186"/>
      <c r="N37" s="205" t="s">
        <v>57</v>
      </c>
      <c r="O37" s="206"/>
      <c r="P37" s="176">
        <v>3.8399999999999997E-2</v>
      </c>
      <c r="Q37" s="205" t="s">
        <v>57</v>
      </c>
      <c r="R37" s="206"/>
      <c r="S37" s="161">
        <v>3.5200000000000002E-2</v>
      </c>
      <c r="U37" s="183"/>
      <c r="V37" s="170"/>
      <c r="W37" s="170"/>
      <c r="X37" s="170"/>
      <c r="Y37" s="170"/>
      <c r="Z37" s="36"/>
      <c r="AC37" s="24"/>
    </row>
    <row r="38" spans="1:29">
      <c r="A38" s="12"/>
      <c r="B38" s="13"/>
      <c r="C38" s="13"/>
      <c r="D38" s="194"/>
      <c r="E38" s="13"/>
      <c r="G38" s="183"/>
      <c r="H38" s="184"/>
      <c r="I38" s="185"/>
      <c r="J38" s="186"/>
      <c r="K38" s="186"/>
      <c r="N38" s="205" t="s">
        <v>60</v>
      </c>
      <c r="O38" s="206"/>
      <c r="P38" s="176">
        <v>4.2799999999999998E-2</v>
      </c>
      <c r="Q38" s="205" t="s">
        <v>60</v>
      </c>
      <c r="R38" s="206"/>
      <c r="S38" s="161">
        <v>3.6799999999999999E-2</v>
      </c>
      <c r="U38" s="183"/>
      <c r="V38" s="170"/>
      <c r="W38" s="170"/>
      <c r="X38" s="170"/>
      <c r="Y38" s="170"/>
      <c r="Z38" s="36"/>
      <c r="AC38" s="24"/>
    </row>
    <row r="39" spans="1:29">
      <c r="A39" s="12"/>
      <c r="B39" s="13"/>
      <c r="C39" s="13"/>
      <c r="D39" s="194"/>
      <c r="E39" s="13"/>
      <c r="G39" s="183"/>
      <c r="H39" s="184"/>
      <c r="I39" s="185"/>
      <c r="J39" s="186"/>
      <c r="K39" s="186"/>
      <c r="N39" s="196"/>
      <c r="O39" s="197"/>
      <c r="P39" s="160"/>
      <c r="Q39" s="159"/>
      <c r="R39" s="159"/>
      <c r="S39" s="160"/>
      <c r="U39" s="183"/>
      <c r="V39" s="170"/>
      <c r="W39" s="170"/>
      <c r="X39" s="170"/>
      <c r="Y39" s="170"/>
      <c r="Z39" s="36"/>
      <c r="AC39" s="24"/>
    </row>
    <row r="40" spans="1:29">
      <c r="A40" s="12"/>
      <c r="B40" s="13"/>
      <c r="C40" s="13"/>
      <c r="D40" s="194"/>
      <c r="E40" s="13"/>
      <c r="G40" s="183"/>
      <c r="H40" s="184"/>
      <c r="I40" s="185"/>
      <c r="J40" s="186"/>
      <c r="K40" s="186"/>
      <c r="N40" s="7"/>
      <c r="O40" s="7"/>
      <c r="P40" s="7"/>
      <c r="Q40" s="7"/>
      <c r="R40" s="7"/>
      <c r="S40" s="7"/>
      <c r="U40" s="183"/>
      <c r="V40" s="170"/>
      <c r="W40" s="170"/>
      <c r="X40" s="170"/>
      <c r="Y40" s="170"/>
      <c r="Z40" s="36"/>
      <c r="AC40" s="24"/>
    </row>
    <row r="41" spans="1:29">
      <c r="A41" s="12"/>
      <c r="B41" s="13"/>
      <c r="C41" s="13"/>
      <c r="D41" s="194"/>
      <c r="E41" s="13"/>
      <c r="G41" s="183"/>
      <c r="H41" s="184"/>
      <c r="I41" s="185"/>
      <c r="J41" s="186"/>
      <c r="K41" s="186"/>
      <c r="N41" s="199" t="s">
        <v>63</v>
      </c>
      <c r="O41" s="200"/>
      <c r="P41" s="200"/>
      <c r="Q41" s="200"/>
      <c r="R41" s="200"/>
      <c r="S41" s="201"/>
      <c r="U41" s="183"/>
      <c r="V41" s="170"/>
      <c r="W41" s="170"/>
      <c r="X41" s="170"/>
      <c r="Y41" s="170"/>
      <c r="Z41" s="36"/>
      <c r="AC41" s="24"/>
    </row>
    <row r="42" spans="1:29">
      <c r="A42" s="12"/>
      <c r="B42" s="13"/>
      <c r="C42" s="13"/>
      <c r="D42" s="15"/>
      <c r="E42" s="13"/>
      <c r="G42" s="183"/>
      <c r="H42" s="184"/>
      <c r="I42" s="185"/>
      <c r="J42" s="186"/>
      <c r="K42" s="186"/>
      <c r="N42" s="202" t="s">
        <v>62</v>
      </c>
      <c r="O42" s="203"/>
      <c r="P42" s="204"/>
      <c r="Q42" s="203" t="s">
        <v>61</v>
      </c>
      <c r="R42" s="203"/>
      <c r="S42" s="204"/>
      <c r="U42" s="183"/>
      <c r="V42" s="170"/>
      <c r="W42" s="170"/>
      <c r="X42" s="170"/>
      <c r="Y42" s="170"/>
      <c r="Z42" s="36"/>
      <c r="AC42" s="24"/>
    </row>
    <row r="43" spans="1:29" ht="16.149999999999999" customHeight="1">
      <c r="A43" s="12"/>
      <c r="B43" s="13"/>
      <c r="C43" s="13"/>
      <c r="D43" s="15"/>
      <c r="E43" s="13"/>
      <c r="G43" s="183"/>
      <c r="H43" s="184"/>
      <c r="I43" s="185"/>
      <c r="J43" s="186"/>
      <c r="K43" s="186"/>
      <c r="N43" s="196"/>
      <c r="O43" s="197"/>
      <c r="P43" s="160"/>
      <c r="Q43" s="159"/>
      <c r="R43" s="159"/>
      <c r="S43" s="160"/>
      <c r="U43" s="183"/>
      <c r="V43" s="170"/>
      <c r="W43" s="170"/>
      <c r="X43" s="170"/>
      <c r="Y43" s="170"/>
      <c r="Z43" s="36"/>
      <c r="AC43" s="24"/>
    </row>
    <row r="44" spans="1:29" ht="16.149999999999999" customHeight="1">
      <c r="A44" s="12"/>
      <c r="B44" s="13"/>
      <c r="C44" s="13"/>
      <c r="D44" s="15"/>
      <c r="E44" s="13"/>
      <c r="G44" s="183"/>
      <c r="H44" s="184"/>
      <c r="I44" s="185"/>
      <c r="J44" s="186"/>
      <c r="K44" s="186"/>
      <c r="N44" s="7"/>
      <c r="O44" s="7"/>
      <c r="P44" s="7"/>
      <c r="Q44" s="7"/>
      <c r="R44" s="7"/>
      <c r="S44" s="7"/>
      <c r="U44" s="183"/>
      <c r="V44" s="170"/>
      <c r="W44" s="170"/>
      <c r="X44" s="170"/>
      <c r="Y44" s="170"/>
      <c r="Z44" s="36"/>
      <c r="AC44" s="24"/>
    </row>
    <row r="45" spans="1:29" ht="16.149999999999999" customHeight="1">
      <c r="A45" s="12"/>
      <c r="B45" s="13"/>
      <c r="C45" s="13"/>
      <c r="D45" s="15"/>
      <c r="E45" s="13"/>
      <c r="G45" s="183"/>
      <c r="H45" s="184"/>
      <c r="I45" s="185"/>
      <c r="J45" s="186"/>
      <c r="K45" s="186"/>
      <c r="N45" s="7"/>
      <c r="O45" s="7"/>
      <c r="P45" s="7"/>
      <c r="Q45" s="7"/>
      <c r="R45" s="7"/>
      <c r="S45" s="7"/>
      <c r="U45" s="183"/>
      <c r="V45" s="170"/>
      <c r="W45" s="170"/>
      <c r="X45" s="170"/>
      <c r="Y45" s="170"/>
      <c r="Z45" s="36"/>
      <c r="AC45" s="24"/>
    </row>
    <row r="46" spans="1:29" ht="16.149999999999999" customHeight="1">
      <c r="A46" s="12"/>
      <c r="B46" s="13"/>
      <c r="C46" s="13"/>
      <c r="D46" s="15"/>
      <c r="E46" s="13"/>
      <c r="G46" s="183"/>
      <c r="H46" s="184"/>
      <c r="I46" s="185"/>
      <c r="J46" s="186"/>
      <c r="K46" s="186"/>
      <c r="N46" s="7"/>
      <c r="O46" s="7"/>
      <c r="P46" s="7"/>
      <c r="Q46" s="7"/>
      <c r="R46" s="7"/>
      <c r="S46" s="7"/>
      <c r="U46" s="183"/>
      <c r="V46" s="170"/>
      <c r="W46" s="170"/>
      <c r="X46" s="170"/>
      <c r="Y46" s="170"/>
      <c r="Z46" s="36"/>
      <c r="AC46" s="24"/>
    </row>
    <row r="47" spans="1:29" ht="16.149999999999999" customHeight="1">
      <c r="A47" s="12"/>
      <c r="B47" s="13"/>
      <c r="C47" s="13"/>
      <c r="D47" s="15"/>
      <c r="E47" s="13"/>
      <c r="G47" s="183"/>
      <c r="H47" s="184"/>
      <c r="I47" s="185"/>
      <c r="J47" s="186"/>
      <c r="K47" s="186"/>
      <c r="N47" s="7"/>
      <c r="O47" s="7"/>
      <c r="P47" s="7"/>
      <c r="Q47" s="7"/>
      <c r="R47" s="7"/>
      <c r="S47" s="7"/>
      <c r="U47" s="183"/>
      <c r="V47" s="170"/>
      <c r="W47" s="170"/>
      <c r="X47" s="170"/>
      <c r="Y47" s="170"/>
      <c r="Z47" s="36"/>
      <c r="AC47" s="24"/>
    </row>
    <row r="48" spans="1:29">
      <c r="A48" s="12"/>
      <c r="B48" s="13"/>
      <c r="C48" s="13"/>
      <c r="D48" s="15"/>
      <c r="E48" s="13"/>
      <c r="G48" s="183"/>
      <c r="H48" s="184"/>
      <c r="I48" s="185"/>
      <c r="J48" s="186"/>
      <c r="K48" s="186"/>
      <c r="N48" s="7"/>
      <c r="O48" s="7"/>
      <c r="P48" s="7"/>
      <c r="Q48" s="7"/>
      <c r="R48" s="7"/>
      <c r="S48" s="7"/>
      <c r="U48" s="183"/>
      <c r="V48" s="170"/>
      <c r="W48" s="170"/>
      <c r="X48" s="170"/>
      <c r="Y48" s="170"/>
      <c r="Z48" s="36"/>
      <c r="AC48" s="24"/>
    </row>
    <row r="49" spans="1:29">
      <c r="A49" s="12"/>
      <c r="B49" s="13"/>
      <c r="C49" s="13"/>
      <c r="D49" s="15"/>
      <c r="E49" s="13"/>
      <c r="G49" s="183"/>
      <c r="H49" s="184"/>
      <c r="I49" s="185"/>
      <c r="J49" s="186"/>
      <c r="K49" s="186"/>
      <c r="N49" s="7"/>
      <c r="O49" s="7"/>
      <c r="P49" s="7"/>
      <c r="Q49" s="7"/>
      <c r="R49" s="7"/>
      <c r="S49" s="7"/>
      <c r="U49" s="183"/>
      <c r="V49" s="170"/>
      <c r="W49" s="170"/>
      <c r="X49" s="170"/>
      <c r="Y49" s="170"/>
      <c r="Z49" s="36"/>
      <c r="AC49" s="24"/>
    </row>
    <row r="50" spans="1:29">
      <c r="A50" s="12"/>
      <c r="B50" s="13"/>
      <c r="C50" s="13"/>
      <c r="D50" s="15"/>
      <c r="E50" s="13"/>
      <c r="G50" s="183"/>
      <c r="H50" s="184"/>
      <c r="I50" s="185"/>
      <c r="J50" s="186"/>
      <c r="K50" s="186"/>
      <c r="N50" s="7"/>
      <c r="O50" s="7"/>
      <c r="P50" s="7"/>
      <c r="Q50" s="7"/>
      <c r="R50" s="7"/>
      <c r="S50" s="7"/>
      <c r="U50" s="183"/>
      <c r="V50" s="170"/>
      <c r="W50" s="170"/>
      <c r="X50" s="170"/>
      <c r="Y50" s="170"/>
      <c r="Z50" s="36"/>
      <c r="AC50" s="24"/>
    </row>
    <row r="51" spans="1:29">
      <c r="A51" s="12"/>
      <c r="B51" s="1"/>
      <c r="C51" s="1"/>
      <c r="D51" s="15"/>
      <c r="E51" s="1"/>
      <c r="G51" s="183"/>
      <c r="H51" s="184"/>
      <c r="I51" s="185"/>
      <c r="J51" s="186"/>
      <c r="K51" s="186"/>
      <c r="N51" s="7"/>
      <c r="O51" s="7"/>
      <c r="P51" s="7"/>
      <c r="Q51" s="7"/>
      <c r="R51" s="7"/>
      <c r="S51" s="7"/>
      <c r="U51" s="183"/>
      <c r="V51" s="170"/>
      <c r="W51" s="170"/>
      <c r="X51" s="170"/>
      <c r="Y51" s="170"/>
      <c r="Z51" s="36"/>
      <c r="AC51" s="24"/>
    </row>
    <row r="52" spans="1:29">
      <c r="A52" s="12"/>
      <c r="B52" s="1"/>
      <c r="C52" s="1"/>
      <c r="D52" s="15"/>
      <c r="E52" s="1"/>
      <c r="G52" s="183"/>
      <c r="H52" s="184"/>
      <c r="I52" s="185"/>
      <c r="J52" s="186"/>
      <c r="K52" s="186"/>
      <c r="N52" s="7"/>
      <c r="O52" s="7"/>
      <c r="P52" s="7"/>
      <c r="Q52" s="7"/>
      <c r="R52" s="7"/>
      <c r="S52" s="7"/>
      <c r="U52" s="183"/>
      <c r="V52" s="170"/>
      <c r="W52" s="170"/>
      <c r="X52" s="170"/>
      <c r="Y52" s="170"/>
      <c r="Z52" s="36"/>
      <c r="AC52" s="24"/>
    </row>
    <row r="53" spans="1:29">
      <c r="A53" s="12"/>
      <c r="B53" s="1"/>
      <c r="C53" s="1"/>
      <c r="D53" s="15"/>
      <c r="E53" s="1"/>
      <c r="G53" s="183"/>
      <c r="H53" s="184"/>
      <c r="I53" s="185"/>
      <c r="J53" s="186"/>
      <c r="K53" s="186"/>
      <c r="N53" s="7"/>
      <c r="O53" s="7"/>
      <c r="P53" s="7"/>
      <c r="Q53" s="7"/>
      <c r="R53" s="7"/>
      <c r="S53" s="7"/>
      <c r="U53" s="183"/>
      <c r="V53" s="170"/>
      <c r="W53" s="170"/>
      <c r="X53" s="170"/>
      <c r="Y53" s="170"/>
      <c r="Z53" s="36"/>
      <c r="AC53" s="24"/>
    </row>
    <row r="54" spans="1:29">
      <c r="A54" s="12"/>
      <c r="B54" s="1"/>
      <c r="C54" s="1"/>
      <c r="D54" s="1"/>
      <c r="E54" s="1"/>
      <c r="G54" s="183"/>
      <c r="H54" s="184"/>
      <c r="I54" s="185"/>
      <c r="J54" s="186"/>
      <c r="K54" s="186"/>
      <c r="N54" s="7"/>
      <c r="O54" s="7"/>
      <c r="P54" s="7"/>
      <c r="Q54" s="7"/>
      <c r="R54" s="7"/>
      <c r="S54" s="7"/>
      <c r="U54" s="183"/>
      <c r="V54" s="170"/>
      <c r="W54" s="170"/>
      <c r="X54" s="170"/>
      <c r="Y54" s="170"/>
      <c r="Z54" s="36"/>
      <c r="AC54" s="24"/>
    </row>
    <row r="55" spans="1:29">
      <c r="A55" s="12"/>
      <c r="B55" s="1"/>
      <c r="C55" s="1"/>
      <c r="D55" s="1"/>
      <c r="E55" s="1"/>
      <c r="G55" s="183"/>
      <c r="H55" s="184"/>
      <c r="I55" s="185"/>
      <c r="J55" s="186"/>
      <c r="K55" s="186"/>
      <c r="N55" s="7"/>
      <c r="O55" s="7"/>
      <c r="P55" s="7"/>
      <c r="Q55" s="7"/>
      <c r="R55" s="7"/>
      <c r="S55" s="7"/>
      <c r="U55" s="183"/>
      <c r="V55" s="170"/>
      <c r="W55" s="170"/>
      <c r="X55" s="170"/>
      <c r="Y55" s="170"/>
      <c r="Z55" s="36"/>
      <c r="AC55" s="24"/>
    </row>
    <row r="56" spans="1:29">
      <c r="A56" s="12"/>
      <c r="D56" s="1"/>
      <c r="G56" s="183"/>
      <c r="H56" s="184"/>
      <c r="I56" s="185"/>
      <c r="J56" s="186"/>
      <c r="K56" s="186"/>
      <c r="N56" s="7"/>
      <c r="O56" s="7"/>
      <c r="P56" s="7"/>
      <c r="Q56" s="7"/>
      <c r="R56" s="7"/>
      <c r="S56" s="7"/>
      <c r="U56" s="183"/>
      <c r="V56" s="170"/>
      <c r="W56" s="170"/>
      <c r="X56" s="170"/>
      <c r="Y56" s="170"/>
      <c r="Z56" s="36"/>
      <c r="AC56" s="24"/>
    </row>
    <row r="57" spans="1:29" ht="16.149999999999999" customHeight="1">
      <c r="A57" s="12"/>
      <c r="D57" s="1"/>
      <c r="G57" s="183"/>
      <c r="H57" s="184"/>
      <c r="I57" s="185"/>
      <c r="J57" s="186"/>
      <c r="K57" s="186"/>
      <c r="N57" s="7"/>
      <c r="O57" s="7"/>
      <c r="P57" s="7"/>
      <c r="Q57" s="7"/>
      <c r="R57" s="7"/>
      <c r="S57" s="7"/>
      <c r="U57" s="183"/>
      <c r="V57" s="170"/>
      <c r="W57" s="170"/>
      <c r="X57" s="170"/>
      <c r="Y57" s="170"/>
      <c r="Z57" s="36"/>
      <c r="AC57" s="24"/>
    </row>
    <row r="58" spans="1:29" ht="15" customHeight="1">
      <c r="A58" s="12"/>
      <c r="D58" s="1"/>
      <c r="G58" s="183"/>
      <c r="H58" s="184"/>
      <c r="I58" s="185"/>
      <c r="J58" s="186"/>
      <c r="K58" s="186"/>
      <c r="N58" s="7"/>
      <c r="O58" s="7"/>
      <c r="P58" s="7"/>
      <c r="Q58" s="7"/>
      <c r="R58" s="7"/>
      <c r="S58" s="7"/>
      <c r="U58" s="183"/>
      <c r="V58" s="170"/>
      <c r="W58" s="170"/>
      <c r="X58" s="170"/>
      <c r="Y58" s="170"/>
      <c r="Z58" s="36"/>
      <c r="AC58" s="24"/>
    </row>
    <row r="59" spans="1:29">
      <c r="A59" s="12"/>
      <c r="G59" s="183"/>
      <c r="H59" s="184"/>
      <c r="I59" s="185"/>
      <c r="J59" s="186"/>
      <c r="K59" s="186"/>
      <c r="N59" s="7"/>
      <c r="O59" s="7"/>
      <c r="P59" s="7"/>
      <c r="Q59" s="7"/>
      <c r="R59" s="7"/>
      <c r="S59" s="7"/>
      <c r="U59" s="183"/>
      <c r="V59" s="170"/>
      <c r="W59" s="170"/>
      <c r="X59" s="170"/>
      <c r="Y59" s="170"/>
      <c r="Z59" s="36"/>
      <c r="AC59" s="24"/>
    </row>
    <row r="60" spans="1:29">
      <c r="A60" s="12"/>
      <c r="G60" s="183"/>
      <c r="H60" s="184"/>
      <c r="I60" s="185"/>
      <c r="J60" s="186"/>
      <c r="K60" s="186"/>
      <c r="N60" s="7"/>
      <c r="O60" s="7"/>
      <c r="P60" s="7"/>
      <c r="Q60" s="7"/>
      <c r="R60" s="7"/>
      <c r="S60" s="7"/>
      <c r="U60" s="183"/>
      <c r="V60" s="170"/>
      <c r="W60" s="170"/>
      <c r="X60" s="170"/>
      <c r="Y60" s="170"/>
      <c r="Z60" s="36"/>
      <c r="AC60" s="24"/>
    </row>
    <row r="61" spans="1:29">
      <c r="A61" s="12"/>
      <c r="G61" s="183"/>
      <c r="H61" s="184"/>
      <c r="I61" s="185"/>
      <c r="J61" s="186"/>
      <c r="K61" s="186"/>
      <c r="N61" s="7"/>
      <c r="O61" s="7"/>
      <c r="P61" s="7"/>
      <c r="Q61" s="7"/>
      <c r="R61" s="7"/>
      <c r="S61" s="7"/>
      <c r="U61" s="183"/>
      <c r="V61" s="170"/>
      <c r="W61" s="170"/>
      <c r="X61" s="170"/>
      <c r="Y61" s="170"/>
      <c r="Z61" s="36"/>
      <c r="AC61" s="24"/>
    </row>
    <row r="62" spans="1:29" ht="15" customHeight="1">
      <c r="A62" s="12"/>
      <c r="G62" s="183"/>
      <c r="H62" s="184"/>
      <c r="I62" s="185"/>
      <c r="J62" s="186"/>
      <c r="K62" s="186"/>
      <c r="N62" s="7"/>
      <c r="O62" s="7"/>
      <c r="P62" s="7"/>
      <c r="Q62" s="7"/>
      <c r="R62" s="7"/>
      <c r="S62" s="7"/>
      <c r="U62" s="183"/>
      <c r="V62" s="170"/>
      <c r="W62" s="170"/>
      <c r="X62" s="170"/>
      <c r="Y62" s="170"/>
      <c r="Z62" s="36"/>
      <c r="AC62" s="24"/>
    </row>
    <row r="63" spans="1:29">
      <c r="A63" s="12"/>
      <c r="G63" s="183"/>
      <c r="H63" s="184"/>
      <c r="I63" s="185"/>
      <c r="J63" s="186"/>
      <c r="K63" s="186"/>
      <c r="N63" s="7"/>
      <c r="O63" s="7"/>
      <c r="P63" s="7"/>
      <c r="Q63" s="7"/>
      <c r="R63" s="7"/>
      <c r="S63" s="7"/>
      <c r="U63" s="183"/>
      <c r="V63" s="170"/>
      <c r="W63" s="170"/>
      <c r="X63" s="170"/>
      <c r="Y63" s="170"/>
      <c r="Z63" s="36"/>
      <c r="AC63" s="24"/>
    </row>
    <row r="64" spans="1:29">
      <c r="A64" s="12"/>
      <c r="G64" s="183"/>
      <c r="H64" s="184"/>
      <c r="I64" s="185"/>
      <c r="J64" s="186"/>
      <c r="K64" s="186"/>
      <c r="N64" s="7"/>
      <c r="O64" s="7"/>
      <c r="P64" s="7"/>
      <c r="Q64" s="7"/>
      <c r="R64" s="7"/>
      <c r="S64" s="7"/>
      <c r="U64" s="183"/>
      <c r="V64" s="170"/>
      <c r="W64" s="170"/>
      <c r="X64" s="170"/>
      <c r="Y64" s="170"/>
      <c r="Z64" s="36"/>
      <c r="AC64" s="24"/>
    </row>
    <row r="65" spans="1:29">
      <c r="A65" s="12"/>
      <c r="G65" s="183"/>
      <c r="H65" s="184"/>
      <c r="I65" s="185"/>
      <c r="J65" s="186"/>
      <c r="K65" s="186"/>
      <c r="N65" s="7"/>
      <c r="O65" s="7"/>
      <c r="P65" s="7"/>
      <c r="Q65" s="7"/>
      <c r="R65" s="7"/>
      <c r="S65" s="7"/>
      <c r="U65" s="183"/>
      <c r="V65" s="170"/>
      <c r="W65" s="170"/>
      <c r="X65" s="170"/>
      <c r="Y65" s="170"/>
      <c r="Z65" s="36"/>
      <c r="AC65" s="24"/>
    </row>
    <row r="66" spans="1:29">
      <c r="A66" s="12"/>
      <c r="G66" s="183"/>
      <c r="H66" s="184"/>
      <c r="I66" s="185"/>
      <c r="J66" s="186"/>
      <c r="K66" s="186"/>
      <c r="N66" s="7"/>
      <c r="O66" s="7"/>
      <c r="P66" s="7"/>
      <c r="Q66" s="7"/>
      <c r="R66" s="7"/>
      <c r="S66" s="7"/>
      <c r="U66" s="183"/>
      <c r="V66" s="170"/>
      <c r="W66" s="170"/>
      <c r="X66" s="170"/>
      <c r="Y66" s="170"/>
      <c r="Z66" s="36"/>
      <c r="AC66" s="24"/>
    </row>
    <row r="67" spans="1:29">
      <c r="A67" s="12"/>
      <c r="G67" s="183"/>
      <c r="H67" s="184"/>
      <c r="I67" s="185"/>
      <c r="J67" s="186"/>
      <c r="K67" s="186"/>
      <c r="N67" s="7"/>
      <c r="O67" s="7"/>
      <c r="P67" s="7"/>
      <c r="Q67" s="7"/>
      <c r="R67" s="7"/>
      <c r="S67" s="7"/>
      <c r="U67" s="183"/>
      <c r="V67" s="170"/>
      <c r="W67" s="170"/>
      <c r="X67" s="170"/>
      <c r="Y67" s="170"/>
      <c r="Z67" s="36"/>
      <c r="AC67" s="24"/>
    </row>
    <row r="68" spans="1:29">
      <c r="A68" s="12"/>
      <c r="G68" s="183"/>
      <c r="H68" s="184"/>
      <c r="I68" s="185"/>
      <c r="J68" s="186"/>
      <c r="K68" s="186"/>
      <c r="N68" s="7"/>
      <c r="O68" s="7"/>
      <c r="P68" s="7"/>
      <c r="Q68" s="7"/>
      <c r="R68" s="7"/>
      <c r="S68" s="7"/>
      <c r="U68" s="183"/>
      <c r="V68" s="170"/>
      <c r="W68" s="170"/>
      <c r="X68" s="170"/>
      <c r="Y68" s="170"/>
      <c r="Z68" s="36"/>
      <c r="AC68" s="24"/>
    </row>
    <row r="69" spans="1:29">
      <c r="A69" s="12"/>
      <c r="G69" s="183"/>
      <c r="H69" s="184"/>
      <c r="I69" s="185"/>
      <c r="J69" s="186"/>
      <c r="K69" s="186"/>
      <c r="N69" s="7"/>
      <c r="O69" s="7"/>
      <c r="P69" s="7"/>
      <c r="Q69" s="7"/>
      <c r="R69" s="7"/>
      <c r="S69" s="7"/>
      <c r="U69" s="183"/>
      <c r="V69" s="170"/>
      <c r="W69" s="170"/>
      <c r="X69" s="170"/>
      <c r="Y69" s="170"/>
      <c r="Z69" s="36"/>
      <c r="AC69" s="24"/>
    </row>
    <row r="70" spans="1:29">
      <c r="A70" s="12"/>
      <c r="G70" s="183"/>
      <c r="H70" s="184"/>
      <c r="I70" s="185"/>
      <c r="J70" s="186"/>
      <c r="K70" s="186"/>
      <c r="L70" s="8"/>
      <c r="M70" s="8"/>
      <c r="N70" s="7"/>
      <c r="O70" s="7"/>
      <c r="P70" s="7"/>
      <c r="Q70" s="7"/>
      <c r="R70" s="7"/>
      <c r="S70" s="7"/>
      <c r="U70" s="183"/>
      <c r="V70" s="170"/>
      <c r="W70" s="170"/>
      <c r="X70" s="170"/>
      <c r="Y70" s="170"/>
      <c r="Z70" s="36"/>
      <c r="AC70" s="24"/>
    </row>
    <row r="71" spans="1:29" ht="15" customHeight="1">
      <c r="A71" s="12"/>
      <c r="G71" s="183"/>
      <c r="H71" s="184"/>
      <c r="I71" s="185"/>
      <c r="J71" s="186"/>
      <c r="K71" s="186"/>
      <c r="L71" s="8"/>
      <c r="M71" s="8"/>
      <c r="N71" s="7"/>
      <c r="O71" s="7"/>
      <c r="P71" s="7"/>
      <c r="Q71" s="7"/>
      <c r="R71" s="7"/>
      <c r="S71" s="7"/>
      <c r="U71" s="183"/>
      <c r="V71" s="170"/>
      <c r="W71" s="170"/>
      <c r="X71" s="170"/>
      <c r="Y71" s="170"/>
      <c r="Z71" s="36"/>
      <c r="AC71" s="24"/>
    </row>
    <row r="72" spans="1:29">
      <c r="A72" s="12"/>
      <c r="G72" s="183"/>
      <c r="H72" s="184"/>
      <c r="I72" s="185"/>
      <c r="J72" s="186"/>
      <c r="K72" s="186"/>
      <c r="L72" s="8"/>
      <c r="M72" s="8"/>
      <c r="N72" s="7"/>
      <c r="O72" s="7"/>
      <c r="P72" s="7"/>
      <c r="Q72" s="7"/>
      <c r="R72" s="7"/>
      <c r="S72" s="7"/>
      <c r="U72" s="183"/>
      <c r="V72" s="170"/>
      <c r="W72" s="170"/>
      <c r="X72" s="170"/>
      <c r="Y72" s="170"/>
      <c r="Z72" s="36"/>
      <c r="AC72" s="24"/>
    </row>
    <row r="73" spans="1:29">
      <c r="A73" s="12"/>
      <c r="G73" s="183"/>
      <c r="H73" s="184"/>
      <c r="I73" s="185"/>
      <c r="J73" s="186"/>
      <c r="K73" s="186"/>
      <c r="L73" s="8"/>
      <c r="M73" s="8"/>
      <c r="N73" s="7"/>
      <c r="O73" s="7"/>
      <c r="P73" s="7"/>
      <c r="Q73" s="7"/>
      <c r="R73" s="7"/>
      <c r="S73" s="7"/>
      <c r="U73" s="183"/>
      <c r="V73" s="170"/>
      <c r="W73" s="170"/>
      <c r="X73" s="170"/>
      <c r="Y73" s="170"/>
      <c r="Z73" s="36"/>
      <c r="AC73" s="24"/>
    </row>
    <row r="74" spans="1:29" ht="15" customHeight="1">
      <c r="A74" s="12"/>
      <c r="G74" s="183"/>
      <c r="H74" s="184"/>
      <c r="I74" s="185"/>
      <c r="J74" s="186"/>
      <c r="K74" s="186"/>
      <c r="L74" s="8"/>
      <c r="M74" s="8"/>
      <c r="N74" s="7"/>
      <c r="O74" s="7"/>
      <c r="P74" s="7"/>
      <c r="Q74" s="7"/>
      <c r="R74" s="7"/>
      <c r="S74" s="7"/>
      <c r="U74" s="183"/>
      <c r="V74" s="170"/>
      <c r="W74" s="170"/>
      <c r="X74" s="170"/>
      <c r="Y74" s="170"/>
      <c r="Z74" s="36"/>
      <c r="AC74" s="24"/>
    </row>
    <row r="75" spans="1:29">
      <c r="A75" s="12"/>
      <c r="G75" s="183"/>
      <c r="H75" s="184"/>
      <c r="I75" s="185"/>
      <c r="J75" s="186"/>
      <c r="K75" s="186"/>
      <c r="L75" s="8"/>
      <c r="M75" s="8"/>
      <c r="N75" s="7"/>
      <c r="O75" s="7"/>
      <c r="P75" s="7"/>
      <c r="Q75" s="7"/>
      <c r="R75" s="7"/>
      <c r="S75" s="7"/>
      <c r="U75" s="183"/>
      <c r="V75" s="170"/>
      <c r="W75" s="170"/>
      <c r="X75" s="170"/>
      <c r="Y75" s="170"/>
      <c r="Z75" s="36"/>
      <c r="AC75" s="24"/>
    </row>
    <row r="76" spans="1:29" ht="15" customHeight="1">
      <c r="A76" s="12"/>
      <c r="G76" s="183"/>
      <c r="H76" s="184"/>
      <c r="I76" s="185"/>
      <c r="J76" s="186"/>
      <c r="K76" s="186"/>
      <c r="L76" s="8"/>
      <c r="M76" s="8"/>
      <c r="N76" s="7"/>
      <c r="O76" s="7"/>
      <c r="P76" s="7"/>
      <c r="Q76" s="7"/>
      <c r="R76" s="7"/>
      <c r="S76" s="7"/>
      <c r="U76" s="183"/>
      <c r="V76" s="170"/>
      <c r="W76" s="170"/>
      <c r="X76" s="170"/>
      <c r="Y76" s="170"/>
      <c r="Z76" s="36"/>
      <c r="AC76" s="24"/>
    </row>
    <row r="77" spans="1:29">
      <c r="A77" s="12"/>
      <c r="G77" s="183"/>
      <c r="H77" s="184"/>
      <c r="I77" s="185"/>
      <c r="J77" s="186"/>
      <c r="K77" s="186"/>
      <c r="L77" s="8"/>
      <c r="M77" s="8"/>
      <c r="N77" s="7"/>
      <c r="O77" s="7"/>
      <c r="P77" s="7"/>
      <c r="Q77" s="7"/>
      <c r="R77" s="7"/>
      <c r="S77" s="7"/>
      <c r="U77" s="183"/>
      <c r="V77" s="170"/>
      <c r="W77" s="170"/>
      <c r="X77" s="170"/>
      <c r="Y77" s="170"/>
      <c r="Z77" s="36"/>
      <c r="AC77" s="24"/>
    </row>
    <row r="78" spans="1:29" ht="16.149999999999999" customHeight="1">
      <c r="A78" s="12"/>
      <c r="G78" s="183"/>
      <c r="H78" s="184"/>
      <c r="I78" s="185"/>
      <c r="J78" s="186"/>
      <c r="K78" s="186"/>
      <c r="L78" s="8"/>
      <c r="M78" s="8"/>
      <c r="N78" s="7"/>
      <c r="O78" s="7"/>
      <c r="P78" s="7"/>
      <c r="Q78" s="7"/>
      <c r="R78" s="7"/>
      <c r="S78" s="7"/>
      <c r="U78" s="183"/>
      <c r="V78" s="170"/>
      <c r="W78" s="170"/>
      <c r="X78" s="170"/>
      <c r="Y78" s="170"/>
      <c r="Z78" s="36"/>
      <c r="AC78" s="24"/>
    </row>
    <row r="79" spans="1:29">
      <c r="A79" s="12"/>
      <c r="G79" s="183"/>
      <c r="H79" s="184"/>
      <c r="I79" s="185"/>
      <c r="J79" s="186"/>
      <c r="K79" s="186"/>
      <c r="L79" s="8"/>
      <c r="M79" s="8"/>
      <c r="N79" s="7"/>
      <c r="O79" s="7"/>
      <c r="P79" s="7"/>
      <c r="Q79" s="7"/>
      <c r="R79" s="7"/>
      <c r="S79" s="7"/>
      <c r="U79" s="183"/>
      <c r="V79" s="170"/>
      <c r="W79" s="170"/>
      <c r="X79" s="170"/>
      <c r="Y79" s="170"/>
      <c r="Z79" s="36"/>
      <c r="AC79" s="24"/>
    </row>
    <row r="80" spans="1:29">
      <c r="A80" s="12"/>
      <c r="G80" s="183"/>
      <c r="H80" s="184"/>
      <c r="I80" s="185"/>
      <c r="J80" s="186"/>
      <c r="K80" s="186"/>
      <c r="L80" s="8"/>
      <c r="M80" s="8"/>
      <c r="N80" s="7"/>
      <c r="O80" s="7"/>
      <c r="P80" s="7"/>
      <c r="Q80" s="7"/>
      <c r="R80" s="7"/>
      <c r="S80" s="7"/>
      <c r="U80" s="183"/>
      <c r="V80" s="170"/>
      <c r="W80" s="170"/>
      <c r="X80" s="170"/>
      <c r="Y80" s="170"/>
      <c r="Z80" s="36"/>
      <c r="AC80" s="24"/>
    </row>
    <row r="81" spans="1:29">
      <c r="A81" s="12"/>
      <c r="G81" s="183"/>
      <c r="H81" s="184"/>
      <c r="I81" s="185"/>
      <c r="J81" s="186"/>
      <c r="K81" s="186"/>
      <c r="L81" s="8"/>
      <c r="M81" s="8"/>
      <c r="N81" s="7"/>
      <c r="O81" s="7"/>
      <c r="P81" s="7"/>
      <c r="Q81" s="7"/>
      <c r="R81" s="7"/>
      <c r="S81" s="7"/>
      <c r="U81" s="183"/>
      <c r="V81" s="170"/>
      <c r="W81" s="170"/>
      <c r="X81" s="170"/>
      <c r="Y81" s="170"/>
      <c r="Z81" s="36"/>
      <c r="AC81" s="24"/>
    </row>
    <row r="82" spans="1:29">
      <c r="A82" s="12"/>
      <c r="G82" s="183"/>
      <c r="H82" s="184"/>
      <c r="I82" s="185"/>
      <c r="J82" s="186"/>
      <c r="K82" s="186"/>
      <c r="L82" s="8"/>
      <c r="M82" s="8"/>
      <c r="N82" s="7"/>
      <c r="O82" s="7"/>
      <c r="P82" s="7"/>
      <c r="Q82" s="7"/>
      <c r="R82" s="7"/>
      <c r="S82" s="7"/>
      <c r="U82" s="183"/>
      <c r="V82" s="184"/>
      <c r="W82" s="184"/>
      <c r="X82" s="184"/>
      <c r="Y82" s="184"/>
      <c r="AC82" s="24"/>
    </row>
    <row r="83" spans="1:29">
      <c r="A83" s="12"/>
      <c r="G83" s="183"/>
      <c r="H83" s="184"/>
      <c r="I83" s="185"/>
      <c r="J83" s="186"/>
      <c r="K83" s="186"/>
      <c r="L83" s="8"/>
      <c r="M83" s="8"/>
      <c r="N83" s="7"/>
      <c r="O83" s="7"/>
      <c r="P83" s="7"/>
      <c r="Q83" s="7"/>
      <c r="R83" s="7"/>
      <c r="S83" s="7"/>
      <c r="U83" s="183"/>
      <c r="V83" s="184"/>
      <c r="W83" s="184"/>
      <c r="X83" s="184"/>
      <c r="Y83" s="184"/>
      <c r="AC83" s="24"/>
    </row>
    <row r="84" spans="1:29">
      <c r="A84" s="12"/>
      <c r="G84" s="183"/>
      <c r="H84" s="184"/>
      <c r="I84" s="185"/>
      <c r="J84" s="186"/>
      <c r="K84" s="186"/>
      <c r="L84" s="8"/>
      <c r="M84" s="8"/>
      <c r="N84" s="7"/>
      <c r="O84" s="7"/>
      <c r="P84" s="7"/>
      <c r="Q84" s="7"/>
      <c r="R84" s="7"/>
      <c r="S84" s="7"/>
      <c r="U84" s="183"/>
      <c r="V84" s="184"/>
      <c r="W84" s="184"/>
      <c r="X84" s="184"/>
      <c r="Y84" s="184"/>
      <c r="AC84" s="24"/>
    </row>
    <row r="85" spans="1:29">
      <c r="A85" s="12"/>
      <c r="G85" s="183"/>
      <c r="H85" s="184"/>
      <c r="I85" s="185"/>
      <c r="J85" s="186"/>
      <c r="K85" s="186"/>
      <c r="L85" s="8"/>
      <c r="M85" s="8"/>
      <c r="N85" s="7"/>
      <c r="O85" s="7"/>
      <c r="P85" s="7"/>
      <c r="Q85" s="7"/>
      <c r="R85" s="7"/>
      <c r="S85" s="7"/>
      <c r="U85" s="183"/>
      <c r="V85" s="184"/>
      <c r="W85" s="184"/>
      <c r="X85" s="184"/>
      <c r="Y85" s="184"/>
      <c r="AC85" s="24"/>
    </row>
    <row r="86" spans="1:29">
      <c r="A86" s="12"/>
      <c r="G86" s="183"/>
      <c r="H86" s="184"/>
      <c r="I86" s="185"/>
      <c r="J86" s="186"/>
      <c r="K86" s="186"/>
      <c r="L86" s="8"/>
      <c r="M86" s="8"/>
      <c r="N86" s="7"/>
      <c r="O86" s="7"/>
      <c r="P86" s="7"/>
      <c r="Q86" s="7"/>
      <c r="R86" s="7"/>
      <c r="S86" s="7"/>
      <c r="U86" s="183"/>
      <c r="V86" s="184"/>
      <c r="W86" s="184"/>
      <c r="X86" s="184"/>
      <c r="Y86" s="184"/>
      <c r="AC86" s="24"/>
    </row>
    <row r="87" spans="1:29">
      <c r="A87" s="12"/>
      <c r="G87" s="183"/>
      <c r="H87" s="184"/>
      <c r="I87" s="185"/>
      <c r="J87" s="186"/>
      <c r="K87" s="186"/>
      <c r="L87" s="8"/>
      <c r="M87" s="8"/>
      <c r="N87" s="7"/>
      <c r="O87" s="7"/>
      <c r="P87" s="7"/>
      <c r="Q87" s="7"/>
      <c r="R87" s="7"/>
      <c r="S87" s="7"/>
      <c r="U87" s="183"/>
      <c r="V87" s="184"/>
      <c r="W87" s="184"/>
      <c r="X87" s="184"/>
      <c r="Y87" s="184"/>
      <c r="AC87" s="24"/>
    </row>
    <row r="88" spans="1:29">
      <c r="A88" s="12"/>
      <c r="G88" s="183"/>
      <c r="H88" s="184"/>
      <c r="I88" s="185"/>
      <c r="J88" s="186"/>
      <c r="K88" s="186"/>
      <c r="L88" s="8"/>
      <c r="M88" s="8"/>
      <c r="N88" s="7"/>
      <c r="O88" s="7"/>
      <c r="P88" s="7"/>
      <c r="Q88" s="7"/>
      <c r="R88" s="7"/>
      <c r="S88" s="7"/>
      <c r="U88" s="183"/>
      <c r="V88" s="184"/>
      <c r="W88" s="184"/>
      <c r="X88" s="184"/>
      <c r="Y88" s="184"/>
      <c r="AC88" s="24"/>
    </row>
    <row r="89" spans="1:29">
      <c r="A89" s="12"/>
      <c r="G89" s="183"/>
      <c r="H89" s="184"/>
      <c r="I89" s="185"/>
      <c r="J89" s="186"/>
      <c r="K89" s="186"/>
      <c r="L89" s="8"/>
      <c r="M89" s="8"/>
      <c r="N89" s="7"/>
      <c r="O89" s="7"/>
      <c r="P89" s="7"/>
      <c r="Q89" s="7"/>
      <c r="R89" s="7"/>
      <c r="S89" s="7"/>
      <c r="U89" s="183"/>
      <c r="V89" s="184"/>
      <c r="W89" s="184"/>
      <c r="X89" s="184"/>
      <c r="Y89" s="184"/>
      <c r="AC89" s="24"/>
    </row>
    <row r="90" spans="1:29">
      <c r="A90" s="12"/>
      <c r="G90" s="183"/>
      <c r="H90" s="184"/>
      <c r="I90" s="185"/>
      <c r="J90" s="186"/>
      <c r="K90" s="186"/>
      <c r="L90" s="8"/>
      <c r="M90" s="8"/>
      <c r="N90" s="7"/>
      <c r="O90" s="7"/>
      <c r="P90" s="7"/>
      <c r="Q90" s="7"/>
      <c r="R90" s="7"/>
      <c r="S90" s="7"/>
      <c r="U90" s="183"/>
      <c r="V90" s="184"/>
      <c r="W90" s="184"/>
      <c r="X90" s="184"/>
      <c r="Y90" s="184"/>
      <c r="AC90" s="24"/>
    </row>
    <row r="91" spans="1:29">
      <c r="A91" s="12"/>
      <c r="G91" s="183"/>
      <c r="H91" s="184"/>
      <c r="I91" s="185"/>
      <c r="J91" s="186"/>
      <c r="K91" s="186"/>
      <c r="L91" s="8"/>
      <c r="M91" s="8"/>
      <c r="U91" s="183"/>
      <c r="V91" s="184"/>
      <c r="W91" s="184"/>
      <c r="X91" s="184"/>
      <c r="Y91" s="184"/>
      <c r="AC91" s="24"/>
    </row>
    <row r="92" spans="1:29">
      <c r="A92" s="12"/>
      <c r="G92" s="183"/>
      <c r="H92" s="184"/>
      <c r="I92" s="185"/>
      <c r="J92" s="186"/>
      <c r="K92" s="186"/>
      <c r="L92" s="8"/>
      <c r="M92" s="8"/>
      <c r="U92" s="183"/>
      <c r="V92" s="184"/>
      <c r="W92" s="184"/>
      <c r="X92" s="184"/>
      <c r="Y92" s="184"/>
      <c r="AC92" s="24"/>
    </row>
    <row r="93" spans="1:29">
      <c r="A93" s="12"/>
      <c r="G93" s="183"/>
      <c r="H93" s="184"/>
      <c r="I93" s="185"/>
      <c r="J93" s="186"/>
      <c r="K93" s="186"/>
      <c r="L93" s="8"/>
      <c r="M93" s="8"/>
      <c r="U93" s="183"/>
      <c r="V93" s="184"/>
      <c r="W93" s="184"/>
      <c r="X93" s="184"/>
      <c r="Y93" s="184"/>
      <c r="AC93" s="24"/>
    </row>
    <row r="94" spans="1:29">
      <c r="A94" s="12"/>
      <c r="G94" s="183"/>
      <c r="H94" s="184"/>
      <c r="I94" s="185"/>
      <c r="J94" s="186"/>
      <c r="K94" s="186"/>
      <c r="L94" s="8"/>
      <c r="M94" s="8"/>
      <c r="U94" s="183"/>
      <c r="V94" s="184"/>
      <c r="W94" s="184"/>
      <c r="X94" s="184"/>
      <c r="Y94" s="184"/>
      <c r="AC94" s="24"/>
    </row>
    <row r="95" spans="1:29">
      <c r="A95" s="12"/>
      <c r="G95" s="183"/>
      <c r="H95" s="184"/>
      <c r="I95" s="185"/>
      <c r="J95" s="186"/>
      <c r="K95" s="186"/>
      <c r="L95" s="8"/>
      <c r="M95" s="8"/>
      <c r="U95" s="183"/>
      <c r="V95" s="184"/>
      <c r="W95" s="184"/>
      <c r="X95" s="184"/>
      <c r="Y95" s="184"/>
      <c r="AC95" s="24"/>
    </row>
    <row r="96" spans="1:29">
      <c r="A96" s="12"/>
      <c r="G96" s="183"/>
      <c r="H96" s="184"/>
      <c r="I96" s="185"/>
      <c r="J96" s="186"/>
      <c r="K96" s="186"/>
      <c r="L96" s="8"/>
      <c r="M96" s="8"/>
      <c r="U96" s="183"/>
      <c r="V96" s="184"/>
      <c r="W96" s="184"/>
      <c r="X96" s="184"/>
      <c r="Y96" s="184"/>
      <c r="AC96" s="24"/>
    </row>
    <row r="97" spans="1:702">
      <c r="A97" s="12"/>
      <c r="G97" s="183"/>
      <c r="H97" s="184"/>
      <c r="I97" s="185"/>
      <c r="J97" s="186"/>
      <c r="K97" s="186"/>
      <c r="L97" s="8"/>
      <c r="M97" s="8"/>
      <c r="U97" s="183"/>
      <c r="V97" s="184"/>
      <c r="W97" s="184"/>
      <c r="X97" s="184"/>
      <c r="Y97" s="184"/>
      <c r="AC97" s="24"/>
    </row>
    <row r="98" spans="1:702">
      <c r="A98" s="12"/>
      <c r="G98" s="183"/>
      <c r="H98" s="184"/>
      <c r="I98" s="185"/>
      <c r="J98" s="186"/>
      <c r="K98" s="186"/>
      <c r="L98" s="8"/>
      <c r="M98" s="8"/>
      <c r="U98" s="183"/>
      <c r="V98" s="184"/>
      <c r="W98" s="184"/>
      <c r="X98" s="184"/>
      <c r="Y98" s="184"/>
      <c r="AC98" s="24"/>
    </row>
    <row r="99" spans="1:702">
      <c r="A99" s="12"/>
      <c r="G99" s="183"/>
      <c r="H99" s="184"/>
      <c r="I99" s="185"/>
      <c r="J99" s="186"/>
      <c r="K99" s="186"/>
      <c r="L99" s="8"/>
      <c r="M99" s="8"/>
      <c r="U99" s="183"/>
      <c r="V99" s="184"/>
      <c r="W99" s="184"/>
      <c r="X99" s="184"/>
      <c r="Y99" s="184"/>
      <c r="AC99" s="24"/>
    </row>
    <row r="100" spans="1:702">
      <c r="A100" s="12"/>
      <c r="G100" s="183"/>
      <c r="H100" s="184"/>
      <c r="I100" s="185"/>
      <c r="J100" s="186"/>
      <c r="K100" s="186"/>
      <c r="L100" s="8"/>
      <c r="M100" s="8"/>
      <c r="U100" s="183"/>
      <c r="V100" s="184"/>
      <c r="W100" s="184"/>
      <c r="X100" s="184"/>
      <c r="Y100" s="184"/>
      <c r="Z100" s="175" t="s">
        <v>78</v>
      </c>
      <c r="AC100" s="24"/>
      <c r="ZZ100" s="175"/>
    </row>
    <row r="101" spans="1:702">
      <c r="A101" s="12"/>
      <c r="G101" s="183"/>
      <c r="H101" s="184"/>
      <c r="I101" s="185"/>
      <c r="J101" s="186"/>
      <c r="K101" s="186"/>
      <c r="L101" s="8"/>
      <c r="M101" s="8"/>
      <c r="U101" s="183"/>
      <c r="V101" s="184"/>
      <c r="W101" s="184"/>
      <c r="X101" s="184"/>
      <c r="Y101" s="184"/>
      <c r="AC101" s="24"/>
    </row>
    <row r="102" spans="1:702">
      <c r="A102" s="12"/>
      <c r="G102" s="183"/>
      <c r="H102" s="184"/>
      <c r="I102" s="185"/>
      <c r="J102" s="186"/>
      <c r="K102" s="186"/>
      <c r="L102" s="8"/>
      <c r="M102" s="8"/>
      <c r="U102" s="183"/>
      <c r="V102" s="184"/>
      <c r="W102" s="184"/>
      <c r="X102" s="184"/>
      <c r="Y102" s="184"/>
      <c r="AC102" s="24"/>
    </row>
    <row r="103" spans="1:702">
      <c r="A103" s="12"/>
      <c r="G103" s="183"/>
      <c r="H103" s="184"/>
      <c r="I103" s="185"/>
      <c r="J103" s="186"/>
      <c r="K103" s="186"/>
      <c r="L103" s="8"/>
      <c r="M103" s="8"/>
      <c r="U103" s="183"/>
      <c r="V103" s="184"/>
      <c r="W103" s="184"/>
      <c r="X103" s="184"/>
      <c r="Y103" s="184"/>
      <c r="AC103" s="24"/>
    </row>
    <row r="104" spans="1:702">
      <c r="A104" s="12"/>
      <c r="G104" s="183"/>
      <c r="H104" s="184"/>
      <c r="I104" s="185"/>
      <c r="J104" s="186"/>
      <c r="K104" s="186"/>
      <c r="L104" s="8"/>
      <c r="M104" s="8"/>
      <c r="U104" s="183"/>
      <c r="V104" s="184"/>
      <c r="W104" s="184"/>
      <c r="X104" s="184"/>
      <c r="Y104" s="184"/>
      <c r="AC104" s="24"/>
    </row>
    <row r="105" spans="1:702">
      <c r="A105" s="12"/>
      <c r="G105" s="183"/>
      <c r="H105" s="184"/>
      <c r="I105" s="185"/>
      <c r="J105" s="186"/>
      <c r="K105" s="186"/>
      <c r="L105" s="8"/>
      <c r="M105" s="8"/>
      <c r="U105" s="183"/>
      <c r="V105" s="184"/>
      <c r="W105" s="184"/>
      <c r="X105" s="184"/>
      <c r="Y105" s="184"/>
      <c r="AC105" s="24"/>
    </row>
    <row r="106" spans="1:702">
      <c r="A106" s="12"/>
      <c r="G106" s="183"/>
      <c r="H106" s="184"/>
      <c r="I106" s="185"/>
      <c r="J106" s="186"/>
      <c r="K106" s="186"/>
      <c r="L106" s="8"/>
      <c r="M106" s="8"/>
      <c r="U106" s="183"/>
      <c r="V106" s="184"/>
      <c r="W106" s="184"/>
      <c r="X106" s="184"/>
      <c r="Y106" s="184"/>
      <c r="AC106" s="24"/>
    </row>
    <row r="107" spans="1:702">
      <c r="A107" s="12"/>
      <c r="G107" s="183"/>
      <c r="H107" s="184"/>
      <c r="I107" s="185"/>
      <c r="J107" s="186"/>
      <c r="K107" s="186"/>
      <c r="L107" s="8"/>
      <c r="M107" s="8"/>
      <c r="U107" s="183"/>
      <c r="V107" s="184"/>
      <c r="W107" s="184"/>
      <c r="X107" s="184"/>
      <c r="Y107" s="184"/>
      <c r="AC107" s="24"/>
    </row>
    <row r="108" spans="1:702">
      <c r="A108" s="12"/>
      <c r="G108" s="183"/>
      <c r="H108" s="184"/>
      <c r="I108" s="185"/>
      <c r="J108" s="186"/>
      <c r="K108" s="186"/>
      <c r="L108" s="8"/>
      <c r="M108" s="8"/>
      <c r="U108" s="183"/>
      <c r="V108" s="184"/>
      <c r="W108" s="184"/>
      <c r="X108" s="184"/>
      <c r="Y108" s="184"/>
      <c r="AC108" s="24"/>
    </row>
    <row r="109" spans="1:702">
      <c r="A109" s="12"/>
      <c r="G109" s="183"/>
      <c r="H109" s="184"/>
      <c r="I109" s="185"/>
      <c r="J109" s="186"/>
      <c r="K109" s="186"/>
      <c r="L109" s="8"/>
      <c r="M109" s="8"/>
      <c r="U109" s="183"/>
      <c r="V109" s="184"/>
      <c r="W109" s="184"/>
      <c r="X109" s="184"/>
      <c r="Y109" s="184"/>
      <c r="AC109" s="24"/>
    </row>
    <row r="110" spans="1:702">
      <c r="A110" s="12"/>
      <c r="G110" s="183"/>
      <c r="H110" s="184"/>
      <c r="I110" s="185"/>
      <c r="J110" s="186"/>
      <c r="K110" s="186"/>
      <c r="L110" s="8"/>
      <c r="M110" s="8"/>
      <c r="U110" s="183"/>
      <c r="V110" s="184"/>
      <c r="W110" s="184"/>
      <c r="X110" s="184"/>
      <c r="Y110" s="184"/>
      <c r="AC110" s="24"/>
    </row>
    <row r="111" spans="1:702">
      <c r="A111" s="12"/>
      <c r="G111" s="183"/>
      <c r="H111" s="184"/>
      <c r="I111" s="185"/>
      <c r="J111" s="186"/>
      <c r="K111" s="186"/>
      <c r="L111" s="8"/>
      <c r="M111" s="8"/>
      <c r="U111" s="183"/>
      <c r="V111" s="184"/>
      <c r="W111" s="184"/>
      <c r="X111" s="184"/>
      <c r="Y111" s="184"/>
      <c r="AC111" s="24"/>
    </row>
    <row r="112" spans="1:702">
      <c r="A112" s="12"/>
      <c r="G112" s="183"/>
      <c r="H112" s="184"/>
      <c r="I112" s="185"/>
      <c r="J112" s="186"/>
      <c r="K112" s="186"/>
      <c r="L112" s="8"/>
      <c r="M112" s="8"/>
      <c r="U112" s="183"/>
      <c r="V112" s="184"/>
      <c r="W112" s="184"/>
      <c r="X112" s="184"/>
      <c r="Y112" s="184"/>
      <c r="AC112" s="24"/>
    </row>
    <row r="113" spans="1:29">
      <c r="A113" s="12"/>
      <c r="G113" s="183"/>
      <c r="H113" s="184"/>
      <c r="I113" s="185"/>
      <c r="J113" s="186"/>
      <c r="K113" s="186"/>
      <c r="L113" s="8"/>
      <c r="M113" s="8"/>
      <c r="U113" s="183"/>
      <c r="V113" s="184"/>
      <c r="W113" s="184"/>
      <c r="X113" s="184"/>
      <c r="Y113" s="184"/>
      <c r="AC113" s="24"/>
    </row>
    <row r="114" spans="1:29">
      <c r="A114" s="12"/>
      <c r="G114" s="183"/>
      <c r="H114" s="184"/>
      <c r="I114" s="185"/>
      <c r="J114" s="186"/>
      <c r="K114" s="186"/>
      <c r="L114" s="8"/>
      <c r="M114" s="8"/>
      <c r="U114" s="183"/>
      <c r="V114" s="184"/>
      <c r="W114" s="184"/>
      <c r="X114" s="184"/>
      <c r="Y114" s="184"/>
      <c r="AC114" s="24"/>
    </row>
    <row r="115" spans="1:29">
      <c r="A115" s="12"/>
      <c r="G115" s="183"/>
      <c r="H115" s="184"/>
      <c r="I115" s="185"/>
      <c r="J115" s="186"/>
      <c r="K115" s="186"/>
      <c r="L115" s="8"/>
      <c r="M115" s="8"/>
      <c r="U115" s="183"/>
      <c r="V115" s="184"/>
      <c r="W115" s="184"/>
      <c r="X115" s="184"/>
      <c r="Y115" s="184"/>
      <c r="AC115" s="24"/>
    </row>
    <row r="116" spans="1:29">
      <c r="A116" s="12"/>
      <c r="G116" s="183"/>
      <c r="H116" s="184"/>
      <c r="I116" s="185"/>
      <c r="J116" s="186"/>
      <c r="K116" s="186"/>
      <c r="L116" s="8"/>
      <c r="M116" s="8"/>
      <c r="U116" s="183"/>
      <c r="V116" s="184"/>
      <c r="W116" s="184"/>
      <c r="X116" s="184"/>
      <c r="Y116" s="184"/>
      <c r="AC116" s="24"/>
    </row>
    <row r="117" spans="1:29">
      <c r="A117" s="12"/>
      <c r="G117" s="183"/>
      <c r="H117" s="184"/>
      <c r="I117" s="185"/>
      <c r="J117" s="186"/>
      <c r="K117" s="186"/>
      <c r="L117" s="8"/>
      <c r="M117" s="8"/>
      <c r="U117" s="183"/>
      <c r="V117" s="184"/>
      <c r="W117" s="184"/>
      <c r="X117" s="184"/>
      <c r="Y117" s="184"/>
      <c r="AC117" s="24"/>
    </row>
    <row r="118" spans="1:29">
      <c r="A118" s="12"/>
      <c r="G118" s="183"/>
      <c r="H118" s="184"/>
      <c r="I118" s="185"/>
      <c r="J118" s="186"/>
      <c r="K118" s="186"/>
      <c r="L118" s="8"/>
      <c r="M118" s="8"/>
      <c r="U118" s="183"/>
      <c r="V118" s="184"/>
      <c r="W118" s="184"/>
      <c r="X118" s="184"/>
      <c r="Y118" s="184"/>
      <c r="AC118" s="24"/>
    </row>
    <row r="119" spans="1:29">
      <c r="A119" s="12"/>
      <c r="G119" s="183"/>
      <c r="H119" s="184"/>
      <c r="I119" s="185"/>
      <c r="J119" s="186"/>
      <c r="K119" s="186"/>
      <c r="L119" s="8"/>
      <c r="M119" s="8"/>
      <c r="U119" s="183"/>
      <c r="V119" s="184"/>
      <c r="W119" s="184"/>
      <c r="X119" s="184"/>
      <c r="Y119" s="184"/>
      <c r="AC119" s="24"/>
    </row>
    <row r="120" spans="1:29">
      <c r="A120" s="12"/>
      <c r="G120" s="183"/>
      <c r="H120" s="184"/>
      <c r="I120" s="185"/>
      <c r="J120" s="186"/>
      <c r="K120" s="186"/>
      <c r="L120" s="8"/>
      <c r="M120" s="8"/>
      <c r="U120" s="183"/>
      <c r="V120" s="184"/>
      <c r="W120" s="184"/>
      <c r="X120" s="184"/>
      <c r="Y120" s="184"/>
      <c r="AC120" s="24"/>
    </row>
    <row r="121" spans="1:29">
      <c r="A121" s="12"/>
      <c r="G121" s="183"/>
      <c r="H121" s="184"/>
      <c r="I121" s="185"/>
      <c r="J121" s="186"/>
      <c r="K121" s="186"/>
      <c r="L121" s="8"/>
      <c r="M121" s="8"/>
      <c r="U121" s="183"/>
      <c r="V121" s="184"/>
      <c r="W121" s="184"/>
      <c r="X121" s="184"/>
      <c r="Y121" s="184"/>
      <c r="AC121" s="24"/>
    </row>
    <row r="122" spans="1:29">
      <c r="A122" s="12"/>
      <c r="G122" s="183"/>
      <c r="H122" s="184"/>
      <c r="I122" s="185"/>
      <c r="J122" s="186"/>
      <c r="K122" s="186"/>
      <c r="L122" s="8"/>
      <c r="M122" s="8"/>
      <c r="U122" s="183"/>
      <c r="V122" s="184"/>
      <c r="W122" s="184"/>
      <c r="X122" s="184"/>
      <c r="Y122" s="184"/>
      <c r="AC122" s="24"/>
    </row>
    <row r="123" spans="1:29">
      <c r="A123" s="12"/>
      <c r="G123" s="183"/>
      <c r="H123" s="184"/>
      <c r="I123" s="185"/>
      <c r="J123" s="186"/>
      <c r="K123" s="186"/>
      <c r="L123" s="8"/>
      <c r="M123" s="8"/>
      <c r="U123" s="183"/>
      <c r="V123" s="184"/>
      <c r="W123" s="184"/>
      <c r="X123" s="184"/>
      <c r="Y123" s="184"/>
      <c r="AC123" s="24"/>
    </row>
    <row r="124" spans="1:29">
      <c r="A124" s="12"/>
      <c r="G124" s="183"/>
      <c r="H124" s="184"/>
      <c r="I124" s="185"/>
      <c r="J124" s="186"/>
      <c r="K124" s="186"/>
      <c r="L124" s="8"/>
      <c r="M124" s="8"/>
      <c r="U124" s="183"/>
      <c r="V124" s="184"/>
      <c r="W124" s="184"/>
      <c r="X124" s="184"/>
      <c r="Y124" s="184"/>
      <c r="AC124" s="24"/>
    </row>
    <row r="125" spans="1:29">
      <c r="A125" s="12"/>
      <c r="G125" s="183"/>
      <c r="H125" s="184"/>
      <c r="I125" s="185"/>
      <c r="J125" s="186"/>
      <c r="K125" s="186"/>
      <c r="L125" s="8"/>
      <c r="M125" s="8"/>
      <c r="U125" s="183"/>
      <c r="V125" s="184"/>
      <c r="W125" s="184"/>
      <c r="X125" s="184"/>
      <c r="Y125" s="184"/>
      <c r="AC125" s="24"/>
    </row>
    <row r="126" spans="1:29">
      <c r="A126" s="12"/>
      <c r="G126" s="183"/>
      <c r="H126" s="184"/>
      <c r="I126" s="185"/>
      <c r="J126" s="186"/>
      <c r="K126" s="186"/>
      <c r="L126" s="8"/>
      <c r="M126" s="8"/>
      <c r="U126" s="183"/>
      <c r="V126" s="184"/>
      <c r="W126" s="184"/>
      <c r="X126" s="184"/>
      <c r="Y126" s="184"/>
      <c r="AC126" s="24"/>
    </row>
    <row r="127" spans="1:29">
      <c r="A127" s="12"/>
      <c r="G127" s="183"/>
      <c r="H127" s="184"/>
      <c r="I127" s="185"/>
      <c r="J127" s="186"/>
      <c r="K127" s="186"/>
      <c r="L127" s="8"/>
      <c r="M127" s="8"/>
      <c r="U127" s="183"/>
      <c r="V127" s="184"/>
      <c r="W127" s="184"/>
      <c r="X127" s="184"/>
      <c r="Y127" s="184"/>
      <c r="AC127" s="24"/>
    </row>
    <row r="128" spans="1:29">
      <c r="A128" s="12"/>
      <c r="G128" s="183"/>
      <c r="H128" s="184"/>
      <c r="I128" s="185"/>
      <c r="J128" s="186"/>
      <c r="K128" s="186"/>
      <c r="L128" s="8"/>
      <c r="M128" s="8"/>
      <c r="U128" s="183"/>
      <c r="V128" s="184"/>
      <c r="W128" s="184"/>
      <c r="X128" s="184"/>
      <c r="Y128" s="184"/>
      <c r="AC128" s="24"/>
    </row>
    <row r="129" spans="1:29">
      <c r="A129" s="12"/>
      <c r="G129" s="183"/>
      <c r="H129" s="184"/>
      <c r="I129" s="185"/>
      <c r="J129" s="186"/>
      <c r="K129" s="186"/>
      <c r="L129" s="8"/>
      <c r="M129" s="8"/>
      <c r="U129" s="183"/>
      <c r="V129" s="184"/>
      <c r="W129" s="184"/>
      <c r="X129" s="184"/>
      <c r="Y129" s="184"/>
      <c r="AC129" s="24"/>
    </row>
    <row r="130" spans="1:29">
      <c r="A130" s="12"/>
      <c r="G130" s="183"/>
      <c r="H130" s="184"/>
      <c r="I130" s="185"/>
      <c r="J130" s="186"/>
      <c r="K130" s="186"/>
      <c r="L130" s="8"/>
      <c r="M130" s="8"/>
      <c r="U130" s="183"/>
      <c r="V130" s="184"/>
      <c r="W130" s="184"/>
      <c r="X130" s="184"/>
      <c r="Y130" s="184"/>
      <c r="AC130" s="24"/>
    </row>
    <row r="131" spans="1:29">
      <c r="A131" s="12"/>
      <c r="G131" s="183"/>
      <c r="H131" s="184"/>
      <c r="I131" s="185"/>
      <c r="J131" s="186"/>
      <c r="K131" s="186"/>
      <c r="L131" s="8"/>
      <c r="M131" s="8"/>
      <c r="U131" s="183"/>
      <c r="V131" s="184"/>
      <c r="W131" s="184"/>
      <c r="X131" s="184"/>
      <c r="Y131" s="184"/>
      <c r="AC131" s="24"/>
    </row>
    <row r="132" spans="1:29">
      <c r="A132" s="12"/>
      <c r="G132" s="183"/>
      <c r="H132" s="184"/>
      <c r="I132" s="185"/>
      <c r="J132" s="186"/>
      <c r="K132" s="186"/>
      <c r="L132" s="8"/>
      <c r="M132" s="8"/>
      <c r="U132" s="183"/>
      <c r="V132" s="184"/>
      <c r="W132" s="184"/>
      <c r="X132" s="184"/>
      <c r="Y132" s="184"/>
      <c r="AC132" s="24"/>
    </row>
    <row r="133" spans="1:29">
      <c r="A133" s="12"/>
      <c r="G133" s="183"/>
      <c r="H133" s="184"/>
      <c r="I133" s="185"/>
      <c r="J133" s="186"/>
      <c r="K133" s="186"/>
      <c r="L133" s="8"/>
      <c r="M133" s="8"/>
      <c r="U133" s="183"/>
      <c r="V133" s="184"/>
      <c r="W133" s="184"/>
      <c r="X133" s="184"/>
      <c r="Y133" s="184"/>
      <c r="AC133" s="24"/>
    </row>
    <row r="134" spans="1:29">
      <c r="A134" s="12"/>
      <c r="G134" s="183"/>
      <c r="H134" s="184"/>
      <c r="I134" s="185"/>
      <c r="J134" s="186"/>
      <c r="K134" s="186"/>
      <c r="L134" s="8"/>
      <c r="M134" s="8"/>
      <c r="U134" s="183"/>
      <c r="V134" s="184"/>
      <c r="W134" s="184"/>
      <c r="X134" s="184"/>
      <c r="Y134" s="184"/>
      <c r="AC134" s="24"/>
    </row>
    <row r="135" spans="1:29">
      <c r="A135" s="12"/>
      <c r="G135" s="183"/>
      <c r="H135" s="184"/>
      <c r="I135" s="185"/>
      <c r="J135" s="186"/>
      <c r="K135" s="186"/>
      <c r="L135" s="8"/>
      <c r="M135" s="8"/>
      <c r="U135" s="183"/>
      <c r="V135" s="184"/>
      <c r="W135" s="184"/>
      <c r="X135" s="184"/>
      <c r="Y135" s="184"/>
      <c r="AC135" s="24"/>
    </row>
    <row r="136" spans="1:29">
      <c r="A136" s="12"/>
      <c r="G136" s="183"/>
      <c r="H136" s="184"/>
      <c r="I136" s="185"/>
      <c r="J136" s="186"/>
      <c r="K136" s="186"/>
      <c r="L136" s="8"/>
      <c r="M136" s="8"/>
      <c r="U136" s="183"/>
      <c r="V136" s="184"/>
      <c r="W136" s="184"/>
      <c r="X136" s="184"/>
      <c r="Y136" s="184"/>
      <c r="AC136" s="24"/>
    </row>
    <row r="137" spans="1:29">
      <c r="A137" s="12"/>
      <c r="G137" s="183"/>
      <c r="H137" s="184"/>
      <c r="I137" s="185"/>
      <c r="J137" s="186"/>
      <c r="K137" s="186"/>
      <c r="L137" s="8"/>
      <c r="M137" s="8"/>
      <c r="U137" s="183"/>
      <c r="V137" s="184"/>
      <c r="W137" s="184"/>
      <c r="X137" s="184"/>
      <c r="Y137" s="184"/>
      <c r="AC137" s="24"/>
    </row>
    <row r="138" spans="1:29">
      <c r="A138" s="12"/>
      <c r="G138" s="183"/>
      <c r="H138" s="184"/>
      <c r="I138" s="185"/>
      <c r="J138" s="186"/>
      <c r="K138" s="186"/>
      <c r="L138" s="8"/>
      <c r="M138" s="8"/>
      <c r="U138" s="183"/>
      <c r="V138" s="184"/>
      <c r="W138" s="184"/>
      <c r="X138" s="184"/>
      <c r="Y138" s="184"/>
      <c r="AC138" s="24"/>
    </row>
    <row r="139" spans="1:29">
      <c r="A139" s="12"/>
      <c r="G139" s="183"/>
      <c r="H139" s="184"/>
      <c r="I139" s="185"/>
      <c r="J139" s="186"/>
      <c r="K139" s="186"/>
      <c r="L139" s="8"/>
      <c r="M139" s="8"/>
      <c r="U139" s="183"/>
      <c r="V139" s="184"/>
      <c r="W139" s="184"/>
      <c r="X139" s="184"/>
      <c r="Y139" s="184"/>
      <c r="AC139" s="24"/>
    </row>
    <row r="140" spans="1:29">
      <c r="A140" s="12"/>
      <c r="G140" s="183"/>
      <c r="H140" s="184"/>
      <c r="I140" s="185"/>
      <c r="J140" s="186"/>
      <c r="K140" s="186"/>
      <c r="L140" s="8"/>
      <c r="M140" s="8"/>
      <c r="U140" s="183"/>
      <c r="V140" s="184"/>
      <c r="W140" s="184"/>
      <c r="X140" s="184"/>
      <c r="Y140" s="184"/>
      <c r="AC140" s="24"/>
    </row>
    <row r="141" spans="1:29">
      <c r="A141" s="12"/>
      <c r="G141" s="183"/>
      <c r="H141" s="184"/>
      <c r="I141" s="185"/>
      <c r="J141" s="186"/>
      <c r="K141" s="186"/>
      <c r="L141" s="8"/>
      <c r="M141" s="8"/>
      <c r="U141" s="183"/>
      <c r="V141" s="184"/>
      <c r="W141" s="184"/>
      <c r="X141" s="184"/>
      <c r="Y141" s="184"/>
      <c r="AC141" s="24"/>
    </row>
    <row r="142" spans="1:29">
      <c r="A142" s="12"/>
      <c r="G142" s="183"/>
      <c r="H142" s="184"/>
      <c r="I142" s="185"/>
      <c r="J142" s="186"/>
      <c r="K142" s="186"/>
      <c r="L142" s="8"/>
      <c r="M142" s="8"/>
      <c r="N142" s="8"/>
      <c r="O142" s="8"/>
      <c r="P142" s="8"/>
      <c r="Q142" s="8"/>
      <c r="R142" s="8"/>
      <c r="S142" s="8"/>
      <c r="T142" s="8"/>
      <c r="U142" s="188"/>
      <c r="V142" s="184"/>
      <c r="W142" s="184"/>
      <c r="X142" s="184"/>
      <c r="Y142" s="184"/>
      <c r="AC142" s="24"/>
    </row>
    <row r="143" spans="1:29">
      <c r="A143" s="12"/>
      <c r="G143" s="183"/>
      <c r="H143" s="184"/>
      <c r="I143" s="185"/>
      <c r="J143" s="186"/>
      <c r="K143" s="186"/>
      <c r="L143" s="8"/>
      <c r="M143" s="8"/>
      <c r="N143" s="8"/>
      <c r="O143" s="8"/>
      <c r="P143" s="8"/>
      <c r="Q143" s="8"/>
      <c r="R143" s="8"/>
      <c r="S143" s="8"/>
      <c r="T143" s="8"/>
      <c r="U143" s="188"/>
      <c r="V143" s="184"/>
      <c r="W143" s="184"/>
      <c r="X143" s="184"/>
      <c r="Y143" s="184"/>
      <c r="AC143" s="24"/>
    </row>
    <row r="144" spans="1:29">
      <c r="A144" s="12"/>
      <c r="G144" s="183"/>
      <c r="H144" s="183"/>
      <c r="I144" s="187"/>
      <c r="J144" s="188"/>
      <c r="K144" s="188"/>
      <c r="L144" s="8"/>
      <c r="M144" s="8"/>
      <c r="N144" s="8"/>
      <c r="O144" s="8"/>
      <c r="P144" s="8"/>
      <c r="Q144" s="8"/>
      <c r="R144" s="8"/>
      <c r="S144" s="8"/>
      <c r="T144" s="8"/>
      <c r="U144" s="188"/>
      <c r="V144" s="183"/>
      <c r="W144" s="183"/>
      <c r="X144" s="183"/>
      <c r="Y144" s="183"/>
      <c r="AC144" s="24"/>
    </row>
    <row r="145" spans="1:29" ht="24" customHeight="1">
      <c r="A145" s="12"/>
      <c r="B145" s="12"/>
      <c r="C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c r="A146" s="12"/>
      <c r="B146" s="12"/>
      <c r="C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c r="A147" s="12"/>
      <c r="B147" s="12"/>
      <c r="C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c r="A181" s="12"/>
      <c r="B181" s="12"/>
      <c r="C181" s="12"/>
      <c r="D181" s="12"/>
      <c r="E181" s="12"/>
      <c r="F181" s="12"/>
      <c r="G181" s="12"/>
      <c r="H181" s="12"/>
      <c r="I181" s="12"/>
      <c r="J181" s="12"/>
      <c r="K181" s="12"/>
      <c r="L181" s="12"/>
      <c r="M181" s="12"/>
      <c r="T181" s="12"/>
      <c r="U181" s="12"/>
      <c r="V181" s="12"/>
      <c r="W181" s="12"/>
      <c r="X181" s="12"/>
      <c r="Y181" s="12"/>
      <c r="Z181" s="12"/>
      <c r="AA181" s="12"/>
      <c r="AB181" s="12"/>
      <c r="AC181" s="12"/>
    </row>
    <row r="182" spans="1:29">
      <c r="A182" s="12"/>
      <c r="B182" s="12"/>
      <c r="C182" s="12"/>
      <c r="D182" s="12"/>
      <c r="E182" s="12"/>
      <c r="F182" s="12"/>
      <c r="G182" s="12"/>
      <c r="H182" s="12"/>
      <c r="I182" s="12"/>
      <c r="J182" s="12"/>
      <c r="K182" s="12"/>
      <c r="L182" s="12"/>
      <c r="M182" s="12"/>
      <c r="T182" s="12"/>
      <c r="U182" s="12"/>
      <c r="V182" s="12"/>
      <c r="W182" s="12"/>
      <c r="X182" s="12"/>
      <c r="Y182" s="12"/>
      <c r="Z182" s="12"/>
      <c r="AA182" s="12"/>
      <c r="AB182" s="12"/>
      <c r="AC182" s="12"/>
    </row>
    <row r="183" spans="1:29">
      <c r="A183" s="12"/>
      <c r="B183" s="12"/>
      <c r="C183" s="12"/>
      <c r="D183" s="12"/>
      <c r="E183" s="12"/>
      <c r="F183" s="12"/>
      <c r="G183" s="12"/>
      <c r="H183" s="12"/>
      <c r="I183" s="12"/>
      <c r="J183" s="12"/>
      <c r="K183" s="12"/>
      <c r="L183" s="12"/>
      <c r="M183" s="12"/>
      <c r="T183" s="12"/>
      <c r="U183" s="12"/>
      <c r="V183" s="12"/>
      <c r="W183" s="12"/>
      <c r="X183" s="12"/>
      <c r="Y183" s="12"/>
      <c r="Z183" s="12"/>
      <c r="AA183" s="12"/>
      <c r="AB183" s="12"/>
      <c r="AC183" s="12"/>
    </row>
    <row r="184" spans="1:29">
      <c r="D184" s="12"/>
      <c r="I184" s="2"/>
      <c r="J184" s="8"/>
      <c r="K184" s="8"/>
      <c r="L184" s="8"/>
      <c r="M184" s="8"/>
    </row>
    <row r="185" spans="1:29">
      <c r="D185" s="12"/>
      <c r="I185" s="2"/>
      <c r="J185" s="8"/>
      <c r="K185" s="8"/>
      <c r="L185" s="8"/>
      <c r="M185" s="8"/>
    </row>
    <row r="186" spans="1:29">
      <c r="D186" s="12"/>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12" s="1" customFormat="1" ht="15">
      <c r="I353" s="2"/>
      <c r="J353" s="8"/>
      <c r="K353" s="8"/>
      <c r="L353" s="8"/>
      <c r="M353" s="8"/>
    </row>
    <row r="354" spans="9:112" s="1" customFormat="1" ht="15">
      <c r="I354" s="2"/>
      <c r="J354" s="8"/>
      <c r="K354" s="8"/>
      <c r="L354" s="8"/>
      <c r="M354" s="8"/>
    </row>
    <row r="355" spans="9:112" s="1" customFormat="1" ht="15">
      <c r="I355" s="2"/>
      <c r="J355" s="8"/>
      <c r="K355" s="8"/>
      <c r="L355" s="8"/>
      <c r="M355" s="8"/>
    </row>
    <row r="356" spans="9:112" s="1" customFormat="1" ht="15">
      <c r="I356" s="2"/>
      <c r="J356" s="8"/>
      <c r="K356" s="8"/>
      <c r="L356" s="8"/>
      <c r="M356" s="8"/>
    </row>
    <row r="357" spans="9:112" s="1" customFormat="1" ht="15">
      <c r="I357" s="2"/>
      <c r="J357" s="8"/>
      <c r="K357" s="8"/>
      <c r="L357" s="8"/>
      <c r="M357" s="8"/>
    </row>
    <row r="358" spans="9:112" s="1" customFormat="1" ht="15">
      <c r="I358" s="2"/>
      <c r="J358" s="8"/>
      <c r="K358" s="8"/>
      <c r="L358" s="8"/>
      <c r="M358" s="8"/>
    </row>
    <row r="359" spans="9:112" s="1" customFormat="1" ht="15">
      <c r="I359" s="2"/>
      <c r="J359" s="8"/>
      <c r="K359" s="8"/>
      <c r="L359" s="8"/>
      <c r="M359" s="8"/>
    </row>
    <row r="360" spans="9:112" s="1" customFormat="1" ht="15">
      <c r="I360" s="2"/>
      <c r="J360" s="8"/>
      <c r="K360" s="8"/>
      <c r="L360" s="8"/>
      <c r="M360" s="8"/>
    </row>
    <row r="361" spans="9:112" s="1" customFormat="1" ht="15">
      <c r="I361" s="2"/>
      <c r="J361" s="8"/>
      <c r="K361" s="8"/>
      <c r="L361" s="8"/>
      <c r="M361" s="8"/>
    </row>
    <row r="362" spans="9:112" s="1" customFormat="1" ht="15">
      <c r="I362" s="2"/>
      <c r="J362" s="8"/>
      <c r="K362" s="8"/>
      <c r="L362" s="8"/>
      <c r="M362" s="8"/>
    </row>
    <row r="363" spans="9:112" s="1" customFormat="1" ht="15">
      <c r="I363" s="2"/>
      <c r="J363" s="8"/>
      <c r="K363" s="8"/>
      <c r="L363" s="8"/>
      <c r="M363" s="8"/>
    </row>
    <row r="364" spans="9:112" s="1" customFormat="1" ht="15">
      <c r="I364" s="2"/>
      <c r="J364" s="8"/>
      <c r="K364" s="8"/>
      <c r="L364" s="8"/>
      <c r="M364" s="8"/>
    </row>
    <row r="365" spans="9:112" s="1" customFormat="1" ht="15">
      <c r="I365" s="2"/>
      <c r="J365" s="8"/>
      <c r="K365" s="8"/>
      <c r="L365" s="8"/>
      <c r="M365" s="8"/>
    </row>
    <row r="366" spans="9:112" s="1" customFormat="1" ht="15">
      <c r="I366" s="2"/>
      <c r="J366" s="8"/>
      <c r="K366" s="8"/>
      <c r="L366" s="8"/>
      <c r="M366" s="8"/>
      <c r="DH366" s="175"/>
    </row>
    <row r="367" spans="9:112" s="1" customFormat="1" ht="15">
      <c r="I367" s="2"/>
      <c r="J367" s="8"/>
      <c r="K367" s="8"/>
      <c r="L367" s="8"/>
      <c r="M367" s="8"/>
    </row>
    <row r="368" spans="9:112"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XzUIAYE7Oztxcla4+IEhAHIyDKsXYt/99rZifJWIYxRdAEYqzj5KFT4kSN8cxUkKNA7875MXHRa6VlE8D23Jkg==" saltValue="Q4K1tUyjBejSt6l0O0Bfuw==" spinCount="100000" sheet="1" formatCells="0" formatColumns="0" formatRows="0" insertHyperlinks="0" sort="0" autoFilter="0"/>
  <mergeCells count="57">
    <mergeCell ref="D7:D9"/>
    <mergeCell ref="V17:W17"/>
    <mergeCell ref="U18:V18"/>
    <mergeCell ref="G12:G13"/>
    <mergeCell ref="D17:D18"/>
    <mergeCell ref="J17:K17"/>
    <mergeCell ref="V6:V7"/>
    <mergeCell ref="X7:Y9"/>
    <mergeCell ref="X10:Y12"/>
    <mergeCell ref="O7:P7"/>
    <mergeCell ref="O8:P8"/>
    <mergeCell ref="R7:S7"/>
    <mergeCell ref="R8:S8"/>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D20:D30"/>
    <mergeCell ref="N38:O38"/>
    <mergeCell ref="I2:N2"/>
    <mergeCell ref="N22:S23"/>
    <mergeCell ref="N4:N5"/>
    <mergeCell ref="N31:S31"/>
    <mergeCell ref="N33:S33"/>
    <mergeCell ref="N28:S29"/>
    <mergeCell ref="N30:Q30"/>
    <mergeCell ref="N26:S26"/>
    <mergeCell ref="N37:O37"/>
    <mergeCell ref="N20:N21"/>
    <mergeCell ref="J6:J7"/>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I14">
    <cfRule type="cellIs" dxfId="24" priority="2" operator="greaterThan">
      <formula>0</formula>
    </cfRule>
  </conditionalFormatting>
  <conditionalFormatting sqref="I16">
    <cfRule type="cellIs" dxfId="23" priority="3" operator="greaterThan">
      <formula>0</formula>
    </cfRule>
  </conditionalFormatting>
  <conditionalFormatting sqref="X14">
    <cfRule type="cellIs" dxfId="22" priority="1" operator="greaterThan">
      <formula>0</formula>
    </cfRule>
  </conditionalFormatting>
  <conditionalFormatting sqref="X16">
    <cfRule type="cellIs" dxfId="21" priority="4"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c r="A1" s="43"/>
      <c r="B1" s="43"/>
      <c r="C1" s="43"/>
      <c r="D1" s="43"/>
      <c r="E1" s="43"/>
      <c r="F1" s="45"/>
      <c r="G1" s="46"/>
      <c r="H1" s="46">
        <f>'Student Work'!DH366</f>
        <v>0</v>
      </c>
      <c r="I1" s="46"/>
      <c r="J1" s="46"/>
      <c r="K1" s="46"/>
      <c r="L1" s="46"/>
      <c r="M1" s="46"/>
      <c r="N1" s="46"/>
      <c r="O1" s="46"/>
      <c r="P1" s="46"/>
      <c r="Q1" s="46"/>
      <c r="R1" s="46"/>
      <c r="S1" s="46"/>
      <c r="T1" s="46"/>
      <c r="U1" s="46"/>
      <c r="V1" s="46"/>
      <c r="W1" s="46"/>
      <c r="X1" s="46"/>
      <c r="Y1" s="46"/>
      <c r="Z1" s="46"/>
      <c r="AA1" s="45"/>
      <c r="AB1" s="45"/>
      <c r="AC1" s="45"/>
    </row>
    <row r="2" spans="1:29" s="26" customFormat="1" ht="55.15" customHeight="1">
      <c r="A2" s="43"/>
      <c r="B2" s="47"/>
      <c r="C2" s="261" t="s">
        <v>68</v>
      </c>
      <c r="D2" s="262"/>
      <c r="E2" s="262"/>
      <c r="F2" s="262"/>
      <c r="G2" s="48"/>
      <c r="H2" s="174"/>
      <c r="I2" s="174"/>
      <c r="J2" s="174"/>
      <c r="K2" s="174"/>
      <c r="L2" s="174"/>
      <c r="M2" s="174"/>
      <c r="N2" s="174"/>
      <c r="O2" s="67"/>
      <c r="P2" s="67"/>
      <c r="Q2" s="67"/>
      <c r="R2" s="67"/>
      <c r="S2" s="48"/>
      <c r="T2" s="48"/>
      <c r="U2" s="48"/>
      <c r="V2" s="48"/>
      <c r="W2" s="48"/>
      <c r="X2" s="48"/>
      <c r="Y2" s="48"/>
      <c r="Z2" s="48"/>
      <c r="AA2" s="48"/>
      <c r="AB2" s="48"/>
      <c r="AC2" s="45"/>
    </row>
    <row r="3" spans="1:29" s="26" customFormat="1" ht="46.15" customHeight="1">
      <c r="A3" s="43"/>
      <c r="B3" s="47"/>
      <c r="C3" s="49"/>
      <c r="D3" s="77" t="s">
        <v>41</v>
      </c>
      <c r="E3" s="49"/>
      <c r="F3" s="48"/>
      <c r="G3" s="48"/>
      <c r="H3" s="246" t="s">
        <v>65</v>
      </c>
      <c r="I3" s="246"/>
      <c r="J3" s="173">
        <f>COUNTIF(G4:Z143,"ERROR")</f>
        <v>71</v>
      </c>
      <c r="K3" s="48"/>
      <c r="L3" s="48"/>
      <c r="M3" s="48"/>
      <c r="N3" s="50"/>
      <c r="O3" s="51"/>
      <c r="P3" s="51"/>
      <c r="Q3" s="51"/>
      <c r="R3" s="52"/>
      <c r="S3" s="48"/>
      <c r="T3" s="48"/>
      <c r="U3" s="48"/>
      <c r="V3" s="171"/>
      <c r="W3" s="48"/>
      <c r="X3" s="48"/>
      <c r="Y3" s="48"/>
      <c r="Z3" s="48"/>
      <c r="AA3" s="48"/>
      <c r="AB3" s="48"/>
      <c r="AC3" s="45"/>
    </row>
    <row r="4" spans="1:29" ht="22.15" customHeight="1">
      <c r="A4" s="43"/>
      <c r="B4" s="47"/>
      <c r="C4" s="114" t="s">
        <v>24</v>
      </c>
      <c r="D4" s="268" t="s">
        <v>34</v>
      </c>
      <c r="E4" s="47"/>
      <c r="F4" s="48"/>
      <c r="G4" s="62"/>
      <c r="H4" s="254" t="s">
        <v>66</v>
      </c>
      <c r="I4" s="254"/>
      <c r="J4" s="254">
        <f>COUNTIF(G6:Z143,"Correct")</f>
        <v>0</v>
      </c>
      <c r="K4" s="62"/>
      <c r="L4" s="62"/>
      <c r="M4" s="62"/>
      <c r="N4" s="270" t="s">
        <v>24</v>
      </c>
      <c r="O4" s="68"/>
      <c r="P4" s="68"/>
      <c r="Q4" s="52"/>
      <c r="R4" s="68"/>
      <c r="S4" s="68"/>
      <c r="T4" s="62"/>
      <c r="U4" s="62"/>
      <c r="V4" s="172"/>
      <c r="W4" s="62"/>
      <c r="X4" s="62"/>
      <c r="Y4" s="62"/>
      <c r="Z4" s="62"/>
      <c r="AA4" s="54"/>
      <c r="AB4" s="54"/>
      <c r="AC4" s="45"/>
    </row>
    <row r="5" spans="1:29" ht="22.15" customHeight="1">
      <c r="A5" s="43"/>
      <c r="B5" s="47"/>
      <c r="C5" s="59"/>
      <c r="D5" s="269"/>
      <c r="E5" s="47"/>
      <c r="F5" s="48"/>
      <c r="G5" s="54"/>
      <c r="H5" s="254"/>
      <c r="I5" s="254"/>
      <c r="J5" s="254"/>
      <c r="K5" s="54"/>
      <c r="L5" s="54"/>
      <c r="M5" s="54"/>
      <c r="N5" s="270"/>
      <c r="O5" s="68"/>
      <c r="P5" s="68"/>
      <c r="Q5" s="68"/>
      <c r="R5" s="68"/>
      <c r="S5" s="68"/>
      <c r="T5" s="54"/>
      <c r="U5" s="54"/>
      <c r="V5" s="54"/>
      <c r="W5" s="54"/>
      <c r="X5" s="54"/>
      <c r="Y5" s="54"/>
      <c r="Z5" s="54"/>
      <c r="AA5" s="54"/>
      <c r="AB5" s="54"/>
      <c r="AC5" s="45"/>
    </row>
    <row r="6" spans="1:29" ht="22.15" customHeight="1">
      <c r="A6" s="43"/>
      <c r="B6" s="47"/>
      <c r="C6" s="59"/>
      <c r="D6" s="60"/>
      <c r="E6" s="47"/>
      <c r="F6" s="48"/>
      <c r="G6" s="54"/>
      <c r="H6" s="54"/>
      <c r="I6" s="63"/>
      <c r="J6" s="54"/>
      <c r="K6" s="276" t="s">
        <v>27</v>
      </c>
      <c r="L6" s="54"/>
      <c r="M6" s="54"/>
      <c r="N6" s="272" t="s">
        <v>31</v>
      </c>
      <c r="O6" s="272"/>
      <c r="P6" s="272"/>
      <c r="Q6" s="272"/>
      <c r="R6" s="272"/>
      <c r="S6" s="272"/>
      <c r="T6" s="272"/>
      <c r="U6" s="54"/>
      <c r="V6" s="276" t="s">
        <v>39</v>
      </c>
      <c r="W6" s="54"/>
      <c r="X6" s="54"/>
      <c r="Y6" s="54"/>
      <c r="Z6" s="54"/>
      <c r="AA6" s="54"/>
      <c r="AB6" s="54"/>
      <c r="AC6" s="45"/>
    </row>
    <row r="7" spans="1:29" ht="22.15" customHeight="1" thickBot="1">
      <c r="A7" s="43"/>
      <c r="B7" s="47"/>
      <c r="C7" s="115" t="s">
        <v>25</v>
      </c>
      <c r="D7" s="268" t="s">
        <v>33</v>
      </c>
      <c r="E7" s="47"/>
      <c r="F7" s="48"/>
      <c r="G7" s="54"/>
      <c r="H7" s="255" t="s">
        <v>0</v>
      </c>
      <c r="I7" s="255"/>
      <c r="J7" s="66"/>
      <c r="K7" s="276"/>
      <c r="L7" s="54"/>
      <c r="M7" s="54"/>
      <c r="N7" s="192" t="s">
        <v>3</v>
      </c>
      <c r="O7" s="256" t="str">
        <f>IF(ISBLANK('Student Work'!O7:P7),"ERROR","Correct")</f>
        <v>ERROR</v>
      </c>
      <c r="P7" s="257"/>
      <c r="Q7" s="192" t="s">
        <v>4</v>
      </c>
      <c r="R7" s="258" t="str">
        <f>IF(ISBLANK('Student Work'!R7:S7),"ERROR","Correct")</f>
        <v>ERROR</v>
      </c>
      <c r="S7" s="259"/>
      <c r="T7" s="193"/>
      <c r="U7" s="54"/>
      <c r="V7" s="276"/>
      <c r="W7" s="54"/>
      <c r="X7" s="255" t="s">
        <v>1</v>
      </c>
      <c r="Y7" s="255"/>
      <c r="Z7" s="54"/>
      <c r="AA7" s="54"/>
      <c r="AB7" s="54"/>
      <c r="AC7" s="45"/>
    </row>
    <row r="8" spans="1:29" ht="22.15" customHeight="1" thickTop="1">
      <c r="A8" s="43"/>
      <c r="B8" s="47"/>
      <c r="C8" s="58"/>
      <c r="D8" s="271"/>
      <c r="E8" s="47"/>
      <c r="F8" s="54"/>
      <c r="G8" s="54"/>
      <c r="H8" s="255"/>
      <c r="I8" s="255"/>
      <c r="J8" s="140" t="s">
        <v>2</v>
      </c>
      <c r="K8" s="92" t="str">
        <f>IF('Student Work'!K8&gt;0,IF('Student Work'!K8&gt;1000,"Correct","CAUTION"),"ERROR")</f>
        <v>ERROR</v>
      </c>
      <c r="L8" s="54"/>
      <c r="M8" s="54"/>
      <c r="N8" s="192" t="s">
        <v>6</v>
      </c>
      <c r="O8" s="258" t="str">
        <f>IF(ISBLANK('Student Work'!O8:P8),"ERROR","Correct")</f>
        <v>ERROR</v>
      </c>
      <c r="P8" s="259"/>
      <c r="Q8" s="192" t="s">
        <v>7</v>
      </c>
      <c r="R8" s="258" t="str">
        <f>IF(ISBLANK('Student Work'!R8:S8),"ERROR","Correct")</f>
        <v>ERROR</v>
      </c>
      <c r="S8" s="259"/>
      <c r="T8" s="151"/>
      <c r="U8" s="72"/>
      <c r="V8" s="110" t="str">
        <f>IF('Student Work'!V8&gt;0,IF('Student Work'!V8&gt;1000,"Correct","CAUTION"),"ERROR")</f>
        <v>ERROR</v>
      </c>
      <c r="W8" s="145" t="s">
        <v>2</v>
      </c>
      <c r="X8" s="255"/>
      <c r="Y8" s="255"/>
      <c r="Z8" s="54"/>
      <c r="AA8" s="54"/>
      <c r="AB8" s="54"/>
      <c r="AC8" s="45"/>
    </row>
    <row r="9" spans="1:29" ht="22.15" customHeight="1">
      <c r="A9" s="44"/>
      <c r="B9" s="53"/>
      <c r="C9" s="58"/>
      <c r="D9" s="269"/>
      <c r="E9" s="53"/>
      <c r="F9" s="54"/>
      <c r="G9" s="54"/>
      <c r="H9" s="255"/>
      <c r="I9" s="255"/>
      <c r="J9" s="141" t="s">
        <v>5</v>
      </c>
      <c r="K9" s="93" t="str">
        <f>IF(AND(K8&lt;&gt;"ERROR",ABS('Student Work'!K9-0.06*'Student Work'!K8)&lt;0.02),"Correct","ERROR")</f>
        <v>ERROR</v>
      </c>
      <c r="L9" s="54"/>
      <c r="M9" s="54"/>
      <c r="N9" s="260"/>
      <c r="O9" s="260"/>
      <c r="P9" s="260"/>
      <c r="Q9" s="260"/>
      <c r="R9" s="260"/>
      <c r="S9" s="260"/>
      <c r="T9" s="260"/>
      <c r="U9" s="72"/>
      <c r="V9" s="108" t="str">
        <f>IF(AND(V8&lt;&gt;"ERROR",ABS('Student Work'!V9-0.06*'Student Work'!V8)&lt;0.02),"Correct","ERROR")</f>
        <v>ERROR</v>
      </c>
      <c r="W9" s="146" t="s">
        <v>5</v>
      </c>
      <c r="X9" s="255"/>
      <c r="Y9" s="255"/>
      <c r="Z9" s="54"/>
      <c r="AA9" s="54"/>
      <c r="AB9" s="54"/>
      <c r="AC9" s="45"/>
    </row>
    <row r="10" spans="1:29" ht="22.15" customHeight="1">
      <c r="A10" s="44"/>
      <c r="B10" s="53"/>
      <c r="C10" s="58"/>
      <c r="D10" s="61"/>
      <c r="E10" s="53"/>
      <c r="F10" s="65"/>
      <c r="G10" s="54"/>
      <c r="H10" s="267"/>
      <c r="I10" s="267"/>
      <c r="J10" s="141" t="s">
        <v>8</v>
      </c>
      <c r="K10" s="93" t="str">
        <f>IF(ISBLANK('Student Work'!K10),"ERROR",IF('Student Work'!K10&gt;=0,"Correct","ERROR"))</f>
        <v>ERROR</v>
      </c>
      <c r="L10" s="54"/>
      <c r="M10" s="54"/>
      <c r="N10" s="279"/>
      <c r="O10" s="279"/>
      <c r="P10" s="279"/>
      <c r="Q10" s="279"/>
      <c r="R10" s="279"/>
      <c r="S10" s="279"/>
      <c r="T10" s="279"/>
      <c r="U10" s="72"/>
      <c r="V10" s="108" t="str">
        <f>IF(AND(NOT(ISBLANK('Student Work'!V10)),ABS('Student Work'!V10-('Student Work'!V8+'Student Work'!V9))&lt;0.01),"Correct","ERROR")</f>
        <v>ERROR</v>
      </c>
      <c r="W10" s="146" t="s">
        <v>17</v>
      </c>
      <c r="X10" s="277"/>
      <c r="Y10" s="277"/>
      <c r="Z10" s="64"/>
      <c r="AA10" s="54"/>
      <c r="AB10" s="54"/>
      <c r="AC10" s="45"/>
    </row>
    <row r="11" spans="1:29" ht="22.15" customHeight="1">
      <c r="A11" s="44"/>
      <c r="B11" s="53"/>
      <c r="C11" s="115" t="s">
        <v>27</v>
      </c>
      <c r="D11" s="273" t="s">
        <v>37</v>
      </c>
      <c r="E11" s="53"/>
      <c r="F11" s="65"/>
      <c r="G11" s="64"/>
      <c r="H11" s="267"/>
      <c r="I11" s="267"/>
      <c r="J11" s="141" t="s">
        <v>10</v>
      </c>
      <c r="K11" s="93" t="str">
        <f>IF(AND(NOT(ISBLANK('Student Work'!K11)),ABS('Student Work'!K11-('Student Work'!K8+'Student Work'!K9-'Student Work'!K10))&lt;0.01),"Correct","ERROR")</f>
        <v>ERROR</v>
      </c>
      <c r="L11" s="54"/>
      <c r="M11" s="54"/>
      <c r="N11" s="279"/>
      <c r="O11" s="279"/>
      <c r="P11" s="279"/>
      <c r="Q11" s="279"/>
      <c r="R11" s="279"/>
      <c r="S11" s="279"/>
      <c r="T11" s="279"/>
      <c r="U11" s="72"/>
      <c r="V11" s="108" t="str">
        <f>IF(AND(NOT(ISBLANK('Student Work'!V11)),ABS('Student Work'!K10-'Student Work'!V11)&lt;0.01),"Correct","ERROR")</f>
        <v>ERROR</v>
      </c>
      <c r="W11" s="146" t="s">
        <v>18</v>
      </c>
      <c r="X11" s="277"/>
      <c r="Y11" s="277"/>
      <c r="Z11" s="64"/>
      <c r="AA11" s="54"/>
      <c r="AB11" s="54"/>
      <c r="AC11" s="45"/>
    </row>
    <row r="12" spans="1:29" ht="22.15" customHeight="1">
      <c r="A12" s="44"/>
      <c r="B12" s="53"/>
      <c r="C12" s="57"/>
      <c r="D12" s="274"/>
      <c r="E12" s="53"/>
      <c r="F12" s="276" t="s">
        <v>72</v>
      </c>
      <c r="G12" s="64"/>
      <c r="H12" s="267"/>
      <c r="I12" s="267"/>
      <c r="J12" s="141" t="s">
        <v>9</v>
      </c>
      <c r="K12" s="94" t="str">
        <f>IF(AND(NOT(ISBLANK('Student Work'!K12)),'Student Work'!K12=SUM('Student Work'!R25:S25)),"Correct","ERROR")</f>
        <v>ERROR</v>
      </c>
      <c r="L12" s="54"/>
      <c r="M12" s="54"/>
      <c r="N12" s="279"/>
      <c r="O12" s="279"/>
      <c r="P12" s="279"/>
      <c r="Q12" s="279"/>
      <c r="R12" s="279"/>
      <c r="S12" s="279"/>
      <c r="T12" s="279"/>
      <c r="U12" s="72"/>
      <c r="V12" s="111" t="str">
        <f>IF(AND(NOT(ISBLANK('Student Work'!V12)),ABS('Student Work'!V12-SUM('Student Work'!R30:S30))&lt;0.001),"Correct","ERROR")</f>
        <v>ERROR</v>
      </c>
      <c r="W12" s="146" t="s">
        <v>9</v>
      </c>
      <c r="X12" s="277"/>
      <c r="Y12" s="277"/>
      <c r="Z12" s="276" t="s">
        <v>73</v>
      </c>
      <c r="AA12" s="54"/>
      <c r="AB12" s="54"/>
      <c r="AC12" s="45"/>
    </row>
    <row r="13" spans="1:29" ht="22.15" customHeight="1" thickBot="1">
      <c r="A13" s="44"/>
      <c r="B13" s="53"/>
      <c r="C13" s="58"/>
      <c r="D13" s="55"/>
      <c r="E13" s="53"/>
      <c r="F13" s="276"/>
      <c r="G13" s="64"/>
      <c r="H13" s="54"/>
      <c r="I13" s="54"/>
      <c r="J13" s="141" t="s">
        <v>26</v>
      </c>
      <c r="K13" s="94" t="str">
        <f>IF(AND(NOT(ISBLANK('Student Work'!K13)),ABS('Student Work'!K13-12*SUM('Student Work'!R24:S24))&lt;0.001),"Correct","ERROR")</f>
        <v>ERROR</v>
      </c>
      <c r="L13" s="54"/>
      <c r="M13" s="54"/>
      <c r="N13" s="279"/>
      <c r="O13" s="279"/>
      <c r="P13" s="279"/>
      <c r="Q13" s="279"/>
      <c r="R13" s="279"/>
      <c r="S13" s="279"/>
      <c r="T13" s="279"/>
      <c r="U13" s="72"/>
      <c r="V13" s="112" t="str">
        <f>IF(AND(NOT(ISBLANK('Student Work'!V13)),'Student Work'!V13='Student Work'!K13),"Correct","ERROR")</f>
        <v>ERROR</v>
      </c>
      <c r="W13" s="146" t="s">
        <v>50</v>
      </c>
      <c r="X13" s="64"/>
      <c r="Y13" s="64"/>
      <c r="Z13" s="276"/>
      <c r="AA13" s="54"/>
      <c r="AB13" s="54"/>
      <c r="AC13" s="45"/>
    </row>
    <row r="14" spans="1:29" ht="22.15" customHeight="1" thickTop="1">
      <c r="A14" s="44"/>
      <c r="B14" s="53"/>
      <c r="C14" s="115" t="s">
        <v>39</v>
      </c>
      <c r="D14" s="273" t="s">
        <v>38</v>
      </c>
      <c r="E14" s="53"/>
      <c r="F14" s="65"/>
      <c r="G14" s="64"/>
      <c r="H14" s="140" t="s">
        <v>20</v>
      </c>
      <c r="I14" s="97" t="str">
        <f>IF(ISBLANK('Student Work'!I14),"ERROR",IF(ABS('Student Work'!I14-('Student Work'!K10+'Student Work'!K15))&lt;0.01,"Correct","ERROR"))</f>
        <v>ERROR</v>
      </c>
      <c r="J14" s="141" t="s">
        <v>11</v>
      </c>
      <c r="K14" s="95" t="str">
        <f>IF(ISBLANK('Student Work'!K14),"ERROR",IF(ABS('Student Work'!K14-PMT('Student Work'!K12/12,'Student Work'!K13,-'Student Work'!K11))&lt;0.01,"Correct","ERROR"))</f>
        <v>ERROR</v>
      </c>
      <c r="L14" s="69"/>
      <c r="M14" s="69"/>
      <c r="N14" s="279"/>
      <c r="O14" s="279"/>
      <c r="P14" s="279"/>
      <c r="Q14" s="279"/>
      <c r="R14" s="279"/>
      <c r="S14" s="279"/>
      <c r="T14" s="279"/>
      <c r="U14" s="72"/>
      <c r="V14" s="113" t="str">
        <f>IF(ISBLANK('Student Work'!V14),"ERROR",IF(ABS('Student Work'!V14-PMT('Student Work'!V12/12,'Student Work'!V13,'Student Work'!V11,-'Student Work'!V10))&lt;0.01,"Correct","ERROR"))</f>
        <v>ERROR</v>
      </c>
      <c r="W14" s="146" t="s">
        <v>11</v>
      </c>
      <c r="X14" s="100" t="str">
        <f>IF(ISBLANK('Student Work'!X14),"ERROR",IF(ABS('Student Work'!X14-('Student Work'!V11+'Student Work'!V15))&lt;0.01,"Correct","ERROR"))</f>
        <v>ERROR</v>
      </c>
      <c r="Y14" s="101" t="s">
        <v>20</v>
      </c>
      <c r="Z14" s="64"/>
      <c r="AA14" s="54"/>
      <c r="AB14" s="54"/>
      <c r="AC14" s="45"/>
    </row>
    <row r="15" spans="1:29" ht="22.15" customHeight="1">
      <c r="A15" s="44"/>
      <c r="B15" s="53"/>
      <c r="C15" s="56"/>
      <c r="D15" s="274"/>
      <c r="E15" s="53"/>
      <c r="F15" s="54"/>
      <c r="G15" s="64"/>
      <c r="H15" s="143" t="s">
        <v>22</v>
      </c>
      <c r="I15" s="98" t="str">
        <f>IF(ISBLANK('Student Work'!I15),"ERROR",IF(ABS('Student Work'!I15-('Student Work'!K8+'Student Work'!K9))&lt;0.01,"Correct","ERROR"))</f>
        <v>ERROR</v>
      </c>
      <c r="J15" s="141" t="s">
        <v>13</v>
      </c>
      <c r="K15" s="93" t="str">
        <f>IF(ISBLANK('Student Work'!K15),"ERROR",IF(ABS('Student Work'!K15-'Student Work'!K14*'Student Work'!K13)&lt;1,"Correct","ERROR"))</f>
        <v>ERROR</v>
      </c>
      <c r="L15" s="69"/>
      <c r="M15" s="69"/>
      <c r="N15" s="279"/>
      <c r="O15" s="279"/>
      <c r="P15" s="279"/>
      <c r="Q15" s="279"/>
      <c r="R15" s="279"/>
      <c r="S15" s="279"/>
      <c r="T15" s="279"/>
      <c r="U15" s="72"/>
      <c r="V15" s="108" t="str">
        <f>IF(ISBLANK('Student Work'!V15),"ERROR",IF(ABS('Student Work'!V15-'Student Work'!V14*'Student Work'!V13)&lt;1,"Correct","ERROR"))</f>
        <v>ERROR</v>
      </c>
      <c r="W15" s="146" t="s">
        <v>13</v>
      </c>
      <c r="X15" s="102" t="str">
        <f>IF(ISBLANK('Student Work'!X15),"ERROR",IF(ABS('Student Work'!X15-('Student Work'!V8+'Student Work'!V9))&lt;0.01,"Correct","ERROR"))</f>
        <v>ERROR</v>
      </c>
      <c r="Y15" s="103" t="s">
        <v>22</v>
      </c>
      <c r="Z15" s="64"/>
      <c r="AA15" s="54"/>
      <c r="AB15" s="54"/>
      <c r="AC15" s="45"/>
    </row>
    <row r="16" spans="1:29" ht="22.15" customHeight="1" thickBot="1">
      <c r="A16" s="44"/>
      <c r="B16" s="53"/>
      <c r="C16" s="56"/>
      <c r="D16" s="178"/>
      <c r="E16" s="53"/>
      <c r="F16" s="54"/>
      <c r="G16" s="64"/>
      <c r="H16" s="144" t="s">
        <v>21</v>
      </c>
      <c r="I16" s="99" t="str">
        <f>IF(ISBLANK('Student Work'!I16),"ERROR",IF(ABS('Student Work'!I16-('Student Work'!I14-'Student Work'!I15))&lt;0.01,"Correct","ERROR"))</f>
        <v>ERROR</v>
      </c>
      <c r="J16" s="142" t="s">
        <v>12</v>
      </c>
      <c r="K16" s="96" t="str">
        <f>IF(ISBLANK('Student Work'!K16),"ERROR",IF(ABS('Student Work'!K16-('Student Work'!K15-'Student Work'!K11))&lt;1,"Correct","ERROR"))</f>
        <v>ERROR</v>
      </c>
      <c r="L16" s="54"/>
      <c r="M16" s="54"/>
      <c r="N16" s="279"/>
      <c r="O16" s="279"/>
      <c r="P16" s="279"/>
      <c r="Q16" s="279"/>
      <c r="R16" s="279"/>
      <c r="S16" s="279"/>
      <c r="T16" s="279"/>
      <c r="U16" s="72"/>
      <c r="V16" s="109" t="str">
        <f>IF(ISBLANK('Student Work'!V16),"ERROR",IF(ABS('Student Work'!V16-(FV('Student Work'!V12/12,'Student Work'!V13,-'Student Work'!V14,-'Student Work'!V11)-'Student Work'!X14))&lt;0.05,"Correct","ERROR"))</f>
        <v>ERROR</v>
      </c>
      <c r="W16" s="147" t="s">
        <v>12</v>
      </c>
      <c r="X16" s="104" t="str">
        <f>IF(ISBLANK('Student Work'!X16),"ERROR",IF(ABS('Student Work'!X16-('Student Work'!X15-'Student Work'!X14))&lt;0.01,"Correct","ERROR"))</f>
        <v>ERROR</v>
      </c>
      <c r="Y16" s="105" t="s">
        <v>43</v>
      </c>
      <c r="Z16" s="64"/>
      <c r="AA16" s="54"/>
      <c r="AB16" s="54"/>
      <c r="AC16" s="45"/>
    </row>
    <row r="17" spans="1:29" ht="21" customHeight="1" thickTop="1">
      <c r="A17" s="44"/>
      <c r="B17" s="53"/>
      <c r="C17" s="115" t="s">
        <v>74</v>
      </c>
      <c r="D17" s="273" t="s">
        <v>75</v>
      </c>
      <c r="E17" s="53"/>
      <c r="F17" s="54"/>
      <c r="G17" s="54"/>
      <c r="H17" s="54"/>
      <c r="I17" s="275"/>
      <c r="J17" s="275"/>
      <c r="K17" s="275"/>
      <c r="L17" s="54"/>
      <c r="M17" s="54"/>
      <c r="N17" s="54"/>
      <c r="O17" s="54"/>
      <c r="P17" s="54"/>
      <c r="Q17" s="54"/>
      <c r="R17" s="54"/>
      <c r="S17" s="54"/>
      <c r="T17" s="72"/>
      <c r="U17" s="72"/>
      <c r="V17" s="70"/>
      <c r="W17" s="71"/>
      <c r="X17" s="275"/>
      <c r="Y17" s="275"/>
      <c r="Z17" s="275"/>
      <c r="AA17" s="54"/>
      <c r="AB17" s="54"/>
      <c r="AC17" s="45"/>
    </row>
    <row r="18" spans="1:29" ht="16.149999999999999" customHeight="1">
      <c r="A18" s="44"/>
      <c r="B18" s="53"/>
      <c r="C18" s="55"/>
      <c r="D18" s="274"/>
      <c r="E18" s="53"/>
      <c r="F18" s="54"/>
      <c r="G18" s="278" t="s">
        <v>29</v>
      </c>
      <c r="H18" s="278"/>
      <c r="I18" s="138" t="s">
        <v>44</v>
      </c>
      <c r="J18" s="139">
        <f>'Student Work'!J18</f>
        <v>0</v>
      </c>
      <c r="K18" s="54"/>
      <c r="L18" s="54"/>
      <c r="M18" s="54"/>
      <c r="N18" s="54"/>
      <c r="O18" s="54"/>
      <c r="P18" s="54"/>
      <c r="Q18" s="54"/>
      <c r="R18" s="54"/>
      <c r="S18" s="54"/>
      <c r="T18" s="54"/>
      <c r="U18" s="280" t="s">
        <v>30</v>
      </c>
      <c r="V18" s="280"/>
      <c r="W18" s="152"/>
      <c r="X18" s="74"/>
      <c r="Y18" s="54"/>
      <c r="Z18" s="54"/>
      <c r="AA18" s="54"/>
      <c r="AB18" s="54"/>
      <c r="AC18" s="45"/>
    </row>
    <row r="19" spans="1:29">
      <c r="A19" s="44"/>
      <c r="B19" s="53"/>
      <c r="C19" s="47"/>
      <c r="D19" s="55"/>
      <c r="E19" s="53"/>
      <c r="F19" s="54"/>
      <c r="G19" s="157" t="s">
        <v>15</v>
      </c>
      <c r="H19" s="157" t="s">
        <v>45</v>
      </c>
      <c r="I19" s="158" t="s">
        <v>47</v>
      </c>
      <c r="J19" s="158" t="s">
        <v>46</v>
      </c>
      <c r="K19" s="157" t="s">
        <v>48</v>
      </c>
      <c r="L19" s="54"/>
      <c r="M19" s="54"/>
      <c r="N19" s="54"/>
      <c r="O19" s="54"/>
      <c r="P19" s="54"/>
      <c r="Q19" s="54"/>
      <c r="R19" s="54"/>
      <c r="S19" s="54"/>
      <c r="T19" s="54"/>
      <c r="U19" s="148" t="s">
        <v>15</v>
      </c>
      <c r="V19" s="149" t="s">
        <v>45</v>
      </c>
      <c r="W19" s="149" t="s">
        <v>42</v>
      </c>
      <c r="X19" s="149" t="s">
        <v>11</v>
      </c>
      <c r="Y19" s="149" t="s">
        <v>48</v>
      </c>
      <c r="Z19" s="54"/>
      <c r="AA19" s="54"/>
      <c r="AB19" s="54"/>
      <c r="AC19" s="45"/>
    </row>
    <row r="20" spans="1:29" ht="16.149999999999999" customHeight="1">
      <c r="A20" s="44"/>
      <c r="B20" s="53"/>
      <c r="C20" s="115" t="s">
        <v>76</v>
      </c>
      <c r="D20" s="268" t="s">
        <v>67</v>
      </c>
      <c r="E20" s="53"/>
      <c r="F20" s="54"/>
      <c r="G20" s="153">
        <v>1</v>
      </c>
      <c r="H20" s="154" t="str">
        <f>IF(ISBLANK('Student Work'!H20),"ERROR",IF(ABS('Student Work'!H20-'Student Work'!K11)&lt;0.01,"Correct","ERROR"))</f>
        <v>ERROR</v>
      </c>
      <c r="I20" s="155" t="str">
        <f>IF(ISBLANK('Student Work'!I20),"ERROR",IF(ABS('Student Work'!I20-'Student Work'!H20*'Student Work'!$K$12/12)&lt;0.01,"Correct","ERROR"))</f>
        <v>ERROR</v>
      </c>
      <c r="J20" s="156" t="str">
        <f>IF(ISBLANK('Student Work'!J20),"ERROR",IF(ABS('Student Work'!J20-('Student Work'!$K$14-'Student Work'!I20))&lt;0.01,"Correct","ERROR"))</f>
        <v>ERROR</v>
      </c>
      <c r="K20" s="155" t="str">
        <f>IF(ISBLANK('Student Work'!K20),"ERROR",IF(ABS('Student Work'!K20-('Student Work'!H20-'Student Work'!J20))&lt;0.01,"Correct","ERROR"))</f>
        <v>ERROR</v>
      </c>
      <c r="L20" s="54"/>
      <c r="M20" s="54"/>
      <c r="N20" s="276" t="s">
        <v>25</v>
      </c>
      <c r="O20" s="54"/>
      <c r="P20" s="54"/>
      <c r="Q20" s="54"/>
      <c r="R20" s="54"/>
      <c r="S20" s="54"/>
      <c r="T20" s="54"/>
      <c r="U20" s="150">
        <v>1</v>
      </c>
      <c r="V20" s="118" t="str">
        <f>IF(ISBLANK('Student Work'!V20),"ERROR",IF(ABS('Student Work'!V20-'Student Work'!V11)&lt;0.01,"Correct","ERROR"))</f>
        <v>ERROR</v>
      </c>
      <c r="W20" s="118" t="str">
        <f>IF(ISBLANK('Student Work'!W20),"ERROR",IF(ABS('Student Work'!W20-'Student Work'!V20*'Student Work'!$V$12/12)&lt;0.01,"Correct","ERROR"))</f>
        <v>ERROR</v>
      </c>
      <c r="X20" s="119" t="str">
        <f>IF(ISBLANK('Student Work'!X20),"ERROR",IF(ABS('Student Work'!X20-'Student Work'!$V$14)&lt;0.01,"Correct","ERROR"))</f>
        <v>ERROR</v>
      </c>
      <c r="Y20" s="118" t="str">
        <f>IF(ISBLANK('Student Work'!Y20),"ERROR",IF(ABS('Student Work'!Y20-('Student Work'!V20+'Student Work'!W20+'Student Work'!X20))&lt;0.01,"Correct","ERROR"))</f>
        <v>ERROR</v>
      </c>
      <c r="Z20" s="54"/>
      <c r="AA20" s="54"/>
      <c r="AB20" s="54"/>
      <c r="AC20" s="45"/>
    </row>
    <row r="21" spans="1:29" ht="16.149999999999999" customHeight="1">
      <c r="A21" s="44"/>
      <c r="B21" s="53"/>
      <c r="C21" s="53"/>
      <c r="D21" s="271"/>
      <c r="E21" s="53"/>
      <c r="F21" s="54"/>
      <c r="G21" s="116">
        <v>2</v>
      </c>
      <c r="H21" s="117" t="str">
        <f>IF(ISBLANK('Student Work'!H21),"ERROR",IF(ABS('Student Work'!H21-'Student Work'!K20)&lt;0.01,"Correct","ERROR"))</f>
        <v>ERROR</v>
      </c>
      <c r="I21" s="118" t="str">
        <f>IF(ISBLANK('Student Work'!I21),"ERROR",IF(ABS('Student Work'!I21-'Student Work'!H21*'Student Work'!$K$12/12)&lt;0.01,"Correct","ERROR"))</f>
        <v>ERROR</v>
      </c>
      <c r="J21" s="156" t="str">
        <f>IF(ISBLANK('Student Work'!J21),"ERROR",IF(ABS('Student Work'!J21-('Student Work'!$K$14-'Student Work'!I21))&lt;0.01,"Correct","ERROR"))</f>
        <v>ERROR</v>
      </c>
      <c r="K21" s="155" t="str">
        <f>IF(ISBLANK('Student Work'!K21),"ERROR",IF(ABS('Student Work'!K21-('Student Work'!H21-'Student Work'!J21))&lt;0.01,"Correct","ERROR"))</f>
        <v>ERROR</v>
      </c>
      <c r="L21" s="54"/>
      <c r="M21" s="54"/>
      <c r="N21" s="276"/>
      <c r="O21" s="54"/>
      <c r="P21" s="54"/>
      <c r="Q21" s="54"/>
      <c r="R21" s="54"/>
      <c r="S21" s="54"/>
      <c r="T21" s="54"/>
      <c r="U21" s="150">
        <v>2</v>
      </c>
      <c r="V21" s="118" t="str">
        <f>IF(ISBLANK('Student Work'!V21),"ERROR",IF(ABS('Student Work'!V21-'Student Work'!Y20)&lt;0.01,"Correct","ERROR"))</f>
        <v>ERROR</v>
      </c>
      <c r="W21" s="118" t="str">
        <f>IF(ISBLANK('Student Work'!W21),"ERROR",IF(ABS('Student Work'!W21-'Student Work'!V21*'Student Work'!$V$12/12)&lt;0.01,"Correct","ERROR"))</f>
        <v>ERROR</v>
      </c>
      <c r="X21" s="119" t="str">
        <f>IF(ISBLANK('Student Work'!X21),"ERROR",IF(ABS('Student Work'!X21-'Student Work'!$V$14)&lt;0.01,"Correct","ERROR"))</f>
        <v>ERROR</v>
      </c>
      <c r="Y21" s="118" t="str">
        <f>IF(ISBLANK('Student Work'!Y21),"ERROR",IF(ABS('Student Work'!Y21-('Student Work'!V21+'Student Work'!W21+'Student Work'!X21))&lt;0.01,"Correct","ERROR"))</f>
        <v>ERROR</v>
      </c>
      <c r="Z21" s="54"/>
      <c r="AA21" s="54"/>
      <c r="AB21" s="54"/>
      <c r="AC21" s="45"/>
    </row>
    <row r="22" spans="1:29">
      <c r="A22" s="44"/>
      <c r="B22" s="53"/>
      <c r="C22" s="53"/>
      <c r="D22" s="271"/>
      <c r="E22" s="53"/>
      <c r="F22" s="54"/>
      <c r="G22" s="116">
        <v>3</v>
      </c>
      <c r="H22" s="117" t="str">
        <f>IF(ISBLANK('Student Work'!H22),"ERROR",IF(ABS('Student Work'!H22-'Student Work'!K21)&lt;0.01,"Correct","ERROR"))</f>
        <v>ERROR</v>
      </c>
      <c r="I22" s="118" t="str">
        <f>IF(ISBLANK('Student Work'!I22),"ERROR",IF(ABS('Student Work'!I22-'Student Work'!H22*'Student Work'!$K$12/12)&lt;0.01,"Correct","ERROR"))</f>
        <v>ERROR</v>
      </c>
      <c r="J22" s="156" t="str">
        <f>IF(ISBLANK('Student Work'!J22),"ERROR",IF(ABS('Student Work'!J22-('Student Work'!$K$14-'Student Work'!I22))&lt;0.01,"Correct","ERROR"))</f>
        <v>ERROR</v>
      </c>
      <c r="K22" s="155" t="str">
        <f>IF(ISBLANK('Student Work'!K22),"ERROR",IF(ABS('Student Work'!K22-('Student Work'!H22-'Student Work'!J22))&lt;0.01,"Correct","ERROR"))</f>
        <v>ERROR</v>
      </c>
      <c r="L22" s="54"/>
      <c r="M22" s="54"/>
      <c r="N22" s="247" t="s">
        <v>51</v>
      </c>
      <c r="O22" s="247"/>
      <c r="P22" s="247"/>
      <c r="Q22" s="247"/>
      <c r="R22" s="247"/>
      <c r="S22" s="247"/>
      <c r="T22" s="54"/>
      <c r="U22" s="150">
        <v>3</v>
      </c>
      <c r="V22" s="118" t="str">
        <f>IF(ISBLANK('Student Work'!V22),"ERROR",IF(ABS('Student Work'!V22-'Student Work'!Y21)&lt;0.01,"Correct","ERROR"))</f>
        <v>ERROR</v>
      </c>
      <c r="W22" s="118" t="str">
        <f>IF(ISBLANK('Student Work'!W22),"ERROR",IF(ABS('Student Work'!W22-'Student Work'!V22*'Student Work'!$V$12/12)&lt;0.01,"Correct","ERROR"))</f>
        <v>ERROR</v>
      </c>
      <c r="X22" s="119" t="str">
        <f>IF(ISBLANK('Student Work'!X22),"ERROR",IF(ABS('Student Work'!X22-'Student Work'!$V$14)&lt;0.01,"Correct","ERROR"))</f>
        <v>ERROR</v>
      </c>
      <c r="Y22" s="118" t="str">
        <f>IF(ISBLANK('Student Work'!Y22),"ERROR",IF(ABS('Student Work'!Y22-('Student Work'!V22+'Student Work'!W22+'Student Work'!X22))&lt;0.01,"Correct","ERROR"))</f>
        <v>ERROR</v>
      </c>
      <c r="Z22" s="54"/>
      <c r="AA22" s="54"/>
      <c r="AB22" s="54"/>
      <c r="AC22" s="45"/>
    </row>
    <row r="23" spans="1:29">
      <c r="A23" s="44"/>
      <c r="B23" s="53"/>
      <c r="C23" s="53"/>
      <c r="D23" s="271"/>
      <c r="E23" s="53"/>
      <c r="F23" s="54"/>
      <c r="G23" s="116">
        <v>4</v>
      </c>
      <c r="H23" s="117" t="str">
        <f>IF(ISBLANK('Student Work'!H23),"ERROR",IF(ABS('Student Work'!H23-'Student Work'!K22)&lt;0.01,"Correct","ERROR"))</f>
        <v>ERROR</v>
      </c>
      <c r="I23" s="118" t="str">
        <f>IF(ISBLANK('Student Work'!I23),"ERROR",IF(ABS('Student Work'!I23-'Student Work'!H23*'Student Work'!$K$12/12)&lt;0.01,"Correct","ERROR"))</f>
        <v>ERROR</v>
      </c>
      <c r="J23" s="156" t="str">
        <f>IF(ISBLANK('Student Work'!J23),"ERROR",IF(ABS('Student Work'!J23-('Student Work'!$K$14-'Student Work'!I23))&lt;0.01,"Correct","ERROR"))</f>
        <v>ERROR</v>
      </c>
      <c r="K23" s="155" t="str">
        <f>IF(ISBLANK('Student Work'!K23),"ERROR",IF(ABS('Student Work'!K23-('Student Work'!H23-'Student Work'!J23))&lt;0.01,"Correct","ERROR"))</f>
        <v>ERROR</v>
      </c>
      <c r="L23" s="54"/>
      <c r="M23" s="54"/>
      <c r="N23" s="248"/>
      <c r="O23" s="248"/>
      <c r="P23" s="248"/>
      <c r="Q23" s="248"/>
      <c r="R23" s="248"/>
      <c r="S23" s="248"/>
      <c r="T23" s="54"/>
      <c r="U23" s="150">
        <v>4</v>
      </c>
      <c r="V23" s="118" t="str">
        <f>IF(ISBLANK('Student Work'!V23),"ERROR",IF(ABS('Student Work'!V23-'Student Work'!Y22)&lt;0.01,"Correct","ERROR"))</f>
        <v>ERROR</v>
      </c>
      <c r="W23" s="118" t="str">
        <f>IF(ISBLANK('Student Work'!W23),"ERROR",IF(ABS('Student Work'!W23-'Student Work'!V23*'Student Work'!$V$12/12)&lt;0.01,"Correct","ERROR"))</f>
        <v>ERROR</v>
      </c>
      <c r="X23" s="119" t="str">
        <f>IF(ISBLANK('Student Work'!X23),"ERROR",IF(ABS('Student Work'!X23-'Student Work'!$V$14)&lt;0.01,"Correct","ERROR"))</f>
        <v>ERROR</v>
      </c>
      <c r="Y23" s="118" t="str">
        <f>IF(ISBLANK('Student Work'!Y23),"ERROR",IF(ABS('Student Work'!Y23-('Student Work'!V23+'Student Work'!W23+'Student Work'!X23))&lt;0.01,"Correct","ERROR"))</f>
        <v>ERROR</v>
      </c>
      <c r="Z23" s="54"/>
      <c r="AA23" s="54"/>
      <c r="AB23" s="54"/>
      <c r="AC23" s="45"/>
    </row>
    <row r="24" spans="1:29">
      <c r="A24" s="44"/>
      <c r="B24" s="53"/>
      <c r="C24" s="53"/>
      <c r="D24" s="269"/>
      <c r="E24" s="53"/>
      <c r="F24" s="54"/>
      <c r="G24" s="116">
        <v>5</v>
      </c>
      <c r="H24" s="117" t="str">
        <f>IF(ISBLANK('Student Work'!H24),"ERROR",IF(ABS('Student Work'!H24-'Student Work'!K23)&lt;0.01,"Correct","ERROR"))</f>
        <v>ERROR</v>
      </c>
      <c r="I24" s="118" t="str">
        <f>IF(ISBLANK('Student Work'!I24),"ERROR",IF(ABS('Student Work'!I24-'Student Work'!H24*'Student Work'!$K$12/12)&lt;0.01,"Correct","ERROR"))</f>
        <v>ERROR</v>
      </c>
      <c r="J24" s="156" t="str">
        <f>IF(ISBLANK('Student Work'!J24),"ERROR",IF(ABS('Student Work'!J24-('Student Work'!$K$14-'Student Work'!I24))&lt;0.01,"Correct","ERROR"))</f>
        <v>ERROR</v>
      </c>
      <c r="K24" s="155" t="str">
        <f>IF(ISBLANK('Student Work'!K24),"ERROR",IF(ABS('Student Work'!K24-('Student Work'!H24-'Student Work'!J24))&lt;0.01,"Correct","ERROR"))</f>
        <v>ERROR</v>
      </c>
      <c r="L24" s="54"/>
      <c r="M24" s="54"/>
      <c r="N24" s="249" t="s">
        <v>35</v>
      </c>
      <c r="O24" s="249"/>
      <c r="P24" s="249"/>
      <c r="Q24" s="251"/>
      <c r="R24" s="252" t="str">
        <f>IF(ISBLANK('Student Work'!R24:S24),"ERROR",IF('Student Work'!R24:S24&gt;0,IF('Student Work'!R24&gt;10,"Caution: Too Long!","Correct"),"ERROR"))</f>
        <v>ERROR</v>
      </c>
      <c r="S24" s="253"/>
      <c r="T24" s="54"/>
      <c r="U24" s="150">
        <v>5</v>
      </c>
      <c r="V24" s="118" t="str">
        <f>IF(ISBLANK('Student Work'!V24),"ERROR",IF(ABS('Student Work'!V24-'Student Work'!Y23)&lt;0.01,"Correct","ERROR"))</f>
        <v>ERROR</v>
      </c>
      <c r="W24" s="118" t="str">
        <f>IF(ISBLANK('Student Work'!W24),"ERROR",IF(ABS('Student Work'!W24-'Student Work'!V24*'Student Work'!$V$12/12)&lt;0.01,"Correct","ERROR"))</f>
        <v>ERROR</v>
      </c>
      <c r="X24" s="119" t="str">
        <f>IF(ISBLANK('Student Work'!X24),"ERROR",IF(ABS('Student Work'!X24-'Student Work'!$V$14)&lt;0.01,"Correct","ERROR"))</f>
        <v>ERROR</v>
      </c>
      <c r="Y24" s="118" t="str">
        <f>IF(ISBLANK('Student Work'!Y24),"ERROR",IF(ABS('Student Work'!Y24-('Student Work'!V24+'Student Work'!W24+'Student Work'!X24))&lt;0.01,"Correct","ERROR"))</f>
        <v>ERROR</v>
      </c>
      <c r="Z24" s="54"/>
      <c r="AA24" s="73"/>
      <c r="AB24" s="73"/>
      <c r="AC24" s="45"/>
    </row>
    <row r="25" spans="1:29">
      <c r="A25" s="44"/>
      <c r="B25" s="53"/>
      <c r="C25" s="53"/>
      <c r="D25" s="263" t="s">
        <v>69</v>
      </c>
      <c r="E25" s="53"/>
      <c r="F25" s="78" t="s">
        <v>40</v>
      </c>
      <c r="G25" s="107">
        <f>IF($K$13="Correct",IF(AND(G24+1&lt;='Student Work'!$K$13,G24&lt;&gt;0),G24+1,IF('Student Work'!G25&gt;0,"ERROR",0)),0)</f>
        <v>0</v>
      </c>
      <c r="H25" s="120">
        <f>IF(G25=0,0,IF(ISBLANK('Student Work'!H25),"ERROR",IF(ABS('Student Work'!H25-'Student Work'!K24)&lt;0.01,IF(G25&lt;&gt;"ERROR","Correct","ERROR"),"ERROR")))</f>
        <v>0</v>
      </c>
      <c r="I25" s="121">
        <f>IF(G25=0,0,IF(ISBLANK('Student Work'!I25),"ERROR",IF(ABS('Student Work'!I25-'Student Work'!H25*'Student Work'!$K$12/12)&lt;0.01,IF(G25&lt;&gt;"ERROR","Correct","ERROR"),"ERROR")))</f>
        <v>0</v>
      </c>
      <c r="J25" s="121">
        <f>IF(G25=0,0,IF(ISBLANK('Student Work'!J25),"ERROR",IF(ABS('Student Work'!J25-('Student Work'!$K$14-'Student Work'!I25))&lt;0.01,IF(G25&lt;&gt;"ERROR","Correct","ERROR"),"ERROR")))</f>
        <v>0</v>
      </c>
      <c r="K25" s="121">
        <f>IF(G25=0,0,IF(ISBLANK('Student Work'!K25),"ERROR",IF(ABS('Student Work'!K25-('Student Work'!H25-'Student Work'!J25))&lt;0.01,IF(G25&lt;&gt;"ERROR","Correct","ERROR"),"ERROR")))</f>
        <v>0</v>
      </c>
      <c r="L25" s="54"/>
      <c r="M25" s="54"/>
      <c r="N25" s="249" t="s">
        <v>36</v>
      </c>
      <c r="O25" s="249"/>
      <c r="P25" s="249"/>
      <c r="Q25" s="251"/>
      <c r="R25" s="265" t="str">
        <f>IF(ISBLANK('Student Work'!R25:S25),"ERROR",IF(AND('Student Work'!R25:S25&gt;0,'Student Work'!R25:S25&lt;0.1),"Correct","ERROR"))</f>
        <v>ERROR</v>
      </c>
      <c r="S25" s="266"/>
      <c r="T25" s="54"/>
      <c r="U25" s="107">
        <f>IF($V$13="Correct",IF(AND(U24+1&lt;='Student Work'!$V$13,U24&lt;&gt;0),U24+1,IF('Student Work'!U25&gt;0,"ERROR",0)),0)</f>
        <v>0</v>
      </c>
      <c r="V25" s="121">
        <f>IF(U25=0,0,IF(ISBLANK('Student Work'!V25),"ERROR",IF(ABS('Student Work'!V25-'Student Work'!Y24)&lt;0.01,IF(U25&lt;&gt;"ERROR","Correct","ERROR"),"ERROR")))</f>
        <v>0</v>
      </c>
      <c r="W25" s="121">
        <f>IF(U25=0,0,IF(ISBLANK('Student Work'!W25),"ERROR",IF(ABS('Student Work'!W25-'Student Work'!V25*'Student Work'!$V$12/12)&lt;0.01,IF(U25&lt;&gt;"ERROR","Correct","ERROR"),"ERROR")))</f>
        <v>0</v>
      </c>
      <c r="X25" s="121">
        <f>IF(U25=0,0,IF(ISBLANK('Student Work'!X25),"ERROR",IF(ABS('Student Work'!X25-'Student Work'!$V$14)&lt;0.01,IF(U25&lt;&gt;"ERROR","Correct","ERROR"),"ERROR")))</f>
        <v>0</v>
      </c>
      <c r="Y25" s="121">
        <f>IF(U25=0,0,IF(ISBLANK('Student Work'!Y25),"ERROR",IF(ABS('Student Work'!Y25-('Student Work'!V25+'Student Work'!W25+'Student Work'!X25))&lt;0.01,IF(U25&lt;&gt;"ERROR","Correct","ERROR"),"ERROR")))</f>
        <v>0</v>
      </c>
      <c r="Z25" s="78" t="s">
        <v>40</v>
      </c>
      <c r="AA25" s="73"/>
      <c r="AB25" s="73"/>
      <c r="AC25" s="45"/>
    </row>
    <row r="26" spans="1:29">
      <c r="A26" s="43"/>
      <c r="B26" s="47"/>
      <c r="C26" s="53"/>
      <c r="D26" s="264"/>
      <c r="E26" s="47"/>
      <c r="F26" s="54"/>
      <c r="G26" s="107">
        <f>IF($K$13="Correct",IF(AND(G25+1&lt;='Student Work'!$K$13,G25&lt;&gt;0),G25+1,IF('Student Work'!G26&gt;0,"ERROR",0)),0)</f>
        <v>0</v>
      </c>
      <c r="H26" s="120">
        <f>IF(G26=0,0,IF(ISBLANK('Student Work'!H26),"ERROR",IF(ABS('Student Work'!H26-'Student Work'!K25)&lt;0.01,IF(G26&lt;&gt;"ERROR","Correct","ERROR"),"ERROR")))</f>
        <v>0</v>
      </c>
      <c r="I26" s="121">
        <f>IF(G26=0,0,IF(ISBLANK('Student Work'!I26),"ERROR",IF(ABS('Student Work'!I26-'Student Work'!H26*'Student Work'!$K$12/12)&lt;0.01,IF(G26&lt;&gt;"ERROR","Correct","ERROR"),"ERROR")))</f>
        <v>0</v>
      </c>
      <c r="J26" s="121">
        <f>IF(G26=0,0,IF(ISBLANK('Student Work'!J26),"ERROR",IF(ABS('Student Work'!J26-('Student Work'!$K$14-'Student Work'!I26))&lt;0.01,IF(G26&lt;&gt;"ERROR","Correct","ERROR"),"ERROR")))</f>
        <v>0</v>
      </c>
      <c r="K26" s="121">
        <f>IF(G26=0,0,IF(ISBLANK('Student Work'!K26),"ERROR",IF(ABS('Student Work'!K26-('Student Work'!H26-'Student Work'!J26))&lt;0.01,IF(G26&lt;&gt;"ERROR","Correct","ERROR"),"ERROR")))</f>
        <v>0</v>
      </c>
      <c r="L26" s="54"/>
      <c r="M26" s="54"/>
      <c r="N26" s="260"/>
      <c r="O26" s="260"/>
      <c r="P26" s="260"/>
      <c r="Q26" s="260"/>
      <c r="R26" s="260"/>
      <c r="S26" s="260"/>
      <c r="T26" s="54"/>
      <c r="U26" s="107">
        <f>IF($V$13="Correct",IF(AND(U25+1&lt;='Student Work'!$V$13,U25&lt;&gt;0),U25+1,IF('Student Work'!U26&gt;0,"ERROR",0)),0)</f>
        <v>0</v>
      </c>
      <c r="V26" s="121">
        <f>IF(U26=0,0,IF(ISBLANK('Student Work'!V26),"ERROR",IF(ABS('Student Work'!V26-'Student Work'!Y25)&lt;0.01,IF(U26&lt;&gt;"ERROR","Correct","ERROR"),"ERROR")))</f>
        <v>0</v>
      </c>
      <c r="W26" s="121">
        <f>IF(U26=0,0,IF(ISBLANK('Student Work'!W26),"ERROR",IF(ABS('Student Work'!W26-'Student Work'!V26*'Student Work'!$V$12/12)&lt;0.01,IF(U26&lt;&gt;"ERROR","Correct","ERROR"),"ERROR")))</f>
        <v>0</v>
      </c>
      <c r="X26" s="121">
        <f>IF(U26=0,0,IF(ISBLANK('Student Work'!X26),"ERROR",IF(ABS('Student Work'!X26-'Student Work'!$V$14)&lt;0.01,IF(U26&lt;&gt;"ERROR","Correct","ERROR"),"ERROR")))</f>
        <v>0</v>
      </c>
      <c r="Y26" s="121">
        <f>IF(U26=0,0,IF(ISBLANK('Student Work'!Y26),"ERROR",IF(ABS('Student Work'!Y26-('Student Work'!V26+'Student Work'!W26+'Student Work'!X26))&lt;0.01,IF(U26&lt;&gt;"ERROR","Correct","ERROR"),"ERROR")))</f>
        <v>0</v>
      </c>
      <c r="Z26" s="121">
        <f>IF(V26=0,0,IF(ISBLANK('Student Work'!#REF!),"ERROR",IF(ABS('Student Work'!#REF!-('Student Work'!W26+'Student Work'!X26+'Student Work'!Y26))&lt;0.01,"Correct","ERROR")))</f>
        <v>0</v>
      </c>
      <c r="AA26" s="73"/>
      <c r="AB26" s="73"/>
      <c r="AC26" s="45"/>
    </row>
    <row r="27" spans="1:29">
      <c r="A27" s="43"/>
      <c r="B27" s="47"/>
      <c r="C27" s="47"/>
      <c r="D27" s="264"/>
      <c r="E27" s="47"/>
      <c r="F27" s="54"/>
      <c r="G27" s="107">
        <f>IF($K$13="Correct",IF(AND(G26+1&lt;='Student Work'!$K$13,G26&lt;&gt;0),G26+1,IF('Student Work'!G27&gt;0,"ERROR",0)),0)</f>
        <v>0</v>
      </c>
      <c r="H27" s="120">
        <f>IF(G27=0,0,IF(ISBLANK('Student Work'!H27),"ERROR",IF(ABS('Student Work'!H27-'Student Work'!K26)&lt;0.01,IF(G27&lt;&gt;"ERROR","Correct","ERROR"),"ERROR")))</f>
        <v>0</v>
      </c>
      <c r="I27" s="121">
        <f>IF(G27=0,0,IF(ISBLANK('Student Work'!I27),"ERROR",IF(ABS('Student Work'!I27-'Student Work'!H27*'Student Work'!$K$12/12)&lt;0.01,IF(G27&lt;&gt;"ERROR","Correct","ERROR"),"ERROR")))</f>
        <v>0</v>
      </c>
      <c r="J27" s="121">
        <f>IF(G27=0,0,IF(ISBLANK('Student Work'!J27),"ERROR",IF(ABS('Student Work'!J27-('Student Work'!$K$14-'Student Work'!I27))&lt;0.01,IF(G27&lt;&gt;"ERROR","Correct","ERROR"),"ERROR")))</f>
        <v>0</v>
      </c>
      <c r="K27" s="121">
        <f>IF(G27=0,0,IF(ISBLANK('Student Work'!K27),"ERROR",IF(ABS('Student Work'!K27-('Student Work'!H27-'Student Work'!J27))&lt;0.01,IF(G27&lt;&gt;"ERROR","Correct","ERROR"),"ERROR")))</f>
        <v>0</v>
      </c>
      <c r="L27" s="54"/>
      <c r="M27" s="54"/>
      <c r="N27" s="54"/>
      <c r="O27" s="54"/>
      <c r="P27" s="54"/>
      <c r="Q27" s="54"/>
      <c r="R27" s="54"/>
      <c r="S27" s="54"/>
      <c r="T27" s="54"/>
      <c r="U27" s="107">
        <f>IF($V$13="Correct",IF(AND(U26+1&lt;='Student Work'!$V$13,U26&lt;&gt;0),U26+1,IF('Student Work'!U27&gt;0,"ERROR",0)),0)</f>
        <v>0</v>
      </c>
      <c r="V27" s="121">
        <f>IF(U27=0,0,IF(ISBLANK('Student Work'!V27),"ERROR",IF(ABS('Student Work'!V27-'Student Work'!Y26)&lt;0.01,IF(U27&lt;&gt;"ERROR","Correct","ERROR"),"ERROR")))</f>
        <v>0</v>
      </c>
      <c r="W27" s="121">
        <f>IF(U27=0,0,IF(ISBLANK('Student Work'!W27),"ERROR",IF(ABS('Student Work'!W27-'Student Work'!V27*'Student Work'!$V$12/12)&lt;0.01,IF(U27&lt;&gt;"ERROR","Correct","ERROR"),"ERROR")))</f>
        <v>0</v>
      </c>
      <c r="X27" s="121">
        <f>IF(U27=0,0,IF(ISBLANK('Student Work'!X27),"ERROR",IF(ABS('Student Work'!X27-'Student Work'!$V$14)&lt;0.01,IF(U27&lt;&gt;"ERROR","Correct","ERROR"),"ERROR")))</f>
        <v>0</v>
      </c>
      <c r="Y27" s="121">
        <f>IF(U27=0,0,IF(ISBLANK('Student Work'!Y27),"ERROR",IF(ABS('Student Work'!Y27-('Student Work'!V27+'Student Work'!W27+'Student Work'!X27))&lt;0.01,IF(U27&lt;&gt;"ERROR","Correct","ERROR"),"ERROR")))</f>
        <v>0</v>
      </c>
      <c r="Z27" s="121">
        <f>IF(V27=0,0,IF(ISBLANK('Student Work'!#REF!),"ERROR",IF(ABS('Student Work'!#REF!-('Student Work'!W27+'Student Work'!X27+'Student Work'!Y27))&lt;0.01,"Correct","ERROR")))</f>
        <v>0</v>
      </c>
      <c r="AA27" s="54"/>
      <c r="AB27" s="54"/>
      <c r="AC27" s="45"/>
    </row>
    <row r="28" spans="1:29">
      <c r="A28" s="43"/>
      <c r="B28" s="47"/>
      <c r="C28" s="47"/>
      <c r="D28" s="264"/>
      <c r="E28" s="47"/>
      <c r="F28" s="54"/>
      <c r="G28" s="107">
        <f>IF($K$13="Correct",IF(AND(G27+1&lt;='Student Work'!$K$13,G27&lt;&gt;0),G27+1,IF('Student Work'!G28&gt;0,"ERROR",0)),0)</f>
        <v>0</v>
      </c>
      <c r="H28" s="120">
        <f>IF(G28=0,0,IF(ISBLANK('Student Work'!H28),"ERROR",IF(ABS('Student Work'!H28-'Student Work'!K27)&lt;0.01,IF(G28&lt;&gt;"ERROR","Correct","ERROR"),"ERROR")))</f>
        <v>0</v>
      </c>
      <c r="I28" s="121">
        <f>IF(G28=0,0,IF(ISBLANK('Student Work'!I28),"ERROR",IF(ABS('Student Work'!I28-'Student Work'!H28*'Student Work'!$K$12/12)&lt;0.01,IF(G28&lt;&gt;"ERROR","Correct","ERROR"),"ERROR")))</f>
        <v>0</v>
      </c>
      <c r="J28" s="121">
        <f>IF(G28=0,0,IF(ISBLANK('Student Work'!J28),"ERROR",IF(ABS('Student Work'!J28-('Student Work'!$K$14-'Student Work'!I28))&lt;0.01,IF(G28&lt;&gt;"ERROR","Correct","ERROR"),"ERROR")))</f>
        <v>0</v>
      </c>
      <c r="K28" s="121">
        <f>IF(G28=0,0,IF(ISBLANK('Student Work'!K28),"ERROR",IF(ABS('Student Work'!K28-('Student Work'!H28-'Student Work'!J28))&lt;0.01,IF(G28&lt;&gt;"ERROR","Correct","ERROR"),"ERROR")))</f>
        <v>0</v>
      </c>
      <c r="L28" s="54"/>
      <c r="M28" s="54"/>
      <c r="N28" s="247" t="s">
        <v>52</v>
      </c>
      <c r="O28" s="247"/>
      <c r="P28" s="247"/>
      <c r="Q28" s="247"/>
      <c r="R28" s="247"/>
      <c r="S28" s="247"/>
      <c r="T28" s="54"/>
      <c r="U28" s="107">
        <f>IF($V$13="Correct",IF(AND(U27+1&lt;='Student Work'!$V$13,U27&lt;&gt;0),U27+1,IF('Student Work'!U28&gt;0,"ERROR",0)),0)</f>
        <v>0</v>
      </c>
      <c r="V28" s="121">
        <f>IF(U28=0,0,IF(ISBLANK('Student Work'!V28),"ERROR",IF(ABS('Student Work'!V28-'Student Work'!Y27)&lt;0.01,IF(U28&lt;&gt;"ERROR","Correct","ERROR"),"ERROR")))</f>
        <v>0</v>
      </c>
      <c r="W28" s="121">
        <f>IF(U28=0,0,IF(ISBLANK('Student Work'!W28),"ERROR",IF(ABS('Student Work'!W28-'Student Work'!V28*'Student Work'!$V$12/12)&lt;0.01,IF(U28&lt;&gt;"ERROR","Correct","ERROR"),"ERROR")))</f>
        <v>0</v>
      </c>
      <c r="X28" s="121">
        <f>IF(U28=0,0,IF(ISBLANK('Student Work'!X28),"ERROR",IF(ABS('Student Work'!X28-'Student Work'!$V$14)&lt;0.01,IF(U28&lt;&gt;"ERROR","Correct","ERROR"),"ERROR")))</f>
        <v>0</v>
      </c>
      <c r="Y28" s="121">
        <f>IF(U28=0,0,IF(ISBLANK('Student Work'!Y28),"ERROR",IF(ABS('Student Work'!Y28-('Student Work'!V28+'Student Work'!W28+'Student Work'!X28))&lt;0.01,IF(U28&lt;&gt;"ERROR","Correct","ERROR"),"ERROR")))</f>
        <v>0</v>
      </c>
      <c r="Z28" s="121">
        <f>IF(V28=0,0,IF(ISBLANK('Student Work'!#REF!),"ERROR",IF(ABS('Student Work'!#REF!-('Student Work'!W28+'Student Work'!X28+'Student Work'!Y28))&lt;0.01,"Correct","ERROR")))</f>
        <v>0</v>
      </c>
      <c r="AA28" s="54"/>
      <c r="AB28" s="54"/>
      <c r="AC28" s="45"/>
    </row>
    <row r="29" spans="1:29">
      <c r="A29" s="43"/>
      <c r="B29" s="47"/>
      <c r="C29" s="47"/>
      <c r="D29" s="264"/>
      <c r="E29" s="47"/>
      <c r="F29" s="54"/>
      <c r="G29" s="107">
        <f>IF($K$13="Correct",IF(AND(G28+1&lt;='Student Work'!$K$13,G28&lt;&gt;0),G28+1,IF('Student Work'!G29&gt;0,"ERROR",0)),0)</f>
        <v>0</v>
      </c>
      <c r="H29" s="120">
        <f>IF(G29=0,0,IF(ISBLANK('Student Work'!H29),"ERROR",IF(ABS('Student Work'!H29-'Student Work'!K28)&lt;0.01,IF(G29&lt;&gt;"ERROR","Correct","ERROR"),"ERROR")))</f>
        <v>0</v>
      </c>
      <c r="I29" s="121">
        <f>IF(G29=0,0,IF(ISBLANK('Student Work'!I29),"ERROR",IF(ABS('Student Work'!I29-'Student Work'!H29*'Student Work'!$K$12/12)&lt;0.01,IF(G29&lt;&gt;"ERROR","Correct","ERROR"),"ERROR")))</f>
        <v>0</v>
      </c>
      <c r="J29" s="121">
        <f>IF(G29=0,0,IF(ISBLANK('Student Work'!J29),"ERROR",IF(ABS('Student Work'!J29-('Student Work'!$K$14-'Student Work'!I29))&lt;0.01,IF(G29&lt;&gt;"ERROR","Correct","ERROR"),"ERROR")))</f>
        <v>0</v>
      </c>
      <c r="K29" s="121">
        <f>IF(G29=0,0,IF(ISBLANK('Student Work'!K29),"ERROR",IF(ABS('Student Work'!K29-('Student Work'!H29-'Student Work'!J29))&lt;0.01,IF(G29&lt;&gt;"ERROR","Correct","ERROR"),"ERROR")))</f>
        <v>0</v>
      </c>
      <c r="L29" s="54"/>
      <c r="M29" s="54"/>
      <c r="N29" s="248"/>
      <c r="O29" s="248"/>
      <c r="P29" s="248"/>
      <c r="Q29" s="248"/>
      <c r="R29" s="248"/>
      <c r="S29" s="248"/>
      <c r="T29" s="54"/>
      <c r="U29" s="107">
        <f>IF($V$13="Correct",IF(AND(U28+1&lt;='Student Work'!$V$13,U28&lt;&gt;0),U28+1,IF('Student Work'!U29&gt;0,"ERROR",0)),0)</f>
        <v>0</v>
      </c>
      <c r="V29" s="121">
        <f>IF(U29=0,0,IF(ISBLANK('Student Work'!V29),"ERROR",IF(ABS('Student Work'!V29-'Student Work'!Y28)&lt;0.01,IF(U29&lt;&gt;"ERROR","Correct","ERROR"),"ERROR")))</f>
        <v>0</v>
      </c>
      <c r="W29" s="121">
        <f>IF(U29=0,0,IF(ISBLANK('Student Work'!W29),"ERROR",IF(ABS('Student Work'!W29-'Student Work'!V29*'Student Work'!$V$12/12)&lt;0.01,IF(U29&lt;&gt;"ERROR","Correct","ERROR"),"ERROR")))</f>
        <v>0</v>
      </c>
      <c r="X29" s="121">
        <f>IF(U29=0,0,IF(ISBLANK('Student Work'!X29),"ERROR",IF(ABS('Student Work'!X29-'Student Work'!$V$14)&lt;0.01,IF(U29&lt;&gt;"ERROR","Correct","ERROR"),"ERROR")))</f>
        <v>0</v>
      </c>
      <c r="Y29" s="121">
        <f>IF(U29=0,0,IF(ISBLANK('Student Work'!Y29),"ERROR",IF(ABS('Student Work'!Y29-('Student Work'!V29+'Student Work'!W29+'Student Work'!X29))&lt;0.01,IF(U29&lt;&gt;"ERROR","Correct","ERROR"),"ERROR")))</f>
        <v>0</v>
      </c>
      <c r="Z29" s="121">
        <f>IF(V29=0,0,IF(ISBLANK('Student Work'!#REF!),"ERROR",IF(ABS('Student Work'!#REF!-('Student Work'!W29+'Student Work'!X29+'Student Work'!Y29))&lt;0.01,"Correct","ERROR")))</f>
        <v>0</v>
      </c>
      <c r="AA29" s="54"/>
      <c r="AB29" s="54"/>
      <c r="AC29" s="45"/>
    </row>
    <row r="30" spans="1:29">
      <c r="A30" s="44"/>
      <c r="B30" s="53"/>
      <c r="C30" s="47"/>
      <c r="D30" s="264"/>
      <c r="E30" s="53"/>
      <c r="F30" s="54"/>
      <c r="G30" s="107">
        <f>IF($K$13="Correct",IF(AND(G29+1&lt;='Student Work'!$K$13,G29&lt;&gt;0),G29+1,IF('Student Work'!G30&gt;0,"ERROR",0)),0)</f>
        <v>0</v>
      </c>
      <c r="H30" s="120">
        <f>IF(G30=0,0,IF(ISBLANK('Student Work'!H30),"ERROR",IF(ABS('Student Work'!H30-'Student Work'!K29)&lt;0.01,IF(G30&lt;&gt;"ERROR","Correct","ERROR"),"ERROR")))</f>
        <v>0</v>
      </c>
      <c r="I30" s="121">
        <f>IF(G30=0,0,IF(ISBLANK('Student Work'!I30),"ERROR",IF(ABS('Student Work'!I30-'Student Work'!H30*'Student Work'!$K$12/12)&lt;0.01,IF(G30&lt;&gt;"ERROR","Correct","ERROR"),"ERROR")))</f>
        <v>0</v>
      </c>
      <c r="J30" s="121">
        <f>IF(G30=0,0,IF(ISBLANK('Student Work'!J30),"ERROR",IF(ABS('Student Work'!J30-('Student Work'!$K$14-'Student Work'!I30))&lt;0.01,IF(G30&lt;&gt;"ERROR","Correct","ERROR"),"ERROR")))</f>
        <v>0</v>
      </c>
      <c r="K30" s="121">
        <f>IF(G30=0,0,IF(ISBLANK('Student Work'!K30),"ERROR",IF(ABS('Student Work'!K30-('Student Work'!H30-'Student Work'!J30))&lt;0.01,IF(G30&lt;&gt;"ERROR","Correct","ERROR"),"ERROR")))</f>
        <v>0</v>
      </c>
      <c r="L30" s="54"/>
      <c r="M30" s="54"/>
      <c r="N30" s="249" t="s">
        <v>53</v>
      </c>
      <c r="O30" s="249"/>
      <c r="P30" s="249"/>
      <c r="Q30" s="249"/>
      <c r="R30" s="250" t="str">
        <f>IF(ISBLANK('Student Work'!R30:S30),"ERROR",IF(AND('Student Work'!R30:S30&gt;0,'Student Work'!R30:S30&lt;0.1),"Correct","ERROR"))</f>
        <v>ERROR</v>
      </c>
      <c r="S30" s="250"/>
      <c r="T30" s="54"/>
      <c r="U30" s="107">
        <f>IF($V$13="Correct",IF(AND(U29+1&lt;='Student Work'!$V$13,U29&lt;&gt;0),U29+1,IF('Student Work'!U30&gt;0,"ERROR",0)),0)</f>
        <v>0</v>
      </c>
      <c r="V30" s="121">
        <f>IF(U30=0,0,IF(ISBLANK('Student Work'!V30),"ERROR",IF(ABS('Student Work'!V30-'Student Work'!Y29)&lt;0.01,IF(U30&lt;&gt;"ERROR","Correct","ERROR"),"ERROR")))</f>
        <v>0</v>
      </c>
      <c r="W30" s="121">
        <f>IF(U30=0,0,IF(ISBLANK('Student Work'!W30),"ERROR",IF(ABS('Student Work'!W30-'Student Work'!V30*'Student Work'!$V$12/12)&lt;0.01,IF(U30&lt;&gt;"ERROR","Correct","ERROR"),"ERROR")))</f>
        <v>0</v>
      </c>
      <c r="X30" s="121">
        <f>IF(U30=0,0,IF(ISBLANK('Student Work'!X30),"ERROR",IF(ABS('Student Work'!X30-'Student Work'!$V$14)&lt;0.01,IF(U30&lt;&gt;"ERROR","Correct","ERROR"),"ERROR")))</f>
        <v>0</v>
      </c>
      <c r="Y30" s="121">
        <f>IF(U30=0,0,IF(ISBLANK('Student Work'!Y30),"ERROR",IF(ABS('Student Work'!Y30-('Student Work'!V30+'Student Work'!W30+'Student Work'!X30))&lt;0.01,IF(U30&lt;&gt;"ERROR","Correct","ERROR"),"ERROR")))</f>
        <v>0</v>
      </c>
      <c r="Z30" s="121">
        <f>IF(V30=0,0,IF(ISBLANK('Student Work'!#REF!),"ERROR",IF(ABS('Student Work'!#REF!-('Student Work'!W30+'Student Work'!X30+'Student Work'!Y30))&lt;0.01,"Correct","ERROR")))</f>
        <v>0</v>
      </c>
      <c r="AA30" s="54"/>
      <c r="AB30" s="54"/>
      <c r="AC30" s="45"/>
    </row>
    <row r="31" spans="1:29">
      <c r="A31" s="44"/>
      <c r="B31" s="53"/>
      <c r="C31" s="53"/>
      <c r="D31" s="264"/>
      <c r="E31" s="53"/>
      <c r="F31" s="54"/>
      <c r="G31" s="107">
        <f>IF($K$13="Correct",IF(AND(G30+1&lt;='Student Work'!$K$13,G30&lt;&gt;0),G30+1,IF('Student Work'!G31&gt;0,"ERROR",0)),0)</f>
        <v>0</v>
      </c>
      <c r="H31" s="120">
        <f>IF(G31=0,0,IF(ISBLANK('Student Work'!H31),"ERROR",IF(ABS('Student Work'!H31-'Student Work'!K30)&lt;0.01,IF(G31&lt;&gt;"ERROR","Correct","ERROR"),"ERROR")))</f>
        <v>0</v>
      </c>
      <c r="I31" s="121">
        <f>IF(G31=0,0,IF(ISBLANK('Student Work'!I31),"ERROR",IF(ABS('Student Work'!I31-'Student Work'!H31*'Student Work'!$K$12/12)&lt;0.01,IF(G31&lt;&gt;"ERROR","Correct","ERROR"),"ERROR")))</f>
        <v>0</v>
      </c>
      <c r="J31" s="121">
        <f>IF(G31=0,0,IF(ISBLANK('Student Work'!J31),"ERROR",IF(ABS('Student Work'!J31-('Student Work'!$K$14-'Student Work'!I31))&lt;0.01,IF(G31&lt;&gt;"ERROR","Correct","ERROR"),"ERROR")))</f>
        <v>0</v>
      </c>
      <c r="K31" s="121">
        <f>IF(G31=0,0,IF(ISBLANK('Student Work'!K31),"ERROR",IF(ABS('Student Work'!K31-('Student Work'!H31-'Student Work'!J31))&lt;0.01,IF(G31&lt;&gt;"ERROR","Correct","ERROR"),"ERROR")))</f>
        <v>0</v>
      </c>
      <c r="L31" s="54"/>
      <c r="M31" s="54"/>
      <c r="N31" s="260"/>
      <c r="O31" s="260"/>
      <c r="P31" s="260"/>
      <c r="Q31" s="260"/>
      <c r="R31" s="260"/>
      <c r="S31" s="260"/>
      <c r="T31" s="54"/>
      <c r="U31" s="107">
        <f>IF($V$13="Correct",IF(AND(U30+1&lt;='Student Work'!$V$13,U30&lt;&gt;0),U30+1,IF('Student Work'!U31&gt;0,"ERROR",0)),0)</f>
        <v>0</v>
      </c>
      <c r="V31" s="121">
        <f>IF(U31=0,0,IF(ISBLANK('Student Work'!V31),"ERROR",IF(ABS('Student Work'!V31-'Student Work'!Y30)&lt;0.01,IF(U31&lt;&gt;"ERROR","Correct","ERROR"),"ERROR")))</f>
        <v>0</v>
      </c>
      <c r="W31" s="121">
        <f>IF(U31=0,0,IF(ISBLANK('Student Work'!W31),"ERROR",IF(ABS('Student Work'!W31-'Student Work'!V31*'Student Work'!$V$12/12)&lt;0.01,IF(U31&lt;&gt;"ERROR","Correct","ERROR"),"ERROR")))</f>
        <v>0</v>
      </c>
      <c r="X31" s="121">
        <f>IF(U31=0,0,IF(ISBLANK('Student Work'!X31),"ERROR",IF(ABS('Student Work'!X31-'Student Work'!$V$14)&lt;0.01,IF(U31&lt;&gt;"ERROR","Correct","ERROR"),"ERROR")))</f>
        <v>0</v>
      </c>
      <c r="Y31" s="121">
        <f>IF(U31=0,0,IF(ISBLANK('Student Work'!Y31),"ERROR",IF(ABS('Student Work'!Y31-('Student Work'!V31+'Student Work'!W31+'Student Work'!X31))&lt;0.01,IF(U31&lt;&gt;"ERROR","Correct","ERROR"),"ERROR")))</f>
        <v>0</v>
      </c>
      <c r="Z31" s="121">
        <f>IF(V31=0,0,IF(ISBLANK('Student Work'!#REF!),"ERROR",IF(ABS('Student Work'!#REF!-('Student Work'!W31+'Student Work'!X31+'Student Work'!Y31))&lt;0.01,"Correct","ERROR")))</f>
        <v>0</v>
      </c>
      <c r="AA31" s="54"/>
      <c r="AB31" s="54"/>
      <c r="AC31" s="45"/>
    </row>
    <row r="32" spans="1:29">
      <c r="A32" s="44"/>
      <c r="B32" s="53"/>
      <c r="C32" s="53"/>
      <c r="D32" s="264"/>
      <c r="E32" s="53"/>
      <c r="F32" s="54"/>
      <c r="G32" s="107">
        <f>IF($K$13="Correct",IF(AND(G31+1&lt;='Student Work'!$K$13,G31&lt;&gt;0),G31+1,IF('Student Work'!G32&gt;0,"ERROR",0)),0)</f>
        <v>0</v>
      </c>
      <c r="H32" s="120">
        <f>IF(G32=0,0,IF(ISBLANK('Student Work'!H32),"ERROR",IF(ABS('Student Work'!H32-'Student Work'!K31)&lt;0.01,IF(G32&lt;&gt;"ERROR","Correct","ERROR"),"ERROR")))</f>
        <v>0</v>
      </c>
      <c r="I32" s="121">
        <f>IF(G32=0,0,IF(ISBLANK('Student Work'!I32),"ERROR",IF(ABS('Student Work'!I32-'Student Work'!H32*'Student Work'!$K$12/12)&lt;0.01,IF(G32&lt;&gt;"ERROR","Correct","ERROR"),"ERROR")))</f>
        <v>0</v>
      </c>
      <c r="J32" s="121">
        <f>IF(G32=0,0,IF(ISBLANK('Student Work'!J32),"ERROR",IF(ABS('Student Work'!J32-('Student Work'!$K$14-'Student Work'!I32))&lt;0.01,IF(G32&lt;&gt;"ERROR","Correct","ERROR"),"ERROR")))</f>
        <v>0</v>
      </c>
      <c r="K32" s="121">
        <f>IF(G32=0,0,IF(ISBLANK('Student Work'!K32),"ERROR",IF(ABS('Student Work'!K32-('Student Work'!H32-'Student Work'!J32))&lt;0.01,IF(G32&lt;&gt;"ERROR","Correct","ERROR"),"ERROR")))</f>
        <v>0</v>
      </c>
      <c r="L32" s="54"/>
      <c r="M32" s="54"/>
      <c r="N32" s="54"/>
      <c r="O32" s="54"/>
      <c r="P32" s="54"/>
      <c r="Q32" s="54"/>
      <c r="R32" s="54"/>
      <c r="S32" s="54"/>
      <c r="T32" s="54"/>
      <c r="U32" s="107">
        <f>IF($V$13="Correct",IF(AND(U31+1&lt;='Student Work'!$V$13,U31&lt;&gt;0),U31+1,IF('Student Work'!U32&gt;0,"ERROR",0)),0)</f>
        <v>0</v>
      </c>
      <c r="V32" s="121">
        <f>IF(U32=0,0,IF(ISBLANK('Student Work'!V32),"ERROR",IF(ABS('Student Work'!V32-'Student Work'!Y31)&lt;0.01,IF(U32&lt;&gt;"ERROR","Correct","ERROR"),"ERROR")))</f>
        <v>0</v>
      </c>
      <c r="W32" s="121">
        <f>IF(U32=0,0,IF(ISBLANK('Student Work'!W32),"ERROR",IF(ABS('Student Work'!W32-'Student Work'!V32*'Student Work'!$V$12/12)&lt;0.01,IF(U32&lt;&gt;"ERROR","Correct","ERROR"),"ERROR")))</f>
        <v>0</v>
      </c>
      <c r="X32" s="121">
        <f>IF(U32=0,0,IF(ISBLANK('Student Work'!X32),"ERROR",IF(ABS('Student Work'!X32-'Student Work'!$V$14)&lt;0.01,IF(U32&lt;&gt;"ERROR","Correct","ERROR"),"ERROR")))</f>
        <v>0</v>
      </c>
      <c r="Y32" s="121">
        <f>IF(U32=0,0,IF(ISBLANK('Student Work'!Y32),"ERROR",IF(ABS('Student Work'!Y32-('Student Work'!V32+'Student Work'!W32+'Student Work'!X32))&lt;0.01,IF(U32&lt;&gt;"ERROR","Correct","ERROR"),"ERROR")))</f>
        <v>0</v>
      </c>
      <c r="Z32" s="121">
        <f>IF(V32=0,0,IF(ISBLANK('Student Work'!#REF!),"ERROR",IF(ABS('Student Work'!#REF!-('Student Work'!W32+'Student Work'!X32+'Student Work'!Y32))&lt;0.01,"Correct","ERROR")))</f>
        <v>0</v>
      </c>
      <c r="AA32" s="54"/>
      <c r="AB32" s="54"/>
      <c r="AC32" s="45"/>
    </row>
    <row r="33" spans="1:29" ht="16.149999999999999" customHeight="1">
      <c r="A33" s="44"/>
      <c r="B33" s="53"/>
      <c r="C33" s="53"/>
      <c r="D33" s="264"/>
      <c r="E33" s="53"/>
      <c r="F33" s="54"/>
      <c r="G33" s="107">
        <f>IF($K$13="Correct",IF(AND(G32+1&lt;='Student Work'!$K$13,G32&lt;&gt;0),G32+1,IF('Student Work'!G33&gt;0,"ERROR",0)),0)</f>
        <v>0</v>
      </c>
      <c r="H33" s="120">
        <f>IF(G33=0,0,IF(ISBLANK('Student Work'!H33),"ERROR",IF(ABS('Student Work'!H33-'Student Work'!K32)&lt;0.01,IF(G33&lt;&gt;"ERROR","Correct","ERROR"),"ERROR")))</f>
        <v>0</v>
      </c>
      <c r="I33" s="121">
        <f>IF(G33=0,0,IF(ISBLANK('Student Work'!I33),"ERROR",IF(ABS('Student Work'!I33-'Student Work'!H33*'Student Work'!$K$12/12)&lt;0.01,IF(G33&lt;&gt;"ERROR","Correct","ERROR"),"ERROR")))</f>
        <v>0</v>
      </c>
      <c r="J33" s="121">
        <f>IF(G33=0,0,IF(ISBLANK('Student Work'!J33),"ERROR",IF(ABS('Student Work'!J33-('Student Work'!$K$14-'Student Work'!I33))&lt;0.01,IF(G33&lt;&gt;"ERROR","Correct","ERROR"),"ERROR")))</f>
        <v>0</v>
      </c>
      <c r="K33" s="121">
        <f>IF(G33=0,0,IF(ISBLANK('Student Work'!K33),"ERROR",IF(ABS('Student Work'!K33-('Student Work'!H33-'Student Work'!J33))&lt;0.01,IF(G33&lt;&gt;"ERROR","Correct","ERROR"),"ERROR")))</f>
        <v>0</v>
      </c>
      <c r="L33" s="54"/>
      <c r="M33" s="54"/>
      <c r="N33" s="54"/>
      <c r="O33" s="54"/>
      <c r="P33" s="54"/>
      <c r="Q33" s="54"/>
      <c r="R33" s="54"/>
      <c r="S33" s="54"/>
      <c r="T33" s="54"/>
      <c r="U33" s="107">
        <f>IF($V$13="Correct",IF(AND(U32+1&lt;='Student Work'!$V$13,U32&lt;&gt;0),U32+1,IF('Student Work'!U33&gt;0,"ERROR",0)),0)</f>
        <v>0</v>
      </c>
      <c r="V33" s="121">
        <f>IF(U33=0,0,IF(ISBLANK('Student Work'!V33),"ERROR",IF(ABS('Student Work'!V33-'Student Work'!Y32)&lt;0.01,IF(U33&lt;&gt;"ERROR","Correct","ERROR"),"ERROR")))</f>
        <v>0</v>
      </c>
      <c r="W33" s="121">
        <f>IF(U33=0,0,IF(ISBLANK('Student Work'!W33),"ERROR",IF(ABS('Student Work'!W33-'Student Work'!V33*'Student Work'!$V$12/12)&lt;0.01,IF(U33&lt;&gt;"ERROR","Correct","ERROR"),"ERROR")))</f>
        <v>0</v>
      </c>
      <c r="X33" s="121">
        <f>IF(U33=0,0,IF(ISBLANK('Student Work'!X33),"ERROR",IF(ABS('Student Work'!X33-'Student Work'!$V$14)&lt;0.01,IF(U33&lt;&gt;"ERROR","Correct","ERROR"),"ERROR")))</f>
        <v>0</v>
      </c>
      <c r="Y33" s="121">
        <f>IF(U33=0,0,IF(ISBLANK('Student Work'!Y33),"ERROR",IF(ABS('Student Work'!Y33-('Student Work'!V33+'Student Work'!W33+'Student Work'!X33))&lt;0.01,IF(U33&lt;&gt;"ERROR","Correct","ERROR"),"ERROR")))</f>
        <v>0</v>
      </c>
      <c r="Z33" s="121">
        <f>IF(V33=0,0,IF(ISBLANK('Student Work'!#REF!),"ERROR",IF(ABS('Student Work'!#REF!-('Student Work'!W33+'Student Work'!X33+'Student Work'!Y33))&lt;0.01,"Correct","ERROR")))</f>
        <v>0</v>
      </c>
      <c r="AA33" s="54"/>
      <c r="AB33" s="54"/>
      <c r="AC33" s="45"/>
    </row>
    <row r="34" spans="1:29">
      <c r="A34" s="44"/>
      <c r="B34" s="53"/>
      <c r="C34" s="53"/>
      <c r="D34" s="264"/>
      <c r="E34" s="53"/>
      <c r="F34" s="54"/>
      <c r="G34" s="107">
        <f>IF($K$13="Correct",IF(AND(G33+1&lt;='Student Work'!$K$13,G33&lt;&gt;0),G33+1,IF('Student Work'!G34&gt;0,"ERROR",0)),0)</f>
        <v>0</v>
      </c>
      <c r="H34" s="120">
        <f>IF(G34=0,0,IF(ISBLANK('Student Work'!H34),"ERROR",IF(ABS('Student Work'!H34-'Student Work'!K33)&lt;0.01,IF(G34&lt;&gt;"ERROR","Correct","ERROR"),"ERROR")))</f>
        <v>0</v>
      </c>
      <c r="I34" s="121">
        <f>IF(G34=0,0,IF(ISBLANK('Student Work'!I34),"ERROR",IF(ABS('Student Work'!I34-'Student Work'!H34*'Student Work'!$K$12/12)&lt;0.01,IF(G34&lt;&gt;"ERROR","Correct","ERROR"),"ERROR")))</f>
        <v>0</v>
      </c>
      <c r="J34" s="121">
        <f>IF(G34=0,0,IF(ISBLANK('Student Work'!J34),"ERROR",IF(ABS('Student Work'!J34-('Student Work'!$K$14-'Student Work'!I34))&lt;0.01,IF(G34&lt;&gt;"ERROR","Correct","ERROR"),"ERROR")))</f>
        <v>0</v>
      </c>
      <c r="K34" s="121">
        <f>IF(G34=0,0,IF(ISBLANK('Student Work'!K34),"ERROR",IF(ABS('Student Work'!K34-('Student Work'!H34-'Student Work'!J34))&lt;0.01,IF(G34&lt;&gt;"ERROR","Correct","ERROR"),"ERROR")))</f>
        <v>0</v>
      </c>
      <c r="L34" s="54"/>
      <c r="M34" s="54"/>
      <c r="N34" s="54"/>
      <c r="O34" s="54"/>
      <c r="P34" s="54"/>
      <c r="Q34" s="54"/>
      <c r="R34" s="54"/>
      <c r="S34" s="54"/>
      <c r="T34" s="54"/>
      <c r="U34" s="107">
        <f>IF($V$13="Correct",IF(AND(U33+1&lt;='Student Work'!$V$13,U33&lt;&gt;0),U33+1,IF('Student Work'!U34&gt;0,"ERROR",0)),0)</f>
        <v>0</v>
      </c>
      <c r="V34" s="121">
        <f>IF(U34=0,0,IF(ISBLANK('Student Work'!V34),"ERROR",IF(ABS('Student Work'!V34-'Student Work'!Y33)&lt;0.01,IF(U34&lt;&gt;"ERROR","Correct","ERROR"),"ERROR")))</f>
        <v>0</v>
      </c>
      <c r="W34" s="121">
        <f>IF(U34=0,0,IF(ISBLANK('Student Work'!W34),"ERROR",IF(ABS('Student Work'!W34-'Student Work'!V34*'Student Work'!$V$12/12)&lt;0.01,IF(U34&lt;&gt;"ERROR","Correct","ERROR"),"ERROR")))</f>
        <v>0</v>
      </c>
      <c r="X34" s="121">
        <f>IF(U34=0,0,IF(ISBLANK('Student Work'!X34),"ERROR",IF(ABS('Student Work'!X34-'Student Work'!$V$14)&lt;0.01,IF(U34&lt;&gt;"ERROR","Correct","ERROR"),"ERROR")))</f>
        <v>0</v>
      </c>
      <c r="Y34" s="121">
        <f>IF(U34=0,0,IF(ISBLANK('Student Work'!Y34),"ERROR",IF(ABS('Student Work'!Y34-('Student Work'!V34+'Student Work'!W34+'Student Work'!X34))&lt;0.01,IF(U34&lt;&gt;"ERROR","Correct","ERROR"),"ERROR")))</f>
        <v>0</v>
      </c>
      <c r="Z34" s="121">
        <f>IF(V34=0,0,IF(ISBLANK('Student Work'!#REF!),"ERROR",IF(ABS('Student Work'!#REF!-('Student Work'!W34+'Student Work'!X34+'Student Work'!Y34))&lt;0.01,"Correct","ERROR")))</f>
        <v>0</v>
      </c>
      <c r="AA34" s="54"/>
      <c r="AB34" s="54"/>
      <c r="AC34" s="45"/>
    </row>
    <row r="35" spans="1:29" ht="16.149999999999999" customHeight="1">
      <c r="A35" s="44"/>
      <c r="B35" s="53"/>
      <c r="C35" s="53"/>
      <c r="D35" s="264"/>
      <c r="E35" s="53"/>
      <c r="F35" s="54"/>
      <c r="G35" s="107">
        <f>IF($K$13="Correct",IF(AND(G34+1&lt;='Student Work'!$K$13,G34&lt;&gt;0),G34+1,IF('Student Work'!G35&gt;0,"ERROR",0)),0)</f>
        <v>0</v>
      </c>
      <c r="H35" s="120">
        <f>IF(G35=0,0,IF(ISBLANK('Student Work'!H35),"ERROR",IF(ABS('Student Work'!H35-'Student Work'!K34)&lt;0.01,IF(G35&lt;&gt;"ERROR","Correct","ERROR"),"ERROR")))</f>
        <v>0</v>
      </c>
      <c r="I35" s="121">
        <f>IF(G35=0,0,IF(ISBLANK('Student Work'!I35),"ERROR",IF(ABS('Student Work'!I35-'Student Work'!H35*'Student Work'!$K$12/12)&lt;0.01,IF(G35&lt;&gt;"ERROR","Correct","ERROR"),"ERROR")))</f>
        <v>0</v>
      </c>
      <c r="J35" s="121">
        <f>IF(G35=0,0,IF(ISBLANK('Student Work'!J35),"ERROR",IF(ABS('Student Work'!J35-('Student Work'!$K$14-'Student Work'!I35))&lt;0.01,IF(G35&lt;&gt;"ERROR","Correct","ERROR"),"ERROR")))</f>
        <v>0</v>
      </c>
      <c r="K35" s="121">
        <f>IF(G35=0,0,IF(ISBLANK('Student Work'!K35),"ERROR",IF(ABS('Student Work'!K35-('Student Work'!H35-'Student Work'!J35))&lt;0.01,IF(G35&lt;&gt;"ERROR","Correct","ERROR"),"ERROR")))</f>
        <v>0</v>
      </c>
      <c r="L35" s="54"/>
      <c r="M35" s="54"/>
      <c r="N35" s="54"/>
      <c r="O35" s="54"/>
      <c r="P35" s="54"/>
      <c r="Q35" s="54"/>
      <c r="R35" s="54"/>
      <c r="S35" s="54"/>
      <c r="T35" s="54"/>
      <c r="U35" s="107">
        <f>IF($V$13="Correct",IF(AND(U34+1&lt;='Student Work'!$V$13,U34&lt;&gt;0),U34+1,IF('Student Work'!U35&gt;0,"ERROR",0)),0)</f>
        <v>0</v>
      </c>
      <c r="V35" s="121">
        <f>IF(U35=0,0,IF(ISBLANK('Student Work'!V35),"ERROR",IF(ABS('Student Work'!V35-'Student Work'!Y34)&lt;0.01,IF(U35&lt;&gt;"ERROR","Correct","ERROR"),"ERROR")))</f>
        <v>0</v>
      </c>
      <c r="W35" s="121">
        <f>IF(U35=0,0,IF(ISBLANK('Student Work'!W35),"ERROR",IF(ABS('Student Work'!W35-'Student Work'!V35*'Student Work'!$V$12/12)&lt;0.01,IF(U35&lt;&gt;"ERROR","Correct","ERROR"),"ERROR")))</f>
        <v>0</v>
      </c>
      <c r="X35" s="121">
        <f>IF(U35=0,0,IF(ISBLANK('Student Work'!X35),"ERROR",IF(ABS('Student Work'!X35-'Student Work'!$V$14)&lt;0.01,IF(U35&lt;&gt;"ERROR","Correct","ERROR"),"ERROR")))</f>
        <v>0</v>
      </c>
      <c r="Y35" s="121">
        <f>IF(U35=0,0,IF(ISBLANK('Student Work'!Y35),"ERROR",IF(ABS('Student Work'!Y35-('Student Work'!V35+'Student Work'!W35+'Student Work'!X35))&lt;0.01,IF(U35&lt;&gt;"ERROR","Correct","ERROR"),"ERROR")))</f>
        <v>0</v>
      </c>
      <c r="Z35" s="121">
        <f>IF(V35=0,0,IF(ISBLANK('Student Work'!#REF!),"ERROR",IF(ABS('Student Work'!#REF!-('Student Work'!W35+'Student Work'!X35+'Student Work'!Y35))&lt;0.01,"Correct","ERROR")))</f>
        <v>0</v>
      </c>
      <c r="AA35" s="54"/>
      <c r="AB35" s="54"/>
      <c r="AC35" s="45"/>
    </row>
    <row r="36" spans="1:29" ht="16.149999999999999" customHeight="1">
      <c r="A36" s="44"/>
      <c r="B36" s="53"/>
      <c r="C36" s="53"/>
      <c r="D36" s="264"/>
      <c r="E36" s="53"/>
      <c r="F36" s="54"/>
      <c r="G36" s="107">
        <f>IF($K$13="Correct",IF(AND(G35+1&lt;='Student Work'!$K$13,G35&lt;&gt;0),G35+1,IF('Student Work'!G36&gt;0,"ERROR",0)),0)</f>
        <v>0</v>
      </c>
      <c r="H36" s="120">
        <f>IF(G36=0,0,IF(ISBLANK('Student Work'!H36),"ERROR",IF(ABS('Student Work'!H36-'Student Work'!K35)&lt;0.01,IF(G36&lt;&gt;"ERROR","Correct","ERROR"),"ERROR")))</f>
        <v>0</v>
      </c>
      <c r="I36" s="121">
        <f>IF(G36=0,0,IF(ISBLANK('Student Work'!I36),"ERROR",IF(ABS('Student Work'!I36-'Student Work'!H36*'Student Work'!$K$12/12)&lt;0.01,IF(G36&lt;&gt;"ERROR","Correct","ERROR"),"ERROR")))</f>
        <v>0</v>
      </c>
      <c r="J36" s="121">
        <f>IF(G36=0,0,IF(ISBLANK('Student Work'!J36),"ERROR",IF(ABS('Student Work'!J36-('Student Work'!$K$14-'Student Work'!I36))&lt;0.01,IF(G36&lt;&gt;"ERROR","Correct","ERROR"),"ERROR")))</f>
        <v>0</v>
      </c>
      <c r="K36" s="121">
        <f>IF(G36=0,0,IF(ISBLANK('Student Work'!K36),"ERROR",IF(ABS('Student Work'!K36-('Student Work'!H36-'Student Work'!J36))&lt;0.01,IF(G36&lt;&gt;"ERROR","Correct","ERROR"),"ERROR")))</f>
        <v>0</v>
      </c>
      <c r="L36" s="54"/>
      <c r="M36" s="54"/>
      <c r="N36" s="54"/>
      <c r="O36" s="54"/>
      <c r="P36" s="54"/>
      <c r="Q36" s="54"/>
      <c r="R36" s="54"/>
      <c r="S36" s="54"/>
      <c r="T36" s="54"/>
      <c r="U36" s="107">
        <f>IF($V$13="Correct",IF(AND(U35+1&lt;='Student Work'!$V$13,U35&lt;&gt;0),U35+1,IF('Student Work'!U36&gt;0,"ERROR",0)),0)</f>
        <v>0</v>
      </c>
      <c r="V36" s="121">
        <f>IF(U36=0,0,IF(ISBLANK('Student Work'!V36),"ERROR",IF(ABS('Student Work'!V36-'Student Work'!Y35)&lt;0.01,IF(U36&lt;&gt;"ERROR","Correct","ERROR"),"ERROR")))</f>
        <v>0</v>
      </c>
      <c r="W36" s="121">
        <f>IF(U36=0,0,IF(ISBLANK('Student Work'!W36),"ERROR",IF(ABS('Student Work'!W36-'Student Work'!V36*'Student Work'!$V$12/12)&lt;0.01,IF(U36&lt;&gt;"ERROR","Correct","ERROR"),"ERROR")))</f>
        <v>0</v>
      </c>
      <c r="X36" s="121">
        <f>IF(U36=0,0,IF(ISBLANK('Student Work'!X36),"ERROR",IF(ABS('Student Work'!X36-'Student Work'!$V$14)&lt;0.01,IF(U36&lt;&gt;"ERROR","Correct","ERROR"),"ERROR")))</f>
        <v>0</v>
      </c>
      <c r="Y36" s="121">
        <f>IF(U36=0,0,IF(ISBLANK('Student Work'!Y36),"ERROR",IF(ABS('Student Work'!Y36-('Student Work'!V36+'Student Work'!W36+'Student Work'!X36))&lt;0.01,IF(U36&lt;&gt;"ERROR","Correct","ERROR"),"ERROR")))</f>
        <v>0</v>
      </c>
      <c r="Z36" s="121">
        <f>IF(V36=0,0,IF(ISBLANK('Student Work'!#REF!),"ERROR",IF(ABS('Student Work'!#REF!-('Student Work'!W36+'Student Work'!X36+'Student Work'!Y36))&lt;0.01,"Correct","ERROR")))</f>
        <v>0</v>
      </c>
      <c r="AA36" s="54"/>
      <c r="AB36" s="54"/>
      <c r="AC36" s="45"/>
    </row>
    <row r="37" spans="1:29" ht="16.149999999999999" customHeight="1">
      <c r="A37" s="44"/>
      <c r="B37" s="53"/>
      <c r="C37" s="53"/>
      <c r="D37" s="264"/>
      <c r="E37" s="53"/>
      <c r="F37" s="54"/>
      <c r="G37" s="107">
        <f>IF($K$13="Correct",IF(AND(G36+1&lt;='Student Work'!$K$13,G36&lt;&gt;0),G36+1,IF('Student Work'!G37&gt;0,"ERROR",0)),0)</f>
        <v>0</v>
      </c>
      <c r="H37" s="120">
        <f>IF(G37=0,0,IF(ISBLANK('Student Work'!H37),"ERROR",IF(ABS('Student Work'!H37-'Student Work'!K36)&lt;0.01,IF(G37&lt;&gt;"ERROR","Correct","ERROR"),"ERROR")))</f>
        <v>0</v>
      </c>
      <c r="I37" s="121">
        <f>IF(G37=0,0,IF(ISBLANK('Student Work'!I37),"ERROR",IF(ABS('Student Work'!I37-'Student Work'!H37*'Student Work'!$K$12/12)&lt;0.01,IF(G37&lt;&gt;"ERROR","Correct","ERROR"),"ERROR")))</f>
        <v>0</v>
      </c>
      <c r="J37" s="121">
        <f>IF(G37=0,0,IF(ISBLANK('Student Work'!J37),"ERROR",IF(ABS('Student Work'!J37-('Student Work'!$K$14-'Student Work'!I37))&lt;0.01,IF(G37&lt;&gt;"ERROR","Correct","ERROR"),"ERROR")))</f>
        <v>0</v>
      </c>
      <c r="K37" s="121">
        <f>IF(G37=0,0,IF(ISBLANK('Student Work'!K37),"ERROR",IF(ABS('Student Work'!K37-('Student Work'!H37-'Student Work'!J37))&lt;0.01,IF(G37&lt;&gt;"ERROR","Correct","ERROR"),"ERROR")))</f>
        <v>0</v>
      </c>
      <c r="L37" s="54"/>
      <c r="M37" s="54"/>
      <c r="N37" s="54"/>
      <c r="O37" s="54"/>
      <c r="P37" s="54"/>
      <c r="Q37" s="54"/>
      <c r="R37" s="54"/>
      <c r="S37" s="54"/>
      <c r="T37" s="54"/>
      <c r="U37" s="107">
        <f>IF($V$13="Correct",IF(AND(U36+1&lt;='Student Work'!$V$13,U36&lt;&gt;0),U36+1,IF('Student Work'!U37&gt;0,"ERROR",0)),0)</f>
        <v>0</v>
      </c>
      <c r="V37" s="121">
        <f>IF(U37=0,0,IF(ISBLANK('Student Work'!V37),"ERROR",IF(ABS('Student Work'!V37-'Student Work'!Y36)&lt;0.01,IF(U37&lt;&gt;"ERROR","Correct","ERROR"),"ERROR")))</f>
        <v>0</v>
      </c>
      <c r="W37" s="121">
        <f>IF(U37=0,0,IF(ISBLANK('Student Work'!W37),"ERROR",IF(ABS('Student Work'!W37-'Student Work'!V37*'Student Work'!$V$12/12)&lt;0.01,IF(U37&lt;&gt;"ERROR","Correct","ERROR"),"ERROR")))</f>
        <v>0</v>
      </c>
      <c r="X37" s="121">
        <f>IF(U37=0,0,IF(ISBLANK('Student Work'!X37),"ERROR",IF(ABS('Student Work'!X37-'Student Work'!$V$14)&lt;0.01,IF(U37&lt;&gt;"ERROR","Correct","ERROR"),"ERROR")))</f>
        <v>0</v>
      </c>
      <c r="Y37" s="121">
        <f>IF(U37=0,0,IF(ISBLANK('Student Work'!Y37),"ERROR",IF(ABS('Student Work'!Y37-('Student Work'!V37+'Student Work'!W37+'Student Work'!X37))&lt;0.01,IF(U37&lt;&gt;"ERROR","Correct","ERROR"),"ERROR")))</f>
        <v>0</v>
      </c>
      <c r="Z37" s="121">
        <f>IF(V37=0,0,IF(ISBLANK('Student Work'!#REF!),"ERROR",IF(ABS('Student Work'!#REF!-('Student Work'!W37+'Student Work'!X37+'Student Work'!Y37))&lt;0.01,"Correct","ERROR")))</f>
        <v>0</v>
      </c>
      <c r="AA37" s="54"/>
      <c r="AB37" s="54"/>
      <c r="AC37" s="45"/>
    </row>
    <row r="38" spans="1:29" ht="16.149999999999999" customHeight="1">
      <c r="A38" s="44"/>
      <c r="B38" s="53"/>
      <c r="C38" s="53"/>
      <c r="D38" s="264"/>
      <c r="E38" s="53"/>
      <c r="F38" s="54"/>
      <c r="G38" s="107">
        <f>IF($K$13="Correct",IF(AND(G37+1&lt;='Student Work'!$K$13,G37&lt;&gt;0),G37+1,IF('Student Work'!G38&gt;0,"ERROR",0)),0)</f>
        <v>0</v>
      </c>
      <c r="H38" s="120">
        <f>IF(G38=0,0,IF(ISBLANK('Student Work'!H38),"ERROR",IF(ABS('Student Work'!H38-'Student Work'!K37)&lt;0.01,IF(G38&lt;&gt;"ERROR","Correct","ERROR"),"ERROR")))</f>
        <v>0</v>
      </c>
      <c r="I38" s="121">
        <f>IF(G38=0,0,IF(ISBLANK('Student Work'!I38),"ERROR",IF(ABS('Student Work'!I38-'Student Work'!H38*'Student Work'!$K$12/12)&lt;0.01,IF(G38&lt;&gt;"ERROR","Correct","ERROR"),"ERROR")))</f>
        <v>0</v>
      </c>
      <c r="J38" s="121">
        <f>IF(G38=0,0,IF(ISBLANK('Student Work'!J38),"ERROR",IF(ABS('Student Work'!J38-('Student Work'!$K$14-'Student Work'!I38))&lt;0.01,IF(G38&lt;&gt;"ERROR","Correct","ERROR"),"ERROR")))</f>
        <v>0</v>
      </c>
      <c r="K38" s="121">
        <f>IF(G38=0,0,IF(ISBLANK('Student Work'!K38),"ERROR",IF(ABS('Student Work'!K38-('Student Work'!H38-'Student Work'!J38))&lt;0.01,IF(G38&lt;&gt;"ERROR","Correct","ERROR"),"ERROR")))</f>
        <v>0</v>
      </c>
      <c r="L38" s="54"/>
      <c r="M38" s="54"/>
      <c r="N38" s="54"/>
      <c r="O38" s="54"/>
      <c r="P38" s="54"/>
      <c r="Q38" s="54"/>
      <c r="R38" s="54"/>
      <c r="S38" s="54"/>
      <c r="T38" s="54"/>
      <c r="U38" s="107">
        <f>IF($V$13="Correct",IF(AND(U37+1&lt;='Student Work'!$V$13,U37&lt;&gt;0),U37+1,IF('Student Work'!U38&gt;0,"ERROR",0)),0)</f>
        <v>0</v>
      </c>
      <c r="V38" s="121">
        <f>IF(U38=0,0,IF(ISBLANK('Student Work'!V38),"ERROR",IF(ABS('Student Work'!V38-'Student Work'!Y37)&lt;0.01,IF(U38&lt;&gt;"ERROR","Correct","ERROR"),"ERROR")))</f>
        <v>0</v>
      </c>
      <c r="W38" s="121">
        <f>IF(U38=0,0,IF(ISBLANK('Student Work'!W38),"ERROR",IF(ABS('Student Work'!W38-'Student Work'!V38*'Student Work'!$V$12/12)&lt;0.01,IF(U38&lt;&gt;"ERROR","Correct","ERROR"),"ERROR")))</f>
        <v>0</v>
      </c>
      <c r="X38" s="121">
        <f>IF(U38=0,0,IF(ISBLANK('Student Work'!X38),"ERROR",IF(ABS('Student Work'!X38-'Student Work'!$V$14)&lt;0.01,IF(U38&lt;&gt;"ERROR","Correct","ERROR"),"ERROR")))</f>
        <v>0</v>
      </c>
      <c r="Y38" s="121">
        <f>IF(U38=0,0,IF(ISBLANK('Student Work'!Y38),"ERROR",IF(ABS('Student Work'!Y38-('Student Work'!V38+'Student Work'!W38+'Student Work'!X38))&lt;0.01,IF(U38&lt;&gt;"ERROR","Correct","ERROR"),"ERROR")))</f>
        <v>0</v>
      </c>
      <c r="Z38" s="121">
        <f>IF(V38=0,0,IF(ISBLANK('Student Work'!#REF!),"ERROR",IF(ABS('Student Work'!#REF!-('Student Work'!W38+'Student Work'!X38+'Student Work'!Y38))&lt;0.01,"Correct","ERROR")))</f>
        <v>0</v>
      </c>
      <c r="AA38" s="54"/>
      <c r="AB38" s="54"/>
      <c r="AC38" s="45"/>
    </row>
    <row r="39" spans="1:29">
      <c r="A39" s="44"/>
      <c r="B39" s="53"/>
      <c r="C39" s="53"/>
      <c r="D39" s="264"/>
      <c r="E39" s="53"/>
      <c r="F39" s="54"/>
      <c r="G39" s="107">
        <f>IF($K$13="Correct",IF(AND(G38+1&lt;='Student Work'!$K$13,G38&lt;&gt;0),G38+1,IF('Student Work'!G39&gt;0,"ERROR",0)),0)</f>
        <v>0</v>
      </c>
      <c r="H39" s="120">
        <f>IF(G39=0,0,IF(ISBLANK('Student Work'!H39),"ERROR",IF(ABS('Student Work'!H39-'Student Work'!K38)&lt;0.01,IF(G39&lt;&gt;"ERROR","Correct","ERROR"),"ERROR")))</f>
        <v>0</v>
      </c>
      <c r="I39" s="121">
        <f>IF(G39=0,0,IF(ISBLANK('Student Work'!I39),"ERROR",IF(ABS('Student Work'!I39-'Student Work'!H39*'Student Work'!$K$12/12)&lt;0.01,IF(G39&lt;&gt;"ERROR","Correct","ERROR"),"ERROR")))</f>
        <v>0</v>
      </c>
      <c r="J39" s="121">
        <f>IF(G39=0,0,IF(ISBLANK('Student Work'!J39),"ERROR",IF(ABS('Student Work'!J39-('Student Work'!$K$14-'Student Work'!I39))&lt;0.01,IF(G39&lt;&gt;"ERROR","Correct","ERROR"),"ERROR")))</f>
        <v>0</v>
      </c>
      <c r="K39" s="121">
        <f>IF(G39=0,0,IF(ISBLANK('Student Work'!K39),"ERROR",IF(ABS('Student Work'!K39-('Student Work'!H39-'Student Work'!J39))&lt;0.01,IF(G39&lt;&gt;"ERROR","Correct","ERROR"),"ERROR")))</f>
        <v>0</v>
      </c>
      <c r="L39" s="54"/>
      <c r="M39" s="54"/>
      <c r="N39" s="54"/>
      <c r="O39" s="54"/>
      <c r="P39" s="54"/>
      <c r="Q39" s="54"/>
      <c r="R39" s="54"/>
      <c r="S39" s="54"/>
      <c r="T39" s="54"/>
      <c r="U39" s="107">
        <f>IF($V$13="Correct",IF(AND(U38+1&lt;='Student Work'!$V$13,U38&lt;&gt;0),U38+1,IF('Student Work'!U39&gt;0,"ERROR",0)),0)</f>
        <v>0</v>
      </c>
      <c r="V39" s="121">
        <f>IF(U39=0,0,IF(ISBLANK('Student Work'!V39),"ERROR",IF(ABS('Student Work'!V39-'Student Work'!Y38)&lt;0.01,IF(U39&lt;&gt;"ERROR","Correct","ERROR"),"ERROR")))</f>
        <v>0</v>
      </c>
      <c r="W39" s="121">
        <f>IF(U39=0,0,IF(ISBLANK('Student Work'!W39),"ERROR",IF(ABS('Student Work'!W39-'Student Work'!V39*'Student Work'!$V$12/12)&lt;0.01,IF(U39&lt;&gt;"ERROR","Correct","ERROR"),"ERROR")))</f>
        <v>0</v>
      </c>
      <c r="X39" s="121">
        <f>IF(U39=0,0,IF(ISBLANK('Student Work'!X39),"ERROR",IF(ABS('Student Work'!X39-'Student Work'!$V$14)&lt;0.01,IF(U39&lt;&gt;"ERROR","Correct","ERROR"),"ERROR")))</f>
        <v>0</v>
      </c>
      <c r="Y39" s="121">
        <f>IF(U39=0,0,IF(ISBLANK('Student Work'!Y39),"ERROR",IF(ABS('Student Work'!Y39-('Student Work'!V39+'Student Work'!W39+'Student Work'!X39))&lt;0.01,IF(U39&lt;&gt;"ERROR","Correct","ERROR"),"ERROR")))</f>
        <v>0</v>
      </c>
      <c r="Z39" s="121">
        <f>IF(V39=0,0,IF(ISBLANK('Student Work'!#REF!),"ERROR",IF(ABS('Student Work'!#REF!-('Student Work'!W39+'Student Work'!X39+'Student Work'!Y39))&lt;0.01,"Correct","ERROR")))</f>
        <v>0</v>
      </c>
      <c r="AA39" s="54"/>
      <c r="AB39" s="54"/>
      <c r="AC39" s="45"/>
    </row>
    <row r="40" spans="1:29">
      <c r="A40" s="44"/>
      <c r="B40" s="53"/>
      <c r="C40" s="53"/>
      <c r="D40" s="264"/>
      <c r="E40" s="53"/>
      <c r="F40" s="54"/>
      <c r="G40" s="107">
        <f>IF($K$13="Correct",IF(AND(G39+1&lt;='Student Work'!$K$13,G39&lt;&gt;0),G39+1,IF('Student Work'!G40&gt;0,"ERROR",0)),0)</f>
        <v>0</v>
      </c>
      <c r="H40" s="120">
        <f>IF(G40=0,0,IF(ISBLANK('Student Work'!H40),"ERROR",IF(ABS('Student Work'!H40-'Student Work'!K39)&lt;0.01,IF(G40&lt;&gt;"ERROR","Correct","ERROR"),"ERROR")))</f>
        <v>0</v>
      </c>
      <c r="I40" s="121">
        <f>IF(G40=0,0,IF(ISBLANK('Student Work'!I40),"ERROR",IF(ABS('Student Work'!I40-'Student Work'!H40*'Student Work'!$K$12/12)&lt;0.01,IF(G40&lt;&gt;"ERROR","Correct","ERROR"),"ERROR")))</f>
        <v>0</v>
      </c>
      <c r="J40" s="121">
        <f>IF(G40=0,0,IF(ISBLANK('Student Work'!J40),"ERROR",IF(ABS('Student Work'!J40-('Student Work'!$K$14-'Student Work'!I40))&lt;0.01,IF(G40&lt;&gt;"ERROR","Correct","ERROR"),"ERROR")))</f>
        <v>0</v>
      </c>
      <c r="K40" s="121">
        <f>IF(G40=0,0,IF(ISBLANK('Student Work'!K40),"ERROR",IF(ABS('Student Work'!K40-('Student Work'!H40-'Student Work'!J40))&lt;0.01,IF(G40&lt;&gt;"ERROR","Correct","ERROR"),"ERROR")))</f>
        <v>0</v>
      </c>
      <c r="L40" s="54"/>
      <c r="M40" s="54"/>
      <c r="N40" s="54"/>
      <c r="O40" s="54"/>
      <c r="P40" s="54"/>
      <c r="Q40" s="54"/>
      <c r="R40" s="54"/>
      <c r="S40" s="54"/>
      <c r="T40" s="54"/>
      <c r="U40" s="107">
        <f>IF($V$13="Correct",IF(AND(U39+1&lt;='Student Work'!$V$13,U39&lt;&gt;0),U39+1,IF('Student Work'!U40&gt;0,"ERROR",0)),0)</f>
        <v>0</v>
      </c>
      <c r="V40" s="121">
        <f>IF(U40=0,0,IF(ISBLANK('Student Work'!V40),"ERROR",IF(ABS('Student Work'!V40-'Student Work'!Y39)&lt;0.01,IF(U40&lt;&gt;"ERROR","Correct","ERROR"),"ERROR")))</f>
        <v>0</v>
      </c>
      <c r="W40" s="121">
        <f>IF(U40=0,0,IF(ISBLANK('Student Work'!W40),"ERROR",IF(ABS('Student Work'!W40-'Student Work'!V40*'Student Work'!$V$12/12)&lt;0.01,IF(U40&lt;&gt;"ERROR","Correct","ERROR"),"ERROR")))</f>
        <v>0</v>
      </c>
      <c r="X40" s="121">
        <f>IF(U40=0,0,IF(ISBLANK('Student Work'!X40),"ERROR",IF(ABS('Student Work'!X40-'Student Work'!$V$14)&lt;0.01,IF(U40&lt;&gt;"ERROR","Correct","ERROR"),"ERROR")))</f>
        <v>0</v>
      </c>
      <c r="Y40" s="121">
        <f>IF(U40=0,0,IF(ISBLANK('Student Work'!Y40),"ERROR",IF(ABS('Student Work'!Y40-('Student Work'!V40+'Student Work'!W40+'Student Work'!X40))&lt;0.01,IF(U40&lt;&gt;"ERROR","Correct","ERROR"),"ERROR")))</f>
        <v>0</v>
      </c>
      <c r="Z40" s="121">
        <f>IF(V40=0,0,IF(ISBLANK('Student Work'!#REF!),"ERROR",IF(ABS('Student Work'!#REF!-('Student Work'!W40+'Student Work'!X40+'Student Work'!Y40))&lt;0.01,"Correct","ERROR")))</f>
        <v>0</v>
      </c>
      <c r="AA40" s="54"/>
      <c r="AB40" s="54"/>
      <c r="AC40" s="45"/>
    </row>
    <row r="41" spans="1:29" ht="16.149999999999999" customHeight="1">
      <c r="A41" s="44"/>
      <c r="B41" s="53"/>
      <c r="C41" s="53"/>
      <c r="D41" s="264"/>
      <c r="E41" s="53"/>
      <c r="F41" s="54"/>
      <c r="G41" s="107">
        <f>IF($K$13="Correct",IF(AND(G40+1&lt;='Student Work'!$K$13,G40&lt;&gt;0),G40+1,IF('Student Work'!G41&gt;0,"ERROR",0)),0)</f>
        <v>0</v>
      </c>
      <c r="H41" s="120">
        <f>IF(G41=0,0,IF(ISBLANK('Student Work'!H41),"ERROR",IF(ABS('Student Work'!H41-'Student Work'!K40)&lt;0.01,IF(G41&lt;&gt;"ERROR","Correct","ERROR"),"ERROR")))</f>
        <v>0</v>
      </c>
      <c r="I41" s="121">
        <f>IF(G41=0,0,IF(ISBLANK('Student Work'!I41),"ERROR",IF(ABS('Student Work'!I41-'Student Work'!H41*'Student Work'!$K$12/12)&lt;0.01,IF(G41&lt;&gt;"ERROR","Correct","ERROR"),"ERROR")))</f>
        <v>0</v>
      </c>
      <c r="J41" s="121">
        <f>IF(G41=0,0,IF(ISBLANK('Student Work'!J41),"ERROR",IF(ABS('Student Work'!J41-('Student Work'!$K$14-'Student Work'!I41))&lt;0.01,IF(G41&lt;&gt;"ERROR","Correct","ERROR"),"ERROR")))</f>
        <v>0</v>
      </c>
      <c r="K41" s="121">
        <f>IF(G41=0,0,IF(ISBLANK('Student Work'!K41),"ERROR",IF(ABS('Student Work'!K41-('Student Work'!H41-'Student Work'!J41))&lt;0.01,IF(G41&lt;&gt;"ERROR","Correct","ERROR"),"ERROR")))</f>
        <v>0</v>
      </c>
      <c r="L41" s="54"/>
      <c r="M41" s="54"/>
      <c r="N41" s="54"/>
      <c r="O41" s="54"/>
      <c r="P41" s="54"/>
      <c r="Q41" s="54"/>
      <c r="R41" s="54"/>
      <c r="S41" s="54"/>
      <c r="T41" s="54"/>
      <c r="U41" s="107">
        <f>IF($V$13="Correct",IF(AND(U40+1&lt;='Student Work'!$V$13,U40&lt;&gt;0),U40+1,IF('Student Work'!U41&gt;0,"ERROR",0)),0)</f>
        <v>0</v>
      </c>
      <c r="V41" s="121">
        <f>IF(U41=0,0,IF(ISBLANK('Student Work'!V41),"ERROR",IF(ABS('Student Work'!V41-'Student Work'!Y40)&lt;0.01,IF(U41&lt;&gt;"ERROR","Correct","ERROR"),"ERROR")))</f>
        <v>0</v>
      </c>
      <c r="W41" s="121">
        <f>IF(U41=0,0,IF(ISBLANK('Student Work'!W41),"ERROR",IF(ABS('Student Work'!W41-'Student Work'!V41*'Student Work'!$V$12/12)&lt;0.01,IF(U41&lt;&gt;"ERROR","Correct","ERROR"),"ERROR")))</f>
        <v>0</v>
      </c>
      <c r="X41" s="121">
        <f>IF(U41=0,0,IF(ISBLANK('Student Work'!X41),"ERROR",IF(ABS('Student Work'!X41-'Student Work'!$V$14)&lt;0.01,IF(U41&lt;&gt;"ERROR","Correct","ERROR"),"ERROR")))</f>
        <v>0</v>
      </c>
      <c r="Y41" s="121">
        <f>IF(U41=0,0,IF(ISBLANK('Student Work'!Y41),"ERROR",IF(ABS('Student Work'!Y41-('Student Work'!V41+'Student Work'!W41+'Student Work'!X41))&lt;0.01,IF(U41&lt;&gt;"ERROR","Correct","ERROR"),"ERROR")))</f>
        <v>0</v>
      </c>
      <c r="Z41" s="121">
        <f>IF(V41=0,0,IF(ISBLANK('Student Work'!#REF!),"ERROR",IF(ABS('Student Work'!#REF!-('Student Work'!W41+'Student Work'!X41+'Student Work'!Y41))&lt;0.01,"Correct","ERROR")))</f>
        <v>0</v>
      </c>
      <c r="AA41" s="54"/>
      <c r="AB41" s="54"/>
      <c r="AC41" s="45"/>
    </row>
    <row r="42" spans="1:29" ht="16.149999999999999" customHeight="1">
      <c r="A42" s="44"/>
      <c r="B42" s="53"/>
      <c r="C42" s="53"/>
      <c r="D42" s="264"/>
      <c r="E42" s="53"/>
      <c r="F42" s="54"/>
      <c r="G42" s="107">
        <f>IF($K$13="Correct",IF(AND(G41+1&lt;='Student Work'!$K$13,G41&lt;&gt;0),G41+1,IF('Student Work'!G42&gt;0,"ERROR",0)),0)</f>
        <v>0</v>
      </c>
      <c r="H42" s="120">
        <f>IF(G42=0,0,IF(ISBLANK('Student Work'!H42),"ERROR",IF(ABS('Student Work'!H42-'Student Work'!K41)&lt;0.01,IF(G42&lt;&gt;"ERROR","Correct","ERROR"),"ERROR")))</f>
        <v>0</v>
      </c>
      <c r="I42" s="121">
        <f>IF(G42=0,0,IF(ISBLANK('Student Work'!I42),"ERROR",IF(ABS('Student Work'!I42-'Student Work'!H42*'Student Work'!$K$12/12)&lt;0.01,IF(G42&lt;&gt;"ERROR","Correct","ERROR"),"ERROR")))</f>
        <v>0</v>
      </c>
      <c r="J42" s="121">
        <f>IF(G42=0,0,IF(ISBLANK('Student Work'!J42),"ERROR",IF(ABS('Student Work'!J42-('Student Work'!$K$14-'Student Work'!I42))&lt;0.01,IF(G42&lt;&gt;"ERROR","Correct","ERROR"),"ERROR")))</f>
        <v>0</v>
      </c>
      <c r="K42" s="121">
        <f>IF(G42=0,0,IF(ISBLANK('Student Work'!K42),"ERROR",IF(ABS('Student Work'!K42-('Student Work'!H42-'Student Work'!J42))&lt;0.01,IF(G42&lt;&gt;"ERROR","Correct","ERROR"),"ERROR")))</f>
        <v>0</v>
      </c>
      <c r="L42" s="54"/>
      <c r="M42" s="54"/>
      <c r="N42" s="54"/>
      <c r="O42" s="54"/>
      <c r="P42" s="54"/>
      <c r="Q42" s="54"/>
      <c r="R42" s="54"/>
      <c r="S42" s="54"/>
      <c r="T42" s="54"/>
      <c r="U42" s="107">
        <f>IF($V$13="Correct",IF(AND(U41+1&lt;='Student Work'!$V$13,U41&lt;&gt;0),U41+1,IF('Student Work'!U42&gt;0,"ERROR",0)),0)</f>
        <v>0</v>
      </c>
      <c r="V42" s="121">
        <f>IF(U42=0,0,IF(ISBLANK('Student Work'!V42),"ERROR",IF(ABS('Student Work'!V42-'Student Work'!Y41)&lt;0.01,IF(U42&lt;&gt;"ERROR","Correct","ERROR"),"ERROR")))</f>
        <v>0</v>
      </c>
      <c r="W42" s="121">
        <f>IF(U42=0,0,IF(ISBLANK('Student Work'!W42),"ERROR",IF(ABS('Student Work'!W42-'Student Work'!V42*'Student Work'!$V$12/12)&lt;0.01,IF(U42&lt;&gt;"ERROR","Correct","ERROR"),"ERROR")))</f>
        <v>0</v>
      </c>
      <c r="X42" s="121">
        <f>IF(U42=0,0,IF(ISBLANK('Student Work'!X42),"ERROR",IF(ABS('Student Work'!X42-'Student Work'!$V$14)&lt;0.01,IF(U42&lt;&gt;"ERROR","Correct","ERROR"),"ERROR")))</f>
        <v>0</v>
      </c>
      <c r="Y42" s="121">
        <f>IF(U42=0,0,IF(ISBLANK('Student Work'!Y42),"ERROR",IF(ABS('Student Work'!Y42-('Student Work'!V42+'Student Work'!W42+'Student Work'!X42))&lt;0.01,IF(U42&lt;&gt;"ERROR","Correct","ERROR"),"ERROR")))</f>
        <v>0</v>
      </c>
      <c r="Z42" s="121">
        <f>IF(V42=0,0,IF(ISBLANK('Student Work'!#REF!),"ERROR",IF(ABS('Student Work'!#REF!-('Student Work'!W42+'Student Work'!X42+'Student Work'!Y42))&lt;0.01,"Correct","ERROR")))</f>
        <v>0</v>
      </c>
      <c r="AA42" s="54"/>
      <c r="AB42" s="54"/>
      <c r="AC42" s="45"/>
    </row>
    <row r="43" spans="1:29">
      <c r="A43" s="44"/>
      <c r="B43" s="53"/>
      <c r="C43" s="53"/>
      <c r="D43" s="264"/>
      <c r="E43" s="53"/>
      <c r="F43" s="54"/>
      <c r="G43" s="107">
        <f>IF($K$13="Correct",IF(AND(G42+1&lt;='Student Work'!$K$13,G42&lt;&gt;0),G42+1,IF('Student Work'!G43&gt;0,"ERROR",0)),0)</f>
        <v>0</v>
      </c>
      <c r="H43" s="120">
        <f>IF(G43=0,0,IF(ISBLANK('Student Work'!H43),"ERROR",IF(ABS('Student Work'!H43-'Student Work'!K42)&lt;0.01,IF(G43&lt;&gt;"ERROR","Correct","ERROR"),"ERROR")))</f>
        <v>0</v>
      </c>
      <c r="I43" s="121">
        <f>IF(G43=0,0,IF(ISBLANK('Student Work'!I43),"ERROR",IF(ABS('Student Work'!I43-'Student Work'!H43*'Student Work'!$K$12/12)&lt;0.01,IF(G43&lt;&gt;"ERROR","Correct","ERROR"),"ERROR")))</f>
        <v>0</v>
      </c>
      <c r="J43" s="121">
        <f>IF(G43=0,0,IF(ISBLANK('Student Work'!J43),"ERROR",IF(ABS('Student Work'!J43-('Student Work'!$K$14-'Student Work'!I43))&lt;0.01,IF(G43&lt;&gt;"ERROR","Correct","ERROR"),"ERROR")))</f>
        <v>0</v>
      </c>
      <c r="K43" s="121">
        <f>IF(G43=0,0,IF(ISBLANK('Student Work'!K43),"ERROR",IF(ABS('Student Work'!K43-('Student Work'!H43-'Student Work'!J43))&lt;0.01,IF(G43&lt;&gt;"ERROR","Correct","ERROR"),"ERROR")))</f>
        <v>0</v>
      </c>
      <c r="L43" s="54"/>
      <c r="M43" s="54"/>
      <c r="N43" s="54"/>
      <c r="O43" s="54"/>
      <c r="P43" s="54"/>
      <c r="Q43" s="54"/>
      <c r="R43" s="54"/>
      <c r="S43" s="54"/>
      <c r="T43" s="54"/>
      <c r="U43" s="107">
        <f>IF($V$13="Correct",IF(AND(U42+1&lt;='Student Work'!$V$13,U42&lt;&gt;0),U42+1,IF('Student Work'!U43&gt;0,"ERROR",0)),0)</f>
        <v>0</v>
      </c>
      <c r="V43" s="121">
        <f>IF(U43=0,0,IF(ISBLANK('Student Work'!V43),"ERROR",IF(ABS('Student Work'!V43-'Student Work'!Y42)&lt;0.01,IF(U43&lt;&gt;"ERROR","Correct","ERROR"),"ERROR")))</f>
        <v>0</v>
      </c>
      <c r="W43" s="121">
        <f>IF(U43=0,0,IF(ISBLANK('Student Work'!W43),"ERROR",IF(ABS('Student Work'!W43-'Student Work'!V43*'Student Work'!$V$12/12)&lt;0.01,IF(U43&lt;&gt;"ERROR","Correct","ERROR"),"ERROR")))</f>
        <v>0</v>
      </c>
      <c r="X43" s="121">
        <f>IF(U43=0,0,IF(ISBLANK('Student Work'!X43),"ERROR",IF(ABS('Student Work'!X43-'Student Work'!$V$14)&lt;0.01,IF(U43&lt;&gt;"ERROR","Correct","ERROR"),"ERROR")))</f>
        <v>0</v>
      </c>
      <c r="Y43" s="121">
        <f>IF(U43=0,0,IF(ISBLANK('Student Work'!Y43),"ERROR",IF(ABS('Student Work'!Y43-('Student Work'!V43+'Student Work'!W43+'Student Work'!X43))&lt;0.01,IF(U43&lt;&gt;"ERROR","Correct","ERROR"),"ERROR")))</f>
        <v>0</v>
      </c>
      <c r="Z43" s="121">
        <f>IF(V43=0,0,IF(ISBLANK('Student Work'!#REF!),"ERROR",IF(ABS('Student Work'!#REF!-('Student Work'!W43+'Student Work'!X43+'Student Work'!Y43))&lt;0.01,"Correct","ERROR")))</f>
        <v>0</v>
      </c>
      <c r="AA43" s="54"/>
      <c r="AB43" s="54"/>
      <c r="AC43" s="45"/>
    </row>
    <row r="44" spans="1:29">
      <c r="A44" s="44"/>
      <c r="B44" s="53"/>
      <c r="C44" s="53"/>
      <c r="D44" s="264"/>
      <c r="E44" s="53"/>
      <c r="F44" s="54"/>
      <c r="G44" s="107">
        <f>IF($K$13="Correct",IF(AND(G43+1&lt;='Student Work'!$K$13,G43&lt;&gt;0),G43+1,IF('Student Work'!G44&gt;0,"ERROR",0)),0)</f>
        <v>0</v>
      </c>
      <c r="H44" s="120">
        <f>IF(G44=0,0,IF(ISBLANK('Student Work'!H44),"ERROR",IF(ABS('Student Work'!H44-'Student Work'!K43)&lt;0.01,IF(G44&lt;&gt;"ERROR","Correct","ERROR"),"ERROR")))</f>
        <v>0</v>
      </c>
      <c r="I44" s="121">
        <f>IF(G44=0,0,IF(ISBLANK('Student Work'!I44),"ERROR",IF(ABS('Student Work'!I44-'Student Work'!H44*'Student Work'!$K$12/12)&lt;0.01,IF(G44&lt;&gt;"ERROR","Correct","ERROR"),"ERROR")))</f>
        <v>0</v>
      </c>
      <c r="J44" s="121">
        <f>IF(G44=0,0,IF(ISBLANK('Student Work'!J44),"ERROR",IF(ABS('Student Work'!J44-('Student Work'!$K$14-'Student Work'!I44))&lt;0.01,IF(G44&lt;&gt;"ERROR","Correct","ERROR"),"ERROR")))</f>
        <v>0</v>
      </c>
      <c r="K44" s="121">
        <f>IF(G44=0,0,IF(ISBLANK('Student Work'!K44),"ERROR",IF(ABS('Student Work'!K44-('Student Work'!H44-'Student Work'!J44))&lt;0.01,IF(G44&lt;&gt;"ERROR","Correct","ERROR"),"ERROR")))</f>
        <v>0</v>
      </c>
      <c r="L44" s="54"/>
      <c r="M44" s="54"/>
      <c r="N44" s="54"/>
      <c r="O44" s="54"/>
      <c r="P44" s="54"/>
      <c r="Q44" s="54"/>
      <c r="R44" s="54"/>
      <c r="S44" s="54"/>
      <c r="T44" s="54"/>
      <c r="U44" s="107">
        <f>IF($V$13="Correct",IF(AND(U43+1&lt;='Student Work'!$V$13,U43&lt;&gt;0),U43+1,IF('Student Work'!U44&gt;0,"ERROR",0)),0)</f>
        <v>0</v>
      </c>
      <c r="V44" s="121">
        <f>IF(U44=0,0,IF(ISBLANK('Student Work'!V44),"ERROR",IF(ABS('Student Work'!V44-'Student Work'!Y43)&lt;0.01,IF(U44&lt;&gt;"ERROR","Correct","ERROR"),"ERROR")))</f>
        <v>0</v>
      </c>
      <c r="W44" s="121">
        <f>IF(U44=0,0,IF(ISBLANK('Student Work'!W44),"ERROR",IF(ABS('Student Work'!W44-'Student Work'!V44*'Student Work'!$V$12/12)&lt;0.01,IF(U44&lt;&gt;"ERROR","Correct","ERROR"),"ERROR")))</f>
        <v>0</v>
      </c>
      <c r="X44" s="121">
        <f>IF(U44=0,0,IF(ISBLANK('Student Work'!X44),"ERROR",IF(ABS('Student Work'!X44-'Student Work'!$V$14)&lt;0.01,IF(U44&lt;&gt;"ERROR","Correct","ERROR"),"ERROR")))</f>
        <v>0</v>
      </c>
      <c r="Y44" s="121">
        <f>IF(U44=0,0,IF(ISBLANK('Student Work'!Y44),"ERROR",IF(ABS('Student Work'!Y44-('Student Work'!V44+'Student Work'!W44+'Student Work'!X44))&lt;0.01,IF(U44&lt;&gt;"ERROR","Correct","ERROR"),"ERROR")))</f>
        <v>0</v>
      </c>
      <c r="Z44" s="121">
        <f>IF(V44=0,0,IF(ISBLANK('Student Work'!#REF!),"ERROR",IF(ABS('Student Work'!#REF!-('Student Work'!W44+'Student Work'!X44+'Student Work'!Y44))&lt;0.01,"Correct","ERROR")))</f>
        <v>0</v>
      </c>
      <c r="AA44" s="54"/>
      <c r="AB44" s="54"/>
      <c r="AC44" s="45"/>
    </row>
    <row r="45" spans="1:29">
      <c r="A45" s="44"/>
      <c r="B45" s="53"/>
      <c r="C45" s="53"/>
      <c r="D45" s="264"/>
      <c r="E45" s="53"/>
      <c r="F45" s="54"/>
      <c r="G45" s="107">
        <f>IF($K$13="Correct",IF(AND(G44+1&lt;='Student Work'!$K$13,G44&lt;&gt;0),G44+1,IF('Student Work'!G45&gt;0,"ERROR",0)),0)</f>
        <v>0</v>
      </c>
      <c r="H45" s="120">
        <f>IF(G45=0,0,IF(ISBLANK('Student Work'!H45),"ERROR",IF(ABS('Student Work'!H45-'Student Work'!K44)&lt;0.01,IF(G45&lt;&gt;"ERROR","Correct","ERROR"),"ERROR")))</f>
        <v>0</v>
      </c>
      <c r="I45" s="121">
        <f>IF(G45=0,0,IF(ISBLANK('Student Work'!I45),"ERROR",IF(ABS('Student Work'!I45-'Student Work'!H45*'Student Work'!$K$12/12)&lt;0.01,IF(G45&lt;&gt;"ERROR","Correct","ERROR"),"ERROR")))</f>
        <v>0</v>
      </c>
      <c r="J45" s="121">
        <f>IF(G45=0,0,IF(ISBLANK('Student Work'!J45),"ERROR",IF(ABS('Student Work'!J45-('Student Work'!$K$14-'Student Work'!I45))&lt;0.01,IF(G45&lt;&gt;"ERROR","Correct","ERROR"),"ERROR")))</f>
        <v>0</v>
      </c>
      <c r="K45" s="121">
        <f>IF(G45=0,0,IF(ISBLANK('Student Work'!K45),"ERROR",IF(ABS('Student Work'!K45-('Student Work'!H45-'Student Work'!J45))&lt;0.01,IF(G45&lt;&gt;"ERROR","Correct","ERROR"),"ERROR")))</f>
        <v>0</v>
      </c>
      <c r="L45" s="54"/>
      <c r="M45" s="54"/>
      <c r="N45" s="75"/>
      <c r="O45" s="75"/>
      <c r="P45" s="75"/>
      <c r="Q45" s="75"/>
      <c r="R45" s="75"/>
      <c r="S45" s="75"/>
      <c r="T45" s="54"/>
      <c r="U45" s="107">
        <f>IF($V$13="Correct",IF(AND(U44+1&lt;='Student Work'!$V$13,U44&lt;&gt;0),U44+1,IF('Student Work'!U45&gt;0,"ERROR",0)),0)</f>
        <v>0</v>
      </c>
      <c r="V45" s="121">
        <f>IF(U45=0,0,IF(ISBLANK('Student Work'!V45),"ERROR",IF(ABS('Student Work'!V45-'Student Work'!Y44)&lt;0.01,IF(U45&lt;&gt;"ERROR","Correct","ERROR"),"ERROR")))</f>
        <v>0</v>
      </c>
      <c r="W45" s="121">
        <f>IF(U45=0,0,IF(ISBLANK('Student Work'!W45),"ERROR",IF(ABS('Student Work'!W45-'Student Work'!V45*'Student Work'!$V$12/12)&lt;0.01,IF(U45&lt;&gt;"ERROR","Correct","ERROR"),"ERROR")))</f>
        <v>0</v>
      </c>
      <c r="X45" s="121">
        <f>IF(U45=0,0,IF(ISBLANK('Student Work'!X45),"ERROR",IF(ABS('Student Work'!X45-'Student Work'!$V$14)&lt;0.01,IF(U45&lt;&gt;"ERROR","Correct","ERROR"),"ERROR")))</f>
        <v>0</v>
      </c>
      <c r="Y45" s="121">
        <f>IF(U45=0,0,IF(ISBLANK('Student Work'!Y45),"ERROR",IF(ABS('Student Work'!Y45-('Student Work'!V45+'Student Work'!W45+'Student Work'!X45))&lt;0.01,IF(U45&lt;&gt;"ERROR","Correct","ERROR"),"ERROR")))</f>
        <v>0</v>
      </c>
      <c r="Z45" s="121">
        <f>IF(V45=0,0,IF(ISBLANK('Student Work'!#REF!),"ERROR",IF(ABS('Student Work'!#REF!-('Student Work'!W45+'Student Work'!X45+'Student Work'!Y45))&lt;0.01,"Correct","ERROR")))</f>
        <v>0</v>
      </c>
      <c r="AA45" s="54"/>
      <c r="AB45" s="54"/>
      <c r="AC45" s="45"/>
    </row>
    <row r="46" spans="1:29">
      <c r="A46" s="44"/>
      <c r="B46" s="53"/>
      <c r="C46" s="53"/>
      <c r="D46" s="264"/>
      <c r="E46" s="53"/>
      <c r="F46" s="54"/>
      <c r="G46" s="107">
        <f>IF($K$13="Correct",IF(AND(G45+1&lt;='Student Work'!$K$13,G45&lt;&gt;0),G45+1,IF('Student Work'!G46&gt;0,"ERROR",0)),0)</f>
        <v>0</v>
      </c>
      <c r="H46" s="120">
        <f>IF(G46=0,0,IF(ISBLANK('Student Work'!H46),"ERROR",IF(ABS('Student Work'!H46-'Student Work'!K45)&lt;0.01,IF(G46&lt;&gt;"ERROR","Correct","ERROR"),"ERROR")))</f>
        <v>0</v>
      </c>
      <c r="I46" s="121">
        <f>IF(G46=0,0,IF(ISBLANK('Student Work'!I46),"ERROR",IF(ABS('Student Work'!I46-'Student Work'!H46*'Student Work'!$K$12/12)&lt;0.01,IF(G46&lt;&gt;"ERROR","Correct","ERROR"),"ERROR")))</f>
        <v>0</v>
      </c>
      <c r="J46" s="121">
        <f>IF(G46=0,0,IF(ISBLANK('Student Work'!J46),"ERROR",IF(ABS('Student Work'!J46-('Student Work'!$K$14-'Student Work'!I46))&lt;0.01,IF(G46&lt;&gt;"ERROR","Correct","ERROR"),"ERROR")))</f>
        <v>0</v>
      </c>
      <c r="K46" s="121">
        <f>IF(G46=0,0,IF(ISBLANK('Student Work'!K46),"ERROR",IF(ABS('Student Work'!K46-('Student Work'!H46-'Student Work'!J46))&lt;0.01,IF(G46&lt;&gt;"ERROR","Correct","ERROR"),"ERROR")))</f>
        <v>0</v>
      </c>
      <c r="L46" s="54"/>
      <c r="M46" s="54"/>
      <c r="N46" s="75"/>
      <c r="O46" s="75"/>
      <c r="P46" s="75"/>
      <c r="Q46" s="75"/>
      <c r="R46" s="75"/>
      <c r="S46" s="75"/>
      <c r="T46" s="54"/>
      <c r="U46" s="107">
        <f>IF($V$13="Correct",IF(AND(U45+1&lt;='Student Work'!$V$13,U45&lt;&gt;0),U45+1,IF('Student Work'!U46&gt;0,"ERROR",0)),0)</f>
        <v>0</v>
      </c>
      <c r="V46" s="121">
        <f>IF(U46=0,0,IF(ISBLANK('Student Work'!V46),"ERROR",IF(ABS('Student Work'!V46-'Student Work'!Y45)&lt;0.01,IF(U46&lt;&gt;"ERROR","Correct","ERROR"),"ERROR")))</f>
        <v>0</v>
      </c>
      <c r="W46" s="121">
        <f>IF(U46=0,0,IF(ISBLANK('Student Work'!W46),"ERROR",IF(ABS('Student Work'!W46-'Student Work'!V46*'Student Work'!$V$12/12)&lt;0.01,IF(U46&lt;&gt;"ERROR","Correct","ERROR"),"ERROR")))</f>
        <v>0</v>
      </c>
      <c r="X46" s="121">
        <f>IF(U46=0,0,IF(ISBLANK('Student Work'!X46),"ERROR",IF(ABS('Student Work'!X46-'Student Work'!$V$14)&lt;0.01,IF(U46&lt;&gt;"ERROR","Correct","ERROR"),"ERROR")))</f>
        <v>0</v>
      </c>
      <c r="Y46" s="121">
        <f>IF(U46=0,0,IF(ISBLANK('Student Work'!Y46),"ERROR",IF(ABS('Student Work'!Y46-('Student Work'!V46+'Student Work'!W46+'Student Work'!X46))&lt;0.01,IF(U46&lt;&gt;"ERROR","Correct","ERROR"),"ERROR")))</f>
        <v>0</v>
      </c>
      <c r="Z46" s="121">
        <f>IF(V46=0,0,IF(ISBLANK('Student Work'!#REF!),"ERROR",IF(ABS('Student Work'!#REF!-('Student Work'!W46+'Student Work'!X46+'Student Work'!Y46))&lt;0.01,"Correct","ERROR")))</f>
        <v>0</v>
      </c>
      <c r="AA46" s="54"/>
      <c r="AB46" s="54"/>
      <c r="AC46" s="45"/>
    </row>
    <row r="47" spans="1:29" ht="16.149999999999999" customHeight="1">
      <c r="A47" s="44"/>
      <c r="B47" s="53"/>
      <c r="C47" s="53"/>
      <c r="D47" s="264"/>
      <c r="E47" s="53"/>
      <c r="F47" s="54"/>
      <c r="G47" s="107">
        <f>IF($K$13="Correct",IF(AND(G46+1&lt;='Student Work'!$K$13,G46&lt;&gt;0),G46+1,IF('Student Work'!G47&gt;0,"ERROR",0)),0)</f>
        <v>0</v>
      </c>
      <c r="H47" s="120">
        <f>IF(G47=0,0,IF(ISBLANK('Student Work'!H47),"ERROR",IF(ABS('Student Work'!H47-'Student Work'!K46)&lt;0.01,IF(G47&lt;&gt;"ERROR","Correct","ERROR"),"ERROR")))</f>
        <v>0</v>
      </c>
      <c r="I47" s="121">
        <f>IF(G47=0,0,IF(ISBLANK('Student Work'!I47),"ERROR",IF(ABS('Student Work'!I47-'Student Work'!H47*'Student Work'!$K$12/12)&lt;0.01,IF(G47&lt;&gt;"ERROR","Correct","ERROR"),"ERROR")))</f>
        <v>0</v>
      </c>
      <c r="J47" s="121">
        <f>IF(G47=0,0,IF(ISBLANK('Student Work'!J47),"ERROR",IF(ABS('Student Work'!J47-('Student Work'!$K$14-'Student Work'!I47))&lt;0.01,IF(G47&lt;&gt;"ERROR","Correct","ERROR"),"ERROR")))</f>
        <v>0</v>
      </c>
      <c r="K47" s="121">
        <f>IF(G47=0,0,IF(ISBLANK('Student Work'!K47),"ERROR",IF(ABS('Student Work'!K47-('Student Work'!H47-'Student Work'!J47))&lt;0.01,IF(G47&lt;&gt;"ERROR","Correct","ERROR"),"ERROR")))</f>
        <v>0</v>
      </c>
      <c r="L47" s="54"/>
      <c r="M47" s="54"/>
      <c r="N47" s="75"/>
      <c r="O47" s="75"/>
      <c r="P47" s="75"/>
      <c r="Q47" s="75"/>
      <c r="R47" s="75"/>
      <c r="S47" s="75"/>
      <c r="T47" s="54"/>
      <c r="U47" s="107">
        <f>IF($V$13="Correct",IF(AND(U46+1&lt;='Student Work'!$V$13,U46&lt;&gt;0),U46+1,IF('Student Work'!U47&gt;0,"ERROR",0)),0)</f>
        <v>0</v>
      </c>
      <c r="V47" s="121">
        <f>IF(U47=0,0,IF(ISBLANK('Student Work'!V47),"ERROR",IF(ABS('Student Work'!V47-'Student Work'!Y46)&lt;0.01,IF(U47&lt;&gt;"ERROR","Correct","ERROR"),"ERROR")))</f>
        <v>0</v>
      </c>
      <c r="W47" s="121">
        <f>IF(U47=0,0,IF(ISBLANK('Student Work'!W47),"ERROR",IF(ABS('Student Work'!W47-'Student Work'!V47*'Student Work'!$V$12/12)&lt;0.01,IF(U47&lt;&gt;"ERROR","Correct","ERROR"),"ERROR")))</f>
        <v>0</v>
      </c>
      <c r="X47" s="121">
        <f>IF(U47=0,0,IF(ISBLANK('Student Work'!X47),"ERROR",IF(ABS('Student Work'!X47-'Student Work'!$V$14)&lt;0.01,IF(U47&lt;&gt;"ERROR","Correct","ERROR"),"ERROR")))</f>
        <v>0</v>
      </c>
      <c r="Y47" s="121">
        <f>IF(U47=0,0,IF(ISBLANK('Student Work'!Y47),"ERROR",IF(ABS('Student Work'!Y47-('Student Work'!V47+'Student Work'!W47+'Student Work'!X47))&lt;0.01,IF(U47&lt;&gt;"ERROR","Correct","ERROR"),"ERROR")))</f>
        <v>0</v>
      </c>
      <c r="Z47" s="121">
        <f>IF(V47=0,0,IF(ISBLANK('Student Work'!#REF!),"ERROR",IF(ABS('Student Work'!#REF!-('Student Work'!W47+'Student Work'!X47+'Student Work'!Y47))&lt;0.01,"Correct","ERROR")))</f>
        <v>0</v>
      </c>
      <c r="AA47" s="54"/>
      <c r="AB47" s="54"/>
      <c r="AC47" s="45"/>
    </row>
    <row r="48" spans="1:29">
      <c r="A48" s="44"/>
      <c r="B48" s="53"/>
      <c r="C48" s="53"/>
      <c r="D48" s="264"/>
      <c r="E48" s="53"/>
      <c r="F48" s="54"/>
      <c r="G48" s="107">
        <f>IF($K$13="Correct",IF(AND(G47+1&lt;='Student Work'!$K$13,G47&lt;&gt;0),G47+1,IF('Student Work'!G48&gt;0,"ERROR",0)),0)</f>
        <v>0</v>
      </c>
      <c r="H48" s="120">
        <f>IF(G48=0,0,IF(ISBLANK('Student Work'!H48),"ERROR",IF(ABS('Student Work'!H48-'Student Work'!K47)&lt;0.01,IF(G48&lt;&gt;"ERROR","Correct","ERROR"),"ERROR")))</f>
        <v>0</v>
      </c>
      <c r="I48" s="121">
        <f>IF(G48=0,0,IF(ISBLANK('Student Work'!I48),"ERROR",IF(ABS('Student Work'!I48-'Student Work'!H48*'Student Work'!$K$12/12)&lt;0.01,IF(G48&lt;&gt;"ERROR","Correct","ERROR"),"ERROR")))</f>
        <v>0</v>
      </c>
      <c r="J48" s="121">
        <f>IF(G48=0,0,IF(ISBLANK('Student Work'!J48),"ERROR",IF(ABS('Student Work'!J48-('Student Work'!$K$14-'Student Work'!I48))&lt;0.01,IF(G48&lt;&gt;"ERROR","Correct","ERROR"),"ERROR")))</f>
        <v>0</v>
      </c>
      <c r="K48" s="121">
        <f>IF(G48=0,0,IF(ISBLANK('Student Work'!K48),"ERROR",IF(ABS('Student Work'!K48-('Student Work'!H48-'Student Work'!J48))&lt;0.01,IF(G48&lt;&gt;"ERROR","Correct","ERROR"),"ERROR")))</f>
        <v>0</v>
      </c>
      <c r="L48" s="54"/>
      <c r="M48" s="54"/>
      <c r="N48" s="75"/>
      <c r="O48" s="75"/>
      <c r="P48" s="75"/>
      <c r="Q48" s="75"/>
      <c r="R48" s="75"/>
      <c r="S48" s="75"/>
      <c r="T48" s="54"/>
      <c r="U48" s="107">
        <f>IF($V$13="Correct",IF(AND(U47+1&lt;='Student Work'!$V$13,U47&lt;&gt;0),U47+1,IF('Student Work'!U48&gt;0,"ERROR",0)),0)</f>
        <v>0</v>
      </c>
      <c r="V48" s="121">
        <f>IF(U48=0,0,IF(ISBLANK('Student Work'!V48),"ERROR",IF(ABS('Student Work'!V48-'Student Work'!Y47)&lt;0.01,IF(U48&lt;&gt;"ERROR","Correct","ERROR"),"ERROR")))</f>
        <v>0</v>
      </c>
      <c r="W48" s="121">
        <f>IF(U48=0,0,IF(ISBLANK('Student Work'!W48),"ERROR",IF(ABS('Student Work'!W48-'Student Work'!V48*'Student Work'!$V$12/12)&lt;0.01,IF(U48&lt;&gt;"ERROR","Correct","ERROR"),"ERROR")))</f>
        <v>0</v>
      </c>
      <c r="X48" s="121">
        <f>IF(U48=0,0,IF(ISBLANK('Student Work'!X48),"ERROR",IF(ABS('Student Work'!X48-'Student Work'!$V$14)&lt;0.01,IF(U48&lt;&gt;"ERROR","Correct","ERROR"),"ERROR")))</f>
        <v>0</v>
      </c>
      <c r="Y48" s="121">
        <f>IF(U48=0,0,IF(ISBLANK('Student Work'!Y48),"ERROR",IF(ABS('Student Work'!Y48-('Student Work'!V48+'Student Work'!W48+'Student Work'!X48))&lt;0.01,IF(U48&lt;&gt;"ERROR","Correct","ERROR"),"ERROR")))</f>
        <v>0</v>
      </c>
      <c r="Z48" s="121">
        <f>IF(V48=0,0,IF(ISBLANK('Student Work'!#REF!),"ERROR",IF(ABS('Student Work'!#REF!-('Student Work'!W48+'Student Work'!X48+'Student Work'!Y48))&lt;0.01,"Correct","ERROR")))</f>
        <v>0</v>
      </c>
      <c r="AA48" s="54"/>
      <c r="AB48" s="54"/>
      <c r="AC48" s="45"/>
    </row>
    <row r="49" spans="1:29">
      <c r="A49" s="44"/>
      <c r="B49" s="53"/>
      <c r="C49" s="53"/>
      <c r="D49" s="264"/>
      <c r="E49" s="53"/>
      <c r="F49" s="54"/>
      <c r="G49" s="107">
        <f>IF($K$13="Correct",IF(AND(G48+1&lt;='Student Work'!$K$13,G48&lt;&gt;0),G48+1,IF('Student Work'!G49&gt;0,"ERROR",0)),0)</f>
        <v>0</v>
      </c>
      <c r="H49" s="120">
        <f>IF(G49=0,0,IF(ISBLANK('Student Work'!H49),"ERROR",IF(ABS('Student Work'!H49-'Student Work'!K48)&lt;0.01,IF(G49&lt;&gt;"ERROR","Correct","ERROR"),"ERROR")))</f>
        <v>0</v>
      </c>
      <c r="I49" s="121">
        <f>IF(G49=0,0,IF(ISBLANK('Student Work'!I49),"ERROR",IF(ABS('Student Work'!I49-'Student Work'!H49*'Student Work'!$K$12/12)&lt;0.01,IF(G49&lt;&gt;"ERROR","Correct","ERROR"),"ERROR")))</f>
        <v>0</v>
      </c>
      <c r="J49" s="121">
        <f>IF(G49=0,0,IF(ISBLANK('Student Work'!J49),"ERROR",IF(ABS('Student Work'!J49-('Student Work'!$K$14-'Student Work'!I49))&lt;0.01,IF(G49&lt;&gt;"ERROR","Correct","ERROR"),"ERROR")))</f>
        <v>0</v>
      </c>
      <c r="K49" s="121">
        <f>IF(G49=0,0,IF(ISBLANK('Student Work'!K49),"ERROR",IF(ABS('Student Work'!K49-('Student Work'!H49-'Student Work'!J49))&lt;0.01,IF(G49&lt;&gt;"ERROR","Correct","ERROR"),"ERROR")))</f>
        <v>0</v>
      </c>
      <c r="L49" s="54"/>
      <c r="M49" s="54"/>
      <c r="N49" s="75"/>
      <c r="O49" s="75"/>
      <c r="P49" s="75"/>
      <c r="Q49" s="75"/>
      <c r="R49" s="75"/>
      <c r="S49" s="75"/>
      <c r="T49" s="54"/>
      <c r="U49" s="107">
        <f>IF($V$13="Correct",IF(AND(U48+1&lt;='Student Work'!$V$13,U48&lt;&gt;0),U48+1,IF('Student Work'!U49&gt;0,"ERROR",0)),0)</f>
        <v>0</v>
      </c>
      <c r="V49" s="121">
        <f>IF(U49=0,0,IF(ISBLANK('Student Work'!V49),"ERROR",IF(ABS('Student Work'!V49-'Student Work'!Y48)&lt;0.01,IF(U49&lt;&gt;"ERROR","Correct","ERROR"),"ERROR")))</f>
        <v>0</v>
      </c>
      <c r="W49" s="121">
        <f>IF(U49=0,0,IF(ISBLANK('Student Work'!W49),"ERROR",IF(ABS('Student Work'!W49-'Student Work'!V49*'Student Work'!$V$12/12)&lt;0.01,IF(U49&lt;&gt;"ERROR","Correct","ERROR"),"ERROR")))</f>
        <v>0</v>
      </c>
      <c r="X49" s="121">
        <f>IF(U49=0,0,IF(ISBLANK('Student Work'!X49),"ERROR",IF(ABS('Student Work'!X49-'Student Work'!$V$14)&lt;0.01,IF(U49&lt;&gt;"ERROR","Correct","ERROR"),"ERROR")))</f>
        <v>0</v>
      </c>
      <c r="Y49" s="121">
        <f>IF(U49=0,0,IF(ISBLANK('Student Work'!Y49),"ERROR",IF(ABS('Student Work'!Y49-('Student Work'!V49+'Student Work'!W49+'Student Work'!X49))&lt;0.01,IF(U49&lt;&gt;"ERROR","Correct","ERROR"),"ERROR")))</f>
        <v>0</v>
      </c>
      <c r="Z49" s="121">
        <f>IF(V49=0,0,IF(ISBLANK('Student Work'!#REF!),"ERROR",IF(ABS('Student Work'!#REF!-('Student Work'!W49+'Student Work'!X49+'Student Work'!Y49))&lt;0.01,"Correct","ERROR")))</f>
        <v>0</v>
      </c>
      <c r="AA49" s="54"/>
      <c r="AB49" s="54"/>
      <c r="AC49" s="45"/>
    </row>
    <row r="50" spans="1:29">
      <c r="A50" s="44"/>
      <c r="B50" s="53"/>
      <c r="C50" s="53"/>
      <c r="D50" s="264"/>
      <c r="E50" s="53"/>
      <c r="F50" s="54"/>
      <c r="G50" s="107">
        <f>IF($K$13="Correct",IF(AND(G49+1&lt;='Student Work'!$K$13,G49&lt;&gt;0),G49+1,IF('Student Work'!G50&gt;0,"ERROR",0)),0)</f>
        <v>0</v>
      </c>
      <c r="H50" s="120">
        <f>IF(G50=0,0,IF(ISBLANK('Student Work'!H50),"ERROR",IF(ABS('Student Work'!H50-'Student Work'!K49)&lt;0.01,IF(G50&lt;&gt;"ERROR","Correct","ERROR"),"ERROR")))</f>
        <v>0</v>
      </c>
      <c r="I50" s="121">
        <f>IF(G50=0,0,IF(ISBLANK('Student Work'!I50),"ERROR",IF(ABS('Student Work'!I50-'Student Work'!H50*'Student Work'!$K$12/12)&lt;0.01,IF(G50&lt;&gt;"ERROR","Correct","ERROR"),"ERROR")))</f>
        <v>0</v>
      </c>
      <c r="J50" s="121">
        <f>IF(G50=0,0,IF(ISBLANK('Student Work'!J50),"ERROR",IF(ABS('Student Work'!J50-('Student Work'!$K$14-'Student Work'!I50))&lt;0.01,IF(G50&lt;&gt;"ERROR","Correct","ERROR"),"ERROR")))</f>
        <v>0</v>
      </c>
      <c r="K50" s="121">
        <f>IF(G50=0,0,IF(ISBLANK('Student Work'!K50),"ERROR",IF(ABS('Student Work'!K50-('Student Work'!H50-'Student Work'!J50))&lt;0.01,IF(G50&lt;&gt;"ERROR","Correct","ERROR"),"ERROR")))</f>
        <v>0</v>
      </c>
      <c r="L50" s="54"/>
      <c r="M50" s="54"/>
      <c r="N50" s="75"/>
      <c r="O50" s="75"/>
      <c r="P50" s="75"/>
      <c r="Q50" s="75"/>
      <c r="R50" s="75"/>
      <c r="S50" s="75"/>
      <c r="T50" s="54"/>
      <c r="U50" s="107">
        <f>IF($V$13="Correct",IF(AND(U49+1&lt;='Student Work'!$V$13,U49&lt;&gt;0),U49+1,IF('Student Work'!U50&gt;0,"ERROR",0)),0)</f>
        <v>0</v>
      </c>
      <c r="V50" s="121">
        <f>IF(U50=0,0,IF(ISBLANK('Student Work'!V50),"ERROR",IF(ABS('Student Work'!V50-'Student Work'!Y49)&lt;0.01,IF(U50&lt;&gt;"ERROR","Correct","ERROR"),"ERROR")))</f>
        <v>0</v>
      </c>
      <c r="W50" s="121">
        <f>IF(U50=0,0,IF(ISBLANK('Student Work'!W50),"ERROR",IF(ABS('Student Work'!W50-'Student Work'!V50*'Student Work'!$V$12/12)&lt;0.01,IF(U50&lt;&gt;"ERROR","Correct","ERROR"),"ERROR")))</f>
        <v>0</v>
      </c>
      <c r="X50" s="121">
        <f>IF(U50=0,0,IF(ISBLANK('Student Work'!X50),"ERROR",IF(ABS('Student Work'!X50-'Student Work'!$V$14)&lt;0.01,IF(U50&lt;&gt;"ERROR","Correct","ERROR"),"ERROR")))</f>
        <v>0</v>
      </c>
      <c r="Y50" s="121">
        <f>IF(U50=0,0,IF(ISBLANK('Student Work'!Y50),"ERROR",IF(ABS('Student Work'!Y50-('Student Work'!V50+'Student Work'!W50+'Student Work'!X50))&lt;0.01,IF(U50&lt;&gt;"ERROR","Correct","ERROR"),"ERROR")))</f>
        <v>0</v>
      </c>
      <c r="Z50" s="121">
        <f>IF(V50=0,0,IF(ISBLANK('Student Work'!#REF!),"ERROR",IF(ABS('Student Work'!#REF!-('Student Work'!W50+'Student Work'!X50+'Student Work'!Y50))&lt;0.01,"Correct","ERROR")))</f>
        <v>0</v>
      </c>
      <c r="AA50" s="54"/>
      <c r="AB50" s="54"/>
      <c r="AC50" s="45"/>
    </row>
    <row r="51" spans="1:29">
      <c r="A51" s="44"/>
      <c r="B51" s="54"/>
      <c r="C51" s="54"/>
      <c r="D51" s="264"/>
      <c r="E51" s="54"/>
      <c r="F51" s="54"/>
      <c r="G51" s="107">
        <f>IF($K$13="Correct",IF(AND(G50+1&lt;='Student Work'!$K$13,G50&lt;&gt;0),G50+1,IF('Student Work'!G51&gt;0,"ERROR",0)),0)</f>
        <v>0</v>
      </c>
      <c r="H51" s="120">
        <f>IF(G51=0,0,IF(ISBLANK('Student Work'!H51),"ERROR",IF(ABS('Student Work'!H51-'Student Work'!K50)&lt;0.01,IF(G51&lt;&gt;"ERROR","Correct","ERROR"),"ERROR")))</f>
        <v>0</v>
      </c>
      <c r="I51" s="121">
        <f>IF(G51=0,0,IF(ISBLANK('Student Work'!I51),"ERROR",IF(ABS('Student Work'!I51-'Student Work'!H51*'Student Work'!$K$12/12)&lt;0.01,IF(G51&lt;&gt;"ERROR","Correct","ERROR"),"ERROR")))</f>
        <v>0</v>
      </c>
      <c r="J51" s="121">
        <f>IF(G51=0,0,IF(ISBLANK('Student Work'!J51),"ERROR",IF(ABS('Student Work'!J51-('Student Work'!$K$14-'Student Work'!I51))&lt;0.01,IF(G51&lt;&gt;"ERROR","Correct","ERROR"),"ERROR")))</f>
        <v>0</v>
      </c>
      <c r="K51" s="121">
        <f>IF(G51=0,0,IF(ISBLANK('Student Work'!K51),"ERROR",IF(ABS('Student Work'!K51-('Student Work'!H51-'Student Work'!J51))&lt;0.01,IF(G51&lt;&gt;"ERROR","Correct","ERROR"),"ERROR")))</f>
        <v>0</v>
      </c>
      <c r="L51" s="54"/>
      <c r="M51" s="54"/>
      <c r="N51" s="75"/>
      <c r="O51" s="75"/>
      <c r="P51" s="75"/>
      <c r="Q51" s="75"/>
      <c r="R51" s="75"/>
      <c r="S51" s="75"/>
      <c r="T51" s="54"/>
      <c r="U51" s="107">
        <f>IF($V$13="Correct",IF(AND(U50+1&lt;='Student Work'!$V$13,U50&lt;&gt;0),U50+1,IF('Student Work'!U51&gt;0,"ERROR",0)),0)</f>
        <v>0</v>
      </c>
      <c r="V51" s="121">
        <f>IF(U51=0,0,IF(ISBLANK('Student Work'!V51),"ERROR",IF(ABS('Student Work'!V51-'Student Work'!Y50)&lt;0.01,IF(U51&lt;&gt;"ERROR","Correct","ERROR"),"ERROR")))</f>
        <v>0</v>
      </c>
      <c r="W51" s="121">
        <f>IF(U51=0,0,IF(ISBLANK('Student Work'!W51),"ERROR",IF(ABS('Student Work'!W51-'Student Work'!V51*'Student Work'!$V$12/12)&lt;0.01,IF(U51&lt;&gt;"ERROR","Correct","ERROR"),"ERROR")))</f>
        <v>0</v>
      </c>
      <c r="X51" s="121">
        <f>IF(U51=0,0,IF(ISBLANK('Student Work'!X51),"ERROR",IF(ABS('Student Work'!X51-'Student Work'!$V$14)&lt;0.01,IF(U51&lt;&gt;"ERROR","Correct","ERROR"),"ERROR")))</f>
        <v>0</v>
      </c>
      <c r="Y51" s="121">
        <f>IF(U51=0,0,IF(ISBLANK('Student Work'!Y51),"ERROR",IF(ABS('Student Work'!Y51-('Student Work'!V51+'Student Work'!W51+'Student Work'!X51))&lt;0.01,IF(U51&lt;&gt;"ERROR","Correct","ERROR"),"ERROR")))</f>
        <v>0</v>
      </c>
      <c r="Z51" s="121">
        <f>IF(V51=0,0,IF(ISBLANK('Student Work'!#REF!),"ERROR",IF(ABS('Student Work'!#REF!-('Student Work'!W51+'Student Work'!X51+'Student Work'!Y51))&lt;0.01,"Correct","ERROR")))</f>
        <v>0</v>
      </c>
      <c r="AA51" s="54"/>
      <c r="AB51" s="54"/>
      <c r="AC51" s="45"/>
    </row>
    <row r="52" spans="1:29">
      <c r="A52" s="44"/>
      <c r="B52" s="54"/>
      <c r="C52" s="54"/>
      <c r="D52" s="264"/>
      <c r="E52" s="54"/>
      <c r="F52" s="54"/>
      <c r="G52" s="107">
        <f>IF($K$13="Correct",IF(AND(G51+1&lt;='Student Work'!$K$13,G51&lt;&gt;0),G51+1,IF('Student Work'!G52&gt;0,"ERROR",0)),0)</f>
        <v>0</v>
      </c>
      <c r="H52" s="120">
        <f>IF(G52=0,0,IF(ISBLANK('Student Work'!H52),"ERROR",IF(ABS('Student Work'!H52-'Student Work'!K51)&lt;0.01,IF(G52&lt;&gt;"ERROR","Correct","ERROR"),"ERROR")))</f>
        <v>0</v>
      </c>
      <c r="I52" s="121">
        <f>IF(G52=0,0,IF(ISBLANK('Student Work'!I52),"ERROR",IF(ABS('Student Work'!I52-'Student Work'!H52*'Student Work'!$K$12/12)&lt;0.01,IF(G52&lt;&gt;"ERROR","Correct","ERROR"),"ERROR")))</f>
        <v>0</v>
      </c>
      <c r="J52" s="121">
        <f>IF(G52=0,0,IF(ISBLANK('Student Work'!J52),"ERROR",IF(ABS('Student Work'!J52-('Student Work'!$K$14-'Student Work'!I52))&lt;0.01,IF(G52&lt;&gt;"ERROR","Correct","ERROR"),"ERROR")))</f>
        <v>0</v>
      </c>
      <c r="K52" s="121">
        <f>IF(G52=0,0,IF(ISBLANK('Student Work'!K52),"ERROR",IF(ABS('Student Work'!K52-('Student Work'!H52-'Student Work'!J52))&lt;0.01,IF(G52&lt;&gt;"ERROR","Correct","ERROR"),"ERROR")))</f>
        <v>0</v>
      </c>
      <c r="L52" s="54"/>
      <c r="M52" s="54"/>
      <c r="N52" s="75"/>
      <c r="O52" s="75"/>
      <c r="P52" s="75"/>
      <c r="Q52" s="75"/>
      <c r="R52" s="75"/>
      <c r="S52" s="75"/>
      <c r="T52" s="54"/>
      <c r="U52" s="107">
        <f>IF($V$13="Correct",IF(AND(U51+1&lt;='Student Work'!$V$13,U51&lt;&gt;0),U51+1,IF('Student Work'!U52&gt;0,"ERROR",0)),0)</f>
        <v>0</v>
      </c>
      <c r="V52" s="121">
        <f>IF(U52=0,0,IF(ISBLANK('Student Work'!V52),"ERROR",IF(ABS('Student Work'!V52-'Student Work'!Y51)&lt;0.01,IF(U52&lt;&gt;"ERROR","Correct","ERROR"),"ERROR")))</f>
        <v>0</v>
      </c>
      <c r="W52" s="121">
        <f>IF(U52=0,0,IF(ISBLANK('Student Work'!W52),"ERROR",IF(ABS('Student Work'!W52-'Student Work'!V52*'Student Work'!$V$12/12)&lt;0.01,IF(U52&lt;&gt;"ERROR","Correct","ERROR"),"ERROR")))</f>
        <v>0</v>
      </c>
      <c r="X52" s="121">
        <f>IF(U52=0,0,IF(ISBLANK('Student Work'!X52),"ERROR",IF(ABS('Student Work'!X52-'Student Work'!$V$14)&lt;0.01,IF(U52&lt;&gt;"ERROR","Correct","ERROR"),"ERROR")))</f>
        <v>0</v>
      </c>
      <c r="Y52" s="121">
        <f>IF(U52=0,0,IF(ISBLANK('Student Work'!Y52),"ERROR",IF(ABS('Student Work'!Y52-('Student Work'!V52+'Student Work'!W52+'Student Work'!X52))&lt;0.01,IF(U52&lt;&gt;"ERROR","Correct","ERROR"),"ERROR")))</f>
        <v>0</v>
      </c>
      <c r="Z52" s="121">
        <f>IF(V52=0,0,IF(ISBLANK('Student Work'!#REF!),"ERROR",IF(ABS('Student Work'!#REF!-('Student Work'!W52+'Student Work'!X52+'Student Work'!Y52))&lt;0.01,"Correct","ERROR")))</f>
        <v>0</v>
      </c>
      <c r="AA52" s="54"/>
      <c r="AB52" s="54"/>
      <c r="AC52" s="45"/>
    </row>
    <row r="53" spans="1:29">
      <c r="A53" s="44"/>
      <c r="B53" s="54"/>
      <c r="C53" s="54"/>
      <c r="D53" s="264"/>
      <c r="E53" s="54"/>
      <c r="F53" s="54"/>
      <c r="G53" s="107">
        <f>IF($K$13="Correct",IF(AND(G52+1&lt;='Student Work'!$K$13,G52&lt;&gt;0),G52+1,IF('Student Work'!G53&gt;0,"ERROR",0)),0)</f>
        <v>0</v>
      </c>
      <c r="H53" s="120">
        <f>IF(G53=0,0,IF(ISBLANK('Student Work'!H53),"ERROR",IF(ABS('Student Work'!H53-'Student Work'!K52)&lt;0.01,IF(G53&lt;&gt;"ERROR","Correct","ERROR"),"ERROR")))</f>
        <v>0</v>
      </c>
      <c r="I53" s="121">
        <f>IF(G53=0,0,IF(ISBLANK('Student Work'!I53),"ERROR",IF(ABS('Student Work'!I53-'Student Work'!H53*'Student Work'!$K$12/12)&lt;0.01,IF(G53&lt;&gt;"ERROR","Correct","ERROR"),"ERROR")))</f>
        <v>0</v>
      </c>
      <c r="J53" s="121">
        <f>IF(G53=0,0,IF(ISBLANK('Student Work'!J53),"ERROR",IF(ABS('Student Work'!J53-('Student Work'!$K$14-'Student Work'!I53))&lt;0.01,IF(G53&lt;&gt;"ERROR","Correct","ERROR"),"ERROR")))</f>
        <v>0</v>
      </c>
      <c r="K53" s="121">
        <f>IF(G53=0,0,IF(ISBLANK('Student Work'!K53),"ERROR",IF(ABS('Student Work'!K53-('Student Work'!H53-'Student Work'!J53))&lt;0.01,IF(G53&lt;&gt;"ERROR","Correct","ERROR"),"ERROR")))</f>
        <v>0</v>
      </c>
      <c r="L53" s="54"/>
      <c r="M53" s="54"/>
      <c r="N53" s="75"/>
      <c r="O53" s="75"/>
      <c r="P53" s="75"/>
      <c r="Q53" s="75"/>
      <c r="R53" s="75"/>
      <c r="S53" s="75"/>
      <c r="T53" s="54"/>
      <c r="U53" s="107">
        <f>IF($V$13="Correct",IF(AND(U52+1&lt;='Student Work'!$V$13,U52&lt;&gt;0),U52+1,IF('Student Work'!U53&gt;0,"ERROR",0)),0)</f>
        <v>0</v>
      </c>
      <c r="V53" s="121">
        <f>IF(U53=0,0,IF(ISBLANK('Student Work'!V53),"ERROR",IF(ABS('Student Work'!V53-'Student Work'!Y52)&lt;0.01,IF(U53&lt;&gt;"ERROR","Correct","ERROR"),"ERROR")))</f>
        <v>0</v>
      </c>
      <c r="W53" s="121">
        <f>IF(U53=0,0,IF(ISBLANK('Student Work'!W53),"ERROR",IF(ABS('Student Work'!W53-'Student Work'!V53*'Student Work'!$V$12/12)&lt;0.01,IF(U53&lt;&gt;"ERROR","Correct","ERROR"),"ERROR")))</f>
        <v>0</v>
      </c>
      <c r="X53" s="121">
        <f>IF(U53=0,0,IF(ISBLANK('Student Work'!X53),"ERROR",IF(ABS('Student Work'!X53-'Student Work'!$V$14)&lt;0.01,IF(U53&lt;&gt;"ERROR","Correct","ERROR"),"ERROR")))</f>
        <v>0</v>
      </c>
      <c r="Y53" s="121">
        <f>IF(U53=0,0,IF(ISBLANK('Student Work'!Y53),"ERROR",IF(ABS('Student Work'!Y53-('Student Work'!V53+'Student Work'!W53+'Student Work'!X53))&lt;0.01,IF(U53&lt;&gt;"ERROR","Correct","ERROR"),"ERROR")))</f>
        <v>0</v>
      </c>
      <c r="Z53" s="121">
        <f>IF(V53=0,0,IF(ISBLANK('Student Work'!#REF!),"ERROR",IF(ABS('Student Work'!#REF!-('Student Work'!W53+'Student Work'!X53+'Student Work'!Y53))&lt;0.01,"Correct","ERROR")))</f>
        <v>0</v>
      </c>
      <c r="AA53" s="54"/>
      <c r="AB53" s="54"/>
      <c r="AC53" s="45"/>
    </row>
    <row r="54" spans="1:29">
      <c r="A54" s="44"/>
      <c r="B54" s="54"/>
      <c r="C54" s="54"/>
      <c r="D54" s="54"/>
      <c r="E54" s="54"/>
      <c r="F54" s="54"/>
      <c r="G54" s="107">
        <f>IF($K$13="Correct",IF(AND(G53+1&lt;='Student Work'!$K$13,G53&lt;&gt;0),G53+1,IF('Student Work'!G54&gt;0,"ERROR",0)),0)</f>
        <v>0</v>
      </c>
      <c r="H54" s="120">
        <f>IF(G54=0,0,IF(ISBLANK('Student Work'!H54),"ERROR",IF(ABS('Student Work'!H54-'Student Work'!K53)&lt;0.01,IF(G54&lt;&gt;"ERROR","Correct","ERROR"),"ERROR")))</f>
        <v>0</v>
      </c>
      <c r="I54" s="121">
        <f>IF(G54=0,0,IF(ISBLANK('Student Work'!I54),"ERROR",IF(ABS('Student Work'!I54-'Student Work'!H54*'Student Work'!$K$12/12)&lt;0.01,IF(G54&lt;&gt;"ERROR","Correct","ERROR"),"ERROR")))</f>
        <v>0</v>
      </c>
      <c r="J54" s="121">
        <f>IF(G54=0,0,IF(ISBLANK('Student Work'!J54),"ERROR",IF(ABS('Student Work'!J54-('Student Work'!$K$14-'Student Work'!I54))&lt;0.01,IF(G54&lt;&gt;"ERROR","Correct","ERROR"),"ERROR")))</f>
        <v>0</v>
      </c>
      <c r="K54" s="121">
        <f>IF(G54=0,0,IF(ISBLANK('Student Work'!K54),"ERROR",IF(ABS('Student Work'!K54-('Student Work'!H54-'Student Work'!J54))&lt;0.01,IF(G54&lt;&gt;"ERROR","Correct","ERROR"),"ERROR")))</f>
        <v>0</v>
      </c>
      <c r="L54" s="54"/>
      <c r="M54" s="54"/>
      <c r="N54" s="75"/>
      <c r="O54" s="75"/>
      <c r="P54" s="75"/>
      <c r="Q54" s="75"/>
      <c r="R54" s="75"/>
      <c r="S54" s="75"/>
      <c r="T54" s="54"/>
      <c r="U54" s="107">
        <f>IF($V$13="Correct",IF(AND(U53+1&lt;='Student Work'!$V$13,U53&lt;&gt;0),U53+1,IF('Student Work'!U54&gt;0,"ERROR",0)),0)</f>
        <v>0</v>
      </c>
      <c r="V54" s="121">
        <f>IF(U54=0,0,IF(ISBLANK('Student Work'!V54),"ERROR",IF(ABS('Student Work'!V54-'Student Work'!Y53)&lt;0.01,IF(U54&lt;&gt;"ERROR","Correct","ERROR"),"ERROR")))</f>
        <v>0</v>
      </c>
      <c r="W54" s="121">
        <f>IF(U54=0,0,IF(ISBLANK('Student Work'!W54),"ERROR",IF(ABS('Student Work'!W54-'Student Work'!V54*'Student Work'!$V$12/12)&lt;0.01,IF(U54&lt;&gt;"ERROR","Correct","ERROR"),"ERROR")))</f>
        <v>0</v>
      </c>
      <c r="X54" s="121">
        <f>IF(U54=0,0,IF(ISBLANK('Student Work'!X54),"ERROR",IF(ABS('Student Work'!X54-'Student Work'!$V$14)&lt;0.01,IF(U54&lt;&gt;"ERROR","Correct","ERROR"),"ERROR")))</f>
        <v>0</v>
      </c>
      <c r="Y54" s="121">
        <f>IF(U54=0,0,IF(ISBLANK('Student Work'!Y54),"ERROR",IF(ABS('Student Work'!Y54-('Student Work'!V54+'Student Work'!W54+'Student Work'!X54))&lt;0.01,IF(U54&lt;&gt;"ERROR","Correct","ERROR"),"ERROR")))</f>
        <v>0</v>
      </c>
      <c r="Z54" s="121">
        <f>IF(V54=0,0,IF(ISBLANK('Student Work'!#REF!),"ERROR",IF(ABS('Student Work'!#REF!-('Student Work'!W54+'Student Work'!X54+'Student Work'!Y54))&lt;0.01,"Correct","ERROR")))</f>
        <v>0</v>
      </c>
      <c r="AA54" s="54"/>
      <c r="AB54" s="54"/>
      <c r="AC54" s="45"/>
    </row>
    <row r="55" spans="1:29">
      <c r="A55" s="44"/>
      <c r="B55" s="54"/>
      <c r="C55" s="54"/>
      <c r="D55" s="54"/>
      <c r="E55" s="54"/>
      <c r="F55" s="54"/>
      <c r="G55" s="107">
        <f>IF($K$13="Correct",IF(AND(G54+1&lt;='Student Work'!$K$13,G54&lt;&gt;0),G54+1,IF('Student Work'!G55&gt;0,"ERROR",0)),0)</f>
        <v>0</v>
      </c>
      <c r="H55" s="120">
        <f>IF(G55=0,0,IF(ISBLANK('Student Work'!H55),"ERROR",IF(ABS('Student Work'!H55-'Student Work'!K54)&lt;0.01,IF(G55&lt;&gt;"ERROR","Correct","ERROR"),"ERROR")))</f>
        <v>0</v>
      </c>
      <c r="I55" s="121">
        <f>IF(G55=0,0,IF(ISBLANK('Student Work'!I55),"ERROR",IF(ABS('Student Work'!I55-'Student Work'!H55*'Student Work'!$K$12/12)&lt;0.01,IF(G55&lt;&gt;"ERROR","Correct","ERROR"),"ERROR")))</f>
        <v>0</v>
      </c>
      <c r="J55" s="121">
        <f>IF(G55=0,0,IF(ISBLANK('Student Work'!J55),"ERROR",IF(ABS('Student Work'!J55-('Student Work'!$K$14-'Student Work'!I55))&lt;0.01,IF(G55&lt;&gt;"ERROR","Correct","ERROR"),"ERROR")))</f>
        <v>0</v>
      </c>
      <c r="K55" s="121">
        <f>IF(G55=0,0,IF(ISBLANK('Student Work'!K55),"ERROR",IF(ABS('Student Work'!K55-('Student Work'!H55-'Student Work'!J55))&lt;0.01,IF(G55&lt;&gt;"ERROR","Correct","ERROR"),"ERROR")))</f>
        <v>0</v>
      </c>
      <c r="L55" s="54"/>
      <c r="M55" s="54"/>
      <c r="N55" s="75"/>
      <c r="O55" s="75"/>
      <c r="P55" s="75"/>
      <c r="Q55" s="75"/>
      <c r="R55" s="75"/>
      <c r="S55" s="75"/>
      <c r="T55" s="54"/>
      <c r="U55" s="107">
        <f>IF($V$13="Correct",IF(AND(U54+1&lt;='Student Work'!$V$13,U54&lt;&gt;0),U54+1,IF('Student Work'!U55&gt;0,"ERROR",0)),0)</f>
        <v>0</v>
      </c>
      <c r="V55" s="121">
        <f>IF(U55=0,0,IF(ISBLANK('Student Work'!V55),"ERROR",IF(ABS('Student Work'!V55-'Student Work'!Y54)&lt;0.01,IF(U55&lt;&gt;"ERROR","Correct","ERROR"),"ERROR")))</f>
        <v>0</v>
      </c>
      <c r="W55" s="121">
        <f>IF(U55=0,0,IF(ISBLANK('Student Work'!W55),"ERROR",IF(ABS('Student Work'!W55-'Student Work'!V55*'Student Work'!$V$12/12)&lt;0.01,IF(U55&lt;&gt;"ERROR","Correct","ERROR"),"ERROR")))</f>
        <v>0</v>
      </c>
      <c r="X55" s="121">
        <f>IF(U55=0,0,IF(ISBLANK('Student Work'!X55),"ERROR",IF(ABS('Student Work'!X55-'Student Work'!$V$14)&lt;0.01,IF(U55&lt;&gt;"ERROR","Correct","ERROR"),"ERROR")))</f>
        <v>0</v>
      </c>
      <c r="Y55" s="121">
        <f>IF(U55=0,0,IF(ISBLANK('Student Work'!Y55),"ERROR",IF(ABS('Student Work'!Y55-('Student Work'!V55+'Student Work'!W55+'Student Work'!X55))&lt;0.01,IF(U55&lt;&gt;"ERROR","Correct","ERROR"),"ERROR")))</f>
        <v>0</v>
      </c>
      <c r="Z55" s="121">
        <f>IF(V55=0,0,IF(ISBLANK('Student Work'!#REF!),"ERROR",IF(ABS('Student Work'!#REF!-('Student Work'!W55+'Student Work'!X55+'Student Work'!Y55))&lt;0.01,"Correct","ERROR")))</f>
        <v>0</v>
      </c>
      <c r="AA55" s="54"/>
      <c r="AB55" s="54"/>
      <c r="AC55" s="45"/>
    </row>
    <row r="56" spans="1:29">
      <c r="A56" s="44"/>
      <c r="B56" s="47"/>
      <c r="C56" s="47"/>
      <c r="D56" s="54"/>
      <c r="E56" s="47"/>
      <c r="F56" s="54"/>
      <c r="G56" s="107">
        <f>IF($K$13="Correct",IF(AND(G55+1&lt;='Student Work'!$K$13,G55&lt;&gt;0),G55+1,IF('Student Work'!G56&gt;0,"ERROR",0)),0)</f>
        <v>0</v>
      </c>
      <c r="H56" s="120">
        <f>IF(G56=0,0,IF(ISBLANK('Student Work'!H56),"ERROR",IF(ABS('Student Work'!H56-'Student Work'!K55)&lt;0.01,IF(G56&lt;&gt;"ERROR","Correct","ERROR"),"ERROR")))</f>
        <v>0</v>
      </c>
      <c r="I56" s="121">
        <f>IF(G56=0,0,IF(ISBLANK('Student Work'!I56),"ERROR",IF(ABS('Student Work'!I56-'Student Work'!H56*'Student Work'!$K$12/12)&lt;0.01,IF(G56&lt;&gt;"ERROR","Correct","ERROR"),"ERROR")))</f>
        <v>0</v>
      </c>
      <c r="J56" s="121">
        <f>IF(G56=0,0,IF(ISBLANK('Student Work'!J56),"ERROR",IF(ABS('Student Work'!J56-('Student Work'!$K$14-'Student Work'!I56))&lt;0.01,IF(G56&lt;&gt;"ERROR","Correct","ERROR"),"ERROR")))</f>
        <v>0</v>
      </c>
      <c r="K56" s="121">
        <f>IF(G56=0,0,IF(ISBLANK('Student Work'!K56),"ERROR",IF(ABS('Student Work'!K56-('Student Work'!H56-'Student Work'!J56))&lt;0.01,IF(G56&lt;&gt;"ERROR","Correct","ERROR"),"ERROR")))</f>
        <v>0</v>
      </c>
      <c r="L56" s="54"/>
      <c r="M56" s="54"/>
      <c r="N56" s="75"/>
      <c r="O56" s="75"/>
      <c r="P56" s="75"/>
      <c r="Q56" s="75"/>
      <c r="R56" s="75"/>
      <c r="S56" s="75"/>
      <c r="T56" s="54"/>
      <c r="U56" s="107">
        <f>IF($V$13="Correct",IF(AND(U55+1&lt;='Student Work'!$V$13,U55&lt;&gt;0),U55+1,IF('Student Work'!U56&gt;0,"ERROR",0)),0)</f>
        <v>0</v>
      </c>
      <c r="V56" s="121">
        <f>IF(U56=0,0,IF(ISBLANK('Student Work'!V56),"ERROR",IF(ABS('Student Work'!V56-'Student Work'!Y55)&lt;0.01,IF(U56&lt;&gt;"ERROR","Correct","ERROR"),"ERROR")))</f>
        <v>0</v>
      </c>
      <c r="W56" s="121">
        <f>IF(U56=0,0,IF(ISBLANK('Student Work'!W56),"ERROR",IF(ABS('Student Work'!W56-'Student Work'!V56*'Student Work'!$V$12/12)&lt;0.01,IF(U56&lt;&gt;"ERROR","Correct","ERROR"),"ERROR")))</f>
        <v>0</v>
      </c>
      <c r="X56" s="121">
        <f>IF(U56=0,0,IF(ISBLANK('Student Work'!X56),"ERROR",IF(ABS('Student Work'!X56-'Student Work'!$V$14)&lt;0.01,IF(U56&lt;&gt;"ERROR","Correct","ERROR"),"ERROR")))</f>
        <v>0</v>
      </c>
      <c r="Y56" s="121">
        <f>IF(U56=0,0,IF(ISBLANK('Student Work'!Y56),"ERROR",IF(ABS('Student Work'!Y56-('Student Work'!V56+'Student Work'!W56+'Student Work'!X56))&lt;0.01,IF(U56&lt;&gt;"ERROR","Correct","ERROR"),"ERROR")))</f>
        <v>0</v>
      </c>
      <c r="Z56" s="121">
        <f>IF(V56=0,0,IF(ISBLANK('Student Work'!#REF!),"ERROR",IF(ABS('Student Work'!#REF!-('Student Work'!W56+'Student Work'!X56+'Student Work'!Y56))&lt;0.01,"Correct","ERROR")))</f>
        <v>0</v>
      </c>
      <c r="AA56" s="54"/>
      <c r="AB56" s="54"/>
      <c r="AC56" s="45"/>
    </row>
    <row r="57" spans="1:29" ht="16.149999999999999" customHeight="1">
      <c r="A57" s="44"/>
      <c r="B57" s="47"/>
      <c r="C57" s="47"/>
      <c r="D57" s="54"/>
      <c r="E57" s="47"/>
      <c r="F57" s="54"/>
      <c r="G57" s="107">
        <f>IF($K$13="Correct",IF(AND(G56+1&lt;='Student Work'!$K$13,G56&lt;&gt;0),G56+1,IF('Student Work'!G57&gt;0,"ERROR",0)),0)</f>
        <v>0</v>
      </c>
      <c r="H57" s="120">
        <f>IF(G57=0,0,IF(ISBLANK('Student Work'!H57),"ERROR",IF(ABS('Student Work'!H57-'Student Work'!K56)&lt;0.01,IF(G57&lt;&gt;"ERROR","Correct","ERROR"),"ERROR")))</f>
        <v>0</v>
      </c>
      <c r="I57" s="121">
        <f>IF(G57=0,0,IF(ISBLANK('Student Work'!I57),"ERROR",IF(ABS('Student Work'!I57-'Student Work'!H57*'Student Work'!$K$12/12)&lt;0.01,IF(G57&lt;&gt;"ERROR","Correct","ERROR"),"ERROR")))</f>
        <v>0</v>
      </c>
      <c r="J57" s="121">
        <f>IF(G57=0,0,IF(ISBLANK('Student Work'!J57),"ERROR",IF(ABS('Student Work'!J57-('Student Work'!$K$14-'Student Work'!I57))&lt;0.01,IF(G57&lt;&gt;"ERROR","Correct","ERROR"),"ERROR")))</f>
        <v>0</v>
      </c>
      <c r="K57" s="121">
        <f>IF(G57=0,0,IF(ISBLANK('Student Work'!K57),"ERROR",IF(ABS('Student Work'!K57-('Student Work'!H57-'Student Work'!J57))&lt;0.01,IF(G57&lt;&gt;"ERROR","Correct","ERROR"),"ERROR")))</f>
        <v>0</v>
      </c>
      <c r="L57" s="54"/>
      <c r="M57" s="54"/>
      <c r="N57" s="75"/>
      <c r="O57" s="75"/>
      <c r="P57" s="75"/>
      <c r="Q57" s="75"/>
      <c r="R57" s="75"/>
      <c r="S57" s="75"/>
      <c r="T57" s="54"/>
      <c r="U57" s="107">
        <f>IF($V$13="Correct",IF(AND(U56+1&lt;='Student Work'!$V$13,U56&lt;&gt;0),U56+1,IF('Student Work'!U57&gt;0,"ERROR",0)),0)</f>
        <v>0</v>
      </c>
      <c r="V57" s="121">
        <f>IF(U57=0,0,IF(ISBLANK('Student Work'!V57),"ERROR",IF(ABS('Student Work'!V57-'Student Work'!Y56)&lt;0.01,IF(U57&lt;&gt;"ERROR","Correct","ERROR"),"ERROR")))</f>
        <v>0</v>
      </c>
      <c r="W57" s="121">
        <f>IF(U57=0,0,IF(ISBLANK('Student Work'!W57),"ERROR",IF(ABS('Student Work'!W57-'Student Work'!V57*'Student Work'!$V$12/12)&lt;0.01,IF(U57&lt;&gt;"ERROR","Correct","ERROR"),"ERROR")))</f>
        <v>0</v>
      </c>
      <c r="X57" s="121">
        <f>IF(U57=0,0,IF(ISBLANK('Student Work'!X57),"ERROR",IF(ABS('Student Work'!X57-'Student Work'!$V$14)&lt;0.01,IF(U57&lt;&gt;"ERROR","Correct","ERROR"),"ERROR")))</f>
        <v>0</v>
      </c>
      <c r="Y57" s="121">
        <f>IF(U57=0,0,IF(ISBLANK('Student Work'!Y57),"ERROR",IF(ABS('Student Work'!Y57-('Student Work'!V57+'Student Work'!W57+'Student Work'!X57))&lt;0.01,IF(U57&lt;&gt;"ERROR","Correct","ERROR"),"ERROR")))</f>
        <v>0</v>
      </c>
      <c r="Z57" s="121">
        <f>IF(V57=0,0,IF(ISBLANK('Student Work'!#REF!),"ERROR",IF(ABS('Student Work'!#REF!-('Student Work'!W57+'Student Work'!X57+'Student Work'!Y57))&lt;0.01,"Correct","ERROR")))</f>
        <v>0</v>
      </c>
      <c r="AA57" s="54"/>
      <c r="AB57" s="54"/>
      <c r="AC57" s="45"/>
    </row>
    <row r="58" spans="1:29" ht="15" customHeight="1">
      <c r="A58" s="44"/>
      <c r="B58" s="47"/>
      <c r="C58" s="47"/>
      <c r="D58" s="54"/>
      <c r="E58" s="47"/>
      <c r="F58" s="54"/>
      <c r="G58" s="107">
        <f>IF($K$13="Correct",IF(AND(G57+1&lt;='Student Work'!$K$13,G57&lt;&gt;0),G57+1,IF('Student Work'!G58&gt;0,"ERROR",0)),0)</f>
        <v>0</v>
      </c>
      <c r="H58" s="120">
        <f>IF(G58=0,0,IF(ISBLANK('Student Work'!H58),"ERROR",IF(ABS('Student Work'!H58-'Student Work'!K57)&lt;0.01,IF(G58&lt;&gt;"ERROR","Correct","ERROR"),"ERROR")))</f>
        <v>0</v>
      </c>
      <c r="I58" s="121">
        <f>IF(G58=0,0,IF(ISBLANK('Student Work'!I58),"ERROR",IF(ABS('Student Work'!I58-'Student Work'!H58*'Student Work'!$K$12/12)&lt;0.01,IF(G58&lt;&gt;"ERROR","Correct","ERROR"),"ERROR")))</f>
        <v>0</v>
      </c>
      <c r="J58" s="121">
        <f>IF(G58=0,0,IF(ISBLANK('Student Work'!J58),"ERROR",IF(ABS('Student Work'!J58-('Student Work'!$K$14-'Student Work'!I58))&lt;0.01,IF(G58&lt;&gt;"ERROR","Correct","ERROR"),"ERROR")))</f>
        <v>0</v>
      </c>
      <c r="K58" s="121">
        <f>IF(G58=0,0,IF(ISBLANK('Student Work'!K58),"ERROR",IF(ABS('Student Work'!K58-('Student Work'!H58-'Student Work'!J58))&lt;0.01,IF(G58&lt;&gt;"ERROR","Correct","ERROR"),"ERROR")))</f>
        <v>0</v>
      </c>
      <c r="L58" s="54"/>
      <c r="M58" s="54"/>
      <c r="N58" s="75"/>
      <c r="O58" s="75"/>
      <c r="P58" s="75"/>
      <c r="Q58" s="75"/>
      <c r="R58" s="75"/>
      <c r="S58" s="75"/>
      <c r="T58" s="54"/>
      <c r="U58" s="107">
        <f>IF($V$13="Correct",IF(AND(U57+1&lt;='Student Work'!$V$13,U57&lt;&gt;0),U57+1,IF('Student Work'!U58&gt;0,"ERROR",0)),0)</f>
        <v>0</v>
      </c>
      <c r="V58" s="121">
        <f>IF(U58=0,0,IF(ISBLANK('Student Work'!V58),"ERROR",IF(ABS('Student Work'!V58-'Student Work'!Y57)&lt;0.01,IF(U58&lt;&gt;"ERROR","Correct","ERROR"),"ERROR")))</f>
        <v>0</v>
      </c>
      <c r="W58" s="121">
        <f>IF(U58=0,0,IF(ISBLANK('Student Work'!W58),"ERROR",IF(ABS('Student Work'!W58-'Student Work'!V58*'Student Work'!$V$12/12)&lt;0.01,IF(U58&lt;&gt;"ERROR","Correct","ERROR"),"ERROR")))</f>
        <v>0</v>
      </c>
      <c r="X58" s="121">
        <f>IF(U58=0,0,IF(ISBLANK('Student Work'!X58),"ERROR",IF(ABS('Student Work'!X58-'Student Work'!$V$14)&lt;0.01,IF(U58&lt;&gt;"ERROR","Correct","ERROR"),"ERROR")))</f>
        <v>0</v>
      </c>
      <c r="Y58" s="121">
        <f>IF(U58=0,0,IF(ISBLANK('Student Work'!Y58),"ERROR",IF(ABS('Student Work'!Y58-('Student Work'!V58+'Student Work'!W58+'Student Work'!X58))&lt;0.01,IF(U58&lt;&gt;"ERROR","Correct","ERROR"),"ERROR")))</f>
        <v>0</v>
      </c>
      <c r="Z58" s="121">
        <f>IF(V58=0,0,IF(ISBLANK('Student Work'!#REF!),"ERROR",IF(ABS('Student Work'!#REF!-('Student Work'!W58+'Student Work'!X58+'Student Work'!Y58))&lt;0.01,"Correct","ERROR")))</f>
        <v>0</v>
      </c>
      <c r="AA58" s="54"/>
      <c r="AB58" s="54"/>
      <c r="AC58" s="45"/>
    </row>
    <row r="59" spans="1:29">
      <c r="A59" s="44"/>
      <c r="B59" s="47"/>
      <c r="C59" s="47"/>
      <c r="D59" s="47"/>
      <c r="E59" s="47"/>
      <c r="F59" s="54"/>
      <c r="G59" s="107">
        <f>IF($K$13="Correct",IF(AND(G58+1&lt;='Student Work'!$K$13,G58&lt;&gt;0),G58+1,IF('Student Work'!G59&gt;0,"ERROR",0)),0)</f>
        <v>0</v>
      </c>
      <c r="H59" s="120">
        <f>IF(G59=0,0,IF(ISBLANK('Student Work'!H59),"ERROR",IF(ABS('Student Work'!H59-'Student Work'!K58)&lt;0.01,IF(G59&lt;&gt;"ERROR","Correct","ERROR"),"ERROR")))</f>
        <v>0</v>
      </c>
      <c r="I59" s="121">
        <f>IF(G59=0,0,IF(ISBLANK('Student Work'!I59),"ERROR",IF(ABS('Student Work'!I59-'Student Work'!H59*'Student Work'!$K$12/12)&lt;0.01,IF(G59&lt;&gt;"ERROR","Correct","ERROR"),"ERROR")))</f>
        <v>0</v>
      </c>
      <c r="J59" s="121">
        <f>IF(G59=0,0,IF(ISBLANK('Student Work'!J59),"ERROR",IF(ABS('Student Work'!J59-('Student Work'!$K$14-'Student Work'!I59))&lt;0.01,IF(G59&lt;&gt;"ERROR","Correct","ERROR"),"ERROR")))</f>
        <v>0</v>
      </c>
      <c r="K59" s="121">
        <f>IF(G59=0,0,IF(ISBLANK('Student Work'!K59),"ERROR",IF(ABS('Student Work'!K59-('Student Work'!H59-'Student Work'!J59))&lt;0.01,IF(G59&lt;&gt;"ERROR","Correct","ERROR"),"ERROR")))</f>
        <v>0</v>
      </c>
      <c r="L59" s="54"/>
      <c r="M59" s="54"/>
      <c r="N59" s="75"/>
      <c r="O59" s="75"/>
      <c r="P59" s="75"/>
      <c r="Q59" s="75"/>
      <c r="R59" s="75"/>
      <c r="S59" s="75"/>
      <c r="T59" s="54"/>
      <c r="U59" s="107">
        <f>IF($V$13="Correct",IF(AND(U58+1&lt;='Student Work'!$V$13,U58&lt;&gt;0),U58+1,IF('Student Work'!U59&gt;0,"ERROR",0)),0)</f>
        <v>0</v>
      </c>
      <c r="V59" s="121">
        <f>IF(U59=0,0,IF(ISBLANK('Student Work'!V59),"ERROR",IF(ABS('Student Work'!V59-'Student Work'!Y58)&lt;0.01,IF(U59&lt;&gt;"ERROR","Correct","ERROR"),"ERROR")))</f>
        <v>0</v>
      </c>
      <c r="W59" s="121">
        <f>IF(U59=0,0,IF(ISBLANK('Student Work'!W59),"ERROR",IF(ABS('Student Work'!W59-'Student Work'!V59*'Student Work'!$V$12/12)&lt;0.01,IF(U59&lt;&gt;"ERROR","Correct","ERROR"),"ERROR")))</f>
        <v>0</v>
      </c>
      <c r="X59" s="121">
        <f>IF(U59=0,0,IF(ISBLANK('Student Work'!X59),"ERROR",IF(ABS('Student Work'!X59-'Student Work'!$V$14)&lt;0.01,IF(U59&lt;&gt;"ERROR","Correct","ERROR"),"ERROR")))</f>
        <v>0</v>
      </c>
      <c r="Y59" s="121">
        <f>IF(U59=0,0,IF(ISBLANK('Student Work'!Y59),"ERROR",IF(ABS('Student Work'!Y59-('Student Work'!V59+'Student Work'!W59+'Student Work'!X59))&lt;0.01,IF(U59&lt;&gt;"ERROR","Correct","ERROR"),"ERROR")))</f>
        <v>0</v>
      </c>
      <c r="Z59" s="121">
        <f>IF(V59=0,0,IF(ISBLANK('Student Work'!#REF!),"ERROR",IF(ABS('Student Work'!#REF!-('Student Work'!W59+'Student Work'!X59+'Student Work'!Y59))&lt;0.01,"Correct","ERROR")))</f>
        <v>0</v>
      </c>
      <c r="AA59" s="54"/>
      <c r="AB59" s="54"/>
      <c r="AC59" s="45"/>
    </row>
    <row r="60" spans="1:29">
      <c r="A60" s="44"/>
      <c r="B60" s="47"/>
      <c r="C60" s="47"/>
      <c r="D60" s="47"/>
      <c r="E60" s="47"/>
      <c r="F60" s="54"/>
      <c r="G60" s="107">
        <f>IF($K$13="Correct",IF(AND(G59+1&lt;='Student Work'!$K$13,G59&lt;&gt;0),G59+1,IF('Student Work'!G60&gt;0,"ERROR",0)),0)</f>
        <v>0</v>
      </c>
      <c r="H60" s="120">
        <f>IF(G60=0,0,IF(ISBLANK('Student Work'!H60),"ERROR",IF(ABS('Student Work'!H60-'Student Work'!K59)&lt;0.01,IF(G60&lt;&gt;"ERROR","Correct","ERROR"),"ERROR")))</f>
        <v>0</v>
      </c>
      <c r="I60" s="121">
        <f>IF(G60=0,0,IF(ISBLANK('Student Work'!I60),"ERROR",IF(ABS('Student Work'!I60-'Student Work'!H60*'Student Work'!$K$12/12)&lt;0.01,IF(G60&lt;&gt;"ERROR","Correct","ERROR"),"ERROR")))</f>
        <v>0</v>
      </c>
      <c r="J60" s="121">
        <f>IF(G60=0,0,IF(ISBLANK('Student Work'!J60),"ERROR",IF(ABS('Student Work'!J60-('Student Work'!$K$14-'Student Work'!I60))&lt;0.01,IF(G60&lt;&gt;"ERROR","Correct","ERROR"),"ERROR")))</f>
        <v>0</v>
      </c>
      <c r="K60" s="121">
        <f>IF(G60=0,0,IF(ISBLANK('Student Work'!K60),"ERROR",IF(ABS('Student Work'!K60-('Student Work'!H60-'Student Work'!J60))&lt;0.01,IF(G60&lt;&gt;"ERROR","Correct","ERROR"),"ERROR")))</f>
        <v>0</v>
      </c>
      <c r="L60" s="54"/>
      <c r="M60" s="54"/>
      <c r="N60" s="75"/>
      <c r="O60" s="75"/>
      <c r="P60" s="75"/>
      <c r="Q60" s="75"/>
      <c r="R60" s="75"/>
      <c r="S60" s="75"/>
      <c r="T60" s="54"/>
      <c r="U60" s="107">
        <f>IF($V$13="Correct",IF(AND(U59+1&lt;='Student Work'!$V$13,U59&lt;&gt;0),U59+1,IF('Student Work'!U60&gt;0,"ERROR",0)),0)</f>
        <v>0</v>
      </c>
      <c r="V60" s="121">
        <f>IF(U60=0,0,IF(ISBLANK('Student Work'!V60),"ERROR",IF(ABS('Student Work'!V60-'Student Work'!Y59)&lt;0.01,IF(U60&lt;&gt;"ERROR","Correct","ERROR"),"ERROR")))</f>
        <v>0</v>
      </c>
      <c r="W60" s="121">
        <f>IF(U60=0,0,IF(ISBLANK('Student Work'!W60),"ERROR",IF(ABS('Student Work'!W60-'Student Work'!V60*'Student Work'!$V$12/12)&lt;0.01,IF(U60&lt;&gt;"ERROR","Correct","ERROR"),"ERROR")))</f>
        <v>0</v>
      </c>
      <c r="X60" s="121">
        <f>IF(U60=0,0,IF(ISBLANK('Student Work'!X60),"ERROR",IF(ABS('Student Work'!X60-'Student Work'!$V$14)&lt;0.01,IF(U60&lt;&gt;"ERROR","Correct","ERROR"),"ERROR")))</f>
        <v>0</v>
      </c>
      <c r="Y60" s="121">
        <f>IF(U60=0,0,IF(ISBLANK('Student Work'!Y60),"ERROR",IF(ABS('Student Work'!Y60-('Student Work'!V60+'Student Work'!W60+'Student Work'!X60))&lt;0.01,IF(U60&lt;&gt;"ERROR","Correct","ERROR"),"ERROR")))</f>
        <v>0</v>
      </c>
      <c r="Z60" s="121">
        <f>IF(V60=0,0,IF(ISBLANK('Student Work'!#REF!),"ERROR",IF(ABS('Student Work'!#REF!-('Student Work'!W60+'Student Work'!X60+'Student Work'!Y60))&lt;0.01,"Correct","ERROR")))</f>
        <v>0</v>
      </c>
      <c r="AA60" s="54"/>
      <c r="AB60" s="54"/>
      <c r="AC60" s="45"/>
    </row>
    <row r="61" spans="1:29">
      <c r="A61" s="44"/>
      <c r="B61" s="47"/>
      <c r="C61" s="47"/>
      <c r="D61" s="47"/>
      <c r="E61" s="47"/>
      <c r="F61" s="54"/>
      <c r="G61" s="107">
        <f>IF($K$13="Correct",IF(AND(G60+1&lt;='Student Work'!$K$13,G60&lt;&gt;0),G60+1,IF('Student Work'!G61&gt;0,"ERROR",0)),0)</f>
        <v>0</v>
      </c>
      <c r="H61" s="120">
        <f>IF(G61=0,0,IF(ISBLANK('Student Work'!H61),"ERROR",IF(ABS('Student Work'!H61-'Student Work'!K60)&lt;0.01,IF(G61&lt;&gt;"ERROR","Correct","ERROR"),"ERROR")))</f>
        <v>0</v>
      </c>
      <c r="I61" s="121">
        <f>IF(G61=0,0,IF(ISBLANK('Student Work'!I61),"ERROR",IF(ABS('Student Work'!I61-'Student Work'!H61*'Student Work'!$K$12/12)&lt;0.01,IF(G61&lt;&gt;"ERROR","Correct","ERROR"),"ERROR")))</f>
        <v>0</v>
      </c>
      <c r="J61" s="121">
        <f>IF(G61=0,0,IF(ISBLANK('Student Work'!J61),"ERROR",IF(ABS('Student Work'!J61-('Student Work'!$K$14-'Student Work'!I61))&lt;0.01,IF(G61&lt;&gt;"ERROR","Correct","ERROR"),"ERROR")))</f>
        <v>0</v>
      </c>
      <c r="K61" s="121">
        <f>IF(G61=0,0,IF(ISBLANK('Student Work'!K61),"ERROR",IF(ABS('Student Work'!K61-('Student Work'!H61-'Student Work'!J61))&lt;0.01,IF(G61&lt;&gt;"ERROR","Correct","ERROR"),"ERROR")))</f>
        <v>0</v>
      </c>
      <c r="L61" s="54"/>
      <c r="M61" s="54"/>
      <c r="N61" s="75"/>
      <c r="O61" s="75"/>
      <c r="P61" s="75"/>
      <c r="Q61" s="75"/>
      <c r="R61" s="75"/>
      <c r="S61" s="75"/>
      <c r="T61" s="54"/>
      <c r="U61" s="107">
        <f>IF($V$13="Correct",IF(AND(U60+1&lt;='Student Work'!$V$13,U60&lt;&gt;0),U60+1,IF('Student Work'!U61&gt;0,"ERROR",0)),0)</f>
        <v>0</v>
      </c>
      <c r="V61" s="121">
        <f>IF(U61=0,0,IF(ISBLANK('Student Work'!V61),"ERROR",IF(ABS('Student Work'!V61-'Student Work'!Y60)&lt;0.01,IF(U61&lt;&gt;"ERROR","Correct","ERROR"),"ERROR")))</f>
        <v>0</v>
      </c>
      <c r="W61" s="121">
        <f>IF(U61=0,0,IF(ISBLANK('Student Work'!W61),"ERROR",IF(ABS('Student Work'!W61-'Student Work'!V61*'Student Work'!$V$12/12)&lt;0.01,IF(U61&lt;&gt;"ERROR","Correct","ERROR"),"ERROR")))</f>
        <v>0</v>
      </c>
      <c r="X61" s="121">
        <f>IF(U61=0,0,IF(ISBLANK('Student Work'!X61),"ERROR",IF(ABS('Student Work'!X61-'Student Work'!$V$14)&lt;0.01,IF(U61&lt;&gt;"ERROR","Correct","ERROR"),"ERROR")))</f>
        <v>0</v>
      </c>
      <c r="Y61" s="121">
        <f>IF(U61=0,0,IF(ISBLANK('Student Work'!Y61),"ERROR",IF(ABS('Student Work'!Y61-('Student Work'!V61+'Student Work'!W61+'Student Work'!X61))&lt;0.01,IF(U61&lt;&gt;"ERROR","Correct","ERROR"),"ERROR")))</f>
        <v>0</v>
      </c>
      <c r="Z61" s="121">
        <f>IF(V61=0,0,IF(ISBLANK('Student Work'!#REF!),"ERROR",IF(ABS('Student Work'!#REF!-('Student Work'!W61+'Student Work'!X61+'Student Work'!Y61))&lt;0.01,"Correct","ERROR")))</f>
        <v>0</v>
      </c>
      <c r="AA61" s="54"/>
      <c r="AB61" s="54"/>
      <c r="AC61" s="45"/>
    </row>
    <row r="62" spans="1:29" ht="15" customHeight="1">
      <c r="A62" s="44"/>
      <c r="B62" s="47"/>
      <c r="C62" s="47"/>
      <c r="D62" s="47"/>
      <c r="E62" s="47"/>
      <c r="F62" s="54"/>
      <c r="G62" s="107">
        <f>IF($K$13="Correct",IF(AND(G61+1&lt;='Student Work'!$K$13,G61&lt;&gt;0),G61+1,IF('Student Work'!G62&gt;0,"ERROR",0)),0)</f>
        <v>0</v>
      </c>
      <c r="H62" s="120">
        <f>IF(G62=0,0,IF(ISBLANK('Student Work'!H62),"ERROR",IF(ABS('Student Work'!H62-'Student Work'!K61)&lt;0.01,IF(G62&lt;&gt;"ERROR","Correct","ERROR"),"ERROR")))</f>
        <v>0</v>
      </c>
      <c r="I62" s="121">
        <f>IF(G62=0,0,IF(ISBLANK('Student Work'!I62),"ERROR",IF(ABS('Student Work'!I62-'Student Work'!H62*'Student Work'!$K$12/12)&lt;0.01,IF(G62&lt;&gt;"ERROR","Correct","ERROR"),"ERROR")))</f>
        <v>0</v>
      </c>
      <c r="J62" s="121">
        <f>IF(G62=0,0,IF(ISBLANK('Student Work'!J62),"ERROR",IF(ABS('Student Work'!J62-('Student Work'!$K$14-'Student Work'!I62))&lt;0.01,IF(G62&lt;&gt;"ERROR","Correct","ERROR"),"ERROR")))</f>
        <v>0</v>
      </c>
      <c r="K62" s="121">
        <f>IF(G62=0,0,IF(ISBLANK('Student Work'!K62),"ERROR",IF(ABS('Student Work'!K62-('Student Work'!H62-'Student Work'!J62))&lt;0.01,IF(G62&lt;&gt;"ERROR","Correct","ERROR"),"ERROR")))</f>
        <v>0</v>
      </c>
      <c r="L62" s="54"/>
      <c r="M62" s="54"/>
      <c r="N62" s="75"/>
      <c r="O62" s="75"/>
      <c r="P62" s="75"/>
      <c r="Q62" s="75"/>
      <c r="R62" s="75"/>
      <c r="S62" s="75"/>
      <c r="T62" s="54"/>
      <c r="U62" s="107">
        <f>IF($V$13="Correct",IF(AND(U61+1&lt;='Student Work'!$V$13,U61&lt;&gt;0),U61+1,IF('Student Work'!U62&gt;0,"ERROR",0)),0)</f>
        <v>0</v>
      </c>
      <c r="V62" s="121">
        <f>IF(U62=0,0,IF(ISBLANK('Student Work'!V62),"ERROR",IF(ABS('Student Work'!V62-'Student Work'!Y61)&lt;0.01,IF(U62&lt;&gt;"ERROR","Correct","ERROR"),"ERROR")))</f>
        <v>0</v>
      </c>
      <c r="W62" s="121">
        <f>IF(U62=0,0,IF(ISBLANK('Student Work'!W62),"ERROR",IF(ABS('Student Work'!W62-'Student Work'!V62*'Student Work'!$V$12/12)&lt;0.01,IF(U62&lt;&gt;"ERROR","Correct","ERROR"),"ERROR")))</f>
        <v>0</v>
      </c>
      <c r="X62" s="121">
        <f>IF(U62=0,0,IF(ISBLANK('Student Work'!X62),"ERROR",IF(ABS('Student Work'!X62-'Student Work'!$V$14)&lt;0.01,IF(U62&lt;&gt;"ERROR","Correct","ERROR"),"ERROR")))</f>
        <v>0</v>
      </c>
      <c r="Y62" s="121">
        <f>IF(U62=0,0,IF(ISBLANK('Student Work'!Y62),"ERROR",IF(ABS('Student Work'!Y62-('Student Work'!V62+'Student Work'!W62+'Student Work'!X62))&lt;0.01,IF(U62&lt;&gt;"ERROR","Correct","ERROR"),"ERROR")))</f>
        <v>0</v>
      </c>
      <c r="Z62" s="121">
        <f>IF(V62=0,0,IF(ISBLANK('Student Work'!#REF!),"ERROR",IF(ABS('Student Work'!#REF!-('Student Work'!W62+'Student Work'!X62+'Student Work'!Y62))&lt;0.01,"Correct","ERROR")))</f>
        <v>0</v>
      </c>
      <c r="AA62" s="54"/>
      <c r="AB62" s="54"/>
      <c r="AC62" s="45"/>
    </row>
    <row r="63" spans="1:29">
      <c r="A63" s="44"/>
      <c r="B63" s="47"/>
      <c r="C63" s="47"/>
      <c r="D63" s="47"/>
      <c r="E63" s="47"/>
      <c r="F63" s="54"/>
      <c r="G63" s="107">
        <f>IF($K$13="Correct",IF(AND(G62+1&lt;='Student Work'!$K$13,G62&lt;&gt;0),G62+1,IF('Student Work'!G63&gt;0,"ERROR",0)),0)</f>
        <v>0</v>
      </c>
      <c r="H63" s="120">
        <f>IF(G63=0,0,IF(ISBLANK('Student Work'!H63),"ERROR",IF(ABS('Student Work'!H63-'Student Work'!K62)&lt;0.01,IF(G63&lt;&gt;"ERROR","Correct","ERROR"),"ERROR")))</f>
        <v>0</v>
      </c>
      <c r="I63" s="121">
        <f>IF(G63=0,0,IF(ISBLANK('Student Work'!I63),"ERROR",IF(ABS('Student Work'!I63-'Student Work'!H63*'Student Work'!$K$12/12)&lt;0.01,IF(G63&lt;&gt;"ERROR","Correct","ERROR"),"ERROR")))</f>
        <v>0</v>
      </c>
      <c r="J63" s="121">
        <f>IF(G63=0,0,IF(ISBLANK('Student Work'!J63),"ERROR",IF(ABS('Student Work'!J63-('Student Work'!$K$14-'Student Work'!I63))&lt;0.01,IF(G63&lt;&gt;"ERROR","Correct","ERROR"),"ERROR")))</f>
        <v>0</v>
      </c>
      <c r="K63" s="121">
        <f>IF(G63=0,0,IF(ISBLANK('Student Work'!K63),"ERROR",IF(ABS('Student Work'!K63-('Student Work'!H63-'Student Work'!J63))&lt;0.01,IF(G63&lt;&gt;"ERROR","Correct","ERROR"),"ERROR")))</f>
        <v>0</v>
      </c>
      <c r="L63" s="54"/>
      <c r="M63" s="54"/>
      <c r="N63" s="75"/>
      <c r="O63" s="75"/>
      <c r="P63" s="75"/>
      <c r="Q63" s="75"/>
      <c r="R63" s="75"/>
      <c r="S63" s="75"/>
      <c r="T63" s="54"/>
      <c r="U63" s="107">
        <f>IF($V$13="Correct",IF(AND(U62+1&lt;='Student Work'!$V$13,U62&lt;&gt;0),U62+1,IF('Student Work'!U63&gt;0,"ERROR",0)),0)</f>
        <v>0</v>
      </c>
      <c r="V63" s="121">
        <f>IF(U63=0,0,IF(ISBLANK('Student Work'!V63),"ERROR",IF(ABS('Student Work'!V63-'Student Work'!Y62)&lt;0.01,IF(U63&lt;&gt;"ERROR","Correct","ERROR"),"ERROR")))</f>
        <v>0</v>
      </c>
      <c r="W63" s="121">
        <f>IF(U63=0,0,IF(ISBLANK('Student Work'!W63),"ERROR",IF(ABS('Student Work'!W63-'Student Work'!V63*'Student Work'!$V$12/12)&lt;0.01,IF(U63&lt;&gt;"ERROR","Correct","ERROR"),"ERROR")))</f>
        <v>0</v>
      </c>
      <c r="X63" s="121">
        <f>IF(U63=0,0,IF(ISBLANK('Student Work'!X63),"ERROR",IF(ABS('Student Work'!X63-'Student Work'!$V$14)&lt;0.01,IF(U63&lt;&gt;"ERROR","Correct","ERROR"),"ERROR")))</f>
        <v>0</v>
      </c>
      <c r="Y63" s="121">
        <f>IF(U63=0,0,IF(ISBLANK('Student Work'!Y63),"ERROR",IF(ABS('Student Work'!Y63-('Student Work'!V63+'Student Work'!W63+'Student Work'!X63))&lt;0.01,IF(U63&lt;&gt;"ERROR","Correct","ERROR"),"ERROR")))</f>
        <v>0</v>
      </c>
      <c r="Z63" s="121">
        <f>IF(V63=0,0,IF(ISBLANK('Student Work'!#REF!),"ERROR",IF(ABS('Student Work'!#REF!-('Student Work'!W63+'Student Work'!X63+'Student Work'!Y63))&lt;0.01,"Correct","ERROR")))</f>
        <v>0</v>
      </c>
      <c r="AA63" s="54"/>
      <c r="AB63" s="54"/>
      <c r="AC63" s="45"/>
    </row>
    <row r="64" spans="1:29">
      <c r="A64" s="44"/>
      <c r="B64" s="47"/>
      <c r="C64" s="47"/>
      <c r="D64" s="47"/>
      <c r="E64" s="47"/>
      <c r="F64" s="54"/>
      <c r="G64" s="107">
        <f>IF($K$13="Correct",IF(AND(G63+1&lt;='Student Work'!$K$13,G63&lt;&gt;0),G63+1,IF('Student Work'!G64&gt;0,"ERROR",0)),0)</f>
        <v>0</v>
      </c>
      <c r="H64" s="120">
        <f>IF(G64=0,0,IF(ISBLANK('Student Work'!H64),"ERROR",IF(ABS('Student Work'!H64-'Student Work'!K63)&lt;0.01,IF(G64&lt;&gt;"ERROR","Correct","ERROR"),"ERROR")))</f>
        <v>0</v>
      </c>
      <c r="I64" s="121">
        <f>IF(G64=0,0,IF(ISBLANK('Student Work'!I64),"ERROR",IF(ABS('Student Work'!I64-'Student Work'!H64*'Student Work'!$K$12/12)&lt;0.01,IF(G64&lt;&gt;"ERROR","Correct","ERROR"),"ERROR")))</f>
        <v>0</v>
      </c>
      <c r="J64" s="121">
        <f>IF(G64=0,0,IF(ISBLANK('Student Work'!J64),"ERROR",IF(ABS('Student Work'!J64-('Student Work'!$K$14-'Student Work'!I64))&lt;0.01,IF(G64&lt;&gt;"ERROR","Correct","ERROR"),"ERROR")))</f>
        <v>0</v>
      </c>
      <c r="K64" s="121">
        <f>IF(G64=0,0,IF(ISBLANK('Student Work'!K64),"ERROR",IF(ABS('Student Work'!K64-('Student Work'!H64-'Student Work'!J64))&lt;0.01,IF(G64&lt;&gt;"ERROR","Correct","ERROR"),"ERROR")))</f>
        <v>0</v>
      </c>
      <c r="L64" s="54"/>
      <c r="M64" s="54"/>
      <c r="N64" s="75"/>
      <c r="O64" s="75"/>
      <c r="P64" s="75"/>
      <c r="Q64" s="75"/>
      <c r="R64" s="75"/>
      <c r="S64" s="75"/>
      <c r="T64" s="54"/>
      <c r="U64" s="107">
        <f>IF($V$13="Correct",IF(AND(U63+1&lt;='Student Work'!$V$13,U63&lt;&gt;0),U63+1,IF('Student Work'!U64&gt;0,"ERROR",0)),0)</f>
        <v>0</v>
      </c>
      <c r="V64" s="121">
        <f>IF(U64=0,0,IF(ISBLANK('Student Work'!V64),"ERROR",IF(ABS('Student Work'!V64-'Student Work'!Y63)&lt;0.01,IF(U64&lt;&gt;"ERROR","Correct","ERROR"),"ERROR")))</f>
        <v>0</v>
      </c>
      <c r="W64" s="121">
        <f>IF(U64=0,0,IF(ISBLANK('Student Work'!W64),"ERROR",IF(ABS('Student Work'!W64-'Student Work'!V64*'Student Work'!$V$12/12)&lt;0.01,IF(U64&lt;&gt;"ERROR","Correct","ERROR"),"ERROR")))</f>
        <v>0</v>
      </c>
      <c r="X64" s="121">
        <f>IF(U64=0,0,IF(ISBLANK('Student Work'!X64),"ERROR",IF(ABS('Student Work'!X64-'Student Work'!$V$14)&lt;0.01,IF(U64&lt;&gt;"ERROR","Correct","ERROR"),"ERROR")))</f>
        <v>0</v>
      </c>
      <c r="Y64" s="121">
        <f>IF(U64=0,0,IF(ISBLANK('Student Work'!Y64),"ERROR",IF(ABS('Student Work'!Y64-('Student Work'!V64+'Student Work'!W64+'Student Work'!X64))&lt;0.01,IF(U64&lt;&gt;"ERROR","Correct","ERROR"),"ERROR")))</f>
        <v>0</v>
      </c>
      <c r="Z64" s="121">
        <f>IF(V64=0,0,IF(ISBLANK('Student Work'!#REF!),"ERROR",IF(ABS('Student Work'!#REF!-('Student Work'!W64+'Student Work'!X64+'Student Work'!Y64))&lt;0.01,"Correct","ERROR")))</f>
        <v>0</v>
      </c>
      <c r="AA64" s="54"/>
      <c r="AB64" s="54"/>
      <c r="AC64" s="45"/>
    </row>
    <row r="65" spans="1:29">
      <c r="A65" s="44"/>
      <c r="B65" s="47"/>
      <c r="C65" s="47"/>
      <c r="D65" s="47"/>
      <c r="E65" s="47"/>
      <c r="F65" s="54"/>
      <c r="G65" s="107">
        <f>IF($K$13="Correct",IF(AND(G64+1&lt;='Student Work'!$K$13,G64&lt;&gt;0),G64+1,IF('Student Work'!G65&gt;0,"ERROR",0)),0)</f>
        <v>0</v>
      </c>
      <c r="H65" s="120">
        <f>IF(G65=0,0,IF(ISBLANK('Student Work'!H65),"ERROR",IF(ABS('Student Work'!H65-'Student Work'!K64)&lt;0.01,IF(G65&lt;&gt;"ERROR","Correct","ERROR"),"ERROR")))</f>
        <v>0</v>
      </c>
      <c r="I65" s="121">
        <f>IF(G65=0,0,IF(ISBLANK('Student Work'!I65),"ERROR",IF(ABS('Student Work'!I65-'Student Work'!H65*'Student Work'!$K$12/12)&lt;0.01,IF(G65&lt;&gt;"ERROR","Correct","ERROR"),"ERROR")))</f>
        <v>0</v>
      </c>
      <c r="J65" s="121">
        <f>IF(G65=0,0,IF(ISBLANK('Student Work'!J65),"ERROR",IF(ABS('Student Work'!J65-('Student Work'!$K$14-'Student Work'!I65))&lt;0.01,IF(G65&lt;&gt;"ERROR","Correct","ERROR"),"ERROR")))</f>
        <v>0</v>
      </c>
      <c r="K65" s="121">
        <f>IF(G65=0,0,IF(ISBLANK('Student Work'!K65),"ERROR",IF(ABS('Student Work'!K65-('Student Work'!H65-'Student Work'!J65))&lt;0.01,IF(G65&lt;&gt;"ERROR","Correct","ERROR"),"ERROR")))</f>
        <v>0</v>
      </c>
      <c r="L65" s="54"/>
      <c r="M65" s="54"/>
      <c r="N65" s="75"/>
      <c r="O65" s="75"/>
      <c r="P65" s="75"/>
      <c r="Q65" s="75"/>
      <c r="R65" s="75"/>
      <c r="S65" s="75"/>
      <c r="T65" s="54"/>
      <c r="U65" s="107">
        <f>IF($V$13="Correct",IF(AND(U64+1&lt;='Student Work'!$V$13,U64&lt;&gt;0),U64+1,IF('Student Work'!U65&gt;0,"ERROR",0)),0)</f>
        <v>0</v>
      </c>
      <c r="V65" s="121">
        <f>IF(U65=0,0,IF(ISBLANK('Student Work'!V65),"ERROR",IF(ABS('Student Work'!V65-'Student Work'!Y64)&lt;0.01,IF(U65&lt;&gt;"ERROR","Correct","ERROR"),"ERROR")))</f>
        <v>0</v>
      </c>
      <c r="W65" s="121">
        <f>IF(U65=0,0,IF(ISBLANK('Student Work'!W65),"ERROR",IF(ABS('Student Work'!W65-'Student Work'!V65*'Student Work'!$V$12/12)&lt;0.01,IF(U65&lt;&gt;"ERROR","Correct","ERROR"),"ERROR")))</f>
        <v>0</v>
      </c>
      <c r="X65" s="121">
        <f>IF(U65=0,0,IF(ISBLANK('Student Work'!X65),"ERROR",IF(ABS('Student Work'!X65-'Student Work'!$V$14)&lt;0.01,IF(U65&lt;&gt;"ERROR","Correct","ERROR"),"ERROR")))</f>
        <v>0</v>
      </c>
      <c r="Y65" s="121">
        <f>IF(U65=0,0,IF(ISBLANK('Student Work'!Y65),"ERROR",IF(ABS('Student Work'!Y65-('Student Work'!V65+'Student Work'!W65+'Student Work'!X65))&lt;0.01,IF(U65&lt;&gt;"ERROR","Correct","ERROR"),"ERROR")))</f>
        <v>0</v>
      </c>
      <c r="Z65" s="121">
        <f>IF(V65=0,0,IF(ISBLANK('Student Work'!#REF!),"ERROR",IF(ABS('Student Work'!#REF!-('Student Work'!W65+'Student Work'!X65+'Student Work'!Y65))&lt;0.01,"Correct","ERROR")))</f>
        <v>0</v>
      </c>
      <c r="AA65" s="54"/>
      <c r="AB65" s="54"/>
      <c r="AC65" s="45"/>
    </row>
    <row r="66" spans="1:29">
      <c r="A66" s="44"/>
      <c r="B66" s="47"/>
      <c r="C66" s="47"/>
      <c r="D66" s="47"/>
      <c r="E66" s="47"/>
      <c r="F66" s="54"/>
      <c r="G66" s="107">
        <f>IF($K$13="Correct",IF(AND(G65+1&lt;='Student Work'!$K$13,G65&lt;&gt;0),G65+1,IF('Student Work'!G66&gt;0,"ERROR",0)),0)</f>
        <v>0</v>
      </c>
      <c r="H66" s="120">
        <f>IF(G66=0,0,IF(ISBLANK('Student Work'!H66),"ERROR",IF(ABS('Student Work'!H66-'Student Work'!K65)&lt;0.01,IF(G66&lt;&gt;"ERROR","Correct","ERROR"),"ERROR")))</f>
        <v>0</v>
      </c>
      <c r="I66" s="121">
        <f>IF(G66=0,0,IF(ISBLANK('Student Work'!I66),"ERROR",IF(ABS('Student Work'!I66-'Student Work'!H66*'Student Work'!$K$12/12)&lt;0.01,IF(G66&lt;&gt;"ERROR","Correct","ERROR"),"ERROR")))</f>
        <v>0</v>
      </c>
      <c r="J66" s="121">
        <f>IF(G66=0,0,IF(ISBLANK('Student Work'!J66),"ERROR",IF(ABS('Student Work'!J66-('Student Work'!$K$14-'Student Work'!I66))&lt;0.01,IF(G66&lt;&gt;"ERROR","Correct","ERROR"),"ERROR")))</f>
        <v>0</v>
      </c>
      <c r="K66" s="121">
        <f>IF(G66=0,0,IF(ISBLANK('Student Work'!K66),"ERROR",IF(ABS('Student Work'!K66-('Student Work'!H66-'Student Work'!J66))&lt;0.01,IF(G66&lt;&gt;"ERROR","Correct","ERROR"),"ERROR")))</f>
        <v>0</v>
      </c>
      <c r="L66" s="54"/>
      <c r="M66" s="54"/>
      <c r="N66" s="75"/>
      <c r="O66" s="75"/>
      <c r="P66" s="75"/>
      <c r="Q66" s="75"/>
      <c r="R66" s="75"/>
      <c r="S66" s="75"/>
      <c r="T66" s="54"/>
      <c r="U66" s="107">
        <f>IF($V$13="Correct",IF(AND(U65+1&lt;='Student Work'!$V$13,U65&lt;&gt;0),U65+1,IF('Student Work'!U66&gt;0,"ERROR",0)),0)</f>
        <v>0</v>
      </c>
      <c r="V66" s="121">
        <f>IF(U66=0,0,IF(ISBLANK('Student Work'!V66),"ERROR",IF(ABS('Student Work'!V66-'Student Work'!Y65)&lt;0.01,IF(U66&lt;&gt;"ERROR","Correct","ERROR"),"ERROR")))</f>
        <v>0</v>
      </c>
      <c r="W66" s="121">
        <f>IF(U66=0,0,IF(ISBLANK('Student Work'!W66),"ERROR",IF(ABS('Student Work'!W66-'Student Work'!V66*'Student Work'!$V$12/12)&lt;0.01,IF(U66&lt;&gt;"ERROR","Correct","ERROR"),"ERROR")))</f>
        <v>0</v>
      </c>
      <c r="X66" s="121">
        <f>IF(U66=0,0,IF(ISBLANK('Student Work'!X66),"ERROR",IF(ABS('Student Work'!X66-'Student Work'!$V$14)&lt;0.01,IF(U66&lt;&gt;"ERROR","Correct","ERROR"),"ERROR")))</f>
        <v>0</v>
      </c>
      <c r="Y66" s="121">
        <f>IF(U66=0,0,IF(ISBLANK('Student Work'!Y66),"ERROR",IF(ABS('Student Work'!Y66-('Student Work'!V66+'Student Work'!W66+'Student Work'!X66))&lt;0.01,IF(U66&lt;&gt;"ERROR","Correct","ERROR"),"ERROR")))</f>
        <v>0</v>
      </c>
      <c r="Z66" s="121">
        <f>IF(V66=0,0,IF(ISBLANK('Student Work'!#REF!),"ERROR",IF(ABS('Student Work'!#REF!-('Student Work'!W66+'Student Work'!X66+'Student Work'!Y66))&lt;0.01,"Correct","ERROR")))</f>
        <v>0</v>
      </c>
      <c r="AA66" s="54"/>
      <c r="AB66" s="54"/>
      <c r="AC66" s="45"/>
    </row>
    <row r="67" spans="1:29">
      <c r="A67" s="44"/>
      <c r="B67" s="47"/>
      <c r="C67" s="47"/>
      <c r="D67" s="47"/>
      <c r="E67" s="47"/>
      <c r="F67" s="54"/>
      <c r="G67" s="107">
        <f>IF($K$13="Correct",IF(AND(G66+1&lt;='Student Work'!$K$13,G66&lt;&gt;0),G66+1,IF('Student Work'!G67&gt;0,"ERROR",0)),0)</f>
        <v>0</v>
      </c>
      <c r="H67" s="120">
        <f>IF(G67=0,0,IF(ISBLANK('Student Work'!H67),"ERROR",IF(ABS('Student Work'!H67-'Student Work'!K66)&lt;0.01,IF(G67&lt;&gt;"ERROR","Correct","ERROR"),"ERROR")))</f>
        <v>0</v>
      </c>
      <c r="I67" s="121">
        <f>IF(G67=0,0,IF(ISBLANK('Student Work'!I67),"ERROR",IF(ABS('Student Work'!I67-'Student Work'!H67*'Student Work'!$K$12/12)&lt;0.01,IF(G67&lt;&gt;"ERROR","Correct","ERROR"),"ERROR")))</f>
        <v>0</v>
      </c>
      <c r="J67" s="121">
        <f>IF(G67=0,0,IF(ISBLANK('Student Work'!J67),"ERROR",IF(ABS('Student Work'!J67-('Student Work'!$K$14-'Student Work'!I67))&lt;0.01,IF(G67&lt;&gt;"ERROR","Correct","ERROR"),"ERROR")))</f>
        <v>0</v>
      </c>
      <c r="K67" s="121">
        <f>IF(G67=0,0,IF(ISBLANK('Student Work'!K67),"ERROR",IF(ABS('Student Work'!K67-('Student Work'!H67-'Student Work'!J67))&lt;0.01,IF(G67&lt;&gt;"ERROR","Correct","ERROR"),"ERROR")))</f>
        <v>0</v>
      </c>
      <c r="L67" s="54"/>
      <c r="M67" s="54"/>
      <c r="N67" s="75"/>
      <c r="O67" s="75"/>
      <c r="P67" s="75"/>
      <c r="Q67" s="75"/>
      <c r="R67" s="75"/>
      <c r="S67" s="75"/>
      <c r="T67" s="54"/>
      <c r="U67" s="107">
        <f>IF($V$13="Correct",IF(AND(U66+1&lt;='Student Work'!$V$13,U66&lt;&gt;0),U66+1,IF('Student Work'!U67&gt;0,"ERROR",0)),0)</f>
        <v>0</v>
      </c>
      <c r="V67" s="121">
        <f>IF(U67=0,0,IF(ISBLANK('Student Work'!V67),"ERROR",IF(ABS('Student Work'!V67-'Student Work'!Y66)&lt;0.01,IF(U67&lt;&gt;"ERROR","Correct","ERROR"),"ERROR")))</f>
        <v>0</v>
      </c>
      <c r="W67" s="121">
        <f>IF(U67=0,0,IF(ISBLANK('Student Work'!W67),"ERROR",IF(ABS('Student Work'!W67-'Student Work'!V67*'Student Work'!$V$12/12)&lt;0.01,IF(U67&lt;&gt;"ERROR","Correct","ERROR"),"ERROR")))</f>
        <v>0</v>
      </c>
      <c r="X67" s="121">
        <f>IF(U67=0,0,IF(ISBLANK('Student Work'!X67),"ERROR",IF(ABS('Student Work'!X67-'Student Work'!$V$14)&lt;0.01,IF(U67&lt;&gt;"ERROR","Correct","ERROR"),"ERROR")))</f>
        <v>0</v>
      </c>
      <c r="Y67" s="121">
        <f>IF(U67=0,0,IF(ISBLANK('Student Work'!Y67),"ERROR",IF(ABS('Student Work'!Y67-('Student Work'!V67+'Student Work'!W67+'Student Work'!X67))&lt;0.01,IF(U67&lt;&gt;"ERROR","Correct","ERROR"),"ERROR")))</f>
        <v>0</v>
      </c>
      <c r="Z67" s="121">
        <f>IF(V67=0,0,IF(ISBLANK('Student Work'!#REF!),"ERROR",IF(ABS('Student Work'!#REF!-('Student Work'!W67+'Student Work'!X67+'Student Work'!Y67))&lt;0.01,"Correct","ERROR")))</f>
        <v>0</v>
      </c>
      <c r="AA67" s="54"/>
      <c r="AB67" s="54"/>
      <c r="AC67" s="45"/>
    </row>
    <row r="68" spans="1:29">
      <c r="A68" s="44"/>
      <c r="B68" s="47"/>
      <c r="C68" s="47"/>
      <c r="D68" s="47"/>
      <c r="E68" s="47"/>
      <c r="F68" s="54"/>
      <c r="G68" s="107">
        <f>IF($K$13="Correct",IF(AND(G67+1&lt;='Student Work'!$K$13,G67&lt;&gt;0),G67+1,IF('Student Work'!G68&gt;0,"ERROR",0)),0)</f>
        <v>0</v>
      </c>
      <c r="H68" s="120">
        <f>IF(G68=0,0,IF(ISBLANK('Student Work'!H68),"ERROR",IF(ABS('Student Work'!H68-'Student Work'!K67)&lt;0.01,IF(G68&lt;&gt;"ERROR","Correct","ERROR"),"ERROR")))</f>
        <v>0</v>
      </c>
      <c r="I68" s="121">
        <f>IF(G68=0,0,IF(ISBLANK('Student Work'!I68),"ERROR",IF(ABS('Student Work'!I68-'Student Work'!H68*'Student Work'!$K$12/12)&lt;0.01,IF(G68&lt;&gt;"ERROR","Correct","ERROR"),"ERROR")))</f>
        <v>0</v>
      </c>
      <c r="J68" s="121">
        <f>IF(G68=0,0,IF(ISBLANK('Student Work'!J68),"ERROR",IF(ABS('Student Work'!J68-('Student Work'!$K$14-'Student Work'!I68))&lt;0.01,IF(G68&lt;&gt;"ERROR","Correct","ERROR"),"ERROR")))</f>
        <v>0</v>
      </c>
      <c r="K68" s="121">
        <f>IF(G68=0,0,IF(ISBLANK('Student Work'!K68),"ERROR",IF(ABS('Student Work'!K68-('Student Work'!H68-'Student Work'!J68))&lt;0.01,IF(G68&lt;&gt;"ERROR","Correct","ERROR"),"ERROR")))</f>
        <v>0</v>
      </c>
      <c r="L68" s="54"/>
      <c r="M68" s="54"/>
      <c r="N68" s="75"/>
      <c r="O68" s="75"/>
      <c r="P68" s="75"/>
      <c r="Q68" s="75"/>
      <c r="R68" s="75"/>
      <c r="S68" s="75"/>
      <c r="T68" s="54"/>
      <c r="U68" s="107">
        <f>IF($V$13="Correct",IF(AND(U67+1&lt;='Student Work'!$V$13,U67&lt;&gt;0),U67+1,IF('Student Work'!U68&gt;0,"ERROR",0)),0)</f>
        <v>0</v>
      </c>
      <c r="V68" s="121">
        <f>IF(U68=0,0,IF(ISBLANK('Student Work'!V68),"ERROR",IF(ABS('Student Work'!V68-'Student Work'!Y67)&lt;0.01,IF(U68&lt;&gt;"ERROR","Correct","ERROR"),"ERROR")))</f>
        <v>0</v>
      </c>
      <c r="W68" s="121">
        <f>IF(U68=0,0,IF(ISBLANK('Student Work'!W68),"ERROR",IF(ABS('Student Work'!W68-'Student Work'!V68*'Student Work'!$V$12/12)&lt;0.01,IF(U68&lt;&gt;"ERROR","Correct","ERROR"),"ERROR")))</f>
        <v>0</v>
      </c>
      <c r="X68" s="121">
        <f>IF(U68=0,0,IF(ISBLANK('Student Work'!X68),"ERROR",IF(ABS('Student Work'!X68-'Student Work'!$V$14)&lt;0.01,IF(U68&lt;&gt;"ERROR","Correct","ERROR"),"ERROR")))</f>
        <v>0</v>
      </c>
      <c r="Y68" s="121">
        <f>IF(U68=0,0,IF(ISBLANK('Student Work'!Y68),"ERROR",IF(ABS('Student Work'!Y68-('Student Work'!V68+'Student Work'!W68+'Student Work'!X68))&lt;0.01,IF(U68&lt;&gt;"ERROR","Correct","ERROR"),"ERROR")))</f>
        <v>0</v>
      </c>
      <c r="Z68" s="121">
        <f>IF(V68=0,0,IF(ISBLANK('Student Work'!#REF!),"ERROR",IF(ABS('Student Work'!#REF!-('Student Work'!W68+'Student Work'!X68+'Student Work'!Y68))&lt;0.01,"Correct","ERROR")))</f>
        <v>0</v>
      </c>
      <c r="AA68" s="54"/>
      <c r="AB68" s="54"/>
      <c r="AC68" s="45"/>
    </row>
    <row r="69" spans="1:29">
      <c r="A69" s="44"/>
      <c r="B69" s="47"/>
      <c r="C69" s="47"/>
      <c r="D69" s="47"/>
      <c r="E69" s="47"/>
      <c r="F69" s="54"/>
      <c r="G69" s="107">
        <f>IF($K$13="Correct",IF(AND(G68+1&lt;='Student Work'!$K$13,G68&lt;&gt;0),G68+1,IF('Student Work'!G69&gt;0,"ERROR",0)),0)</f>
        <v>0</v>
      </c>
      <c r="H69" s="120">
        <f>IF(G69=0,0,IF(ISBLANK('Student Work'!H69),"ERROR",IF(ABS('Student Work'!H69-'Student Work'!K68)&lt;0.01,IF(G69&lt;&gt;"ERROR","Correct","ERROR"),"ERROR")))</f>
        <v>0</v>
      </c>
      <c r="I69" s="121">
        <f>IF(G69=0,0,IF(ISBLANK('Student Work'!I69),"ERROR",IF(ABS('Student Work'!I69-'Student Work'!H69*'Student Work'!$K$12/12)&lt;0.01,IF(G69&lt;&gt;"ERROR","Correct","ERROR"),"ERROR")))</f>
        <v>0</v>
      </c>
      <c r="J69" s="121">
        <f>IF(G69=0,0,IF(ISBLANK('Student Work'!J69),"ERROR",IF(ABS('Student Work'!J69-('Student Work'!$K$14-'Student Work'!I69))&lt;0.01,IF(G69&lt;&gt;"ERROR","Correct","ERROR"),"ERROR")))</f>
        <v>0</v>
      </c>
      <c r="K69" s="121">
        <f>IF(G69=0,0,IF(ISBLANK('Student Work'!K69),"ERROR",IF(ABS('Student Work'!K69-('Student Work'!H69-'Student Work'!J69))&lt;0.01,IF(G69&lt;&gt;"ERROR","Correct","ERROR"),"ERROR")))</f>
        <v>0</v>
      </c>
      <c r="L69" s="54"/>
      <c r="M69" s="54"/>
      <c r="N69" s="75"/>
      <c r="O69" s="75"/>
      <c r="P69" s="75"/>
      <c r="Q69" s="75"/>
      <c r="R69" s="75"/>
      <c r="S69" s="75"/>
      <c r="T69" s="54"/>
      <c r="U69" s="107">
        <f>IF($V$13="Correct",IF(AND(U68+1&lt;='Student Work'!$V$13,U68&lt;&gt;0),U68+1,IF('Student Work'!U69&gt;0,"ERROR",0)),0)</f>
        <v>0</v>
      </c>
      <c r="V69" s="121">
        <f>IF(U69=0,0,IF(ISBLANK('Student Work'!V69),"ERROR",IF(ABS('Student Work'!V69-'Student Work'!Y68)&lt;0.01,IF(U69&lt;&gt;"ERROR","Correct","ERROR"),"ERROR")))</f>
        <v>0</v>
      </c>
      <c r="W69" s="121">
        <f>IF(U69=0,0,IF(ISBLANK('Student Work'!W69),"ERROR",IF(ABS('Student Work'!W69-'Student Work'!V69*'Student Work'!$V$12/12)&lt;0.01,IF(U69&lt;&gt;"ERROR","Correct","ERROR"),"ERROR")))</f>
        <v>0</v>
      </c>
      <c r="X69" s="121">
        <f>IF(U69=0,0,IF(ISBLANK('Student Work'!X69),"ERROR",IF(ABS('Student Work'!X69-'Student Work'!$V$14)&lt;0.01,IF(U69&lt;&gt;"ERROR","Correct","ERROR"),"ERROR")))</f>
        <v>0</v>
      </c>
      <c r="Y69" s="121">
        <f>IF(U69=0,0,IF(ISBLANK('Student Work'!Y69),"ERROR",IF(ABS('Student Work'!Y69-('Student Work'!V69+'Student Work'!W69+'Student Work'!X69))&lt;0.01,IF(U69&lt;&gt;"ERROR","Correct","ERROR"),"ERROR")))</f>
        <v>0</v>
      </c>
      <c r="Z69" s="121">
        <f>IF(V69=0,0,IF(ISBLANK('Student Work'!#REF!),"ERROR",IF(ABS('Student Work'!#REF!-('Student Work'!W69+'Student Work'!X69+'Student Work'!Y69))&lt;0.01,"Correct","ERROR")))</f>
        <v>0</v>
      </c>
      <c r="AA69" s="54"/>
      <c r="AB69" s="54"/>
      <c r="AC69" s="45"/>
    </row>
    <row r="70" spans="1:29">
      <c r="A70" s="44"/>
      <c r="B70" s="47"/>
      <c r="C70" s="47"/>
      <c r="D70" s="47"/>
      <c r="E70" s="47"/>
      <c r="F70" s="54"/>
      <c r="G70" s="107">
        <f>IF($K$13="Correct",IF(AND(G69+1&lt;='Student Work'!$K$13,G69&lt;&gt;0),G69+1,IF('Student Work'!G70&gt;0,"ERROR",0)),0)</f>
        <v>0</v>
      </c>
      <c r="H70" s="120">
        <f>IF(G70=0,0,IF(ISBLANK('Student Work'!H70),"ERROR",IF(ABS('Student Work'!H70-'Student Work'!K69)&lt;0.01,IF(G70&lt;&gt;"ERROR","Correct","ERROR"),"ERROR")))</f>
        <v>0</v>
      </c>
      <c r="I70" s="121">
        <f>IF(G70=0,0,IF(ISBLANK('Student Work'!I70),"ERROR",IF(ABS('Student Work'!I70-'Student Work'!H70*'Student Work'!$K$12/12)&lt;0.01,IF(G70&lt;&gt;"ERROR","Correct","ERROR"),"ERROR")))</f>
        <v>0</v>
      </c>
      <c r="J70" s="121">
        <f>IF(G70=0,0,IF(ISBLANK('Student Work'!J70),"ERROR",IF(ABS('Student Work'!J70-('Student Work'!$K$14-'Student Work'!I70))&lt;0.01,IF(G70&lt;&gt;"ERROR","Correct","ERROR"),"ERROR")))</f>
        <v>0</v>
      </c>
      <c r="K70" s="121">
        <f>IF(G70=0,0,IF(ISBLANK('Student Work'!K70),"ERROR",IF(ABS('Student Work'!K70-('Student Work'!H70-'Student Work'!J70))&lt;0.01,IF(G70&lt;&gt;"ERROR","Correct","ERROR"),"ERROR")))</f>
        <v>0</v>
      </c>
      <c r="L70" s="76"/>
      <c r="M70" s="76"/>
      <c r="N70" s="75"/>
      <c r="O70" s="75"/>
      <c r="P70" s="75"/>
      <c r="Q70" s="75"/>
      <c r="R70" s="75"/>
      <c r="S70" s="75"/>
      <c r="T70" s="54"/>
      <c r="U70" s="107">
        <f>IF($V$13="Correct",IF(AND(U69+1&lt;='Student Work'!$V$13,U69&lt;&gt;0),U69+1,IF('Student Work'!U70&gt;0,"ERROR",0)),0)</f>
        <v>0</v>
      </c>
      <c r="V70" s="121">
        <f>IF(U70=0,0,IF(ISBLANK('Student Work'!V70),"ERROR",IF(ABS('Student Work'!V70-'Student Work'!Y69)&lt;0.01,IF(U70&lt;&gt;"ERROR","Correct","ERROR"),"ERROR")))</f>
        <v>0</v>
      </c>
      <c r="W70" s="121">
        <f>IF(U70=0,0,IF(ISBLANK('Student Work'!W70),"ERROR",IF(ABS('Student Work'!W70-'Student Work'!V70*'Student Work'!$V$12/12)&lt;0.01,IF(U70&lt;&gt;"ERROR","Correct","ERROR"),"ERROR")))</f>
        <v>0</v>
      </c>
      <c r="X70" s="121">
        <f>IF(U70=0,0,IF(ISBLANK('Student Work'!X70),"ERROR",IF(ABS('Student Work'!X70-'Student Work'!$V$14)&lt;0.01,IF(U70&lt;&gt;"ERROR","Correct","ERROR"),"ERROR")))</f>
        <v>0</v>
      </c>
      <c r="Y70" s="121">
        <f>IF(U70=0,0,IF(ISBLANK('Student Work'!Y70),"ERROR",IF(ABS('Student Work'!Y70-('Student Work'!V70+'Student Work'!W70+'Student Work'!X70))&lt;0.01,IF(U70&lt;&gt;"ERROR","Correct","ERROR"),"ERROR")))</f>
        <v>0</v>
      </c>
      <c r="Z70" s="121">
        <f>IF(V70=0,0,IF(ISBLANK('Student Work'!#REF!),"ERROR",IF(ABS('Student Work'!#REF!-('Student Work'!W70+'Student Work'!X70+'Student Work'!Y70))&lt;0.01,"Correct","ERROR")))</f>
        <v>0</v>
      </c>
      <c r="AA70" s="54"/>
      <c r="AB70" s="54"/>
      <c r="AC70" s="45"/>
    </row>
    <row r="71" spans="1:29" ht="15" customHeight="1">
      <c r="A71" s="44"/>
      <c r="B71" s="47"/>
      <c r="C71" s="47"/>
      <c r="D71" s="47"/>
      <c r="E71" s="47"/>
      <c r="F71" s="54"/>
      <c r="G71" s="107">
        <f>IF($K$13="Correct",IF(AND(G70+1&lt;='Student Work'!$K$13,G70&lt;&gt;0),G70+1,IF('Student Work'!G71&gt;0,"ERROR",0)),0)</f>
        <v>0</v>
      </c>
      <c r="H71" s="120">
        <f>IF(G71=0,0,IF(ISBLANK('Student Work'!H71),"ERROR",IF(ABS('Student Work'!H71-'Student Work'!K70)&lt;0.01,IF(G71&lt;&gt;"ERROR","Correct","ERROR"),"ERROR")))</f>
        <v>0</v>
      </c>
      <c r="I71" s="121">
        <f>IF(G71=0,0,IF(ISBLANK('Student Work'!I71),"ERROR",IF(ABS('Student Work'!I71-'Student Work'!H71*'Student Work'!$K$12/12)&lt;0.01,IF(G71&lt;&gt;"ERROR","Correct","ERROR"),"ERROR")))</f>
        <v>0</v>
      </c>
      <c r="J71" s="121">
        <f>IF(G71=0,0,IF(ISBLANK('Student Work'!J71),"ERROR",IF(ABS('Student Work'!J71-('Student Work'!$K$14-'Student Work'!I71))&lt;0.01,IF(G71&lt;&gt;"ERROR","Correct","ERROR"),"ERROR")))</f>
        <v>0</v>
      </c>
      <c r="K71" s="121">
        <f>IF(G71=0,0,IF(ISBLANK('Student Work'!K71),"ERROR",IF(ABS('Student Work'!K71-('Student Work'!H71-'Student Work'!J71))&lt;0.01,IF(G71&lt;&gt;"ERROR","Correct","ERROR"),"ERROR")))</f>
        <v>0</v>
      </c>
      <c r="L71" s="76"/>
      <c r="M71" s="76"/>
      <c r="N71" s="75"/>
      <c r="O71" s="75"/>
      <c r="P71" s="75"/>
      <c r="Q71" s="75"/>
      <c r="R71" s="75"/>
      <c r="S71" s="75"/>
      <c r="T71" s="54"/>
      <c r="U71" s="107">
        <f>IF($V$13="Correct",IF(AND(U70+1&lt;='Student Work'!$V$13,U70&lt;&gt;0),U70+1,IF('Student Work'!U71&gt;0,"ERROR",0)),0)</f>
        <v>0</v>
      </c>
      <c r="V71" s="121">
        <f>IF(U71=0,0,IF(ISBLANK('Student Work'!V71),"ERROR",IF(ABS('Student Work'!V71-'Student Work'!Y70)&lt;0.01,IF(U71&lt;&gt;"ERROR","Correct","ERROR"),"ERROR")))</f>
        <v>0</v>
      </c>
      <c r="W71" s="121">
        <f>IF(U71=0,0,IF(ISBLANK('Student Work'!W71),"ERROR",IF(ABS('Student Work'!W71-'Student Work'!V71*'Student Work'!$V$12/12)&lt;0.01,IF(U71&lt;&gt;"ERROR","Correct","ERROR"),"ERROR")))</f>
        <v>0</v>
      </c>
      <c r="X71" s="121">
        <f>IF(U71=0,0,IF(ISBLANK('Student Work'!X71),"ERROR",IF(ABS('Student Work'!X71-'Student Work'!$V$14)&lt;0.01,IF(U71&lt;&gt;"ERROR","Correct","ERROR"),"ERROR")))</f>
        <v>0</v>
      </c>
      <c r="Y71" s="121">
        <f>IF(U71=0,0,IF(ISBLANK('Student Work'!Y71),"ERROR",IF(ABS('Student Work'!Y71-('Student Work'!V71+'Student Work'!W71+'Student Work'!X71))&lt;0.01,IF(U71&lt;&gt;"ERROR","Correct","ERROR"),"ERROR")))</f>
        <v>0</v>
      </c>
      <c r="Z71" s="121">
        <f>IF(V71=0,0,IF(ISBLANK('Student Work'!#REF!),"ERROR",IF(ABS('Student Work'!#REF!-('Student Work'!W71+'Student Work'!X71+'Student Work'!Y71))&lt;0.01,"Correct","ERROR")))</f>
        <v>0</v>
      </c>
      <c r="AA71" s="54"/>
      <c r="AB71" s="54"/>
      <c r="AC71" s="45"/>
    </row>
    <row r="72" spans="1:29">
      <c r="A72" s="44"/>
      <c r="B72" s="47"/>
      <c r="C72" s="47"/>
      <c r="D72" s="47"/>
      <c r="E72" s="47"/>
      <c r="F72" s="54"/>
      <c r="G72" s="107">
        <f>IF($K$13="Correct",IF(AND(G71+1&lt;='Student Work'!$K$13,G71&lt;&gt;0),G71+1,IF('Student Work'!G72&gt;0,"ERROR",0)),0)</f>
        <v>0</v>
      </c>
      <c r="H72" s="120">
        <f>IF(G72=0,0,IF(ISBLANK('Student Work'!H72),"ERROR",IF(ABS('Student Work'!H72-'Student Work'!K71)&lt;0.01,IF(G72&lt;&gt;"ERROR","Correct","ERROR"),"ERROR")))</f>
        <v>0</v>
      </c>
      <c r="I72" s="121">
        <f>IF(G72=0,0,IF(ISBLANK('Student Work'!I72),"ERROR",IF(ABS('Student Work'!I72-'Student Work'!H72*'Student Work'!$K$12/12)&lt;0.01,IF(G72&lt;&gt;"ERROR","Correct","ERROR"),"ERROR")))</f>
        <v>0</v>
      </c>
      <c r="J72" s="121">
        <f>IF(G72=0,0,IF(ISBLANK('Student Work'!J72),"ERROR",IF(ABS('Student Work'!J72-('Student Work'!$K$14-'Student Work'!I72))&lt;0.01,IF(G72&lt;&gt;"ERROR","Correct","ERROR"),"ERROR")))</f>
        <v>0</v>
      </c>
      <c r="K72" s="121">
        <f>IF(G72=0,0,IF(ISBLANK('Student Work'!K72),"ERROR",IF(ABS('Student Work'!K72-('Student Work'!H72-'Student Work'!J72))&lt;0.01,IF(G72&lt;&gt;"ERROR","Correct","ERROR"),"ERROR")))</f>
        <v>0</v>
      </c>
      <c r="L72" s="76"/>
      <c r="M72" s="76"/>
      <c r="N72" s="75"/>
      <c r="O72" s="75"/>
      <c r="P72" s="75"/>
      <c r="Q72" s="75"/>
      <c r="R72" s="75"/>
      <c r="S72" s="75"/>
      <c r="T72" s="54"/>
      <c r="U72" s="107">
        <f>IF($V$13="Correct",IF(AND(U71+1&lt;='Student Work'!$V$13,U71&lt;&gt;0),U71+1,IF('Student Work'!U72&gt;0,"ERROR",0)),0)</f>
        <v>0</v>
      </c>
      <c r="V72" s="121">
        <f>IF(U72=0,0,IF(ISBLANK('Student Work'!V72),"ERROR",IF(ABS('Student Work'!V72-'Student Work'!Y71)&lt;0.01,IF(U72&lt;&gt;"ERROR","Correct","ERROR"),"ERROR")))</f>
        <v>0</v>
      </c>
      <c r="W72" s="121">
        <f>IF(U72=0,0,IF(ISBLANK('Student Work'!W72),"ERROR",IF(ABS('Student Work'!W72-'Student Work'!V72*'Student Work'!$V$12/12)&lt;0.01,IF(U72&lt;&gt;"ERROR","Correct","ERROR"),"ERROR")))</f>
        <v>0</v>
      </c>
      <c r="X72" s="121">
        <f>IF(U72=0,0,IF(ISBLANK('Student Work'!X72),"ERROR",IF(ABS('Student Work'!X72-'Student Work'!$V$14)&lt;0.01,IF(U72&lt;&gt;"ERROR","Correct","ERROR"),"ERROR")))</f>
        <v>0</v>
      </c>
      <c r="Y72" s="121">
        <f>IF(U72=0,0,IF(ISBLANK('Student Work'!Y72),"ERROR",IF(ABS('Student Work'!Y72-('Student Work'!V72+'Student Work'!W72+'Student Work'!X72))&lt;0.01,IF(U72&lt;&gt;"ERROR","Correct","ERROR"),"ERROR")))</f>
        <v>0</v>
      </c>
      <c r="Z72" s="121">
        <f>IF(V72=0,0,IF(ISBLANK('Student Work'!#REF!),"ERROR",IF(ABS('Student Work'!#REF!-('Student Work'!W72+'Student Work'!X72+'Student Work'!Y72))&lt;0.01,"Correct","ERROR")))</f>
        <v>0</v>
      </c>
      <c r="AA72" s="54"/>
      <c r="AB72" s="54"/>
      <c r="AC72" s="45"/>
    </row>
    <row r="73" spans="1:29">
      <c r="A73" s="44"/>
      <c r="B73" s="47"/>
      <c r="C73" s="47"/>
      <c r="D73" s="47"/>
      <c r="E73" s="47"/>
      <c r="F73" s="54"/>
      <c r="G73" s="107">
        <f>IF($K$13="Correct",IF(AND(G72+1&lt;='Student Work'!$K$13,G72&lt;&gt;0),G72+1,IF('Student Work'!G73&gt;0,"ERROR",0)),0)</f>
        <v>0</v>
      </c>
      <c r="H73" s="120">
        <f>IF(G73=0,0,IF(ISBLANK('Student Work'!H73),"ERROR",IF(ABS('Student Work'!H73-'Student Work'!K72)&lt;0.01,IF(G73&lt;&gt;"ERROR","Correct","ERROR"),"ERROR")))</f>
        <v>0</v>
      </c>
      <c r="I73" s="121">
        <f>IF(G73=0,0,IF(ISBLANK('Student Work'!I73),"ERROR",IF(ABS('Student Work'!I73-'Student Work'!H73*'Student Work'!$K$12/12)&lt;0.01,IF(G73&lt;&gt;"ERROR","Correct","ERROR"),"ERROR")))</f>
        <v>0</v>
      </c>
      <c r="J73" s="121">
        <f>IF(G73=0,0,IF(ISBLANK('Student Work'!J73),"ERROR",IF(ABS('Student Work'!J73-('Student Work'!$K$14-'Student Work'!I73))&lt;0.01,IF(G73&lt;&gt;"ERROR","Correct","ERROR"),"ERROR")))</f>
        <v>0</v>
      </c>
      <c r="K73" s="121">
        <f>IF(G73=0,0,IF(ISBLANK('Student Work'!K73),"ERROR",IF(ABS('Student Work'!K73-('Student Work'!H73-'Student Work'!J73))&lt;0.01,IF(G73&lt;&gt;"ERROR","Correct","ERROR"),"ERROR")))</f>
        <v>0</v>
      </c>
      <c r="L73" s="76"/>
      <c r="M73" s="76"/>
      <c r="N73" s="75"/>
      <c r="O73" s="75"/>
      <c r="P73" s="75"/>
      <c r="Q73" s="75"/>
      <c r="R73" s="75"/>
      <c r="S73" s="75"/>
      <c r="T73" s="54"/>
      <c r="U73" s="107">
        <f>IF($V$13="Correct",IF(AND(U72+1&lt;='Student Work'!$V$13,U72&lt;&gt;0),U72+1,IF('Student Work'!U73&gt;0,"ERROR",0)),0)</f>
        <v>0</v>
      </c>
      <c r="V73" s="121">
        <f>IF(U73=0,0,IF(ISBLANK('Student Work'!V73),"ERROR",IF(ABS('Student Work'!V73-'Student Work'!Y72)&lt;0.01,IF(U73&lt;&gt;"ERROR","Correct","ERROR"),"ERROR")))</f>
        <v>0</v>
      </c>
      <c r="W73" s="121">
        <f>IF(U73=0,0,IF(ISBLANK('Student Work'!W73),"ERROR",IF(ABS('Student Work'!W73-'Student Work'!V73*'Student Work'!$V$12/12)&lt;0.01,IF(U73&lt;&gt;"ERROR","Correct","ERROR"),"ERROR")))</f>
        <v>0</v>
      </c>
      <c r="X73" s="121">
        <f>IF(U73=0,0,IF(ISBLANK('Student Work'!X73),"ERROR",IF(ABS('Student Work'!X73-'Student Work'!$V$14)&lt;0.01,IF(U73&lt;&gt;"ERROR","Correct","ERROR"),"ERROR")))</f>
        <v>0</v>
      </c>
      <c r="Y73" s="121">
        <f>IF(U73=0,0,IF(ISBLANK('Student Work'!Y73),"ERROR",IF(ABS('Student Work'!Y73-('Student Work'!V73+'Student Work'!W73+'Student Work'!X73))&lt;0.01,IF(U73&lt;&gt;"ERROR","Correct","ERROR"),"ERROR")))</f>
        <v>0</v>
      </c>
      <c r="Z73" s="121">
        <f>IF(V73=0,0,IF(ISBLANK('Student Work'!#REF!),"ERROR",IF(ABS('Student Work'!#REF!-('Student Work'!W73+'Student Work'!X73+'Student Work'!Y73))&lt;0.01,"Correct","ERROR")))</f>
        <v>0</v>
      </c>
      <c r="AA73" s="54"/>
      <c r="AB73" s="54"/>
      <c r="AC73" s="45"/>
    </row>
    <row r="74" spans="1:29" ht="15" customHeight="1">
      <c r="A74" s="44"/>
      <c r="B74" s="47"/>
      <c r="C74" s="47"/>
      <c r="D74" s="47"/>
      <c r="E74" s="47"/>
      <c r="F74" s="54"/>
      <c r="G74" s="107">
        <f>IF($K$13="Correct",IF(AND(G73+1&lt;='Student Work'!$K$13,G73&lt;&gt;0),G73+1,IF('Student Work'!G74&gt;0,"ERROR",0)),0)</f>
        <v>0</v>
      </c>
      <c r="H74" s="120">
        <f>IF(G74=0,0,IF(ISBLANK('Student Work'!H74),"ERROR",IF(ABS('Student Work'!H74-'Student Work'!K73)&lt;0.01,IF(G74&lt;&gt;"ERROR","Correct","ERROR"),"ERROR")))</f>
        <v>0</v>
      </c>
      <c r="I74" s="121">
        <f>IF(G74=0,0,IF(ISBLANK('Student Work'!I74),"ERROR",IF(ABS('Student Work'!I74-'Student Work'!H74*'Student Work'!$K$12/12)&lt;0.01,IF(G74&lt;&gt;"ERROR","Correct","ERROR"),"ERROR")))</f>
        <v>0</v>
      </c>
      <c r="J74" s="121">
        <f>IF(G74=0,0,IF(ISBLANK('Student Work'!J74),"ERROR",IF(ABS('Student Work'!J74-('Student Work'!$K$14-'Student Work'!I74))&lt;0.01,IF(G74&lt;&gt;"ERROR","Correct","ERROR"),"ERROR")))</f>
        <v>0</v>
      </c>
      <c r="K74" s="121">
        <f>IF(G74=0,0,IF(ISBLANK('Student Work'!K74),"ERROR",IF(ABS('Student Work'!K74-('Student Work'!H74-'Student Work'!J74))&lt;0.01,IF(G74&lt;&gt;"ERROR","Correct","ERROR"),"ERROR")))</f>
        <v>0</v>
      </c>
      <c r="L74" s="76"/>
      <c r="M74" s="76"/>
      <c r="N74" s="75"/>
      <c r="O74" s="75"/>
      <c r="P74" s="75"/>
      <c r="Q74" s="75"/>
      <c r="R74" s="75"/>
      <c r="S74" s="75"/>
      <c r="T74" s="54"/>
      <c r="U74" s="107">
        <f>IF($V$13="Correct",IF(AND(U73+1&lt;='Student Work'!$V$13,U73&lt;&gt;0),U73+1,IF('Student Work'!U74&gt;0,"ERROR",0)),0)</f>
        <v>0</v>
      </c>
      <c r="V74" s="121">
        <f>IF(U74=0,0,IF(ISBLANK('Student Work'!V74),"ERROR",IF(ABS('Student Work'!V74-'Student Work'!Y73)&lt;0.01,IF(U74&lt;&gt;"ERROR","Correct","ERROR"),"ERROR")))</f>
        <v>0</v>
      </c>
      <c r="W74" s="121">
        <f>IF(U74=0,0,IF(ISBLANK('Student Work'!W74),"ERROR",IF(ABS('Student Work'!W74-'Student Work'!V74*'Student Work'!$V$12/12)&lt;0.01,IF(U74&lt;&gt;"ERROR","Correct","ERROR"),"ERROR")))</f>
        <v>0</v>
      </c>
      <c r="X74" s="121">
        <f>IF(U74=0,0,IF(ISBLANK('Student Work'!X74),"ERROR",IF(ABS('Student Work'!X74-'Student Work'!$V$14)&lt;0.01,IF(U74&lt;&gt;"ERROR","Correct","ERROR"),"ERROR")))</f>
        <v>0</v>
      </c>
      <c r="Y74" s="121">
        <f>IF(U74=0,0,IF(ISBLANK('Student Work'!Y74),"ERROR",IF(ABS('Student Work'!Y74-('Student Work'!V74+'Student Work'!W74+'Student Work'!X74))&lt;0.01,IF(U74&lt;&gt;"ERROR","Correct","ERROR"),"ERROR")))</f>
        <v>0</v>
      </c>
      <c r="Z74" s="121">
        <f>IF(V74=0,0,IF(ISBLANK('Student Work'!#REF!),"ERROR",IF(ABS('Student Work'!#REF!-('Student Work'!W74+'Student Work'!X74+'Student Work'!Y74))&lt;0.01,"Correct","ERROR")))</f>
        <v>0</v>
      </c>
      <c r="AA74" s="54"/>
      <c r="AB74" s="54"/>
      <c r="AC74" s="45"/>
    </row>
    <row r="75" spans="1:29">
      <c r="A75" s="44"/>
      <c r="B75" s="47"/>
      <c r="C75" s="47"/>
      <c r="D75" s="47"/>
      <c r="E75" s="47"/>
      <c r="F75" s="54"/>
      <c r="G75" s="107">
        <f>IF($K$13="Correct",IF(AND(G74+1&lt;='Student Work'!$K$13,G74&lt;&gt;0),G74+1,IF('Student Work'!G75&gt;0,"ERROR",0)),0)</f>
        <v>0</v>
      </c>
      <c r="H75" s="120">
        <f>IF(G75=0,0,IF(ISBLANK('Student Work'!H75),"ERROR",IF(ABS('Student Work'!H75-'Student Work'!K74)&lt;0.01,IF(G75&lt;&gt;"ERROR","Correct","ERROR"),"ERROR")))</f>
        <v>0</v>
      </c>
      <c r="I75" s="121">
        <f>IF(G75=0,0,IF(ISBLANK('Student Work'!I75),"ERROR",IF(ABS('Student Work'!I75-'Student Work'!H75*'Student Work'!$K$12/12)&lt;0.01,IF(G75&lt;&gt;"ERROR","Correct","ERROR"),"ERROR")))</f>
        <v>0</v>
      </c>
      <c r="J75" s="121">
        <f>IF(G75=0,0,IF(ISBLANK('Student Work'!J75),"ERROR",IF(ABS('Student Work'!J75-('Student Work'!$K$14-'Student Work'!I75))&lt;0.01,IF(G75&lt;&gt;"ERROR","Correct","ERROR"),"ERROR")))</f>
        <v>0</v>
      </c>
      <c r="K75" s="121">
        <f>IF(G75=0,0,IF(ISBLANK('Student Work'!K75),"ERROR",IF(ABS('Student Work'!K75-('Student Work'!H75-'Student Work'!J75))&lt;0.01,IF(G75&lt;&gt;"ERROR","Correct","ERROR"),"ERROR")))</f>
        <v>0</v>
      </c>
      <c r="L75" s="76"/>
      <c r="M75" s="76"/>
      <c r="N75" s="75"/>
      <c r="O75" s="75"/>
      <c r="P75" s="75"/>
      <c r="Q75" s="75"/>
      <c r="R75" s="75"/>
      <c r="S75" s="75"/>
      <c r="T75" s="54"/>
      <c r="U75" s="107">
        <f>IF($V$13="Correct",IF(AND(U74+1&lt;='Student Work'!$V$13,U74&lt;&gt;0),U74+1,IF('Student Work'!U75&gt;0,"ERROR",0)),0)</f>
        <v>0</v>
      </c>
      <c r="V75" s="121">
        <f>IF(U75=0,0,IF(ISBLANK('Student Work'!V75),"ERROR",IF(ABS('Student Work'!V75-'Student Work'!Y74)&lt;0.01,IF(U75&lt;&gt;"ERROR","Correct","ERROR"),"ERROR")))</f>
        <v>0</v>
      </c>
      <c r="W75" s="121">
        <f>IF(U75=0,0,IF(ISBLANK('Student Work'!W75),"ERROR",IF(ABS('Student Work'!W75-'Student Work'!V75*'Student Work'!$V$12/12)&lt;0.01,IF(U75&lt;&gt;"ERROR","Correct","ERROR"),"ERROR")))</f>
        <v>0</v>
      </c>
      <c r="X75" s="121">
        <f>IF(U75=0,0,IF(ISBLANK('Student Work'!X75),"ERROR",IF(ABS('Student Work'!X75-'Student Work'!$V$14)&lt;0.01,IF(U75&lt;&gt;"ERROR","Correct","ERROR"),"ERROR")))</f>
        <v>0</v>
      </c>
      <c r="Y75" s="121">
        <f>IF(U75=0,0,IF(ISBLANK('Student Work'!Y75),"ERROR",IF(ABS('Student Work'!Y75-('Student Work'!V75+'Student Work'!W75+'Student Work'!X75))&lt;0.01,IF(U75&lt;&gt;"ERROR","Correct","ERROR"),"ERROR")))</f>
        <v>0</v>
      </c>
      <c r="Z75" s="121">
        <f>IF(V75=0,0,IF(ISBLANK('Student Work'!#REF!),"ERROR",IF(ABS('Student Work'!#REF!-('Student Work'!W75+'Student Work'!X75+'Student Work'!Y75))&lt;0.01,"Correct","ERROR")))</f>
        <v>0</v>
      </c>
      <c r="AA75" s="54"/>
      <c r="AB75" s="54"/>
      <c r="AC75" s="45"/>
    </row>
    <row r="76" spans="1:29" ht="15" customHeight="1">
      <c r="A76" s="44"/>
      <c r="B76" s="47"/>
      <c r="C76" s="47"/>
      <c r="D76" s="47"/>
      <c r="E76" s="47"/>
      <c r="F76" s="54"/>
      <c r="G76" s="107">
        <f>IF($K$13="Correct",IF(AND(G75+1&lt;='Student Work'!$K$13,G75&lt;&gt;0),G75+1,IF('Student Work'!G76&gt;0,"ERROR",0)),0)</f>
        <v>0</v>
      </c>
      <c r="H76" s="120">
        <f>IF(G76=0,0,IF(ISBLANK('Student Work'!H76),"ERROR",IF(ABS('Student Work'!H76-'Student Work'!K75)&lt;0.01,IF(G76&lt;&gt;"ERROR","Correct","ERROR"),"ERROR")))</f>
        <v>0</v>
      </c>
      <c r="I76" s="121">
        <f>IF(G76=0,0,IF(ISBLANK('Student Work'!I76),"ERROR",IF(ABS('Student Work'!I76-'Student Work'!H76*'Student Work'!$K$12/12)&lt;0.01,IF(G76&lt;&gt;"ERROR","Correct","ERROR"),"ERROR")))</f>
        <v>0</v>
      </c>
      <c r="J76" s="121">
        <f>IF(G76=0,0,IF(ISBLANK('Student Work'!J76),"ERROR",IF(ABS('Student Work'!J76-('Student Work'!$K$14-'Student Work'!I76))&lt;0.01,IF(G76&lt;&gt;"ERROR","Correct","ERROR"),"ERROR")))</f>
        <v>0</v>
      </c>
      <c r="K76" s="121">
        <f>IF(G76=0,0,IF(ISBLANK('Student Work'!K76),"ERROR",IF(ABS('Student Work'!K76-('Student Work'!H76-'Student Work'!J76))&lt;0.01,IF(G76&lt;&gt;"ERROR","Correct","ERROR"),"ERROR")))</f>
        <v>0</v>
      </c>
      <c r="L76" s="76"/>
      <c r="M76" s="76"/>
      <c r="N76" s="75"/>
      <c r="O76" s="75"/>
      <c r="P76" s="75"/>
      <c r="Q76" s="75"/>
      <c r="R76" s="75"/>
      <c r="S76" s="75"/>
      <c r="T76" s="54"/>
      <c r="U76" s="107">
        <f>IF($V$13="Correct",IF(AND(U75+1&lt;='Student Work'!$V$13,U75&lt;&gt;0),U75+1,IF('Student Work'!U76&gt;0,"ERROR",0)),0)</f>
        <v>0</v>
      </c>
      <c r="V76" s="121">
        <f>IF(U76=0,0,IF(ISBLANK('Student Work'!V76),"ERROR",IF(ABS('Student Work'!V76-'Student Work'!Y75)&lt;0.01,IF(U76&lt;&gt;"ERROR","Correct","ERROR"),"ERROR")))</f>
        <v>0</v>
      </c>
      <c r="W76" s="121">
        <f>IF(U76=0,0,IF(ISBLANK('Student Work'!W76),"ERROR",IF(ABS('Student Work'!W76-'Student Work'!V76*'Student Work'!$V$12/12)&lt;0.01,IF(U76&lt;&gt;"ERROR","Correct","ERROR"),"ERROR")))</f>
        <v>0</v>
      </c>
      <c r="X76" s="121">
        <f>IF(U76=0,0,IF(ISBLANK('Student Work'!X76),"ERROR",IF(ABS('Student Work'!X76-'Student Work'!$V$14)&lt;0.01,IF(U76&lt;&gt;"ERROR","Correct","ERROR"),"ERROR")))</f>
        <v>0</v>
      </c>
      <c r="Y76" s="121">
        <f>IF(U76=0,0,IF(ISBLANK('Student Work'!Y76),"ERROR",IF(ABS('Student Work'!Y76-('Student Work'!V76+'Student Work'!W76+'Student Work'!X76))&lt;0.01,IF(U76&lt;&gt;"ERROR","Correct","ERROR"),"ERROR")))</f>
        <v>0</v>
      </c>
      <c r="Z76" s="121">
        <f>IF(V76=0,0,IF(ISBLANK('Student Work'!#REF!),"ERROR",IF(ABS('Student Work'!#REF!-('Student Work'!W76+'Student Work'!X76+'Student Work'!Y76))&lt;0.01,"Correct","ERROR")))</f>
        <v>0</v>
      </c>
      <c r="AA76" s="54"/>
      <c r="AB76" s="54"/>
      <c r="AC76" s="45"/>
    </row>
    <row r="77" spans="1:29">
      <c r="A77" s="44"/>
      <c r="B77" s="47"/>
      <c r="C77" s="47"/>
      <c r="D77" s="47"/>
      <c r="E77" s="47"/>
      <c r="F77" s="54"/>
      <c r="G77" s="107">
        <f>IF($K$13="Correct",IF(AND(G76+1&lt;='Student Work'!$K$13,G76&lt;&gt;0),G76+1,IF('Student Work'!G77&gt;0,"ERROR",0)),0)</f>
        <v>0</v>
      </c>
      <c r="H77" s="120">
        <f>IF(G77=0,0,IF(ISBLANK('Student Work'!H77),"ERROR",IF(ABS('Student Work'!H77-'Student Work'!K76)&lt;0.01,IF(G77&lt;&gt;"ERROR","Correct","ERROR"),"ERROR")))</f>
        <v>0</v>
      </c>
      <c r="I77" s="121">
        <f>IF(G77=0,0,IF(ISBLANK('Student Work'!I77),"ERROR",IF(ABS('Student Work'!I77-'Student Work'!H77*'Student Work'!$K$12/12)&lt;0.01,IF(G77&lt;&gt;"ERROR","Correct","ERROR"),"ERROR")))</f>
        <v>0</v>
      </c>
      <c r="J77" s="121">
        <f>IF(G77=0,0,IF(ISBLANK('Student Work'!J77),"ERROR",IF(ABS('Student Work'!J77-('Student Work'!$K$14-'Student Work'!I77))&lt;0.01,IF(G77&lt;&gt;"ERROR","Correct","ERROR"),"ERROR")))</f>
        <v>0</v>
      </c>
      <c r="K77" s="121">
        <f>IF(G77=0,0,IF(ISBLANK('Student Work'!K77),"ERROR",IF(ABS('Student Work'!K77-('Student Work'!H77-'Student Work'!J77))&lt;0.01,IF(G77&lt;&gt;"ERROR","Correct","ERROR"),"ERROR")))</f>
        <v>0</v>
      </c>
      <c r="L77" s="76"/>
      <c r="M77" s="76"/>
      <c r="N77" s="75"/>
      <c r="O77" s="75"/>
      <c r="P77" s="75"/>
      <c r="Q77" s="75"/>
      <c r="R77" s="75"/>
      <c r="S77" s="75"/>
      <c r="T77" s="54"/>
      <c r="U77" s="107">
        <f>IF($V$13="Correct",IF(AND(U76+1&lt;='Student Work'!$V$13,U76&lt;&gt;0),U76+1,IF('Student Work'!U77&gt;0,"ERROR",0)),0)</f>
        <v>0</v>
      </c>
      <c r="V77" s="121">
        <f>IF(U77=0,0,IF(ISBLANK('Student Work'!V77),"ERROR",IF(ABS('Student Work'!V77-'Student Work'!Y76)&lt;0.01,IF(U77&lt;&gt;"ERROR","Correct","ERROR"),"ERROR")))</f>
        <v>0</v>
      </c>
      <c r="W77" s="121">
        <f>IF(U77=0,0,IF(ISBLANK('Student Work'!W77),"ERROR",IF(ABS('Student Work'!W77-'Student Work'!V77*'Student Work'!$V$12/12)&lt;0.01,IF(U77&lt;&gt;"ERROR","Correct","ERROR"),"ERROR")))</f>
        <v>0</v>
      </c>
      <c r="X77" s="121">
        <f>IF(U77=0,0,IF(ISBLANK('Student Work'!X77),"ERROR",IF(ABS('Student Work'!X77-'Student Work'!$V$14)&lt;0.01,IF(U77&lt;&gt;"ERROR","Correct","ERROR"),"ERROR")))</f>
        <v>0</v>
      </c>
      <c r="Y77" s="121">
        <f>IF(U77=0,0,IF(ISBLANK('Student Work'!Y77),"ERROR",IF(ABS('Student Work'!Y77-('Student Work'!V77+'Student Work'!W77+'Student Work'!X77))&lt;0.01,IF(U77&lt;&gt;"ERROR","Correct","ERROR"),"ERROR")))</f>
        <v>0</v>
      </c>
      <c r="Z77" s="121">
        <f>IF(V77=0,0,IF(ISBLANK('Student Work'!#REF!),"ERROR",IF(ABS('Student Work'!#REF!-('Student Work'!W77+'Student Work'!X77+'Student Work'!Y77))&lt;0.01,"Correct","ERROR")))</f>
        <v>0</v>
      </c>
      <c r="AA77" s="54"/>
      <c r="AB77" s="54"/>
      <c r="AC77" s="45"/>
    </row>
    <row r="78" spans="1:29" ht="16.149999999999999" customHeight="1">
      <c r="A78" s="44"/>
      <c r="B78" s="47"/>
      <c r="C78" s="47"/>
      <c r="D78" s="47"/>
      <c r="E78" s="47"/>
      <c r="F78" s="54"/>
      <c r="G78" s="107">
        <f>IF($K$13="Correct",IF(AND(G77+1&lt;='Student Work'!$K$13,G77&lt;&gt;0),G77+1,IF('Student Work'!G78&gt;0,"ERROR",0)),0)</f>
        <v>0</v>
      </c>
      <c r="H78" s="120">
        <f>IF(G78=0,0,IF(ISBLANK('Student Work'!H78),"ERROR",IF(ABS('Student Work'!H78-'Student Work'!K77)&lt;0.01,IF(G78&lt;&gt;"ERROR","Correct","ERROR"),"ERROR")))</f>
        <v>0</v>
      </c>
      <c r="I78" s="121">
        <f>IF(G78=0,0,IF(ISBLANK('Student Work'!I78),"ERROR",IF(ABS('Student Work'!I78-'Student Work'!H78*'Student Work'!$K$12/12)&lt;0.01,IF(G78&lt;&gt;"ERROR","Correct","ERROR"),"ERROR")))</f>
        <v>0</v>
      </c>
      <c r="J78" s="121">
        <f>IF(G78=0,0,IF(ISBLANK('Student Work'!J78),"ERROR",IF(ABS('Student Work'!J78-('Student Work'!$K$14-'Student Work'!I78))&lt;0.01,IF(G78&lt;&gt;"ERROR","Correct","ERROR"),"ERROR")))</f>
        <v>0</v>
      </c>
      <c r="K78" s="121">
        <f>IF(G78=0,0,IF(ISBLANK('Student Work'!K78),"ERROR",IF(ABS('Student Work'!K78-('Student Work'!H78-'Student Work'!J78))&lt;0.01,IF(G78&lt;&gt;"ERROR","Correct","ERROR"),"ERROR")))</f>
        <v>0</v>
      </c>
      <c r="L78" s="76"/>
      <c r="M78" s="76"/>
      <c r="N78" s="75"/>
      <c r="O78" s="75"/>
      <c r="P78" s="75"/>
      <c r="Q78" s="75"/>
      <c r="R78" s="75"/>
      <c r="S78" s="75"/>
      <c r="T78" s="54"/>
      <c r="U78" s="107">
        <f>IF($V$13="Correct",IF(AND(U77+1&lt;='Student Work'!$V$13,U77&lt;&gt;0),U77+1,IF('Student Work'!U78&gt;0,"ERROR",0)),0)</f>
        <v>0</v>
      </c>
      <c r="V78" s="121">
        <f>IF(U78=0,0,IF(ISBLANK('Student Work'!V78),"ERROR",IF(ABS('Student Work'!V78-'Student Work'!Y77)&lt;0.01,IF(U78&lt;&gt;"ERROR","Correct","ERROR"),"ERROR")))</f>
        <v>0</v>
      </c>
      <c r="W78" s="121">
        <f>IF(U78=0,0,IF(ISBLANK('Student Work'!W78),"ERROR",IF(ABS('Student Work'!W78-'Student Work'!V78*'Student Work'!$V$12/12)&lt;0.01,IF(U78&lt;&gt;"ERROR","Correct","ERROR"),"ERROR")))</f>
        <v>0</v>
      </c>
      <c r="X78" s="121">
        <f>IF(U78=0,0,IF(ISBLANK('Student Work'!X78),"ERROR",IF(ABS('Student Work'!X78-'Student Work'!$V$14)&lt;0.01,IF(U78&lt;&gt;"ERROR","Correct","ERROR"),"ERROR")))</f>
        <v>0</v>
      </c>
      <c r="Y78" s="121">
        <f>IF(U78=0,0,IF(ISBLANK('Student Work'!Y78),"ERROR",IF(ABS('Student Work'!Y78-('Student Work'!V78+'Student Work'!W78+'Student Work'!X78))&lt;0.01,IF(U78&lt;&gt;"ERROR","Correct","ERROR"),"ERROR")))</f>
        <v>0</v>
      </c>
      <c r="Z78" s="121">
        <f>IF(V78=0,0,IF(ISBLANK('Student Work'!#REF!),"ERROR",IF(ABS('Student Work'!#REF!-('Student Work'!W78+'Student Work'!X78+'Student Work'!Y78))&lt;0.01,"Correct","ERROR")))</f>
        <v>0</v>
      </c>
      <c r="AA78" s="54"/>
      <c r="AB78" s="54"/>
      <c r="AC78" s="45"/>
    </row>
    <row r="79" spans="1:29">
      <c r="A79" s="44"/>
      <c r="B79" s="47"/>
      <c r="C79" s="47"/>
      <c r="D79" s="47"/>
      <c r="E79" s="47"/>
      <c r="F79" s="54"/>
      <c r="G79" s="107">
        <f>IF($K$13="Correct",IF(AND(G78+1&lt;='Student Work'!$K$13,G78&lt;&gt;0),G78+1,IF('Student Work'!G79&gt;0,"ERROR",0)),0)</f>
        <v>0</v>
      </c>
      <c r="H79" s="120">
        <f>IF(G79=0,0,IF(ISBLANK('Student Work'!H79),"ERROR",IF(ABS('Student Work'!H79-'Student Work'!K78)&lt;0.01,IF(G79&lt;&gt;"ERROR","Correct","ERROR"),"ERROR")))</f>
        <v>0</v>
      </c>
      <c r="I79" s="121">
        <f>IF(G79=0,0,IF(ISBLANK('Student Work'!I79),"ERROR",IF(ABS('Student Work'!I79-'Student Work'!H79*'Student Work'!$K$12/12)&lt;0.01,IF(G79&lt;&gt;"ERROR","Correct","ERROR"),"ERROR")))</f>
        <v>0</v>
      </c>
      <c r="J79" s="121">
        <f>IF(G79=0,0,IF(ISBLANK('Student Work'!J79),"ERROR",IF(ABS('Student Work'!J79-('Student Work'!$K$14-'Student Work'!I79))&lt;0.01,IF(G79&lt;&gt;"ERROR","Correct","ERROR"),"ERROR")))</f>
        <v>0</v>
      </c>
      <c r="K79" s="121">
        <f>IF(G79=0,0,IF(ISBLANK('Student Work'!K79),"ERROR",IF(ABS('Student Work'!K79-('Student Work'!H79-'Student Work'!J79))&lt;0.01,IF(G79&lt;&gt;"ERROR","Correct","ERROR"),"ERROR")))</f>
        <v>0</v>
      </c>
      <c r="L79" s="76"/>
      <c r="M79" s="76"/>
      <c r="N79" s="75"/>
      <c r="O79" s="75"/>
      <c r="P79" s="75"/>
      <c r="Q79" s="75"/>
      <c r="R79" s="75"/>
      <c r="S79" s="75"/>
      <c r="T79" s="54"/>
      <c r="U79" s="107">
        <f>IF($V$13="Correct",IF(AND(U78+1&lt;='Student Work'!$V$13,U78&lt;&gt;0),U78+1,IF('Student Work'!U79&gt;0,"ERROR",0)),0)</f>
        <v>0</v>
      </c>
      <c r="V79" s="121">
        <f>IF(U79=0,0,IF(ISBLANK('Student Work'!V79),"ERROR",IF(ABS('Student Work'!V79-'Student Work'!Y78)&lt;0.01,IF(U79&lt;&gt;"ERROR","Correct","ERROR"),"ERROR")))</f>
        <v>0</v>
      </c>
      <c r="W79" s="121">
        <f>IF(U79=0,0,IF(ISBLANK('Student Work'!W79),"ERROR",IF(ABS('Student Work'!W79-'Student Work'!V79*'Student Work'!$V$12/12)&lt;0.01,IF(U79&lt;&gt;"ERROR","Correct","ERROR"),"ERROR")))</f>
        <v>0</v>
      </c>
      <c r="X79" s="121">
        <f>IF(U79=0,0,IF(ISBLANK('Student Work'!X79),"ERROR",IF(ABS('Student Work'!X79-'Student Work'!$V$14)&lt;0.01,IF(U79&lt;&gt;"ERROR","Correct","ERROR"),"ERROR")))</f>
        <v>0</v>
      </c>
      <c r="Y79" s="121">
        <f>IF(U79=0,0,IF(ISBLANK('Student Work'!Y79),"ERROR",IF(ABS('Student Work'!Y79-('Student Work'!V79+'Student Work'!W79+'Student Work'!X79))&lt;0.01,IF(U79&lt;&gt;"ERROR","Correct","ERROR"),"ERROR")))</f>
        <v>0</v>
      </c>
      <c r="Z79" s="121">
        <f>IF(V79=0,0,IF(ISBLANK('Student Work'!#REF!),"ERROR",IF(ABS('Student Work'!#REF!-('Student Work'!W79+'Student Work'!X79+'Student Work'!Y79))&lt;0.01,"Correct","ERROR")))</f>
        <v>0</v>
      </c>
      <c r="AA79" s="54"/>
      <c r="AB79" s="54"/>
      <c r="AC79" s="45"/>
    </row>
    <row r="80" spans="1:29">
      <c r="A80" s="44"/>
      <c r="B80" s="47"/>
      <c r="C80" s="47"/>
      <c r="D80" s="47"/>
      <c r="E80" s="47"/>
      <c r="F80" s="54"/>
      <c r="G80" s="107">
        <f>IF($K$13="Correct",IF(AND(G79+1&lt;='Student Work'!$K$13,G79&lt;&gt;0),G79+1,IF('Student Work'!G80&gt;0,"ERROR",0)),0)</f>
        <v>0</v>
      </c>
      <c r="H80" s="120">
        <f>IF(G80=0,0,IF(ISBLANK('Student Work'!H80),"ERROR",IF(ABS('Student Work'!H80-'Student Work'!K79)&lt;0.01,IF(G80&lt;&gt;"ERROR","Correct","ERROR"),"ERROR")))</f>
        <v>0</v>
      </c>
      <c r="I80" s="121">
        <f>IF(G80=0,0,IF(ISBLANK('Student Work'!I80),"ERROR",IF(ABS('Student Work'!I80-'Student Work'!H80*'Student Work'!$K$12/12)&lt;0.01,IF(G80&lt;&gt;"ERROR","Correct","ERROR"),"ERROR")))</f>
        <v>0</v>
      </c>
      <c r="J80" s="121">
        <f>IF(G80=0,0,IF(ISBLANK('Student Work'!J80),"ERROR",IF(ABS('Student Work'!J80-('Student Work'!$K$14-'Student Work'!I80))&lt;0.01,IF(G80&lt;&gt;"ERROR","Correct","ERROR"),"ERROR")))</f>
        <v>0</v>
      </c>
      <c r="K80" s="121">
        <f>IF(G80=0,0,IF(ISBLANK('Student Work'!K80),"ERROR",IF(ABS('Student Work'!K80-('Student Work'!H80-'Student Work'!J80))&lt;0.01,IF(G80&lt;&gt;"ERROR","Correct","ERROR"),"ERROR")))</f>
        <v>0</v>
      </c>
      <c r="L80" s="76"/>
      <c r="M80" s="76"/>
      <c r="N80" s="75"/>
      <c r="O80" s="75"/>
      <c r="P80" s="75"/>
      <c r="Q80" s="75"/>
      <c r="R80" s="75"/>
      <c r="S80" s="75"/>
      <c r="T80" s="54"/>
      <c r="U80" s="107">
        <f>IF($V$13="Correct",IF(AND(U79+1&lt;='Student Work'!$V$13,U79&lt;&gt;0),U79+1,IF('Student Work'!U80&gt;0,"ERROR",0)),0)</f>
        <v>0</v>
      </c>
      <c r="V80" s="121">
        <f>IF(U80=0,0,IF(ISBLANK('Student Work'!V80),"ERROR",IF(ABS('Student Work'!V80-'Student Work'!Y79)&lt;0.01,IF(U80&lt;&gt;"ERROR","Correct","ERROR"),"ERROR")))</f>
        <v>0</v>
      </c>
      <c r="W80" s="121">
        <f>IF(U80=0,0,IF(ISBLANK('Student Work'!W80),"ERROR",IF(ABS('Student Work'!W80-'Student Work'!V80*'Student Work'!$V$12/12)&lt;0.01,IF(U80&lt;&gt;"ERROR","Correct","ERROR"),"ERROR")))</f>
        <v>0</v>
      </c>
      <c r="X80" s="121">
        <f>IF(U80=0,0,IF(ISBLANK('Student Work'!X80),"ERROR",IF(ABS('Student Work'!X80-'Student Work'!$V$14)&lt;0.01,IF(U80&lt;&gt;"ERROR","Correct","ERROR"),"ERROR")))</f>
        <v>0</v>
      </c>
      <c r="Y80" s="121">
        <f>IF(U80=0,0,IF(ISBLANK('Student Work'!Y80),"ERROR",IF(ABS('Student Work'!Y80-('Student Work'!V80+'Student Work'!W80+'Student Work'!X80))&lt;0.01,IF(U80&lt;&gt;"ERROR","Correct","ERROR"),"ERROR")))</f>
        <v>0</v>
      </c>
      <c r="Z80" s="121">
        <f>IF(V80=0,0,IF(ISBLANK('Student Work'!#REF!),"ERROR",IF(ABS('Student Work'!#REF!-('Student Work'!W80+'Student Work'!X80+'Student Work'!Y80))&lt;0.01,"Correct","ERROR")))</f>
        <v>0</v>
      </c>
      <c r="AA80" s="54"/>
      <c r="AB80" s="54"/>
      <c r="AC80" s="45"/>
    </row>
    <row r="81" spans="1:29">
      <c r="A81" s="44"/>
      <c r="B81" s="47"/>
      <c r="C81" s="47"/>
      <c r="D81" s="47"/>
      <c r="E81" s="47"/>
      <c r="F81" s="54"/>
      <c r="G81" s="107">
        <f>IF($K$13="Correct",IF(AND(G80+1&lt;='Student Work'!$K$13,G80&lt;&gt;0),G80+1,IF('Student Work'!G81&gt;0,"ERROR",0)),0)</f>
        <v>0</v>
      </c>
      <c r="H81" s="120">
        <f>IF(G81=0,0,IF(ISBLANK('Student Work'!H81),"ERROR",IF(ABS('Student Work'!H81-'Student Work'!K80)&lt;0.01,IF(G81&lt;&gt;"ERROR","Correct","ERROR"),"ERROR")))</f>
        <v>0</v>
      </c>
      <c r="I81" s="121">
        <f>IF(G81=0,0,IF(ISBLANK('Student Work'!I81),"ERROR",IF(ABS('Student Work'!I81-'Student Work'!H81*'Student Work'!$K$12/12)&lt;0.01,IF(G81&lt;&gt;"ERROR","Correct","ERROR"),"ERROR")))</f>
        <v>0</v>
      </c>
      <c r="J81" s="121">
        <f>IF(G81=0,0,IF(ISBLANK('Student Work'!J81),"ERROR",IF(ABS('Student Work'!J81-('Student Work'!$K$14-'Student Work'!I81))&lt;0.01,IF(G81&lt;&gt;"ERROR","Correct","ERROR"),"ERROR")))</f>
        <v>0</v>
      </c>
      <c r="K81" s="121">
        <f>IF(G81=0,0,IF(ISBLANK('Student Work'!K81),"ERROR",IF(ABS('Student Work'!K81-('Student Work'!H81-'Student Work'!J81))&lt;0.01,IF(G81&lt;&gt;"ERROR","Correct","ERROR"),"ERROR")))</f>
        <v>0</v>
      </c>
      <c r="L81" s="76"/>
      <c r="M81" s="76"/>
      <c r="N81" s="75"/>
      <c r="O81" s="75"/>
      <c r="P81" s="75"/>
      <c r="Q81" s="75"/>
      <c r="R81" s="75"/>
      <c r="S81" s="75"/>
      <c r="T81" s="54"/>
      <c r="U81" s="107">
        <f>IF($V$13="Correct",IF(AND(U80+1&lt;='Student Work'!$V$13,U80&lt;&gt;0),U80+1,IF('Student Work'!U81&gt;0,"ERROR",0)),0)</f>
        <v>0</v>
      </c>
      <c r="V81" s="121">
        <f>IF(U81=0,0,IF(ISBLANK('Student Work'!V81),"ERROR",IF(ABS('Student Work'!V81-'Student Work'!Y80)&lt;0.01,IF(U81&lt;&gt;"ERROR","Correct","ERROR"),"ERROR")))</f>
        <v>0</v>
      </c>
      <c r="W81" s="121">
        <f>IF(U81=0,0,IF(ISBLANK('Student Work'!W81),"ERROR",IF(ABS('Student Work'!W81-'Student Work'!V81*'Student Work'!$V$12/12)&lt;0.01,IF(U81&lt;&gt;"ERROR","Correct","ERROR"),"ERROR")))</f>
        <v>0</v>
      </c>
      <c r="X81" s="121">
        <f>IF(U81=0,0,IF(ISBLANK('Student Work'!X81),"ERROR",IF(ABS('Student Work'!X81-'Student Work'!$V$14)&lt;0.01,IF(U81&lt;&gt;"ERROR","Correct","ERROR"),"ERROR")))</f>
        <v>0</v>
      </c>
      <c r="Y81" s="121">
        <f>IF(U81=0,0,IF(ISBLANK('Student Work'!Y81),"ERROR",IF(ABS('Student Work'!Y81-('Student Work'!V81+'Student Work'!W81+'Student Work'!X81))&lt;0.01,IF(U81&lt;&gt;"ERROR","Correct","ERROR"),"ERROR")))</f>
        <v>0</v>
      </c>
      <c r="Z81" s="121">
        <f>IF(V81=0,0,IF(ISBLANK('Student Work'!#REF!),"ERROR",IF(ABS('Student Work'!#REF!-('Student Work'!W81+'Student Work'!X81+'Student Work'!Y81))&lt;0.01,"Correct","ERROR")))</f>
        <v>0</v>
      </c>
      <c r="AA81" s="54"/>
      <c r="AB81" s="54"/>
      <c r="AC81" s="45"/>
    </row>
    <row r="82" spans="1:29">
      <c r="A82" s="44"/>
      <c r="B82" s="47"/>
      <c r="C82" s="47"/>
      <c r="D82" s="47"/>
      <c r="E82" s="47"/>
      <c r="F82" s="54"/>
      <c r="G82" s="107">
        <f>IF($K$13="Correct",IF(AND(G81+1&lt;='Student Work'!$K$13,G81&lt;&gt;0),G81+1,IF('Student Work'!G82&gt;0,"ERROR",0)),0)</f>
        <v>0</v>
      </c>
      <c r="H82" s="120">
        <f>IF(G82=0,0,IF(ISBLANK('Student Work'!H82),"ERROR",IF(ABS('Student Work'!H82-'Student Work'!K81)&lt;0.01,IF(G82&lt;&gt;"ERROR","Correct","ERROR"),"ERROR")))</f>
        <v>0</v>
      </c>
      <c r="I82" s="121">
        <f>IF(G82=0,0,IF(ISBLANK('Student Work'!I82),"ERROR",IF(ABS('Student Work'!I82-'Student Work'!H82*'Student Work'!$K$12/12)&lt;0.01,IF(G82&lt;&gt;"ERROR","Correct","ERROR"),"ERROR")))</f>
        <v>0</v>
      </c>
      <c r="J82" s="121">
        <f>IF(G82=0,0,IF(ISBLANK('Student Work'!J82),"ERROR",IF(ABS('Student Work'!J82-('Student Work'!$K$14-'Student Work'!I82))&lt;0.01,IF(G82&lt;&gt;"ERROR","Correct","ERROR"),"ERROR")))</f>
        <v>0</v>
      </c>
      <c r="K82" s="121">
        <f>IF(G82=0,0,IF(ISBLANK('Student Work'!K82),"ERROR",IF(ABS('Student Work'!K82-('Student Work'!H82-'Student Work'!J82))&lt;0.01,IF(G82&lt;&gt;"ERROR","Correct","ERROR"),"ERROR")))</f>
        <v>0</v>
      </c>
      <c r="L82" s="76"/>
      <c r="M82" s="76"/>
      <c r="N82" s="75"/>
      <c r="O82" s="75"/>
      <c r="P82" s="75"/>
      <c r="Q82" s="75"/>
      <c r="R82" s="75"/>
      <c r="S82" s="75"/>
      <c r="T82" s="54"/>
      <c r="U82" s="107">
        <f>IF($V$13="Correct",IF(AND(U81+1&lt;='Student Work'!$V$13,U81&lt;&gt;0),U81+1,IF('Student Work'!U82&gt;0,"ERROR",0)),0)</f>
        <v>0</v>
      </c>
      <c r="V82" s="121">
        <f>IF(U82=0,0,IF(ISBLANK('Student Work'!V82),"ERROR",IF(ABS('Student Work'!V82-'Student Work'!Y81)&lt;0.01,IF(U82&lt;&gt;"ERROR","Correct","ERROR"),"ERROR")))</f>
        <v>0</v>
      </c>
      <c r="W82" s="121">
        <f>IF(U82=0,0,IF(ISBLANK('Student Work'!W82),"ERROR",IF(ABS('Student Work'!W82-'Student Work'!V82*'Student Work'!$V$12/12)&lt;0.01,IF(U82&lt;&gt;"ERROR","Correct","ERROR"),"ERROR")))</f>
        <v>0</v>
      </c>
      <c r="X82" s="121">
        <f>IF(U82=0,0,IF(ISBLANK('Student Work'!X82),"ERROR",IF(ABS('Student Work'!X82-'Student Work'!$V$14)&lt;0.01,IF(U82&lt;&gt;"ERROR","Correct","ERROR"),"ERROR")))</f>
        <v>0</v>
      </c>
      <c r="Y82" s="121">
        <f>IF(U82=0,0,IF(ISBLANK('Student Work'!Y82),"ERROR",IF(ABS('Student Work'!Y82-('Student Work'!V82+'Student Work'!W82+'Student Work'!X82))&lt;0.01,IF(U82&lt;&gt;"ERROR","Correct","ERROR"),"ERROR")))</f>
        <v>0</v>
      </c>
      <c r="Z82" s="121">
        <f>IF(V82=0,0,IF(ISBLANK('Student Work'!#REF!),"ERROR",IF(ABS('Student Work'!#REF!-('Student Work'!W82+'Student Work'!X82+'Student Work'!Y82))&lt;0.01,"Correct","ERROR")))</f>
        <v>0</v>
      </c>
      <c r="AA82" s="54"/>
      <c r="AB82" s="54"/>
      <c r="AC82" s="45"/>
    </row>
    <row r="83" spans="1:29">
      <c r="A83" s="44"/>
      <c r="B83" s="47"/>
      <c r="C83" s="47"/>
      <c r="D83" s="47"/>
      <c r="E83" s="47"/>
      <c r="F83" s="54"/>
      <c r="G83" s="107">
        <f>IF($K$13="Correct",IF(AND(G82+1&lt;='Student Work'!$K$13,G82&lt;&gt;0),G82+1,IF('Student Work'!G83&gt;0,"ERROR",0)),0)</f>
        <v>0</v>
      </c>
      <c r="H83" s="120">
        <f>IF(G83=0,0,IF(ISBLANK('Student Work'!H83),"ERROR",IF(ABS('Student Work'!H83-'Student Work'!K82)&lt;0.01,IF(G83&lt;&gt;"ERROR","Correct","ERROR"),"ERROR")))</f>
        <v>0</v>
      </c>
      <c r="I83" s="121">
        <f>IF(G83=0,0,IF(ISBLANK('Student Work'!I83),"ERROR",IF(ABS('Student Work'!I83-'Student Work'!H83*'Student Work'!$K$12/12)&lt;0.01,IF(G83&lt;&gt;"ERROR","Correct","ERROR"),"ERROR")))</f>
        <v>0</v>
      </c>
      <c r="J83" s="121">
        <f>IF(G83=0,0,IF(ISBLANK('Student Work'!J83),"ERROR",IF(ABS('Student Work'!J83-('Student Work'!$K$14-'Student Work'!I83))&lt;0.01,IF(G83&lt;&gt;"ERROR","Correct","ERROR"),"ERROR")))</f>
        <v>0</v>
      </c>
      <c r="K83" s="121">
        <f>IF(G83=0,0,IF(ISBLANK('Student Work'!K83),"ERROR",IF(ABS('Student Work'!K83-('Student Work'!H83-'Student Work'!J83))&lt;0.01,IF(G83&lt;&gt;"ERROR","Correct","ERROR"),"ERROR")))</f>
        <v>0</v>
      </c>
      <c r="L83" s="76"/>
      <c r="M83" s="76"/>
      <c r="N83" s="75"/>
      <c r="O83" s="75"/>
      <c r="P83" s="75"/>
      <c r="Q83" s="75"/>
      <c r="R83" s="75"/>
      <c r="S83" s="75"/>
      <c r="T83" s="54"/>
      <c r="U83" s="107">
        <f>IF($V$13="Correct",IF(AND(U82+1&lt;='Student Work'!$V$13,U82&lt;&gt;0),U82+1,IF('Student Work'!U83&gt;0,"ERROR",0)),0)</f>
        <v>0</v>
      </c>
      <c r="V83" s="121">
        <f>IF(U83=0,0,IF(ISBLANK('Student Work'!V83),"ERROR",IF(ABS('Student Work'!V83-'Student Work'!Y82)&lt;0.01,IF(U83&lt;&gt;"ERROR","Correct","ERROR"),"ERROR")))</f>
        <v>0</v>
      </c>
      <c r="W83" s="121">
        <f>IF(U83=0,0,IF(ISBLANK('Student Work'!W83),"ERROR",IF(ABS('Student Work'!W83-'Student Work'!V83*'Student Work'!$V$12/12)&lt;0.01,IF(U83&lt;&gt;"ERROR","Correct","ERROR"),"ERROR")))</f>
        <v>0</v>
      </c>
      <c r="X83" s="121">
        <f>IF(U83=0,0,IF(ISBLANK('Student Work'!X83),"ERROR",IF(ABS('Student Work'!X83-'Student Work'!$V$14)&lt;0.01,IF(U83&lt;&gt;"ERROR","Correct","ERROR"),"ERROR")))</f>
        <v>0</v>
      </c>
      <c r="Y83" s="121">
        <f>IF(U83=0,0,IF(ISBLANK('Student Work'!Y83),"ERROR",IF(ABS('Student Work'!Y83-('Student Work'!V83+'Student Work'!W83+'Student Work'!X83))&lt;0.01,IF(U83&lt;&gt;"ERROR","Correct","ERROR"),"ERROR")))</f>
        <v>0</v>
      </c>
      <c r="Z83" s="121">
        <f>IF(V83=0,0,IF(ISBLANK('Student Work'!#REF!),"ERROR",IF(ABS('Student Work'!#REF!-('Student Work'!W83+'Student Work'!X83+'Student Work'!Y83))&lt;0.01,"Correct","ERROR")))</f>
        <v>0</v>
      </c>
      <c r="AA83" s="54"/>
      <c r="AB83" s="54"/>
      <c r="AC83" s="45"/>
    </row>
    <row r="84" spans="1:29">
      <c r="A84" s="44"/>
      <c r="B84" s="47"/>
      <c r="C84" s="47"/>
      <c r="D84" s="47"/>
      <c r="E84" s="47"/>
      <c r="F84" s="54"/>
      <c r="G84" s="107">
        <f>IF($K$13="Correct",IF(AND(G83+1&lt;='Student Work'!$K$13,G83&lt;&gt;0),G83+1,IF('Student Work'!G84&gt;0,"ERROR",0)),0)</f>
        <v>0</v>
      </c>
      <c r="H84" s="120">
        <f>IF(G84=0,0,IF(ISBLANK('Student Work'!H84),"ERROR",IF(ABS('Student Work'!H84-'Student Work'!K83)&lt;0.01,IF(G84&lt;&gt;"ERROR","Correct","ERROR"),"ERROR")))</f>
        <v>0</v>
      </c>
      <c r="I84" s="121">
        <f>IF(G84=0,0,IF(ISBLANK('Student Work'!I84),"ERROR",IF(ABS('Student Work'!I84-'Student Work'!H84*'Student Work'!$K$12/12)&lt;0.01,IF(G84&lt;&gt;"ERROR","Correct","ERROR"),"ERROR")))</f>
        <v>0</v>
      </c>
      <c r="J84" s="121">
        <f>IF(G84=0,0,IF(ISBLANK('Student Work'!J84),"ERROR",IF(ABS('Student Work'!J84-('Student Work'!$K$14-'Student Work'!I84))&lt;0.01,IF(G84&lt;&gt;"ERROR","Correct","ERROR"),"ERROR")))</f>
        <v>0</v>
      </c>
      <c r="K84" s="121">
        <f>IF(G84=0,0,IF(ISBLANK('Student Work'!K84),"ERROR",IF(ABS('Student Work'!K84-('Student Work'!H84-'Student Work'!J84))&lt;0.01,IF(G84&lt;&gt;"ERROR","Correct","ERROR"),"ERROR")))</f>
        <v>0</v>
      </c>
      <c r="L84" s="76"/>
      <c r="M84" s="76"/>
      <c r="N84" s="75"/>
      <c r="O84" s="75"/>
      <c r="P84" s="75"/>
      <c r="Q84" s="75"/>
      <c r="R84" s="75"/>
      <c r="S84" s="75"/>
      <c r="T84" s="54"/>
      <c r="U84" s="107">
        <f>IF($V$13="Correct",IF(AND(U83+1&lt;='Student Work'!$V$13,U83&lt;&gt;0),U83+1,IF('Student Work'!U84&gt;0,"ERROR",0)),0)</f>
        <v>0</v>
      </c>
      <c r="V84" s="121">
        <f>IF(U84=0,0,IF(ISBLANK('Student Work'!V84),"ERROR",IF(ABS('Student Work'!V84-'Student Work'!Y83)&lt;0.01,IF(U84&lt;&gt;"ERROR","Correct","ERROR"),"ERROR")))</f>
        <v>0</v>
      </c>
      <c r="W84" s="121">
        <f>IF(U84=0,0,IF(ISBLANK('Student Work'!W84),"ERROR",IF(ABS('Student Work'!W84-'Student Work'!V84*'Student Work'!$V$12/12)&lt;0.01,IF(U84&lt;&gt;"ERROR","Correct","ERROR"),"ERROR")))</f>
        <v>0</v>
      </c>
      <c r="X84" s="121">
        <f>IF(U84=0,0,IF(ISBLANK('Student Work'!X84),"ERROR",IF(ABS('Student Work'!X84-'Student Work'!$V$14)&lt;0.01,IF(U84&lt;&gt;"ERROR","Correct","ERROR"),"ERROR")))</f>
        <v>0</v>
      </c>
      <c r="Y84" s="121">
        <f>IF(U84=0,0,IF(ISBLANK('Student Work'!Y84),"ERROR",IF(ABS('Student Work'!Y84-('Student Work'!V84+'Student Work'!W84+'Student Work'!X84))&lt;0.01,IF(U84&lt;&gt;"ERROR","Correct","ERROR"),"ERROR")))</f>
        <v>0</v>
      </c>
      <c r="Z84" s="121">
        <f>IF(V84=0,0,IF(ISBLANK('Student Work'!#REF!),"ERROR",IF(ABS('Student Work'!#REF!-('Student Work'!W84+'Student Work'!X84+'Student Work'!Y84))&lt;0.01,"Correct","ERROR")))</f>
        <v>0</v>
      </c>
      <c r="AA84" s="54"/>
      <c r="AB84" s="54"/>
      <c r="AC84" s="45"/>
    </row>
    <row r="85" spans="1:29">
      <c r="A85" s="44"/>
      <c r="B85" s="47"/>
      <c r="C85" s="47"/>
      <c r="D85" s="47"/>
      <c r="E85" s="47"/>
      <c r="F85" s="54"/>
      <c r="G85" s="107">
        <f>IF($K$13="Correct",IF(AND(G84+1&lt;='Student Work'!$K$13,G84&lt;&gt;0),G84+1,IF('Student Work'!G85&gt;0,"ERROR",0)),0)</f>
        <v>0</v>
      </c>
      <c r="H85" s="120">
        <f>IF(G85=0,0,IF(ISBLANK('Student Work'!H85),"ERROR",IF(ABS('Student Work'!H85-'Student Work'!K84)&lt;0.01,IF(G85&lt;&gt;"ERROR","Correct","ERROR"),"ERROR")))</f>
        <v>0</v>
      </c>
      <c r="I85" s="121">
        <f>IF(G85=0,0,IF(ISBLANK('Student Work'!I85),"ERROR",IF(ABS('Student Work'!I85-'Student Work'!H85*'Student Work'!$K$12/12)&lt;0.01,IF(G85&lt;&gt;"ERROR","Correct","ERROR"),"ERROR")))</f>
        <v>0</v>
      </c>
      <c r="J85" s="121">
        <f>IF(G85=0,0,IF(ISBLANK('Student Work'!J85),"ERROR",IF(ABS('Student Work'!J85-('Student Work'!$K$14-'Student Work'!I85))&lt;0.01,IF(G85&lt;&gt;"ERROR","Correct","ERROR"),"ERROR")))</f>
        <v>0</v>
      </c>
      <c r="K85" s="121">
        <f>IF(G85=0,0,IF(ISBLANK('Student Work'!K85),"ERROR",IF(ABS('Student Work'!K85-('Student Work'!H85-'Student Work'!J85))&lt;0.01,IF(G85&lt;&gt;"ERROR","Correct","ERROR"),"ERROR")))</f>
        <v>0</v>
      </c>
      <c r="L85" s="76"/>
      <c r="M85" s="76"/>
      <c r="N85" s="75"/>
      <c r="O85" s="75"/>
      <c r="P85" s="75"/>
      <c r="Q85" s="75"/>
      <c r="R85" s="75"/>
      <c r="S85" s="75"/>
      <c r="T85" s="54"/>
      <c r="U85" s="107">
        <f>IF($V$13="Correct",IF(AND(U84+1&lt;='Student Work'!$V$13,U84&lt;&gt;0),U84+1,IF('Student Work'!U85&gt;0,"ERROR",0)),0)</f>
        <v>0</v>
      </c>
      <c r="V85" s="121">
        <f>IF(U85=0,0,IF(ISBLANK('Student Work'!V85),"ERROR",IF(ABS('Student Work'!V85-'Student Work'!Y84)&lt;0.01,IF(U85&lt;&gt;"ERROR","Correct","ERROR"),"ERROR")))</f>
        <v>0</v>
      </c>
      <c r="W85" s="121">
        <f>IF(U85=0,0,IF(ISBLANK('Student Work'!W85),"ERROR",IF(ABS('Student Work'!W85-'Student Work'!V85*'Student Work'!$V$12/12)&lt;0.01,IF(U85&lt;&gt;"ERROR","Correct","ERROR"),"ERROR")))</f>
        <v>0</v>
      </c>
      <c r="X85" s="121">
        <f>IF(U85=0,0,IF(ISBLANK('Student Work'!X85),"ERROR",IF(ABS('Student Work'!X85-'Student Work'!$V$14)&lt;0.01,IF(U85&lt;&gt;"ERROR","Correct","ERROR"),"ERROR")))</f>
        <v>0</v>
      </c>
      <c r="Y85" s="121">
        <f>IF(U85=0,0,IF(ISBLANK('Student Work'!Y85),"ERROR",IF(ABS('Student Work'!Y85-('Student Work'!V85+'Student Work'!W85+'Student Work'!X85))&lt;0.01,IF(U85&lt;&gt;"ERROR","Correct","ERROR"),"ERROR")))</f>
        <v>0</v>
      </c>
      <c r="Z85" s="121">
        <f>IF(V85=0,0,IF(ISBLANK('Student Work'!#REF!),"ERROR",IF(ABS('Student Work'!#REF!-('Student Work'!W85+'Student Work'!X85+'Student Work'!Y85))&lt;0.01,"Correct","ERROR")))</f>
        <v>0</v>
      </c>
      <c r="AA85" s="54"/>
      <c r="AB85" s="54"/>
      <c r="AC85" s="45"/>
    </row>
    <row r="86" spans="1:29">
      <c r="A86" s="44"/>
      <c r="B86" s="47"/>
      <c r="C86" s="47"/>
      <c r="D86" s="47"/>
      <c r="E86" s="47"/>
      <c r="F86" s="54"/>
      <c r="G86" s="107">
        <f>IF($K$13="Correct",IF(AND(G85+1&lt;='Student Work'!$K$13,G85&lt;&gt;0),G85+1,IF('Student Work'!G86&gt;0,"ERROR",0)),0)</f>
        <v>0</v>
      </c>
      <c r="H86" s="120">
        <f>IF(G86=0,0,IF(ISBLANK('Student Work'!H86),"ERROR",IF(ABS('Student Work'!H86-'Student Work'!K85)&lt;0.01,IF(G86&lt;&gt;"ERROR","Correct","ERROR"),"ERROR")))</f>
        <v>0</v>
      </c>
      <c r="I86" s="121">
        <f>IF(G86=0,0,IF(ISBLANK('Student Work'!I86),"ERROR",IF(ABS('Student Work'!I86-'Student Work'!H86*'Student Work'!$K$12/12)&lt;0.01,IF(G86&lt;&gt;"ERROR","Correct","ERROR"),"ERROR")))</f>
        <v>0</v>
      </c>
      <c r="J86" s="121">
        <f>IF(G86=0,0,IF(ISBLANK('Student Work'!J86),"ERROR",IF(ABS('Student Work'!J86-('Student Work'!$K$14-'Student Work'!I86))&lt;0.01,IF(G86&lt;&gt;"ERROR","Correct","ERROR"),"ERROR")))</f>
        <v>0</v>
      </c>
      <c r="K86" s="121">
        <f>IF(G86=0,0,IF(ISBLANK('Student Work'!K86),"ERROR",IF(ABS('Student Work'!K86-('Student Work'!H86-'Student Work'!J86))&lt;0.01,IF(G86&lt;&gt;"ERROR","Correct","ERROR"),"ERROR")))</f>
        <v>0</v>
      </c>
      <c r="L86" s="76"/>
      <c r="M86" s="76"/>
      <c r="N86" s="75"/>
      <c r="O86" s="75"/>
      <c r="P86" s="75"/>
      <c r="Q86" s="75"/>
      <c r="R86" s="75"/>
      <c r="S86" s="75"/>
      <c r="T86" s="54"/>
      <c r="U86" s="107">
        <f>IF($V$13="Correct",IF(AND(U85+1&lt;='Student Work'!$V$13,U85&lt;&gt;0),U85+1,IF('Student Work'!U86&gt;0,"ERROR",0)),0)</f>
        <v>0</v>
      </c>
      <c r="V86" s="121">
        <f>IF(U86=0,0,IF(ISBLANK('Student Work'!V86),"ERROR",IF(ABS('Student Work'!V86-'Student Work'!Y85)&lt;0.01,IF(U86&lt;&gt;"ERROR","Correct","ERROR"),"ERROR")))</f>
        <v>0</v>
      </c>
      <c r="W86" s="121">
        <f>IF(U86=0,0,IF(ISBLANK('Student Work'!W86),"ERROR",IF(ABS('Student Work'!W86-'Student Work'!V86*'Student Work'!$V$12/12)&lt;0.01,IF(U86&lt;&gt;"ERROR","Correct","ERROR"),"ERROR")))</f>
        <v>0</v>
      </c>
      <c r="X86" s="121">
        <f>IF(U86=0,0,IF(ISBLANK('Student Work'!X86),"ERROR",IF(ABS('Student Work'!X86-'Student Work'!$V$14)&lt;0.01,IF(U86&lt;&gt;"ERROR","Correct","ERROR"),"ERROR")))</f>
        <v>0</v>
      </c>
      <c r="Y86" s="121">
        <f>IF(U86=0,0,IF(ISBLANK('Student Work'!Y86),"ERROR",IF(ABS('Student Work'!Y86-('Student Work'!V86+'Student Work'!W86+'Student Work'!X86))&lt;0.01,IF(U86&lt;&gt;"ERROR","Correct","ERROR"),"ERROR")))</f>
        <v>0</v>
      </c>
      <c r="Z86" s="121">
        <f>IF(V86=0,0,IF(ISBLANK('Student Work'!#REF!),"ERROR",IF(ABS('Student Work'!#REF!-('Student Work'!W86+'Student Work'!X86+'Student Work'!Y86))&lt;0.01,"Correct","ERROR")))</f>
        <v>0</v>
      </c>
      <c r="AA86" s="54"/>
      <c r="AB86" s="54"/>
      <c r="AC86" s="45"/>
    </row>
    <row r="87" spans="1:29">
      <c r="A87" s="44"/>
      <c r="B87" s="47"/>
      <c r="C87" s="47"/>
      <c r="D87" s="47"/>
      <c r="E87" s="47"/>
      <c r="F87" s="54"/>
      <c r="G87" s="107">
        <f>IF($K$13="Correct",IF(AND(G86+1&lt;='Student Work'!$K$13,G86&lt;&gt;0),G86+1,IF('Student Work'!G87&gt;0,"ERROR",0)),0)</f>
        <v>0</v>
      </c>
      <c r="H87" s="120">
        <f>IF(G87=0,0,IF(ISBLANK('Student Work'!H87),"ERROR",IF(ABS('Student Work'!H87-'Student Work'!K86)&lt;0.01,IF(G87&lt;&gt;"ERROR","Correct","ERROR"),"ERROR")))</f>
        <v>0</v>
      </c>
      <c r="I87" s="121">
        <f>IF(G87=0,0,IF(ISBLANK('Student Work'!I87),"ERROR",IF(ABS('Student Work'!I87-'Student Work'!H87*'Student Work'!$K$12/12)&lt;0.01,IF(G87&lt;&gt;"ERROR","Correct","ERROR"),"ERROR")))</f>
        <v>0</v>
      </c>
      <c r="J87" s="121">
        <f>IF(G87=0,0,IF(ISBLANK('Student Work'!J87),"ERROR",IF(ABS('Student Work'!J87-('Student Work'!$K$14-'Student Work'!I87))&lt;0.01,IF(G87&lt;&gt;"ERROR","Correct","ERROR"),"ERROR")))</f>
        <v>0</v>
      </c>
      <c r="K87" s="121">
        <f>IF(G87=0,0,IF(ISBLANK('Student Work'!K87),"ERROR",IF(ABS('Student Work'!K87-('Student Work'!H87-'Student Work'!J87))&lt;0.01,IF(G87&lt;&gt;"ERROR","Correct","ERROR"),"ERROR")))</f>
        <v>0</v>
      </c>
      <c r="L87" s="76"/>
      <c r="M87" s="76"/>
      <c r="N87" s="75"/>
      <c r="O87" s="75"/>
      <c r="P87" s="75"/>
      <c r="Q87" s="75"/>
      <c r="R87" s="75"/>
      <c r="S87" s="75"/>
      <c r="T87" s="54"/>
      <c r="U87" s="107">
        <f>IF($V$13="Correct",IF(AND(U86+1&lt;='Student Work'!$V$13,U86&lt;&gt;0),U86+1,IF('Student Work'!U87&gt;0,"ERROR",0)),0)</f>
        <v>0</v>
      </c>
      <c r="V87" s="121">
        <f>IF(U87=0,0,IF(ISBLANK('Student Work'!V87),"ERROR",IF(ABS('Student Work'!V87-'Student Work'!Y86)&lt;0.01,IF(U87&lt;&gt;"ERROR","Correct","ERROR"),"ERROR")))</f>
        <v>0</v>
      </c>
      <c r="W87" s="121">
        <f>IF(U87=0,0,IF(ISBLANK('Student Work'!W87),"ERROR",IF(ABS('Student Work'!W87-'Student Work'!V87*'Student Work'!$V$12/12)&lt;0.01,IF(U87&lt;&gt;"ERROR","Correct","ERROR"),"ERROR")))</f>
        <v>0</v>
      </c>
      <c r="X87" s="121">
        <f>IF(U87=0,0,IF(ISBLANK('Student Work'!X87),"ERROR",IF(ABS('Student Work'!X87-'Student Work'!$V$14)&lt;0.01,IF(U87&lt;&gt;"ERROR","Correct","ERROR"),"ERROR")))</f>
        <v>0</v>
      </c>
      <c r="Y87" s="121">
        <f>IF(U87=0,0,IF(ISBLANK('Student Work'!Y87),"ERROR",IF(ABS('Student Work'!Y87-('Student Work'!V87+'Student Work'!W87+'Student Work'!X87))&lt;0.01,IF(U87&lt;&gt;"ERROR","Correct","ERROR"),"ERROR")))</f>
        <v>0</v>
      </c>
      <c r="Z87" s="121">
        <f>IF(V87=0,0,IF(ISBLANK('Student Work'!#REF!),"ERROR",IF(ABS('Student Work'!#REF!-('Student Work'!W87+'Student Work'!X87+'Student Work'!Y87))&lt;0.01,"Correct","ERROR")))</f>
        <v>0</v>
      </c>
      <c r="AA87" s="54"/>
      <c r="AB87" s="54"/>
      <c r="AC87" s="45"/>
    </row>
    <row r="88" spans="1:29">
      <c r="A88" s="44"/>
      <c r="B88" s="47"/>
      <c r="C88" s="47"/>
      <c r="D88" s="47"/>
      <c r="E88" s="47"/>
      <c r="F88" s="54"/>
      <c r="G88" s="107">
        <f>IF($K$13="Correct",IF(AND(G87+1&lt;='Student Work'!$K$13,G87&lt;&gt;0),G87+1,IF('Student Work'!G88&gt;0,"ERROR",0)),0)</f>
        <v>0</v>
      </c>
      <c r="H88" s="120">
        <f>IF(G88=0,0,IF(ISBLANK('Student Work'!H88),"ERROR",IF(ABS('Student Work'!H88-'Student Work'!K87)&lt;0.01,IF(G88&lt;&gt;"ERROR","Correct","ERROR"),"ERROR")))</f>
        <v>0</v>
      </c>
      <c r="I88" s="121">
        <f>IF(G88=0,0,IF(ISBLANK('Student Work'!I88),"ERROR",IF(ABS('Student Work'!I88-'Student Work'!H88*'Student Work'!$K$12/12)&lt;0.01,IF(G88&lt;&gt;"ERROR","Correct","ERROR"),"ERROR")))</f>
        <v>0</v>
      </c>
      <c r="J88" s="121">
        <f>IF(G88=0,0,IF(ISBLANK('Student Work'!J88),"ERROR",IF(ABS('Student Work'!J88-('Student Work'!$K$14-'Student Work'!I88))&lt;0.01,IF(G88&lt;&gt;"ERROR","Correct","ERROR"),"ERROR")))</f>
        <v>0</v>
      </c>
      <c r="K88" s="121">
        <f>IF(G88=0,0,IF(ISBLANK('Student Work'!K88),"ERROR",IF(ABS('Student Work'!K88-('Student Work'!H88-'Student Work'!J88))&lt;0.01,IF(G88&lt;&gt;"ERROR","Correct","ERROR"),"ERROR")))</f>
        <v>0</v>
      </c>
      <c r="L88" s="76"/>
      <c r="M88" s="76"/>
      <c r="N88" s="75"/>
      <c r="O88" s="75"/>
      <c r="P88" s="75"/>
      <c r="Q88" s="75"/>
      <c r="R88" s="75"/>
      <c r="S88" s="75"/>
      <c r="T88" s="54"/>
      <c r="U88" s="107">
        <f>IF($V$13="Correct",IF(AND(U87+1&lt;='Student Work'!$V$13,U87&lt;&gt;0),U87+1,IF('Student Work'!U88&gt;0,"ERROR",0)),0)</f>
        <v>0</v>
      </c>
      <c r="V88" s="121">
        <f>IF(U88=0,0,IF(ISBLANK('Student Work'!V88),"ERROR",IF(ABS('Student Work'!V88-'Student Work'!Y87)&lt;0.01,IF(U88&lt;&gt;"ERROR","Correct","ERROR"),"ERROR")))</f>
        <v>0</v>
      </c>
      <c r="W88" s="121">
        <f>IF(U88=0,0,IF(ISBLANK('Student Work'!W88),"ERROR",IF(ABS('Student Work'!W88-'Student Work'!V88*'Student Work'!$V$12/12)&lt;0.01,IF(U88&lt;&gt;"ERROR","Correct","ERROR"),"ERROR")))</f>
        <v>0</v>
      </c>
      <c r="X88" s="121">
        <f>IF(U88=0,0,IF(ISBLANK('Student Work'!X88),"ERROR",IF(ABS('Student Work'!X88-'Student Work'!$V$14)&lt;0.01,IF(U88&lt;&gt;"ERROR","Correct","ERROR"),"ERROR")))</f>
        <v>0</v>
      </c>
      <c r="Y88" s="121">
        <f>IF(U88=0,0,IF(ISBLANK('Student Work'!Y88),"ERROR",IF(ABS('Student Work'!Y88-('Student Work'!V88+'Student Work'!W88+'Student Work'!X88))&lt;0.01,IF(U88&lt;&gt;"ERROR","Correct","ERROR"),"ERROR")))</f>
        <v>0</v>
      </c>
      <c r="Z88" s="121">
        <f>IF(V88=0,0,IF(ISBLANK('Student Work'!#REF!),"ERROR",IF(ABS('Student Work'!#REF!-('Student Work'!W88+'Student Work'!X88+'Student Work'!Y88))&lt;0.01,"Correct","ERROR")))</f>
        <v>0</v>
      </c>
      <c r="AA88" s="54"/>
      <c r="AB88" s="54"/>
      <c r="AC88" s="45"/>
    </row>
    <row r="89" spans="1:29">
      <c r="A89" s="44"/>
      <c r="B89" s="47"/>
      <c r="C89" s="47"/>
      <c r="D89" s="47"/>
      <c r="E89" s="47"/>
      <c r="F89" s="54"/>
      <c r="G89" s="107">
        <f>IF($K$13="Correct",IF(AND(G88+1&lt;='Student Work'!$K$13,G88&lt;&gt;0),G88+1,IF('Student Work'!G89&gt;0,"ERROR",0)),0)</f>
        <v>0</v>
      </c>
      <c r="H89" s="120">
        <f>IF(G89=0,0,IF(ISBLANK('Student Work'!H89),"ERROR",IF(ABS('Student Work'!H89-'Student Work'!K88)&lt;0.01,IF(G89&lt;&gt;"ERROR","Correct","ERROR"),"ERROR")))</f>
        <v>0</v>
      </c>
      <c r="I89" s="121">
        <f>IF(G89=0,0,IF(ISBLANK('Student Work'!I89),"ERROR",IF(ABS('Student Work'!I89-'Student Work'!H89*'Student Work'!$K$12/12)&lt;0.01,IF(G89&lt;&gt;"ERROR","Correct","ERROR"),"ERROR")))</f>
        <v>0</v>
      </c>
      <c r="J89" s="121">
        <f>IF(G89=0,0,IF(ISBLANK('Student Work'!J89),"ERROR",IF(ABS('Student Work'!J89-('Student Work'!$K$14-'Student Work'!I89))&lt;0.01,IF(G89&lt;&gt;"ERROR","Correct","ERROR"),"ERROR")))</f>
        <v>0</v>
      </c>
      <c r="K89" s="121">
        <f>IF(G89=0,0,IF(ISBLANK('Student Work'!K89),"ERROR",IF(ABS('Student Work'!K89-('Student Work'!H89-'Student Work'!J89))&lt;0.01,IF(G89&lt;&gt;"ERROR","Correct","ERROR"),"ERROR")))</f>
        <v>0</v>
      </c>
      <c r="L89" s="76"/>
      <c r="M89" s="76"/>
      <c r="N89" s="75"/>
      <c r="O89" s="75"/>
      <c r="P89" s="75"/>
      <c r="Q89" s="75"/>
      <c r="R89" s="75"/>
      <c r="S89" s="75"/>
      <c r="T89" s="54"/>
      <c r="U89" s="107">
        <f>IF($V$13="Correct",IF(AND(U88+1&lt;='Student Work'!$V$13,U88&lt;&gt;0),U88+1,IF('Student Work'!U89&gt;0,"ERROR",0)),0)</f>
        <v>0</v>
      </c>
      <c r="V89" s="121">
        <f>IF(U89=0,0,IF(ISBLANK('Student Work'!V89),"ERROR",IF(ABS('Student Work'!V89-'Student Work'!Y88)&lt;0.01,IF(U89&lt;&gt;"ERROR","Correct","ERROR"),"ERROR")))</f>
        <v>0</v>
      </c>
      <c r="W89" s="121">
        <f>IF(U89=0,0,IF(ISBLANK('Student Work'!W89),"ERROR",IF(ABS('Student Work'!W89-'Student Work'!V89*'Student Work'!$V$12/12)&lt;0.01,IF(U89&lt;&gt;"ERROR","Correct","ERROR"),"ERROR")))</f>
        <v>0</v>
      </c>
      <c r="X89" s="121">
        <f>IF(U89=0,0,IF(ISBLANK('Student Work'!X89),"ERROR",IF(ABS('Student Work'!X89-'Student Work'!$V$14)&lt;0.01,IF(U89&lt;&gt;"ERROR","Correct","ERROR"),"ERROR")))</f>
        <v>0</v>
      </c>
      <c r="Y89" s="121">
        <f>IF(U89=0,0,IF(ISBLANK('Student Work'!Y89),"ERROR",IF(ABS('Student Work'!Y89-('Student Work'!V89+'Student Work'!W89+'Student Work'!X89))&lt;0.01,IF(U89&lt;&gt;"ERROR","Correct","ERROR"),"ERROR")))</f>
        <v>0</v>
      </c>
      <c r="Z89" s="121">
        <f>IF(V89=0,0,IF(ISBLANK('Student Work'!#REF!),"ERROR",IF(ABS('Student Work'!#REF!-('Student Work'!W89+'Student Work'!X89+'Student Work'!Y89))&lt;0.01,"Correct","ERROR")))</f>
        <v>0</v>
      </c>
      <c r="AA89" s="54"/>
      <c r="AB89" s="54"/>
      <c r="AC89" s="45"/>
    </row>
    <row r="90" spans="1:29">
      <c r="A90" s="44"/>
      <c r="B90" s="47"/>
      <c r="C90" s="47"/>
      <c r="D90" s="47"/>
      <c r="E90" s="47"/>
      <c r="F90" s="54"/>
      <c r="G90" s="107">
        <f>IF($K$13="Correct",IF(AND(G89+1&lt;='Student Work'!$K$13,G89&lt;&gt;0),G89+1,IF('Student Work'!G90&gt;0,"ERROR",0)),0)</f>
        <v>0</v>
      </c>
      <c r="H90" s="120">
        <f>IF(G90=0,0,IF(ISBLANK('Student Work'!H90),"ERROR",IF(ABS('Student Work'!H90-'Student Work'!K89)&lt;0.01,IF(G90&lt;&gt;"ERROR","Correct","ERROR"),"ERROR")))</f>
        <v>0</v>
      </c>
      <c r="I90" s="121">
        <f>IF(G90=0,0,IF(ISBLANK('Student Work'!I90),"ERROR",IF(ABS('Student Work'!I90-'Student Work'!H90*'Student Work'!$K$12/12)&lt;0.01,IF(G90&lt;&gt;"ERROR","Correct","ERROR"),"ERROR")))</f>
        <v>0</v>
      </c>
      <c r="J90" s="121">
        <f>IF(G90=0,0,IF(ISBLANK('Student Work'!J90),"ERROR",IF(ABS('Student Work'!J90-('Student Work'!$K$14-'Student Work'!I90))&lt;0.01,IF(G90&lt;&gt;"ERROR","Correct","ERROR"),"ERROR")))</f>
        <v>0</v>
      </c>
      <c r="K90" s="121">
        <f>IF(G90=0,0,IF(ISBLANK('Student Work'!K90),"ERROR",IF(ABS('Student Work'!K90-('Student Work'!H90-'Student Work'!J90))&lt;0.01,IF(G90&lt;&gt;"ERROR","Correct","ERROR"),"ERROR")))</f>
        <v>0</v>
      </c>
      <c r="L90" s="76"/>
      <c r="M90" s="76"/>
      <c r="N90" s="75"/>
      <c r="O90" s="75"/>
      <c r="P90" s="75"/>
      <c r="Q90" s="75"/>
      <c r="R90" s="75"/>
      <c r="S90" s="75"/>
      <c r="T90" s="54"/>
      <c r="U90" s="107">
        <f>IF($V$13="Correct",IF(AND(U89+1&lt;='Student Work'!$V$13,U89&lt;&gt;0),U89+1,IF('Student Work'!U90&gt;0,"ERROR",0)),0)</f>
        <v>0</v>
      </c>
      <c r="V90" s="121">
        <f>IF(U90=0,0,IF(ISBLANK('Student Work'!V90),"ERROR",IF(ABS('Student Work'!V90-'Student Work'!Y89)&lt;0.01,IF(U90&lt;&gt;"ERROR","Correct","ERROR"),"ERROR")))</f>
        <v>0</v>
      </c>
      <c r="W90" s="121">
        <f>IF(U90=0,0,IF(ISBLANK('Student Work'!W90),"ERROR",IF(ABS('Student Work'!W90-'Student Work'!V90*'Student Work'!$V$12/12)&lt;0.01,IF(U90&lt;&gt;"ERROR","Correct","ERROR"),"ERROR")))</f>
        <v>0</v>
      </c>
      <c r="X90" s="121">
        <f>IF(U90=0,0,IF(ISBLANK('Student Work'!X90),"ERROR",IF(ABS('Student Work'!X90-'Student Work'!$V$14)&lt;0.01,IF(U90&lt;&gt;"ERROR","Correct","ERROR"),"ERROR")))</f>
        <v>0</v>
      </c>
      <c r="Y90" s="121">
        <f>IF(U90=0,0,IF(ISBLANK('Student Work'!Y90),"ERROR",IF(ABS('Student Work'!Y90-('Student Work'!V90+'Student Work'!W90+'Student Work'!X90))&lt;0.01,IF(U90&lt;&gt;"ERROR","Correct","ERROR"),"ERROR")))</f>
        <v>0</v>
      </c>
      <c r="Z90" s="121">
        <f>IF(V90=0,0,IF(ISBLANK('Student Work'!#REF!),"ERROR",IF(ABS('Student Work'!#REF!-('Student Work'!W90+'Student Work'!X90+'Student Work'!Y90))&lt;0.01,"Correct","ERROR")))</f>
        <v>0</v>
      </c>
      <c r="AA90" s="54"/>
      <c r="AB90" s="54"/>
      <c r="AC90" s="45"/>
    </row>
    <row r="91" spans="1:29">
      <c r="A91" s="44"/>
      <c r="B91" s="47"/>
      <c r="C91" s="47"/>
      <c r="D91" s="47"/>
      <c r="E91" s="47"/>
      <c r="F91" s="54"/>
      <c r="G91" s="107">
        <f>IF($K$13="Correct",IF(AND(G90+1&lt;='Student Work'!$K$13,G90&lt;&gt;0),G90+1,IF('Student Work'!G91&gt;0,"ERROR",0)),0)</f>
        <v>0</v>
      </c>
      <c r="H91" s="120">
        <f>IF(G91=0,0,IF(ISBLANK('Student Work'!H91),"ERROR",IF(ABS('Student Work'!H91-'Student Work'!K90)&lt;0.01,IF(G91&lt;&gt;"ERROR","Correct","ERROR"),"ERROR")))</f>
        <v>0</v>
      </c>
      <c r="I91" s="121">
        <f>IF(G91=0,0,IF(ISBLANK('Student Work'!I91),"ERROR",IF(ABS('Student Work'!I91-'Student Work'!H91*'Student Work'!$K$12/12)&lt;0.01,IF(G91&lt;&gt;"ERROR","Correct","ERROR"),"ERROR")))</f>
        <v>0</v>
      </c>
      <c r="J91" s="121">
        <f>IF(G91=0,0,IF(ISBLANK('Student Work'!J91),"ERROR",IF(ABS('Student Work'!J91-('Student Work'!$K$14-'Student Work'!I91))&lt;0.01,IF(G91&lt;&gt;"ERROR","Correct","ERROR"),"ERROR")))</f>
        <v>0</v>
      </c>
      <c r="K91" s="121">
        <f>IF(G91=0,0,IF(ISBLANK('Student Work'!K91),"ERROR",IF(ABS('Student Work'!K91-('Student Work'!H91-'Student Work'!J91))&lt;0.01,IF(G91&lt;&gt;"ERROR","Correct","ERROR"),"ERROR")))</f>
        <v>0</v>
      </c>
      <c r="L91" s="76"/>
      <c r="M91" s="76"/>
      <c r="N91" s="75"/>
      <c r="O91" s="75"/>
      <c r="P91" s="75"/>
      <c r="Q91" s="75"/>
      <c r="R91" s="75"/>
      <c r="S91" s="75"/>
      <c r="T91" s="54"/>
      <c r="U91" s="107">
        <f>IF($V$13="Correct",IF(AND(U90+1&lt;='Student Work'!$V$13,U90&lt;&gt;0),U90+1,IF('Student Work'!U91&gt;0,"ERROR",0)),0)</f>
        <v>0</v>
      </c>
      <c r="V91" s="121">
        <f>IF(U91=0,0,IF(ISBLANK('Student Work'!V91),"ERROR",IF(ABS('Student Work'!V91-'Student Work'!Y90)&lt;0.01,IF(U91&lt;&gt;"ERROR","Correct","ERROR"),"ERROR")))</f>
        <v>0</v>
      </c>
      <c r="W91" s="121">
        <f>IF(U91=0,0,IF(ISBLANK('Student Work'!W91),"ERROR",IF(ABS('Student Work'!W91-'Student Work'!V91*'Student Work'!$V$12/12)&lt;0.01,IF(U91&lt;&gt;"ERROR","Correct","ERROR"),"ERROR")))</f>
        <v>0</v>
      </c>
      <c r="X91" s="121">
        <f>IF(U91=0,0,IF(ISBLANK('Student Work'!X91),"ERROR",IF(ABS('Student Work'!X91-'Student Work'!$V$14)&lt;0.01,IF(U91&lt;&gt;"ERROR","Correct","ERROR"),"ERROR")))</f>
        <v>0</v>
      </c>
      <c r="Y91" s="121">
        <f>IF(U91=0,0,IF(ISBLANK('Student Work'!Y91),"ERROR",IF(ABS('Student Work'!Y91-('Student Work'!V91+'Student Work'!W91+'Student Work'!X91))&lt;0.01,IF(U91&lt;&gt;"ERROR","Correct","ERROR"),"ERROR")))</f>
        <v>0</v>
      </c>
      <c r="Z91" s="121">
        <f>IF(V91=0,0,IF(ISBLANK('Student Work'!#REF!),"ERROR",IF(ABS('Student Work'!#REF!-('Student Work'!W91+'Student Work'!X91+'Student Work'!Y91))&lt;0.01,"Correct","ERROR")))</f>
        <v>0</v>
      </c>
      <c r="AA91" s="54"/>
      <c r="AB91" s="54"/>
      <c r="AC91" s="45"/>
    </row>
    <row r="92" spans="1:29">
      <c r="A92" s="44"/>
      <c r="B92" s="47"/>
      <c r="C92" s="47"/>
      <c r="D92" s="47"/>
      <c r="E92" s="47"/>
      <c r="F92" s="54"/>
      <c r="G92" s="107">
        <f>IF($K$13="Correct",IF(AND(G91+1&lt;='Student Work'!$K$13,G91&lt;&gt;0),G91+1,IF('Student Work'!G92&gt;0,"ERROR",0)),0)</f>
        <v>0</v>
      </c>
      <c r="H92" s="120">
        <f>IF(G92=0,0,IF(ISBLANK('Student Work'!H92),"ERROR",IF(ABS('Student Work'!H92-'Student Work'!K91)&lt;0.01,IF(G92&lt;&gt;"ERROR","Correct","ERROR"),"ERROR")))</f>
        <v>0</v>
      </c>
      <c r="I92" s="121">
        <f>IF(G92=0,0,IF(ISBLANK('Student Work'!I92),"ERROR",IF(ABS('Student Work'!I92-'Student Work'!H92*'Student Work'!$K$12/12)&lt;0.01,IF(G92&lt;&gt;"ERROR","Correct","ERROR"),"ERROR")))</f>
        <v>0</v>
      </c>
      <c r="J92" s="121">
        <f>IF(G92=0,0,IF(ISBLANK('Student Work'!J92),"ERROR",IF(ABS('Student Work'!J92-('Student Work'!$K$14-'Student Work'!I92))&lt;0.01,IF(G92&lt;&gt;"ERROR","Correct","ERROR"),"ERROR")))</f>
        <v>0</v>
      </c>
      <c r="K92" s="121">
        <f>IF(G92=0,0,IF(ISBLANK('Student Work'!K92),"ERROR",IF(ABS('Student Work'!K92-('Student Work'!H92-'Student Work'!J92))&lt;0.01,IF(G92&lt;&gt;"ERROR","Correct","ERROR"),"ERROR")))</f>
        <v>0</v>
      </c>
      <c r="L92" s="76"/>
      <c r="M92" s="76"/>
      <c r="N92" s="75"/>
      <c r="O92" s="75"/>
      <c r="P92" s="75"/>
      <c r="Q92" s="75"/>
      <c r="R92" s="75"/>
      <c r="S92" s="75"/>
      <c r="T92" s="54"/>
      <c r="U92" s="107">
        <f>IF($V$13="Correct",IF(AND(U91+1&lt;='Student Work'!$V$13,U91&lt;&gt;0),U91+1,IF('Student Work'!U92&gt;0,"ERROR",0)),0)</f>
        <v>0</v>
      </c>
      <c r="V92" s="121">
        <f>IF(U92=0,0,IF(ISBLANK('Student Work'!V92),"ERROR",IF(ABS('Student Work'!V92-'Student Work'!Y91)&lt;0.01,IF(U92&lt;&gt;"ERROR","Correct","ERROR"),"ERROR")))</f>
        <v>0</v>
      </c>
      <c r="W92" s="121">
        <f>IF(U92=0,0,IF(ISBLANK('Student Work'!W92),"ERROR",IF(ABS('Student Work'!W92-'Student Work'!V92*'Student Work'!$V$12/12)&lt;0.01,IF(U92&lt;&gt;"ERROR","Correct","ERROR"),"ERROR")))</f>
        <v>0</v>
      </c>
      <c r="X92" s="121">
        <f>IF(U92=0,0,IF(ISBLANK('Student Work'!X92),"ERROR",IF(ABS('Student Work'!X92-'Student Work'!$V$14)&lt;0.01,IF(U92&lt;&gt;"ERROR","Correct","ERROR"),"ERROR")))</f>
        <v>0</v>
      </c>
      <c r="Y92" s="121">
        <f>IF(U92=0,0,IF(ISBLANK('Student Work'!Y92),"ERROR",IF(ABS('Student Work'!Y92-('Student Work'!V92+'Student Work'!W92+'Student Work'!X92))&lt;0.01,IF(U92&lt;&gt;"ERROR","Correct","ERROR"),"ERROR")))</f>
        <v>0</v>
      </c>
      <c r="Z92" s="121">
        <f>IF(V92=0,0,IF(ISBLANK('Student Work'!#REF!),"ERROR",IF(ABS('Student Work'!#REF!-('Student Work'!W92+'Student Work'!X92+'Student Work'!Y92))&lt;0.01,"Correct","ERROR")))</f>
        <v>0</v>
      </c>
      <c r="AA92" s="54"/>
      <c r="AB92" s="54"/>
      <c r="AC92" s="45"/>
    </row>
    <row r="93" spans="1:29">
      <c r="A93" s="44"/>
      <c r="B93" s="47"/>
      <c r="C93" s="47"/>
      <c r="D93" s="47"/>
      <c r="E93" s="47"/>
      <c r="F93" s="54"/>
      <c r="G93" s="107">
        <f>IF($K$13="Correct",IF(AND(G92+1&lt;='Student Work'!$K$13,G92&lt;&gt;0),G92+1,IF('Student Work'!G93&gt;0,"ERROR",0)),0)</f>
        <v>0</v>
      </c>
      <c r="H93" s="120">
        <f>IF(G93=0,0,IF(ISBLANK('Student Work'!H93),"ERROR",IF(ABS('Student Work'!H93-'Student Work'!K92)&lt;0.01,IF(G93&lt;&gt;"ERROR","Correct","ERROR"),"ERROR")))</f>
        <v>0</v>
      </c>
      <c r="I93" s="121">
        <f>IF(G93=0,0,IF(ISBLANK('Student Work'!I93),"ERROR",IF(ABS('Student Work'!I93-'Student Work'!H93*'Student Work'!$K$12/12)&lt;0.01,IF(G93&lt;&gt;"ERROR","Correct","ERROR"),"ERROR")))</f>
        <v>0</v>
      </c>
      <c r="J93" s="121">
        <f>IF(G93=0,0,IF(ISBLANK('Student Work'!J93),"ERROR",IF(ABS('Student Work'!J93-('Student Work'!$K$14-'Student Work'!I93))&lt;0.01,IF(G93&lt;&gt;"ERROR","Correct","ERROR"),"ERROR")))</f>
        <v>0</v>
      </c>
      <c r="K93" s="121">
        <f>IF(G93=0,0,IF(ISBLANK('Student Work'!K93),"ERROR",IF(ABS('Student Work'!K93-('Student Work'!H93-'Student Work'!J93))&lt;0.01,IF(G93&lt;&gt;"ERROR","Correct","ERROR"),"ERROR")))</f>
        <v>0</v>
      </c>
      <c r="L93" s="76"/>
      <c r="M93" s="76"/>
      <c r="N93" s="75"/>
      <c r="O93" s="75"/>
      <c r="P93" s="75"/>
      <c r="Q93" s="75"/>
      <c r="R93" s="75"/>
      <c r="S93" s="75"/>
      <c r="T93" s="54"/>
      <c r="U93" s="107">
        <f>IF($V$13="Correct",IF(AND(U92+1&lt;='Student Work'!$V$13,U92&lt;&gt;0),U92+1,IF('Student Work'!U93&gt;0,"ERROR",0)),0)</f>
        <v>0</v>
      </c>
      <c r="V93" s="121">
        <f>IF(U93=0,0,IF(ISBLANK('Student Work'!V93),"ERROR",IF(ABS('Student Work'!V93-'Student Work'!Y92)&lt;0.01,IF(U93&lt;&gt;"ERROR","Correct","ERROR"),"ERROR")))</f>
        <v>0</v>
      </c>
      <c r="W93" s="121">
        <f>IF(U93=0,0,IF(ISBLANK('Student Work'!W93),"ERROR",IF(ABS('Student Work'!W93-'Student Work'!V93*'Student Work'!$V$12/12)&lt;0.01,IF(U93&lt;&gt;"ERROR","Correct","ERROR"),"ERROR")))</f>
        <v>0</v>
      </c>
      <c r="X93" s="121">
        <f>IF(U93=0,0,IF(ISBLANK('Student Work'!X93),"ERROR",IF(ABS('Student Work'!X93-'Student Work'!$V$14)&lt;0.01,IF(U93&lt;&gt;"ERROR","Correct","ERROR"),"ERROR")))</f>
        <v>0</v>
      </c>
      <c r="Y93" s="121">
        <f>IF(U93=0,0,IF(ISBLANK('Student Work'!Y93),"ERROR",IF(ABS('Student Work'!Y93-('Student Work'!V93+'Student Work'!W93+'Student Work'!X93))&lt;0.01,IF(U93&lt;&gt;"ERROR","Correct","ERROR"),"ERROR")))</f>
        <v>0</v>
      </c>
      <c r="Z93" s="121">
        <f>IF(V93=0,0,IF(ISBLANK('Student Work'!#REF!),"ERROR",IF(ABS('Student Work'!#REF!-('Student Work'!W93+'Student Work'!X93+'Student Work'!Y93))&lt;0.01,"Correct","ERROR")))</f>
        <v>0</v>
      </c>
      <c r="AA93" s="54"/>
      <c r="AB93" s="54"/>
      <c r="AC93" s="45"/>
    </row>
    <row r="94" spans="1:29">
      <c r="A94" s="44"/>
      <c r="B94" s="47"/>
      <c r="C94" s="47"/>
      <c r="D94" s="47"/>
      <c r="E94" s="47"/>
      <c r="F94" s="54"/>
      <c r="G94" s="107">
        <f>IF($K$13="Correct",IF(AND(G93+1&lt;='Student Work'!$K$13,G93&lt;&gt;0),G93+1,IF('Student Work'!G94&gt;0,"ERROR",0)),0)</f>
        <v>0</v>
      </c>
      <c r="H94" s="120">
        <f>IF(G94=0,0,IF(ISBLANK('Student Work'!H94),"ERROR",IF(ABS('Student Work'!H94-'Student Work'!K93)&lt;0.01,IF(G94&lt;&gt;"ERROR","Correct","ERROR"),"ERROR")))</f>
        <v>0</v>
      </c>
      <c r="I94" s="121">
        <f>IF(G94=0,0,IF(ISBLANK('Student Work'!I94),"ERROR",IF(ABS('Student Work'!I94-'Student Work'!H94*'Student Work'!$K$12/12)&lt;0.01,IF(G94&lt;&gt;"ERROR","Correct","ERROR"),"ERROR")))</f>
        <v>0</v>
      </c>
      <c r="J94" s="121">
        <f>IF(G94=0,0,IF(ISBLANK('Student Work'!J94),"ERROR",IF(ABS('Student Work'!J94-('Student Work'!$K$14-'Student Work'!I94))&lt;0.01,IF(G94&lt;&gt;"ERROR","Correct","ERROR"),"ERROR")))</f>
        <v>0</v>
      </c>
      <c r="K94" s="121">
        <f>IF(G94=0,0,IF(ISBLANK('Student Work'!K94),"ERROR",IF(ABS('Student Work'!K94-('Student Work'!H94-'Student Work'!J94))&lt;0.01,IF(G94&lt;&gt;"ERROR","Correct","ERROR"),"ERROR")))</f>
        <v>0</v>
      </c>
      <c r="L94" s="76"/>
      <c r="M94" s="76"/>
      <c r="N94" s="75"/>
      <c r="O94" s="75"/>
      <c r="P94" s="75"/>
      <c r="Q94" s="75"/>
      <c r="R94" s="75"/>
      <c r="S94" s="75"/>
      <c r="T94" s="54"/>
      <c r="U94" s="107">
        <f>IF($V$13="Correct",IF(AND(U93+1&lt;='Student Work'!$V$13,U93&lt;&gt;0),U93+1,IF('Student Work'!U94&gt;0,"ERROR",0)),0)</f>
        <v>0</v>
      </c>
      <c r="V94" s="121">
        <f>IF(U94=0,0,IF(ISBLANK('Student Work'!V94),"ERROR",IF(ABS('Student Work'!V94-'Student Work'!Y93)&lt;0.01,IF(U94&lt;&gt;"ERROR","Correct","ERROR"),"ERROR")))</f>
        <v>0</v>
      </c>
      <c r="W94" s="121">
        <f>IF(U94=0,0,IF(ISBLANK('Student Work'!W94),"ERROR",IF(ABS('Student Work'!W94-'Student Work'!V94*'Student Work'!$V$12/12)&lt;0.01,IF(U94&lt;&gt;"ERROR","Correct","ERROR"),"ERROR")))</f>
        <v>0</v>
      </c>
      <c r="X94" s="121">
        <f>IF(U94=0,0,IF(ISBLANK('Student Work'!X94),"ERROR",IF(ABS('Student Work'!X94-'Student Work'!$V$14)&lt;0.01,IF(U94&lt;&gt;"ERROR","Correct","ERROR"),"ERROR")))</f>
        <v>0</v>
      </c>
      <c r="Y94" s="121">
        <f>IF(U94=0,0,IF(ISBLANK('Student Work'!Y94),"ERROR",IF(ABS('Student Work'!Y94-('Student Work'!V94+'Student Work'!W94+'Student Work'!X94))&lt;0.01,IF(U94&lt;&gt;"ERROR","Correct","ERROR"),"ERROR")))</f>
        <v>0</v>
      </c>
      <c r="Z94" s="121">
        <f>IF(V94=0,0,IF(ISBLANK('Student Work'!#REF!),"ERROR",IF(ABS('Student Work'!#REF!-('Student Work'!W94+'Student Work'!X94+'Student Work'!Y94))&lt;0.01,"Correct","ERROR")))</f>
        <v>0</v>
      </c>
      <c r="AA94" s="54"/>
      <c r="AB94" s="54"/>
      <c r="AC94" s="45"/>
    </row>
    <row r="95" spans="1:29">
      <c r="A95" s="44"/>
      <c r="B95" s="47"/>
      <c r="C95" s="47"/>
      <c r="D95" s="47"/>
      <c r="E95" s="47"/>
      <c r="F95" s="54"/>
      <c r="G95" s="107">
        <f>IF($K$13="Correct",IF(AND(G94+1&lt;='Student Work'!$K$13,G94&lt;&gt;0),G94+1,IF('Student Work'!G95&gt;0,"ERROR",0)),0)</f>
        <v>0</v>
      </c>
      <c r="H95" s="120">
        <f>IF(G95=0,0,IF(ISBLANK('Student Work'!H95),"ERROR",IF(ABS('Student Work'!H95-'Student Work'!K94)&lt;0.01,IF(G95&lt;&gt;"ERROR","Correct","ERROR"),"ERROR")))</f>
        <v>0</v>
      </c>
      <c r="I95" s="121">
        <f>IF(G95=0,0,IF(ISBLANK('Student Work'!I95),"ERROR",IF(ABS('Student Work'!I95-'Student Work'!H95*'Student Work'!$K$12/12)&lt;0.01,IF(G95&lt;&gt;"ERROR","Correct","ERROR"),"ERROR")))</f>
        <v>0</v>
      </c>
      <c r="J95" s="121">
        <f>IF(G95=0,0,IF(ISBLANK('Student Work'!J95),"ERROR",IF(ABS('Student Work'!J95-('Student Work'!$K$14-'Student Work'!I95))&lt;0.01,IF(G95&lt;&gt;"ERROR","Correct","ERROR"),"ERROR")))</f>
        <v>0</v>
      </c>
      <c r="K95" s="121">
        <f>IF(G95=0,0,IF(ISBLANK('Student Work'!K95),"ERROR",IF(ABS('Student Work'!K95-('Student Work'!H95-'Student Work'!J95))&lt;0.01,IF(G95&lt;&gt;"ERROR","Correct","ERROR"),"ERROR")))</f>
        <v>0</v>
      </c>
      <c r="L95" s="76"/>
      <c r="M95" s="76"/>
      <c r="N95" s="75"/>
      <c r="O95" s="75"/>
      <c r="P95" s="75"/>
      <c r="Q95" s="75"/>
      <c r="R95" s="75"/>
      <c r="S95" s="75"/>
      <c r="T95" s="54"/>
      <c r="U95" s="107">
        <f>IF($V$13="Correct",IF(AND(U94+1&lt;='Student Work'!$V$13,U94&lt;&gt;0),U94+1,IF('Student Work'!U95&gt;0,"ERROR",0)),0)</f>
        <v>0</v>
      </c>
      <c r="V95" s="121">
        <f>IF(U95=0,0,IF(ISBLANK('Student Work'!V95),"ERROR",IF(ABS('Student Work'!V95-'Student Work'!Y94)&lt;0.01,IF(U95&lt;&gt;"ERROR","Correct","ERROR"),"ERROR")))</f>
        <v>0</v>
      </c>
      <c r="W95" s="121">
        <f>IF(U95=0,0,IF(ISBLANK('Student Work'!W95),"ERROR",IF(ABS('Student Work'!W95-'Student Work'!V95*'Student Work'!$V$12/12)&lt;0.01,IF(U95&lt;&gt;"ERROR","Correct","ERROR"),"ERROR")))</f>
        <v>0</v>
      </c>
      <c r="X95" s="121">
        <f>IF(U95=0,0,IF(ISBLANK('Student Work'!X95),"ERROR",IF(ABS('Student Work'!X95-'Student Work'!$V$14)&lt;0.01,IF(U95&lt;&gt;"ERROR","Correct","ERROR"),"ERROR")))</f>
        <v>0</v>
      </c>
      <c r="Y95" s="121">
        <f>IF(U95=0,0,IF(ISBLANK('Student Work'!Y95),"ERROR",IF(ABS('Student Work'!Y95-('Student Work'!V95+'Student Work'!W95+'Student Work'!X95))&lt;0.01,IF(U95&lt;&gt;"ERROR","Correct","ERROR"),"ERROR")))</f>
        <v>0</v>
      </c>
      <c r="Z95" s="121">
        <f>IF(V95=0,0,IF(ISBLANK('Student Work'!#REF!),"ERROR",IF(ABS('Student Work'!#REF!-('Student Work'!W95+'Student Work'!X95+'Student Work'!Y95))&lt;0.01,"Correct","ERROR")))</f>
        <v>0</v>
      </c>
      <c r="AA95" s="54"/>
      <c r="AB95" s="54"/>
      <c r="AC95" s="45"/>
    </row>
    <row r="96" spans="1:29">
      <c r="A96" s="44"/>
      <c r="B96" s="47"/>
      <c r="C96" s="47"/>
      <c r="D96" s="47"/>
      <c r="E96" s="47"/>
      <c r="F96" s="54"/>
      <c r="G96" s="107">
        <f>IF($K$13="Correct",IF(AND(G95+1&lt;='Student Work'!$K$13,G95&lt;&gt;0),G95+1,IF('Student Work'!G96&gt;0,"ERROR",0)),0)</f>
        <v>0</v>
      </c>
      <c r="H96" s="120">
        <f>IF(G96=0,0,IF(ISBLANK('Student Work'!H96),"ERROR",IF(ABS('Student Work'!H96-'Student Work'!K95)&lt;0.01,IF(G96&lt;&gt;"ERROR","Correct","ERROR"),"ERROR")))</f>
        <v>0</v>
      </c>
      <c r="I96" s="121">
        <f>IF(G96=0,0,IF(ISBLANK('Student Work'!I96),"ERROR",IF(ABS('Student Work'!I96-'Student Work'!H96*'Student Work'!$K$12/12)&lt;0.01,IF(G96&lt;&gt;"ERROR","Correct","ERROR"),"ERROR")))</f>
        <v>0</v>
      </c>
      <c r="J96" s="121">
        <f>IF(G96=0,0,IF(ISBLANK('Student Work'!J96),"ERROR",IF(ABS('Student Work'!J96-('Student Work'!$K$14-'Student Work'!I96))&lt;0.01,IF(G96&lt;&gt;"ERROR","Correct","ERROR"),"ERROR")))</f>
        <v>0</v>
      </c>
      <c r="K96" s="121">
        <f>IF(G96=0,0,IF(ISBLANK('Student Work'!K96),"ERROR",IF(ABS('Student Work'!K96-('Student Work'!H96-'Student Work'!J96))&lt;0.01,IF(G96&lt;&gt;"ERROR","Correct","ERROR"),"ERROR")))</f>
        <v>0</v>
      </c>
      <c r="L96" s="76"/>
      <c r="M96" s="76"/>
      <c r="N96" s="75"/>
      <c r="O96" s="75"/>
      <c r="P96" s="75"/>
      <c r="Q96" s="75"/>
      <c r="R96" s="75"/>
      <c r="S96" s="75"/>
      <c r="T96" s="54"/>
      <c r="U96" s="107">
        <f>IF($V$13="Correct",IF(AND(U95+1&lt;='Student Work'!$V$13,U95&lt;&gt;0),U95+1,IF('Student Work'!U96&gt;0,"ERROR",0)),0)</f>
        <v>0</v>
      </c>
      <c r="V96" s="121">
        <f>IF(U96=0,0,IF(ISBLANK('Student Work'!V96),"ERROR",IF(ABS('Student Work'!V96-'Student Work'!Y95)&lt;0.01,IF(U96&lt;&gt;"ERROR","Correct","ERROR"),"ERROR")))</f>
        <v>0</v>
      </c>
      <c r="W96" s="121">
        <f>IF(U96=0,0,IF(ISBLANK('Student Work'!W96),"ERROR",IF(ABS('Student Work'!W96-'Student Work'!V96*'Student Work'!$V$12/12)&lt;0.01,IF(U96&lt;&gt;"ERROR","Correct","ERROR"),"ERROR")))</f>
        <v>0</v>
      </c>
      <c r="X96" s="121">
        <f>IF(U96=0,0,IF(ISBLANK('Student Work'!X96),"ERROR",IF(ABS('Student Work'!X96-'Student Work'!$V$14)&lt;0.01,IF(U96&lt;&gt;"ERROR","Correct","ERROR"),"ERROR")))</f>
        <v>0</v>
      </c>
      <c r="Y96" s="121">
        <f>IF(U96=0,0,IF(ISBLANK('Student Work'!Y96),"ERROR",IF(ABS('Student Work'!Y96-('Student Work'!V96+'Student Work'!W96+'Student Work'!X96))&lt;0.01,IF(U96&lt;&gt;"ERROR","Correct","ERROR"),"ERROR")))</f>
        <v>0</v>
      </c>
      <c r="Z96" s="121">
        <f>IF(V96=0,0,IF(ISBLANK('Student Work'!#REF!),"ERROR",IF(ABS('Student Work'!#REF!-('Student Work'!W96+'Student Work'!X96+'Student Work'!Y96))&lt;0.01,"Correct","ERROR")))</f>
        <v>0</v>
      </c>
      <c r="AA96" s="54"/>
      <c r="AB96" s="54"/>
      <c r="AC96" s="45"/>
    </row>
    <row r="97" spans="1:29">
      <c r="A97" s="44"/>
      <c r="B97" s="47"/>
      <c r="C97" s="47"/>
      <c r="D97" s="47"/>
      <c r="E97" s="47"/>
      <c r="F97" s="54"/>
      <c r="G97" s="107">
        <f>IF($K$13="Correct",IF(AND(G96+1&lt;='Student Work'!$K$13,G96&lt;&gt;0),G96+1,IF('Student Work'!G97&gt;0,"ERROR",0)),0)</f>
        <v>0</v>
      </c>
      <c r="H97" s="120">
        <f>IF(G97=0,0,IF(ISBLANK('Student Work'!H97),"ERROR",IF(ABS('Student Work'!H97-'Student Work'!K96)&lt;0.01,IF(G97&lt;&gt;"ERROR","Correct","ERROR"),"ERROR")))</f>
        <v>0</v>
      </c>
      <c r="I97" s="121">
        <f>IF(G97=0,0,IF(ISBLANK('Student Work'!I97),"ERROR",IF(ABS('Student Work'!I97-'Student Work'!H97*'Student Work'!$K$12/12)&lt;0.01,IF(G97&lt;&gt;"ERROR","Correct","ERROR"),"ERROR")))</f>
        <v>0</v>
      </c>
      <c r="J97" s="121">
        <f>IF(G97=0,0,IF(ISBLANK('Student Work'!J97),"ERROR",IF(ABS('Student Work'!J97-('Student Work'!$K$14-'Student Work'!I97))&lt;0.01,IF(G97&lt;&gt;"ERROR","Correct","ERROR"),"ERROR")))</f>
        <v>0</v>
      </c>
      <c r="K97" s="121">
        <f>IF(G97=0,0,IF(ISBLANK('Student Work'!K97),"ERROR",IF(ABS('Student Work'!K97-('Student Work'!H97-'Student Work'!J97))&lt;0.01,IF(G97&lt;&gt;"ERROR","Correct","ERROR"),"ERROR")))</f>
        <v>0</v>
      </c>
      <c r="L97" s="76"/>
      <c r="M97" s="76"/>
      <c r="N97" s="75"/>
      <c r="O97" s="75"/>
      <c r="P97" s="75"/>
      <c r="Q97" s="75"/>
      <c r="R97" s="75"/>
      <c r="S97" s="75"/>
      <c r="T97" s="54"/>
      <c r="U97" s="107">
        <f>IF($V$13="Correct",IF(AND(U96+1&lt;='Student Work'!$V$13,U96&lt;&gt;0),U96+1,IF('Student Work'!U97&gt;0,"ERROR",0)),0)</f>
        <v>0</v>
      </c>
      <c r="V97" s="121">
        <f>IF(U97=0,0,IF(ISBLANK('Student Work'!V97),"ERROR",IF(ABS('Student Work'!V97-'Student Work'!Y96)&lt;0.01,IF(U97&lt;&gt;"ERROR","Correct","ERROR"),"ERROR")))</f>
        <v>0</v>
      </c>
      <c r="W97" s="121">
        <f>IF(U97=0,0,IF(ISBLANK('Student Work'!W97),"ERROR",IF(ABS('Student Work'!W97-'Student Work'!V97*'Student Work'!$V$12/12)&lt;0.01,IF(U97&lt;&gt;"ERROR","Correct","ERROR"),"ERROR")))</f>
        <v>0</v>
      </c>
      <c r="X97" s="121">
        <f>IF(U97=0,0,IF(ISBLANK('Student Work'!X97),"ERROR",IF(ABS('Student Work'!X97-'Student Work'!$V$14)&lt;0.01,IF(U97&lt;&gt;"ERROR","Correct","ERROR"),"ERROR")))</f>
        <v>0</v>
      </c>
      <c r="Y97" s="121">
        <f>IF(U97=0,0,IF(ISBLANK('Student Work'!Y97),"ERROR",IF(ABS('Student Work'!Y97-('Student Work'!V97+'Student Work'!W97+'Student Work'!X97))&lt;0.01,IF(U97&lt;&gt;"ERROR","Correct","ERROR"),"ERROR")))</f>
        <v>0</v>
      </c>
      <c r="Z97" s="121">
        <f>IF(V97=0,0,IF(ISBLANK('Student Work'!#REF!),"ERROR",IF(ABS('Student Work'!#REF!-('Student Work'!W97+'Student Work'!X97+'Student Work'!Y97))&lt;0.01,"Correct","ERROR")))</f>
        <v>0</v>
      </c>
      <c r="AA97" s="54"/>
      <c r="AB97" s="54"/>
      <c r="AC97" s="45"/>
    </row>
    <row r="98" spans="1:29">
      <c r="A98" s="44"/>
      <c r="B98" s="47"/>
      <c r="C98" s="47"/>
      <c r="D98" s="47"/>
      <c r="E98" s="47"/>
      <c r="F98" s="54"/>
      <c r="G98" s="107">
        <f>IF($K$13="Correct",IF(AND(G97+1&lt;='Student Work'!$K$13,G97&lt;&gt;0),G97+1,IF('Student Work'!G98&gt;0,"ERROR",0)),0)</f>
        <v>0</v>
      </c>
      <c r="H98" s="120">
        <f>IF(G98=0,0,IF(ISBLANK('Student Work'!H98),"ERROR",IF(ABS('Student Work'!H98-'Student Work'!K97)&lt;0.01,IF(G98&lt;&gt;"ERROR","Correct","ERROR"),"ERROR")))</f>
        <v>0</v>
      </c>
      <c r="I98" s="121">
        <f>IF(G98=0,0,IF(ISBLANK('Student Work'!I98),"ERROR",IF(ABS('Student Work'!I98-'Student Work'!H98*'Student Work'!$K$12/12)&lt;0.01,IF(G98&lt;&gt;"ERROR","Correct","ERROR"),"ERROR")))</f>
        <v>0</v>
      </c>
      <c r="J98" s="121">
        <f>IF(G98=0,0,IF(ISBLANK('Student Work'!J98),"ERROR",IF(ABS('Student Work'!J98-('Student Work'!$K$14-'Student Work'!I98))&lt;0.01,IF(G98&lt;&gt;"ERROR","Correct","ERROR"),"ERROR")))</f>
        <v>0</v>
      </c>
      <c r="K98" s="121">
        <f>IF(G98=0,0,IF(ISBLANK('Student Work'!K98),"ERROR",IF(ABS('Student Work'!K98-('Student Work'!H98-'Student Work'!J98))&lt;0.01,IF(G98&lt;&gt;"ERROR","Correct","ERROR"),"ERROR")))</f>
        <v>0</v>
      </c>
      <c r="L98" s="76"/>
      <c r="M98" s="76"/>
      <c r="N98" s="75"/>
      <c r="O98" s="75"/>
      <c r="P98" s="75"/>
      <c r="Q98" s="75"/>
      <c r="R98" s="75"/>
      <c r="S98" s="75"/>
      <c r="T98" s="54"/>
      <c r="U98" s="107">
        <f>IF($V$13="Correct",IF(AND(U97+1&lt;='Student Work'!$V$13,U97&lt;&gt;0),U97+1,IF('Student Work'!U98&gt;0,"ERROR",0)),0)</f>
        <v>0</v>
      </c>
      <c r="V98" s="121">
        <f>IF(U98=0,0,IF(ISBLANK('Student Work'!V98),"ERROR",IF(ABS('Student Work'!V98-'Student Work'!Y97)&lt;0.01,IF(U98&lt;&gt;"ERROR","Correct","ERROR"),"ERROR")))</f>
        <v>0</v>
      </c>
      <c r="W98" s="121">
        <f>IF(U98=0,0,IF(ISBLANK('Student Work'!W98),"ERROR",IF(ABS('Student Work'!W98-'Student Work'!V98*'Student Work'!$V$12/12)&lt;0.01,IF(U98&lt;&gt;"ERROR","Correct","ERROR"),"ERROR")))</f>
        <v>0</v>
      </c>
      <c r="X98" s="121">
        <f>IF(U98=0,0,IF(ISBLANK('Student Work'!X98),"ERROR",IF(ABS('Student Work'!X98-'Student Work'!$V$14)&lt;0.01,IF(U98&lt;&gt;"ERROR","Correct","ERROR"),"ERROR")))</f>
        <v>0</v>
      </c>
      <c r="Y98" s="121">
        <f>IF(U98=0,0,IF(ISBLANK('Student Work'!Y98),"ERROR",IF(ABS('Student Work'!Y98-('Student Work'!V98+'Student Work'!W98+'Student Work'!X98))&lt;0.01,IF(U98&lt;&gt;"ERROR","Correct","ERROR"),"ERROR")))</f>
        <v>0</v>
      </c>
      <c r="Z98" s="121">
        <f>IF(V98=0,0,IF(ISBLANK('Student Work'!#REF!),"ERROR",IF(ABS('Student Work'!#REF!-('Student Work'!W98+'Student Work'!X98+'Student Work'!Y98))&lt;0.01,"Correct","ERROR")))</f>
        <v>0</v>
      </c>
      <c r="AA98" s="54"/>
      <c r="AB98" s="54"/>
      <c r="AC98" s="45"/>
    </row>
    <row r="99" spans="1:29">
      <c r="A99" s="44"/>
      <c r="B99" s="47"/>
      <c r="C99" s="47"/>
      <c r="D99" s="47"/>
      <c r="E99" s="47"/>
      <c r="F99" s="54"/>
      <c r="G99" s="107">
        <f>IF($K$13="Correct",IF(AND(G98+1&lt;='Student Work'!$K$13,G98&lt;&gt;0),G98+1,IF('Student Work'!G99&gt;0,"ERROR",0)),0)</f>
        <v>0</v>
      </c>
      <c r="H99" s="120">
        <f>IF(G99=0,0,IF(ISBLANK('Student Work'!H99),"ERROR",IF(ABS('Student Work'!H99-'Student Work'!K98)&lt;0.01,IF(G99&lt;&gt;"ERROR","Correct","ERROR"),"ERROR")))</f>
        <v>0</v>
      </c>
      <c r="I99" s="121">
        <f>IF(G99=0,0,IF(ISBLANK('Student Work'!I99),"ERROR",IF(ABS('Student Work'!I99-'Student Work'!H99*'Student Work'!$K$12/12)&lt;0.01,IF(G99&lt;&gt;"ERROR","Correct","ERROR"),"ERROR")))</f>
        <v>0</v>
      </c>
      <c r="J99" s="121">
        <f>IF(G99=0,0,IF(ISBLANK('Student Work'!J99),"ERROR",IF(ABS('Student Work'!J99-('Student Work'!$K$14-'Student Work'!I99))&lt;0.01,IF(G99&lt;&gt;"ERROR","Correct","ERROR"),"ERROR")))</f>
        <v>0</v>
      </c>
      <c r="K99" s="121">
        <f>IF(G99=0,0,IF(ISBLANK('Student Work'!K99),"ERROR",IF(ABS('Student Work'!K99-('Student Work'!H99-'Student Work'!J99))&lt;0.01,IF(G99&lt;&gt;"ERROR","Correct","ERROR"),"ERROR")))</f>
        <v>0</v>
      </c>
      <c r="L99" s="76"/>
      <c r="M99" s="76"/>
      <c r="N99" s="54"/>
      <c r="O99" s="54"/>
      <c r="P99" s="54"/>
      <c r="Q99" s="54"/>
      <c r="R99" s="54"/>
      <c r="S99" s="54"/>
      <c r="T99" s="54"/>
      <c r="U99" s="107">
        <f>IF($V$13="Correct",IF(AND(U98+1&lt;='Student Work'!$V$13,U98&lt;&gt;0),U98+1,IF('Student Work'!U99&gt;0,"ERROR",0)),0)</f>
        <v>0</v>
      </c>
      <c r="V99" s="121">
        <f>IF(U99=0,0,IF(ISBLANK('Student Work'!V99),"ERROR",IF(ABS('Student Work'!V99-'Student Work'!Y98)&lt;0.01,IF(U99&lt;&gt;"ERROR","Correct","ERROR"),"ERROR")))</f>
        <v>0</v>
      </c>
      <c r="W99" s="121">
        <f>IF(U99=0,0,IF(ISBLANK('Student Work'!W99),"ERROR",IF(ABS('Student Work'!W99-'Student Work'!V99*'Student Work'!$V$12/12)&lt;0.01,IF(U99&lt;&gt;"ERROR","Correct","ERROR"),"ERROR")))</f>
        <v>0</v>
      </c>
      <c r="X99" s="121">
        <f>IF(U99=0,0,IF(ISBLANK('Student Work'!X99),"ERROR",IF(ABS('Student Work'!X99-'Student Work'!$V$14)&lt;0.01,IF(U99&lt;&gt;"ERROR","Correct","ERROR"),"ERROR")))</f>
        <v>0</v>
      </c>
      <c r="Y99" s="121">
        <f>IF(U99=0,0,IF(ISBLANK('Student Work'!Y99),"ERROR",IF(ABS('Student Work'!Y99-('Student Work'!V99+'Student Work'!W99+'Student Work'!X99))&lt;0.01,IF(U99&lt;&gt;"ERROR","Correct","ERROR"),"ERROR")))</f>
        <v>0</v>
      </c>
      <c r="Z99" s="121">
        <f>IF(V99=0,0,IF(ISBLANK('Student Work'!#REF!),"ERROR",IF(ABS('Student Work'!#REF!-('Student Work'!W99+'Student Work'!X99+'Student Work'!Y99))&lt;0.01,"Correct","ERROR")))</f>
        <v>0</v>
      </c>
      <c r="AA99" s="54"/>
      <c r="AB99" s="54"/>
      <c r="AC99" s="45"/>
    </row>
    <row r="100" spans="1:29">
      <c r="A100" s="44"/>
      <c r="B100" s="47"/>
      <c r="C100" s="47"/>
      <c r="D100" s="47"/>
      <c r="E100" s="47"/>
      <c r="F100" s="54"/>
      <c r="G100" s="107">
        <f>IF($K$13="Correct",IF(AND(G99+1&lt;='Student Work'!$K$13,G99&lt;&gt;0),G99+1,IF('Student Work'!G100&gt;0,"ERROR",0)),0)</f>
        <v>0</v>
      </c>
      <c r="H100" s="120">
        <f>IF(G100=0,0,IF(ISBLANK('Student Work'!H100),"ERROR",IF(ABS('Student Work'!H100-'Student Work'!K99)&lt;0.01,IF(G100&lt;&gt;"ERROR","Correct","ERROR"),"ERROR")))</f>
        <v>0</v>
      </c>
      <c r="I100" s="121">
        <f>IF(G100=0,0,IF(ISBLANK('Student Work'!I100),"ERROR",IF(ABS('Student Work'!I100-'Student Work'!H100*'Student Work'!$K$12/12)&lt;0.01,IF(G100&lt;&gt;"ERROR","Correct","ERROR"),"ERROR")))</f>
        <v>0</v>
      </c>
      <c r="J100" s="121">
        <f>IF(G100=0,0,IF(ISBLANK('Student Work'!J100),"ERROR",IF(ABS('Student Work'!J100-('Student Work'!$K$14-'Student Work'!I100))&lt;0.01,IF(G100&lt;&gt;"ERROR","Correct","ERROR"),"ERROR")))</f>
        <v>0</v>
      </c>
      <c r="K100" s="121">
        <f>IF(G100=0,0,IF(ISBLANK('Student Work'!K100),"ERROR",IF(ABS('Student Work'!K100-('Student Work'!H100-'Student Work'!J100))&lt;0.01,IF(G100&lt;&gt;"ERROR","Correct","ERROR"),"ERROR")))</f>
        <v>0</v>
      </c>
      <c r="L100" s="76"/>
      <c r="M100" s="76"/>
      <c r="N100" s="54"/>
      <c r="O100" s="54"/>
      <c r="P100" s="54"/>
      <c r="Q100" s="54"/>
      <c r="R100" s="54"/>
      <c r="S100" s="54"/>
      <c r="T100" s="54"/>
      <c r="U100" s="107">
        <f>IF($V$13="Correct",IF(AND(U99+1&lt;='Student Work'!$V$13,U99&lt;&gt;0),U99+1,IF('Student Work'!U100&gt;0,"ERROR",0)),0)</f>
        <v>0</v>
      </c>
      <c r="V100" s="121">
        <f>IF(U100=0,0,IF(ISBLANK('Student Work'!V100),"ERROR",IF(ABS('Student Work'!V100-'Student Work'!Y99)&lt;0.01,IF(U100&lt;&gt;"ERROR","Correct","ERROR"),"ERROR")))</f>
        <v>0</v>
      </c>
      <c r="W100" s="121">
        <f>IF(U100=0,0,IF(ISBLANK('Student Work'!W100),"ERROR",IF(ABS('Student Work'!W100-'Student Work'!V100*'Student Work'!$V$12/12)&lt;0.01,IF(U100&lt;&gt;"ERROR","Correct","ERROR"),"ERROR")))</f>
        <v>0</v>
      </c>
      <c r="X100" s="121">
        <f>IF(U100=0,0,IF(ISBLANK('Student Work'!X100),"ERROR",IF(ABS('Student Work'!X100-'Student Work'!$V$14)&lt;0.01,IF(U100&lt;&gt;"ERROR","Correct","ERROR"),"ERROR")))</f>
        <v>0</v>
      </c>
      <c r="Y100" s="121">
        <f>IF(U100=0,0,IF(ISBLANK('Student Work'!Y100),"ERROR",IF(ABS('Student Work'!Y100-('Student Work'!V100+'Student Work'!W100+'Student Work'!X100))&lt;0.01,IF(U100&lt;&gt;"ERROR","Correct","ERROR"),"ERROR")))</f>
        <v>0</v>
      </c>
      <c r="Z100" s="121">
        <f>IF(V100=0,0,IF(ISBLANK('Student Work'!#REF!),"ERROR",IF(ABS('Student Work'!#REF!-('Student Work'!W100+'Student Work'!X100+'Student Work'!Y100))&lt;0.01,"Correct","ERROR")))</f>
        <v>0</v>
      </c>
      <c r="AA100" s="54"/>
      <c r="AB100" s="54"/>
      <c r="AC100" s="45"/>
    </row>
    <row r="101" spans="1:29">
      <c r="A101" s="44"/>
      <c r="B101" s="47"/>
      <c r="C101" s="47"/>
      <c r="D101" s="47"/>
      <c r="E101" s="47"/>
      <c r="F101" s="54"/>
      <c r="G101" s="107">
        <f>IF($K$13="Correct",IF(AND(G100+1&lt;='Student Work'!$K$13,G100&lt;&gt;0),G100+1,IF('Student Work'!G101&gt;0,"ERROR",0)),0)</f>
        <v>0</v>
      </c>
      <c r="H101" s="120">
        <f>IF(G101=0,0,IF(ISBLANK('Student Work'!H101),"ERROR",IF(ABS('Student Work'!H101-'Student Work'!K100)&lt;0.01,IF(G101&lt;&gt;"ERROR","Correct","ERROR"),"ERROR")))</f>
        <v>0</v>
      </c>
      <c r="I101" s="121">
        <f>IF(G101=0,0,IF(ISBLANK('Student Work'!I101),"ERROR",IF(ABS('Student Work'!I101-'Student Work'!H101*'Student Work'!$K$12/12)&lt;0.01,IF(G101&lt;&gt;"ERROR","Correct","ERROR"),"ERROR")))</f>
        <v>0</v>
      </c>
      <c r="J101" s="121">
        <f>IF(G101=0,0,IF(ISBLANK('Student Work'!J101),"ERROR",IF(ABS('Student Work'!J101-('Student Work'!$K$14-'Student Work'!I101))&lt;0.01,IF(G101&lt;&gt;"ERROR","Correct","ERROR"),"ERROR")))</f>
        <v>0</v>
      </c>
      <c r="K101" s="121">
        <f>IF(G101=0,0,IF(ISBLANK('Student Work'!K101),"ERROR",IF(ABS('Student Work'!K101-('Student Work'!H101-'Student Work'!J101))&lt;0.01,IF(G101&lt;&gt;"ERROR","Correct","ERROR"),"ERROR")))</f>
        <v>0</v>
      </c>
      <c r="L101" s="76"/>
      <c r="M101" s="76"/>
      <c r="N101" s="54"/>
      <c r="O101" s="54"/>
      <c r="P101" s="54"/>
      <c r="Q101" s="54"/>
      <c r="R101" s="54"/>
      <c r="S101" s="54"/>
      <c r="T101" s="54"/>
      <c r="U101" s="107">
        <f>IF($V$13="Correct",IF(AND(U100+1&lt;='Student Work'!$V$13,U100&lt;&gt;0),U100+1,IF('Student Work'!U101&gt;0,"ERROR",0)),0)</f>
        <v>0</v>
      </c>
      <c r="V101" s="121">
        <f>IF(U101=0,0,IF(ISBLANK('Student Work'!V101),"ERROR",IF(ABS('Student Work'!V101-'Student Work'!Y100)&lt;0.01,IF(U101&lt;&gt;"ERROR","Correct","ERROR"),"ERROR")))</f>
        <v>0</v>
      </c>
      <c r="W101" s="121">
        <f>IF(U101=0,0,IF(ISBLANK('Student Work'!W101),"ERROR",IF(ABS('Student Work'!W101-'Student Work'!V101*'Student Work'!$V$12/12)&lt;0.01,IF(U101&lt;&gt;"ERROR","Correct","ERROR"),"ERROR")))</f>
        <v>0</v>
      </c>
      <c r="X101" s="121">
        <f>IF(U101=0,0,IF(ISBLANK('Student Work'!X101),"ERROR",IF(ABS('Student Work'!X101-'Student Work'!$V$14)&lt;0.01,IF(U101&lt;&gt;"ERROR","Correct","ERROR"),"ERROR")))</f>
        <v>0</v>
      </c>
      <c r="Y101" s="121">
        <f>IF(U101=0,0,IF(ISBLANK('Student Work'!Y101),"ERROR",IF(ABS('Student Work'!Y101-('Student Work'!V101+'Student Work'!W101+'Student Work'!X101))&lt;0.01,IF(U101&lt;&gt;"ERROR","Correct","ERROR"),"ERROR")))</f>
        <v>0</v>
      </c>
      <c r="Z101" s="121">
        <f>IF(V101=0,0,IF(ISBLANK('Student Work'!#REF!),"ERROR",IF(ABS('Student Work'!#REF!-('Student Work'!W101+'Student Work'!X101+'Student Work'!Y101))&lt;0.01,"Correct","ERROR")))</f>
        <v>0</v>
      </c>
      <c r="AA101" s="54"/>
      <c r="AB101" s="54"/>
      <c r="AC101" s="45"/>
    </row>
    <row r="102" spans="1:29">
      <c r="A102" s="44"/>
      <c r="B102" s="47"/>
      <c r="C102" s="47"/>
      <c r="D102" s="47"/>
      <c r="E102" s="47"/>
      <c r="F102" s="54"/>
      <c r="G102" s="107">
        <f>IF($K$13="Correct",IF(AND(G101+1&lt;='Student Work'!$K$13,G101&lt;&gt;0),G101+1,IF('Student Work'!G102&gt;0,"ERROR",0)),0)</f>
        <v>0</v>
      </c>
      <c r="H102" s="120">
        <f>IF(G102=0,0,IF(ISBLANK('Student Work'!H102),"ERROR",IF(ABS('Student Work'!H102-'Student Work'!K101)&lt;0.01,IF(G102&lt;&gt;"ERROR","Correct","ERROR"),"ERROR")))</f>
        <v>0</v>
      </c>
      <c r="I102" s="121">
        <f>IF(G102=0,0,IF(ISBLANK('Student Work'!I102),"ERROR",IF(ABS('Student Work'!I102-'Student Work'!H102*'Student Work'!$K$12/12)&lt;0.01,IF(G102&lt;&gt;"ERROR","Correct","ERROR"),"ERROR")))</f>
        <v>0</v>
      </c>
      <c r="J102" s="121">
        <f>IF(G102=0,0,IF(ISBLANK('Student Work'!J102),"ERROR",IF(ABS('Student Work'!J102-('Student Work'!$K$14-'Student Work'!I102))&lt;0.01,IF(G102&lt;&gt;"ERROR","Correct","ERROR"),"ERROR")))</f>
        <v>0</v>
      </c>
      <c r="K102" s="121">
        <f>IF(G102=0,0,IF(ISBLANK('Student Work'!K102),"ERROR",IF(ABS('Student Work'!K102-('Student Work'!H102-'Student Work'!J102))&lt;0.01,IF(G102&lt;&gt;"ERROR","Correct","ERROR"),"ERROR")))</f>
        <v>0</v>
      </c>
      <c r="L102" s="76"/>
      <c r="M102" s="76"/>
      <c r="N102" s="54"/>
      <c r="O102" s="54"/>
      <c r="P102" s="54"/>
      <c r="Q102" s="54"/>
      <c r="R102" s="54"/>
      <c r="S102" s="54"/>
      <c r="T102" s="54"/>
      <c r="U102" s="107">
        <f>IF($V$13="Correct",IF(AND(U101+1&lt;='Student Work'!$V$13,U101&lt;&gt;0),U101+1,IF('Student Work'!U102&gt;0,"ERROR",0)),0)</f>
        <v>0</v>
      </c>
      <c r="V102" s="121">
        <f>IF(U102=0,0,IF(ISBLANK('Student Work'!V102),"ERROR",IF(ABS('Student Work'!V102-'Student Work'!Y101)&lt;0.01,IF(U102&lt;&gt;"ERROR","Correct","ERROR"),"ERROR")))</f>
        <v>0</v>
      </c>
      <c r="W102" s="121">
        <f>IF(U102=0,0,IF(ISBLANK('Student Work'!W102),"ERROR",IF(ABS('Student Work'!W102-'Student Work'!V102*'Student Work'!$V$12/12)&lt;0.01,IF(U102&lt;&gt;"ERROR","Correct","ERROR"),"ERROR")))</f>
        <v>0</v>
      </c>
      <c r="X102" s="121">
        <f>IF(U102=0,0,IF(ISBLANK('Student Work'!X102),"ERROR",IF(ABS('Student Work'!X102-'Student Work'!$V$14)&lt;0.01,IF(U102&lt;&gt;"ERROR","Correct","ERROR"),"ERROR")))</f>
        <v>0</v>
      </c>
      <c r="Y102" s="121">
        <f>IF(U102=0,0,IF(ISBLANK('Student Work'!Y102),"ERROR",IF(ABS('Student Work'!Y102-('Student Work'!V102+'Student Work'!W102+'Student Work'!X102))&lt;0.01,IF(U102&lt;&gt;"ERROR","Correct","ERROR"),"ERROR")))</f>
        <v>0</v>
      </c>
      <c r="Z102" s="121">
        <f>IF(V102=0,0,IF(ISBLANK('Student Work'!#REF!),"ERROR",IF(ABS('Student Work'!#REF!-('Student Work'!W102+'Student Work'!X102+'Student Work'!Y102))&lt;0.01,"Correct","ERROR")))</f>
        <v>0</v>
      </c>
      <c r="AA102" s="54"/>
      <c r="AB102" s="54"/>
      <c r="AC102" s="45"/>
    </row>
    <row r="103" spans="1:29">
      <c r="A103" s="44"/>
      <c r="B103" s="47"/>
      <c r="C103" s="47"/>
      <c r="D103" s="47"/>
      <c r="E103" s="47"/>
      <c r="F103" s="54"/>
      <c r="G103" s="107">
        <f>IF($K$13="Correct",IF(AND(G102+1&lt;='Student Work'!$K$13,G102&lt;&gt;0),G102+1,IF('Student Work'!G103&gt;0,"ERROR",0)),0)</f>
        <v>0</v>
      </c>
      <c r="H103" s="120">
        <f>IF(G103=0,0,IF(ISBLANK('Student Work'!H103),"ERROR",IF(ABS('Student Work'!H103-'Student Work'!K102)&lt;0.01,IF(G103&lt;&gt;"ERROR","Correct","ERROR"),"ERROR")))</f>
        <v>0</v>
      </c>
      <c r="I103" s="121">
        <f>IF(G103=0,0,IF(ISBLANK('Student Work'!I103),"ERROR",IF(ABS('Student Work'!I103-'Student Work'!H103*'Student Work'!$K$12/12)&lt;0.01,IF(G103&lt;&gt;"ERROR","Correct","ERROR"),"ERROR")))</f>
        <v>0</v>
      </c>
      <c r="J103" s="121">
        <f>IF(G103=0,0,IF(ISBLANK('Student Work'!J103),"ERROR",IF(ABS('Student Work'!J103-('Student Work'!$K$14-'Student Work'!I103))&lt;0.01,IF(G103&lt;&gt;"ERROR","Correct","ERROR"),"ERROR")))</f>
        <v>0</v>
      </c>
      <c r="K103" s="121">
        <f>IF(G103=0,0,IF(ISBLANK('Student Work'!K103),"ERROR",IF(ABS('Student Work'!K103-('Student Work'!H103-'Student Work'!J103))&lt;0.01,IF(G103&lt;&gt;"ERROR","Correct","ERROR"),"ERROR")))</f>
        <v>0</v>
      </c>
      <c r="L103" s="76"/>
      <c r="M103" s="76"/>
      <c r="N103" s="54"/>
      <c r="O103" s="54"/>
      <c r="P103" s="54"/>
      <c r="Q103" s="54"/>
      <c r="R103" s="54"/>
      <c r="S103" s="54"/>
      <c r="T103" s="54"/>
      <c r="U103" s="107">
        <f>IF($V$13="Correct",IF(AND(U102+1&lt;='Student Work'!$V$13,U102&lt;&gt;0),U102+1,IF('Student Work'!U103&gt;0,"ERROR",0)),0)</f>
        <v>0</v>
      </c>
      <c r="V103" s="121">
        <f>IF(U103=0,0,IF(ISBLANK('Student Work'!V103),"ERROR",IF(ABS('Student Work'!V103-'Student Work'!Y102)&lt;0.01,IF(U103&lt;&gt;"ERROR","Correct","ERROR"),"ERROR")))</f>
        <v>0</v>
      </c>
      <c r="W103" s="121">
        <f>IF(U103=0,0,IF(ISBLANK('Student Work'!W103),"ERROR",IF(ABS('Student Work'!W103-'Student Work'!V103*'Student Work'!$V$12/12)&lt;0.01,IF(U103&lt;&gt;"ERROR","Correct","ERROR"),"ERROR")))</f>
        <v>0</v>
      </c>
      <c r="X103" s="121">
        <f>IF(U103=0,0,IF(ISBLANK('Student Work'!X103),"ERROR",IF(ABS('Student Work'!X103-'Student Work'!$V$14)&lt;0.01,IF(U103&lt;&gt;"ERROR","Correct","ERROR"),"ERROR")))</f>
        <v>0</v>
      </c>
      <c r="Y103" s="121">
        <f>IF(U103=0,0,IF(ISBLANK('Student Work'!Y103),"ERROR",IF(ABS('Student Work'!Y103-('Student Work'!V103+'Student Work'!W103+'Student Work'!X103))&lt;0.01,IF(U103&lt;&gt;"ERROR","Correct","ERROR"),"ERROR")))</f>
        <v>0</v>
      </c>
      <c r="Z103" s="121">
        <f>IF(V103=0,0,IF(ISBLANK('Student Work'!#REF!),"ERROR",IF(ABS('Student Work'!#REF!-('Student Work'!W103+'Student Work'!X103+'Student Work'!Y103))&lt;0.01,"Correct","ERROR")))</f>
        <v>0</v>
      </c>
      <c r="AA103" s="54"/>
      <c r="AB103" s="54"/>
      <c r="AC103" s="45"/>
    </row>
    <row r="104" spans="1:29">
      <c r="A104" s="44"/>
      <c r="B104" s="47"/>
      <c r="C104" s="47"/>
      <c r="D104" s="47"/>
      <c r="E104" s="47"/>
      <c r="F104" s="54"/>
      <c r="G104" s="107">
        <f>IF($K$13="Correct",IF(AND(G103+1&lt;='Student Work'!$K$13,G103&lt;&gt;0),G103+1,IF('Student Work'!G104&gt;0,"ERROR",0)),0)</f>
        <v>0</v>
      </c>
      <c r="H104" s="120">
        <f>IF(G104=0,0,IF(ISBLANK('Student Work'!H104),"ERROR",IF(ABS('Student Work'!H104-'Student Work'!K103)&lt;0.01,IF(G104&lt;&gt;"ERROR","Correct","ERROR"),"ERROR")))</f>
        <v>0</v>
      </c>
      <c r="I104" s="121">
        <f>IF(G104=0,0,IF(ISBLANK('Student Work'!I104),"ERROR",IF(ABS('Student Work'!I104-'Student Work'!H104*'Student Work'!$K$12/12)&lt;0.01,IF(G104&lt;&gt;"ERROR","Correct","ERROR"),"ERROR")))</f>
        <v>0</v>
      </c>
      <c r="J104" s="121">
        <f>IF(G104=0,0,IF(ISBLANK('Student Work'!J104),"ERROR",IF(ABS('Student Work'!J104-('Student Work'!$K$14-'Student Work'!I104))&lt;0.01,IF(G104&lt;&gt;"ERROR","Correct","ERROR"),"ERROR")))</f>
        <v>0</v>
      </c>
      <c r="K104" s="121">
        <f>IF(G104=0,0,IF(ISBLANK('Student Work'!K104),"ERROR",IF(ABS('Student Work'!K104-('Student Work'!H104-'Student Work'!J104))&lt;0.01,IF(G104&lt;&gt;"ERROR","Correct","ERROR"),"ERROR")))</f>
        <v>0</v>
      </c>
      <c r="L104" s="76"/>
      <c r="M104" s="76"/>
      <c r="N104" s="54"/>
      <c r="O104" s="54"/>
      <c r="P104" s="54"/>
      <c r="Q104" s="54"/>
      <c r="R104" s="54"/>
      <c r="S104" s="54"/>
      <c r="T104" s="54"/>
      <c r="U104" s="107">
        <f>IF($V$13="Correct",IF(AND(U103+1&lt;='Student Work'!$V$13,U103&lt;&gt;0),U103+1,IF('Student Work'!U104&gt;0,"ERROR",0)),0)</f>
        <v>0</v>
      </c>
      <c r="V104" s="121">
        <f>IF(U104=0,0,IF(ISBLANK('Student Work'!V104),"ERROR",IF(ABS('Student Work'!V104-'Student Work'!Y103)&lt;0.01,IF(U104&lt;&gt;"ERROR","Correct","ERROR"),"ERROR")))</f>
        <v>0</v>
      </c>
      <c r="W104" s="121">
        <f>IF(U104=0,0,IF(ISBLANK('Student Work'!W104),"ERROR",IF(ABS('Student Work'!W104-'Student Work'!V104*'Student Work'!$V$12/12)&lt;0.01,IF(U104&lt;&gt;"ERROR","Correct","ERROR"),"ERROR")))</f>
        <v>0</v>
      </c>
      <c r="X104" s="121">
        <f>IF(U104=0,0,IF(ISBLANK('Student Work'!X104),"ERROR",IF(ABS('Student Work'!X104-'Student Work'!$V$14)&lt;0.01,IF(U104&lt;&gt;"ERROR","Correct","ERROR"),"ERROR")))</f>
        <v>0</v>
      </c>
      <c r="Y104" s="121">
        <f>IF(U104=0,0,IF(ISBLANK('Student Work'!Y104),"ERROR",IF(ABS('Student Work'!Y104-('Student Work'!V104+'Student Work'!W104+'Student Work'!X104))&lt;0.01,IF(U104&lt;&gt;"ERROR","Correct","ERROR"),"ERROR")))</f>
        <v>0</v>
      </c>
      <c r="Z104" s="121">
        <f>IF(V104=0,0,IF(ISBLANK('Student Work'!#REF!),"ERROR",IF(ABS('Student Work'!#REF!-('Student Work'!W104+'Student Work'!X104+'Student Work'!Y104))&lt;0.01,"Correct","ERROR")))</f>
        <v>0</v>
      </c>
      <c r="AA104" s="54"/>
      <c r="AB104" s="54"/>
      <c r="AC104" s="45"/>
    </row>
    <row r="105" spans="1:29">
      <c r="A105" s="44"/>
      <c r="B105" s="47"/>
      <c r="C105" s="47"/>
      <c r="D105" s="47"/>
      <c r="E105" s="47"/>
      <c r="F105" s="54"/>
      <c r="G105" s="107">
        <f>IF($K$13="Correct",IF(AND(G104+1&lt;='Student Work'!$K$13,G104&lt;&gt;0),G104+1,IF('Student Work'!G105&gt;0,"ERROR",0)),0)</f>
        <v>0</v>
      </c>
      <c r="H105" s="120">
        <f>IF(G105=0,0,IF(ISBLANK('Student Work'!H105),"ERROR",IF(ABS('Student Work'!H105-'Student Work'!K104)&lt;0.01,IF(G105&lt;&gt;"ERROR","Correct","ERROR"),"ERROR")))</f>
        <v>0</v>
      </c>
      <c r="I105" s="121">
        <f>IF(G105=0,0,IF(ISBLANK('Student Work'!I105),"ERROR",IF(ABS('Student Work'!I105-'Student Work'!H105*'Student Work'!$K$12/12)&lt;0.01,IF(G105&lt;&gt;"ERROR","Correct","ERROR"),"ERROR")))</f>
        <v>0</v>
      </c>
      <c r="J105" s="121">
        <f>IF(G105=0,0,IF(ISBLANK('Student Work'!J105),"ERROR",IF(ABS('Student Work'!J105-('Student Work'!$K$14-'Student Work'!I105))&lt;0.01,IF(G105&lt;&gt;"ERROR","Correct","ERROR"),"ERROR")))</f>
        <v>0</v>
      </c>
      <c r="K105" s="121">
        <f>IF(G105=0,0,IF(ISBLANK('Student Work'!K105),"ERROR",IF(ABS('Student Work'!K105-('Student Work'!H105-'Student Work'!J105))&lt;0.01,IF(G105&lt;&gt;"ERROR","Correct","ERROR"),"ERROR")))</f>
        <v>0</v>
      </c>
      <c r="L105" s="76"/>
      <c r="M105" s="76"/>
      <c r="N105" s="54"/>
      <c r="O105" s="54"/>
      <c r="P105" s="54"/>
      <c r="Q105" s="54"/>
      <c r="R105" s="54"/>
      <c r="S105" s="54"/>
      <c r="T105" s="54"/>
      <c r="U105" s="107">
        <f>IF($V$13="Correct",IF(AND(U104+1&lt;='Student Work'!$V$13,U104&lt;&gt;0),U104+1,IF('Student Work'!U105&gt;0,"ERROR",0)),0)</f>
        <v>0</v>
      </c>
      <c r="V105" s="121">
        <f>IF(U105=0,0,IF(ISBLANK('Student Work'!V105),"ERROR",IF(ABS('Student Work'!V105-'Student Work'!Y104)&lt;0.01,IF(U105&lt;&gt;"ERROR","Correct","ERROR"),"ERROR")))</f>
        <v>0</v>
      </c>
      <c r="W105" s="121">
        <f>IF(U105=0,0,IF(ISBLANK('Student Work'!W105),"ERROR",IF(ABS('Student Work'!W105-'Student Work'!V105*'Student Work'!$V$12/12)&lt;0.01,IF(U105&lt;&gt;"ERROR","Correct","ERROR"),"ERROR")))</f>
        <v>0</v>
      </c>
      <c r="X105" s="121">
        <f>IF(U105=0,0,IF(ISBLANK('Student Work'!X105),"ERROR",IF(ABS('Student Work'!X105-'Student Work'!$V$14)&lt;0.01,IF(U105&lt;&gt;"ERROR","Correct","ERROR"),"ERROR")))</f>
        <v>0</v>
      </c>
      <c r="Y105" s="121">
        <f>IF(U105=0,0,IF(ISBLANK('Student Work'!Y105),"ERROR",IF(ABS('Student Work'!Y105-('Student Work'!V105+'Student Work'!W105+'Student Work'!X105))&lt;0.01,IF(U105&lt;&gt;"ERROR","Correct","ERROR"),"ERROR")))</f>
        <v>0</v>
      </c>
      <c r="Z105" s="121">
        <f>IF(V105=0,0,IF(ISBLANK('Student Work'!#REF!),"ERROR",IF(ABS('Student Work'!#REF!-('Student Work'!W105+'Student Work'!X105+'Student Work'!Y105))&lt;0.01,"Correct","ERROR")))</f>
        <v>0</v>
      </c>
      <c r="AA105" s="54"/>
      <c r="AB105" s="54"/>
      <c r="AC105" s="45"/>
    </row>
    <row r="106" spans="1:29">
      <c r="A106" s="44"/>
      <c r="B106" s="47"/>
      <c r="C106" s="47"/>
      <c r="D106" s="47"/>
      <c r="E106" s="47"/>
      <c r="F106" s="54"/>
      <c r="G106" s="107">
        <f>IF($K$13="Correct",IF(AND(G105+1&lt;='Student Work'!$K$13,G105&lt;&gt;0),G105+1,IF('Student Work'!G106&gt;0,"ERROR",0)),0)</f>
        <v>0</v>
      </c>
      <c r="H106" s="120">
        <f>IF(G106=0,0,IF(ISBLANK('Student Work'!H106),"ERROR",IF(ABS('Student Work'!H106-'Student Work'!K105)&lt;0.01,IF(G106&lt;&gt;"ERROR","Correct","ERROR"),"ERROR")))</f>
        <v>0</v>
      </c>
      <c r="I106" s="121">
        <f>IF(G106=0,0,IF(ISBLANK('Student Work'!I106),"ERROR",IF(ABS('Student Work'!I106-'Student Work'!H106*'Student Work'!$K$12/12)&lt;0.01,IF(G106&lt;&gt;"ERROR","Correct","ERROR"),"ERROR")))</f>
        <v>0</v>
      </c>
      <c r="J106" s="121">
        <f>IF(G106=0,0,IF(ISBLANK('Student Work'!J106),"ERROR",IF(ABS('Student Work'!J106-('Student Work'!$K$14-'Student Work'!I106))&lt;0.01,IF(G106&lt;&gt;"ERROR","Correct","ERROR"),"ERROR")))</f>
        <v>0</v>
      </c>
      <c r="K106" s="121">
        <f>IF(G106=0,0,IF(ISBLANK('Student Work'!K106),"ERROR",IF(ABS('Student Work'!K106-('Student Work'!H106-'Student Work'!J106))&lt;0.01,IF(G106&lt;&gt;"ERROR","Correct","ERROR"),"ERROR")))</f>
        <v>0</v>
      </c>
      <c r="L106" s="76"/>
      <c r="M106" s="76"/>
      <c r="N106" s="54"/>
      <c r="O106" s="54"/>
      <c r="P106" s="54"/>
      <c r="Q106" s="54"/>
      <c r="R106" s="54"/>
      <c r="S106" s="54"/>
      <c r="T106" s="54"/>
      <c r="U106" s="107">
        <f>IF($V$13="Correct",IF(AND(U105+1&lt;='Student Work'!$V$13,U105&lt;&gt;0),U105+1,IF('Student Work'!U106&gt;0,"ERROR",0)),0)</f>
        <v>0</v>
      </c>
      <c r="V106" s="121">
        <f>IF(U106=0,0,IF(ISBLANK('Student Work'!V106),"ERROR",IF(ABS('Student Work'!V106-'Student Work'!Y105)&lt;0.01,IF(U106&lt;&gt;"ERROR","Correct","ERROR"),"ERROR")))</f>
        <v>0</v>
      </c>
      <c r="W106" s="121">
        <f>IF(U106=0,0,IF(ISBLANK('Student Work'!W106),"ERROR",IF(ABS('Student Work'!W106-'Student Work'!V106*'Student Work'!$V$12/12)&lt;0.01,IF(U106&lt;&gt;"ERROR","Correct","ERROR"),"ERROR")))</f>
        <v>0</v>
      </c>
      <c r="X106" s="121">
        <f>IF(U106=0,0,IF(ISBLANK('Student Work'!X106),"ERROR",IF(ABS('Student Work'!X106-'Student Work'!$V$14)&lt;0.01,IF(U106&lt;&gt;"ERROR","Correct","ERROR"),"ERROR")))</f>
        <v>0</v>
      </c>
      <c r="Y106" s="121">
        <f>IF(U106=0,0,IF(ISBLANK('Student Work'!Y106),"ERROR",IF(ABS('Student Work'!Y106-('Student Work'!V106+'Student Work'!W106+'Student Work'!X106))&lt;0.01,IF(U106&lt;&gt;"ERROR","Correct","ERROR"),"ERROR")))</f>
        <v>0</v>
      </c>
      <c r="Z106" s="121">
        <f>IF(V106=0,0,IF(ISBLANK('Student Work'!#REF!),"ERROR",IF(ABS('Student Work'!#REF!-('Student Work'!W106+'Student Work'!X106+'Student Work'!Y106))&lt;0.01,"Correct","ERROR")))</f>
        <v>0</v>
      </c>
      <c r="AA106" s="54"/>
      <c r="AB106" s="54"/>
      <c r="AC106" s="45"/>
    </row>
    <row r="107" spans="1:29">
      <c r="A107" s="44"/>
      <c r="B107" s="47"/>
      <c r="C107" s="47"/>
      <c r="D107" s="47"/>
      <c r="E107" s="47"/>
      <c r="F107" s="54"/>
      <c r="G107" s="107">
        <f>IF($K$13="Correct",IF(AND(G106+1&lt;='Student Work'!$K$13,G106&lt;&gt;0),G106+1,IF('Student Work'!G107&gt;0,"ERROR",0)),0)</f>
        <v>0</v>
      </c>
      <c r="H107" s="120">
        <f>IF(G107=0,0,IF(ISBLANK('Student Work'!H107),"ERROR",IF(ABS('Student Work'!H107-'Student Work'!K106)&lt;0.01,IF(G107&lt;&gt;"ERROR","Correct","ERROR"),"ERROR")))</f>
        <v>0</v>
      </c>
      <c r="I107" s="121">
        <f>IF(G107=0,0,IF(ISBLANK('Student Work'!I107),"ERROR",IF(ABS('Student Work'!I107-'Student Work'!H107*'Student Work'!$K$12/12)&lt;0.01,IF(G107&lt;&gt;"ERROR","Correct","ERROR"),"ERROR")))</f>
        <v>0</v>
      </c>
      <c r="J107" s="121">
        <f>IF(G107=0,0,IF(ISBLANK('Student Work'!J107),"ERROR",IF(ABS('Student Work'!J107-('Student Work'!$K$14-'Student Work'!I107))&lt;0.01,IF(G107&lt;&gt;"ERROR","Correct","ERROR"),"ERROR")))</f>
        <v>0</v>
      </c>
      <c r="K107" s="121">
        <f>IF(G107=0,0,IF(ISBLANK('Student Work'!K107),"ERROR",IF(ABS('Student Work'!K107-('Student Work'!H107-'Student Work'!J107))&lt;0.01,IF(G107&lt;&gt;"ERROR","Correct","ERROR"),"ERROR")))</f>
        <v>0</v>
      </c>
      <c r="L107" s="76"/>
      <c r="M107" s="76"/>
      <c r="N107" s="54"/>
      <c r="O107" s="54"/>
      <c r="P107" s="54"/>
      <c r="Q107" s="54"/>
      <c r="R107" s="54"/>
      <c r="S107" s="54"/>
      <c r="T107" s="54"/>
      <c r="U107" s="107">
        <f>IF($V$13="Correct",IF(AND(U106+1&lt;='Student Work'!$V$13,U106&lt;&gt;0),U106+1,IF('Student Work'!U107&gt;0,"ERROR",0)),0)</f>
        <v>0</v>
      </c>
      <c r="V107" s="121">
        <f>IF(U107=0,0,IF(ISBLANK('Student Work'!V107),"ERROR",IF(ABS('Student Work'!V107-'Student Work'!Y106)&lt;0.01,IF(U107&lt;&gt;"ERROR","Correct","ERROR"),"ERROR")))</f>
        <v>0</v>
      </c>
      <c r="W107" s="121">
        <f>IF(U107=0,0,IF(ISBLANK('Student Work'!W107),"ERROR",IF(ABS('Student Work'!W107-'Student Work'!V107*'Student Work'!$V$12/12)&lt;0.01,IF(U107&lt;&gt;"ERROR","Correct","ERROR"),"ERROR")))</f>
        <v>0</v>
      </c>
      <c r="X107" s="121">
        <f>IF(U107=0,0,IF(ISBLANK('Student Work'!X107),"ERROR",IF(ABS('Student Work'!X107-'Student Work'!$V$14)&lt;0.01,IF(U107&lt;&gt;"ERROR","Correct","ERROR"),"ERROR")))</f>
        <v>0</v>
      </c>
      <c r="Y107" s="121">
        <f>IF(U107=0,0,IF(ISBLANK('Student Work'!Y107),"ERROR",IF(ABS('Student Work'!Y107-('Student Work'!V107+'Student Work'!W107+'Student Work'!X107))&lt;0.01,IF(U107&lt;&gt;"ERROR","Correct","ERROR"),"ERROR")))</f>
        <v>0</v>
      </c>
      <c r="Z107" s="121">
        <f>IF(V107=0,0,IF(ISBLANK('Student Work'!#REF!),"ERROR",IF(ABS('Student Work'!#REF!-('Student Work'!W107+'Student Work'!X107+'Student Work'!Y107))&lt;0.01,"Correct","ERROR")))</f>
        <v>0</v>
      </c>
      <c r="AA107" s="54"/>
      <c r="AB107" s="54"/>
      <c r="AC107" s="45"/>
    </row>
    <row r="108" spans="1:29">
      <c r="A108" s="44"/>
      <c r="B108" s="47"/>
      <c r="C108" s="47"/>
      <c r="D108" s="47"/>
      <c r="E108" s="47"/>
      <c r="F108" s="54"/>
      <c r="G108" s="107">
        <f>IF($K$13="Correct",IF(AND(G107+1&lt;='Student Work'!$K$13,G107&lt;&gt;0),G107+1,IF('Student Work'!G108&gt;0,"ERROR",0)),0)</f>
        <v>0</v>
      </c>
      <c r="H108" s="120">
        <f>IF(G108=0,0,IF(ISBLANK('Student Work'!H108),"ERROR",IF(ABS('Student Work'!H108-'Student Work'!K107)&lt;0.01,IF(G108&lt;&gt;"ERROR","Correct","ERROR"),"ERROR")))</f>
        <v>0</v>
      </c>
      <c r="I108" s="121">
        <f>IF(G108=0,0,IF(ISBLANK('Student Work'!I108),"ERROR",IF(ABS('Student Work'!I108-'Student Work'!H108*'Student Work'!$K$12/12)&lt;0.01,IF(G108&lt;&gt;"ERROR","Correct","ERROR"),"ERROR")))</f>
        <v>0</v>
      </c>
      <c r="J108" s="121">
        <f>IF(G108=0,0,IF(ISBLANK('Student Work'!J108),"ERROR",IF(ABS('Student Work'!J108-('Student Work'!$K$14-'Student Work'!I108))&lt;0.01,IF(G108&lt;&gt;"ERROR","Correct","ERROR"),"ERROR")))</f>
        <v>0</v>
      </c>
      <c r="K108" s="121">
        <f>IF(G108=0,0,IF(ISBLANK('Student Work'!K108),"ERROR",IF(ABS('Student Work'!K108-('Student Work'!H108-'Student Work'!J108))&lt;0.01,IF(G108&lt;&gt;"ERROR","Correct","ERROR"),"ERROR")))</f>
        <v>0</v>
      </c>
      <c r="L108" s="76"/>
      <c r="M108" s="76"/>
      <c r="N108" s="54"/>
      <c r="O108" s="54"/>
      <c r="P108" s="54"/>
      <c r="Q108" s="54"/>
      <c r="R108" s="54"/>
      <c r="S108" s="54"/>
      <c r="T108" s="54"/>
      <c r="U108" s="107">
        <f>IF($V$13="Correct",IF(AND(U107+1&lt;='Student Work'!$V$13,U107&lt;&gt;0),U107+1,IF('Student Work'!U108&gt;0,"ERROR",0)),0)</f>
        <v>0</v>
      </c>
      <c r="V108" s="121">
        <f>IF(U108=0,0,IF(ISBLANK('Student Work'!V108),"ERROR",IF(ABS('Student Work'!V108-'Student Work'!Y107)&lt;0.01,IF(U108&lt;&gt;"ERROR","Correct","ERROR"),"ERROR")))</f>
        <v>0</v>
      </c>
      <c r="W108" s="121">
        <f>IF(U108=0,0,IF(ISBLANK('Student Work'!W108),"ERROR",IF(ABS('Student Work'!W108-'Student Work'!V108*'Student Work'!$V$12/12)&lt;0.01,IF(U108&lt;&gt;"ERROR","Correct","ERROR"),"ERROR")))</f>
        <v>0</v>
      </c>
      <c r="X108" s="121">
        <f>IF(U108=0,0,IF(ISBLANK('Student Work'!X108),"ERROR",IF(ABS('Student Work'!X108-'Student Work'!$V$14)&lt;0.01,IF(U108&lt;&gt;"ERROR","Correct","ERROR"),"ERROR")))</f>
        <v>0</v>
      </c>
      <c r="Y108" s="121">
        <f>IF(U108=0,0,IF(ISBLANK('Student Work'!Y108),"ERROR",IF(ABS('Student Work'!Y108-('Student Work'!V108+'Student Work'!W108+'Student Work'!X108))&lt;0.01,IF(U108&lt;&gt;"ERROR","Correct","ERROR"),"ERROR")))</f>
        <v>0</v>
      </c>
      <c r="Z108" s="121">
        <f>IF(V108=0,0,IF(ISBLANK('Student Work'!#REF!),"ERROR",IF(ABS('Student Work'!#REF!-('Student Work'!W108+'Student Work'!X108+'Student Work'!Y108))&lt;0.01,"Correct","ERROR")))</f>
        <v>0</v>
      </c>
      <c r="AA108" s="54"/>
      <c r="AB108" s="54"/>
      <c r="AC108" s="45"/>
    </row>
    <row r="109" spans="1:29">
      <c r="A109" s="44"/>
      <c r="B109" s="47"/>
      <c r="C109" s="47"/>
      <c r="D109" s="47"/>
      <c r="E109" s="47"/>
      <c r="F109" s="54"/>
      <c r="G109" s="107">
        <f>IF($K$13="Correct",IF(AND(G108+1&lt;='Student Work'!$K$13,G108&lt;&gt;0),G108+1,IF('Student Work'!G109&gt;0,"ERROR",0)),0)</f>
        <v>0</v>
      </c>
      <c r="H109" s="120">
        <f>IF(G109=0,0,IF(ISBLANK('Student Work'!H109),"ERROR",IF(ABS('Student Work'!H109-'Student Work'!K108)&lt;0.01,IF(G109&lt;&gt;"ERROR","Correct","ERROR"),"ERROR")))</f>
        <v>0</v>
      </c>
      <c r="I109" s="121">
        <f>IF(G109=0,0,IF(ISBLANK('Student Work'!I109),"ERROR",IF(ABS('Student Work'!I109-'Student Work'!H109*'Student Work'!$K$12/12)&lt;0.01,IF(G109&lt;&gt;"ERROR","Correct","ERROR"),"ERROR")))</f>
        <v>0</v>
      </c>
      <c r="J109" s="121">
        <f>IF(G109=0,0,IF(ISBLANK('Student Work'!J109),"ERROR",IF(ABS('Student Work'!J109-('Student Work'!$K$14-'Student Work'!I109))&lt;0.01,IF(G109&lt;&gt;"ERROR","Correct","ERROR"),"ERROR")))</f>
        <v>0</v>
      </c>
      <c r="K109" s="121">
        <f>IF(G109=0,0,IF(ISBLANK('Student Work'!K109),"ERROR",IF(ABS('Student Work'!K109-('Student Work'!H109-'Student Work'!J109))&lt;0.01,IF(G109&lt;&gt;"ERROR","Correct","ERROR"),"ERROR")))</f>
        <v>0</v>
      </c>
      <c r="L109" s="76"/>
      <c r="M109" s="76"/>
      <c r="N109" s="54"/>
      <c r="O109" s="54"/>
      <c r="P109" s="54"/>
      <c r="Q109" s="54"/>
      <c r="R109" s="54"/>
      <c r="S109" s="54"/>
      <c r="T109" s="54"/>
      <c r="U109" s="107">
        <f>IF($V$13="Correct",IF(AND(U108+1&lt;='Student Work'!$V$13,U108&lt;&gt;0),U108+1,IF('Student Work'!U109&gt;0,"ERROR",0)),0)</f>
        <v>0</v>
      </c>
      <c r="V109" s="121">
        <f>IF(U109=0,0,IF(ISBLANK('Student Work'!V109),"ERROR",IF(ABS('Student Work'!V109-'Student Work'!Y108)&lt;0.01,IF(U109&lt;&gt;"ERROR","Correct","ERROR"),"ERROR")))</f>
        <v>0</v>
      </c>
      <c r="W109" s="121">
        <f>IF(U109=0,0,IF(ISBLANK('Student Work'!W109),"ERROR",IF(ABS('Student Work'!W109-'Student Work'!V109*'Student Work'!$V$12/12)&lt;0.01,IF(U109&lt;&gt;"ERROR","Correct","ERROR"),"ERROR")))</f>
        <v>0</v>
      </c>
      <c r="X109" s="121">
        <f>IF(U109=0,0,IF(ISBLANK('Student Work'!X109),"ERROR",IF(ABS('Student Work'!X109-'Student Work'!$V$14)&lt;0.01,IF(U109&lt;&gt;"ERROR","Correct","ERROR"),"ERROR")))</f>
        <v>0</v>
      </c>
      <c r="Y109" s="121">
        <f>IF(U109=0,0,IF(ISBLANK('Student Work'!Y109),"ERROR",IF(ABS('Student Work'!Y109-('Student Work'!V109+'Student Work'!W109+'Student Work'!X109))&lt;0.01,IF(U109&lt;&gt;"ERROR","Correct","ERROR"),"ERROR")))</f>
        <v>0</v>
      </c>
      <c r="Z109" s="121">
        <f>IF(V109=0,0,IF(ISBLANK('Student Work'!#REF!),"ERROR",IF(ABS('Student Work'!#REF!-('Student Work'!W109+'Student Work'!X109+'Student Work'!Y109))&lt;0.01,"Correct","ERROR")))</f>
        <v>0</v>
      </c>
      <c r="AA109" s="54"/>
      <c r="AB109" s="54"/>
      <c r="AC109" s="45"/>
    </row>
    <row r="110" spans="1:29">
      <c r="A110" s="44"/>
      <c r="B110" s="47"/>
      <c r="C110" s="47"/>
      <c r="D110" s="47"/>
      <c r="E110" s="47"/>
      <c r="F110" s="54"/>
      <c r="G110" s="107">
        <f>IF($K$13="Correct",IF(AND(G109+1&lt;='Student Work'!$K$13,G109&lt;&gt;0),G109+1,IF('Student Work'!G110&gt;0,"ERROR",0)),0)</f>
        <v>0</v>
      </c>
      <c r="H110" s="120">
        <f>IF(G110=0,0,IF(ISBLANK('Student Work'!H110),"ERROR",IF(ABS('Student Work'!H110-'Student Work'!K109)&lt;0.01,IF(G110&lt;&gt;"ERROR","Correct","ERROR"),"ERROR")))</f>
        <v>0</v>
      </c>
      <c r="I110" s="121">
        <f>IF(G110=0,0,IF(ISBLANK('Student Work'!I110),"ERROR",IF(ABS('Student Work'!I110-'Student Work'!H110*'Student Work'!$K$12/12)&lt;0.01,IF(G110&lt;&gt;"ERROR","Correct","ERROR"),"ERROR")))</f>
        <v>0</v>
      </c>
      <c r="J110" s="121">
        <f>IF(G110=0,0,IF(ISBLANK('Student Work'!J110),"ERROR",IF(ABS('Student Work'!J110-('Student Work'!$K$14-'Student Work'!I110))&lt;0.01,IF(G110&lt;&gt;"ERROR","Correct","ERROR"),"ERROR")))</f>
        <v>0</v>
      </c>
      <c r="K110" s="121">
        <f>IF(G110=0,0,IF(ISBLANK('Student Work'!K110),"ERROR",IF(ABS('Student Work'!K110-('Student Work'!H110-'Student Work'!J110))&lt;0.01,IF(G110&lt;&gt;"ERROR","Correct","ERROR"),"ERROR")))</f>
        <v>0</v>
      </c>
      <c r="L110" s="76"/>
      <c r="M110" s="76"/>
      <c r="N110" s="54"/>
      <c r="O110" s="54"/>
      <c r="P110" s="54"/>
      <c r="Q110" s="54"/>
      <c r="R110" s="54"/>
      <c r="S110" s="54"/>
      <c r="T110" s="54"/>
      <c r="U110" s="107">
        <f>IF($V$13="Correct",IF(AND(U109+1&lt;='Student Work'!$V$13,U109&lt;&gt;0),U109+1,IF('Student Work'!U110&gt;0,"ERROR",0)),0)</f>
        <v>0</v>
      </c>
      <c r="V110" s="121">
        <f>IF(U110=0,0,IF(ISBLANK('Student Work'!V110),"ERROR",IF(ABS('Student Work'!V110-'Student Work'!Y109)&lt;0.01,IF(U110&lt;&gt;"ERROR","Correct","ERROR"),"ERROR")))</f>
        <v>0</v>
      </c>
      <c r="W110" s="121">
        <f>IF(U110=0,0,IF(ISBLANK('Student Work'!W110),"ERROR",IF(ABS('Student Work'!W110-'Student Work'!V110*'Student Work'!$V$12/12)&lt;0.01,IF(U110&lt;&gt;"ERROR","Correct","ERROR"),"ERROR")))</f>
        <v>0</v>
      </c>
      <c r="X110" s="121">
        <f>IF(U110=0,0,IF(ISBLANK('Student Work'!X110),"ERROR",IF(ABS('Student Work'!X110-'Student Work'!$V$14)&lt;0.01,IF(U110&lt;&gt;"ERROR","Correct","ERROR"),"ERROR")))</f>
        <v>0</v>
      </c>
      <c r="Y110" s="121">
        <f>IF(U110=0,0,IF(ISBLANK('Student Work'!Y110),"ERROR",IF(ABS('Student Work'!Y110-('Student Work'!V110+'Student Work'!W110+'Student Work'!X110))&lt;0.01,IF(U110&lt;&gt;"ERROR","Correct","ERROR"),"ERROR")))</f>
        <v>0</v>
      </c>
      <c r="Z110" s="121">
        <f>IF(V110=0,0,IF(ISBLANK('Student Work'!#REF!),"ERROR",IF(ABS('Student Work'!#REF!-('Student Work'!W110+'Student Work'!X110+'Student Work'!Y110))&lt;0.01,"Correct","ERROR")))</f>
        <v>0</v>
      </c>
      <c r="AA110" s="54"/>
      <c r="AB110" s="54"/>
      <c r="AC110" s="45"/>
    </row>
    <row r="111" spans="1:29">
      <c r="A111" s="44"/>
      <c r="B111" s="47"/>
      <c r="C111" s="47"/>
      <c r="D111" s="47"/>
      <c r="E111" s="47"/>
      <c r="F111" s="54"/>
      <c r="G111" s="107">
        <f>IF($K$13="Correct",IF(AND(G110+1&lt;='Student Work'!$K$13,G110&lt;&gt;0),G110+1,IF('Student Work'!G111&gt;0,"ERROR",0)),0)</f>
        <v>0</v>
      </c>
      <c r="H111" s="120">
        <f>IF(G111=0,0,IF(ISBLANK('Student Work'!H111),"ERROR",IF(ABS('Student Work'!H111-'Student Work'!K110)&lt;0.01,IF(G111&lt;&gt;"ERROR","Correct","ERROR"),"ERROR")))</f>
        <v>0</v>
      </c>
      <c r="I111" s="121">
        <f>IF(G111=0,0,IF(ISBLANK('Student Work'!I111),"ERROR",IF(ABS('Student Work'!I111-'Student Work'!H111*'Student Work'!$K$12/12)&lt;0.01,IF(G111&lt;&gt;"ERROR","Correct","ERROR"),"ERROR")))</f>
        <v>0</v>
      </c>
      <c r="J111" s="121">
        <f>IF(G111=0,0,IF(ISBLANK('Student Work'!J111),"ERROR",IF(ABS('Student Work'!J111-('Student Work'!$K$14-'Student Work'!I111))&lt;0.01,IF(G111&lt;&gt;"ERROR","Correct","ERROR"),"ERROR")))</f>
        <v>0</v>
      </c>
      <c r="K111" s="121">
        <f>IF(G111=0,0,IF(ISBLANK('Student Work'!K111),"ERROR",IF(ABS('Student Work'!K111-('Student Work'!H111-'Student Work'!J111))&lt;0.01,IF(G111&lt;&gt;"ERROR","Correct","ERROR"),"ERROR")))</f>
        <v>0</v>
      </c>
      <c r="L111" s="76"/>
      <c r="M111" s="76"/>
      <c r="N111" s="54"/>
      <c r="O111" s="54"/>
      <c r="P111" s="54"/>
      <c r="Q111" s="54"/>
      <c r="R111" s="54"/>
      <c r="S111" s="54"/>
      <c r="T111" s="54"/>
      <c r="U111" s="107">
        <f>IF($V$13="Correct",IF(AND(U110+1&lt;='Student Work'!$V$13,U110&lt;&gt;0),U110+1,IF('Student Work'!U111&gt;0,"ERROR",0)),0)</f>
        <v>0</v>
      </c>
      <c r="V111" s="121">
        <f>IF(U111=0,0,IF(ISBLANK('Student Work'!V111),"ERROR",IF(ABS('Student Work'!V111-'Student Work'!Y110)&lt;0.01,IF(U111&lt;&gt;"ERROR","Correct","ERROR"),"ERROR")))</f>
        <v>0</v>
      </c>
      <c r="W111" s="121">
        <f>IF(U111=0,0,IF(ISBLANK('Student Work'!W111),"ERROR",IF(ABS('Student Work'!W111-'Student Work'!V111*'Student Work'!$V$12/12)&lt;0.01,IF(U111&lt;&gt;"ERROR","Correct","ERROR"),"ERROR")))</f>
        <v>0</v>
      </c>
      <c r="X111" s="121">
        <f>IF(U111=0,0,IF(ISBLANK('Student Work'!X111),"ERROR",IF(ABS('Student Work'!X111-'Student Work'!$V$14)&lt;0.01,IF(U111&lt;&gt;"ERROR","Correct","ERROR"),"ERROR")))</f>
        <v>0</v>
      </c>
      <c r="Y111" s="121">
        <f>IF(U111=0,0,IF(ISBLANK('Student Work'!Y111),"ERROR",IF(ABS('Student Work'!Y111-('Student Work'!V111+'Student Work'!W111+'Student Work'!X111))&lt;0.01,IF(U111&lt;&gt;"ERROR","Correct","ERROR"),"ERROR")))</f>
        <v>0</v>
      </c>
      <c r="Z111" s="121">
        <f>IF(V111=0,0,IF(ISBLANK('Student Work'!#REF!),"ERROR",IF(ABS('Student Work'!#REF!-('Student Work'!W111+'Student Work'!X111+'Student Work'!Y111))&lt;0.01,"Correct","ERROR")))</f>
        <v>0</v>
      </c>
      <c r="AA111" s="54"/>
      <c r="AB111" s="54"/>
      <c r="AC111" s="45"/>
    </row>
    <row r="112" spans="1:29">
      <c r="A112" s="44"/>
      <c r="B112" s="47"/>
      <c r="C112" s="47"/>
      <c r="D112" s="47"/>
      <c r="E112" s="47"/>
      <c r="F112" s="54"/>
      <c r="G112" s="107">
        <f>IF($K$13="Correct",IF(AND(G111+1&lt;='Student Work'!$K$13,G111&lt;&gt;0),G111+1,IF('Student Work'!G112&gt;0,"ERROR",0)),0)</f>
        <v>0</v>
      </c>
      <c r="H112" s="120">
        <f>IF(G112=0,0,IF(ISBLANK('Student Work'!H112),"ERROR",IF(ABS('Student Work'!H112-'Student Work'!K111)&lt;0.01,IF(G112&lt;&gt;"ERROR","Correct","ERROR"),"ERROR")))</f>
        <v>0</v>
      </c>
      <c r="I112" s="121">
        <f>IF(G112=0,0,IF(ISBLANK('Student Work'!I112),"ERROR",IF(ABS('Student Work'!I112-'Student Work'!H112*'Student Work'!$K$12/12)&lt;0.01,IF(G112&lt;&gt;"ERROR","Correct","ERROR"),"ERROR")))</f>
        <v>0</v>
      </c>
      <c r="J112" s="121">
        <f>IF(G112=0,0,IF(ISBLANK('Student Work'!J112),"ERROR",IF(ABS('Student Work'!J112-('Student Work'!$K$14-'Student Work'!I112))&lt;0.01,IF(G112&lt;&gt;"ERROR","Correct","ERROR"),"ERROR")))</f>
        <v>0</v>
      </c>
      <c r="K112" s="121">
        <f>IF(G112=0,0,IF(ISBLANK('Student Work'!K112),"ERROR",IF(ABS('Student Work'!K112-('Student Work'!H112-'Student Work'!J112))&lt;0.01,IF(G112&lt;&gt;"ERROR","Correct","ERROR"),"ERROR")))</f>
        <v>0</v>
      </c>
      <c r="L112" s="76"/>
      <c r="M112" s="76"/>
      <c r="N112" s="54"/>
      <c r="O112" s="54"/>
      <c r="P112" s="54"/>
      <c r="Q112" s="54"/>
      <c r="R112" s="54"/>
      <c r="S112" s="54"/>
      <c r="T112" s="54"/>
      <c r="U112" s="107">
        <f>IF($V$13="Correct",IF(AND(U111+1&lt;='Student Work'!$V$13,U111&lt;&gt;0),U111+1,IF('Student Work'!U112&gt;0,"ERROR",0)),0)</f>
        <v>0</v>
      </c>
      <c r="V112" s="121">
        <f>IF(U112=0,0,IF(ISBLANK('Student Work'!V112),"ERROR",IF(ABS('Student Work'!V112-'Student Work'!Y111)&lt;0.01,IF(U112&lt;&gt;"ERROR","Correct","ERROR"),"ERROR")))</f>
        <v>0</v>
      </c>
      <c r="W112" s="121">
        <f>IF(U112=0,0,IF(ISBLANK('Student Work'!W112),"ERROR",IF(ABS('Student Work'!W112-'Student Work'!V112*'Student Work'!$V$12/12)&lt;0.01,IF(U112&lt;&gt;"ERROR","Correct","ERROR"),"ERROR")))</f>
        <v>0</v>
      </c>
      <c r="X112" s="121">
        <f>IF(U112=0,0,IF(ISBLANK('Student Work'!X112),"ERROR",IF(ABS('Student Work'!X112-'Student Work'!$V$14)&lt;0.01,IF(U112&lt;&gt;"ERROR","Correct","ERROR"),"ERROR")))</f>
        <v>0</v>
      </c>
      <c r="Y112" s="121">
        <f>IF(U112=0,0,IF(ISBLANK('Student Work'!Y112),"ERROR",IF(ABS('Student Work'!Y112-('Student Work'!V112+'Student Work'!W112+'Student Work'!X112))&lt;0.01,IF(U112&lt;&gt;"ERROR","Correct","ERROR"),"ERROR")))</f>
        <v>0</v>
      </c>
      <c r="Z112" s="121">
        <f>IF(V112=0,0,IF(ISBLANK('Student Work'!#REF!),"ERROR",IF(ABS('Student Work'!#REF!-('Student Work'!W112+'Student Work'!X112+'Student Work'!Y112))&lt;0.01,"Correct","ERROR")))</f>
        <v>0</v>
      </c>
      <c r="AA112" s="54"/>
      <c r="AB112" s="54"/>
      <c r="AC112" s="45"/>
    </row>
    <row r="113" spans="1:29">
      <c r="A113" s="44"/>
      <c r="B113" s="47"/>
      <c r="C113" s="47"/>
      <c r="D113" s="47"/>
      <c r="E113" s="47"/>
      <c r="F113" s="54"/>
      <c r="G113" s="107">
        <f>IF($K$13="Correct",IF(AND(G112+1&lt;='Student Work'!$K$13,G112&lt;&gt;0),G112+1,IF('Student Work'!G113&gt;0,"ERROR",0)),0)</f>
        <v>0</v>
      </c>
      <c r="H113" s="120">
        <f>IF(G113=0,0,IF(ISBLANK('Student Work'!H113),"ERROR",IF(ABS('Student Work'!H113-'Student Work'!K112)&lt;0.01,IF(G113&lt;&gt;"ERROR","Correct","ERROR"),"ERROR")))</f>
        <v>0</v>
      </c>
      <c r="I113" s="121">
        <f>IF(G113=0,0,IF(ISBLANK('Student Work'!I113),"ERROR",IF(ABS('Student Work'!I113-'Student Work'!H113*'Student Work'!$K$12/12)&lt;0.01,IF(G113&lt;&gt;"ERROR","Correct","ERROR"),"ERROR")))</f>
        <v>0</v>
      </c>
      <c r="J113" s="121">
        <f>IF(G113=0,0,IF(ISBLANK('Student Work'!J113),"ERROR",IF(ABS('Student Work'!J113-('Student Work'!$K$14-'Student Work'!I113))&lt;0.01,IF(G113&lt;&gt;"ERROR","Correct","ERROR"),"ERROR")))</f>
        <v>0</v>
      </c>
      <c r="K113" s="121">
        <f>IF(G113=0,0,IF(ISBLANK('Student Work'!K113),"ERROR",IF(ABS('Student Work'!K113-('Student Work'!H113-'Student Work'!J113))&lt;0.01,IF(G113&lt;&gt;"ERROR","Correct","ERROR"),"ERROR")))</f>
        <v>0</v>
      </c>
      <c r="L113" s="76"/>
      <c r="M113" s="76"/>
      <c r="N113" s="54"/>
      <c r="O113" s="54"/>
      <c r="P113" s="54"/>
      <c r="Q113" s="54"/>
      <c r="R113" s="54"/>
      <c r="S113" s="54"/>
      <c r="T113" s="54"/>
      <c r="U113" s="107">
        <f>IF($V$13="Correct",IF(AND(U112+1&lt;='Student Work'!$V$13,U112&lt;&gt;0),U112+1,IF('Student Work'!U113&gt;0,"ERROR",0)),0)</f>
        <v>0</v>
      </c>
      <c r="V113" s="121">
        <f>IF(U113=0,0,IF(ISBLANK('Student Work'!V113),"ERROR",IF(ABS('Student Work'!V113-'Student Work'!Y112)&lt;0.01,IF(U113&lt;&gt;"ERROR","Correct","ERROR"),"ERROR")))</f>
        <v>0</v>
      </c>
      <c r="W113" s="121">
        <f>IF(U113=0,0,IF(ISBLANK('Student Work'!W113),"ERROR",IF(ABS('Student Work'!W113-'Student Work'!V113*'Student Work'!$V$12/12)&lt;0.01,IF(U113&lt;&gt;"ERROR","Correct","ERROR"),"ERROR")))</f>
        <v>0</v>
      </c>
      <c r="X113" s="121">
        <f>IF(U113=0,0,IF(ISBLANK('Student Work'!X113),"ERROR",IF(ABS('Student Work'!X113-'Student Work'!$V$14)&lt;0.01,IF(U113&lt;&gt;"ERROR","Correct","ERROR"),"ERROR")))</f>
        <v>0</v>
      </c>
      <c r="Y113" s="121">
        <f>IF(U113=0,0,IF(ISBLANK('Student Work'!Y113),"ERROR",IF(ABS('Student Work'!Y113-('Student Work'!V113+'Student Work'!W113+'Student Work'!X113))&lt;0.01,IF(U113&lt;&gt;"ERROR","Correct","ERROR"),"ERROR")))</f>
        <v>0</v>
      </c>
      <c r="Z113" s="121">
        <f>IF(V113=0,0,IF(ISBLANK('Student Work'!#REF!),"ERROR",IF(ABS('Student Work'!#REF!-('Student Work'!W113+'Student Work'!X113+'Student Work'!Y113))&lt;0.01,"Correct","ERROR")))</f>
        <v>0</v>
      </c>
      <c r="AA113" s="54"/>
      <c r="AB113" s="54"/>
      <c r="AC113" s="45"/>
    </row>
    <row r="114" spans="1:29">
      <c r="A114" s="44"/>
      <c r="B114" s="47"/>
      <c r="C114" s="47"/>
      <c r="D114" s="47"/>
      <c r="E114" s="47"/>
      <c r="F114" s="54"/>
      <c r="G114" s="107">
        <f>IF($K$13="Correct",IF(AND(G113+1&lt;='Student Work'!$K$13,G113&lt;&gt;0),G113+1,IF('Student Work'!G114&gt;0,"ERROR",0)),0)</f>
        <v>0</v>
      </c>
      <c r="H114" s="120">
        <f>IF(G114=0,0,IF(ISBLANK('Student Work'!H114),"ERROR",IF(ABS('Student Work'!H114-'Student Work'!K113)&lt;0.01,IF(G114&lt;&gt;"ERROR","Correct","ERROR"),"ERROR")))</f>
        <v>0</v>
      </c>
      <c r="I114" s="121">
        <f>IF(G114=0,0,IF(ISBLANK('Student Work'!I114),"ERROR",IF(ABS('Student Work'!I114-'Student Work'!H114*'Student Work'!$K$12/12)&lt;0.01,IF(G114&lt;&gt;"ERROR","Correct","ERROR"),"ERROR")))</f>
        <v>0</v>
      </c>
      <c r="J114" s="121">
        <f>IF(G114=0,0,IF(ISBLANK('Student Work'!J114),"ERROR",IF(ABS('Student Work'!J114-('Student Work'!$K$14-'Student Work'!I114))&lt;0.01,IF(G114&lt;&gt;"ERROR","Correct","ERROR"),"ERROR")))</f>
        <v>0</v>
      </c>
      <c r="K114" s="121">
        <f>IF(G114=0,0,IF(ISBLANK('Student Work'!K114),"ERROR",IF(ABS('Student Work'!K114-('Student Work'!H114-'Student Work'!J114))&lt;0.01,IF(G114&lt;&gt;"ERROR","Correct","ERROR"),"ERROR")))</f>
        <v>0</v>
      </c>
      <c r="L114" s="76"/>
      <c r="M114" s="76"/>
      <c r="N114" s="54"/>
      <c r="O114" s="54"/>
      <c r="P114" s="54"/>
      <c r="Q114" s="54"/>
      <c r="R114" s="54"/>
      <c r="S114" s="54"/>
      <c r="T114" s="54"/>
      <c r="U114" s="107">
        <f>IF($V$13="Correct",IF(AND(U113+1&lt;='Student Work'!$V$13,U113&lt;&gt;0),U113+1,IF('Student Work'!U114&gt;0,"ERROR",0)),0)</f>
        <v>0</v>
      </c>
      <c r="V114" s="121">
        <f>IF(U114=0,0,IF(ISBLANK('Student Work'!V114),"ERROR",IF(ABS('Student Work'!V114-'Student Work'!Y113)&lt;0.01,IF(U114&lt;&gt;"ERROR","Correct","ERROR"),"ERROR")))</f>
        <v>0</v>
      </c>
      <c r="W114" s="121">
        <f>IF(U114=0,0,IF(ISBLANK('Student Work'!W114),"ERROR",IF(ABS('Student Work'!W114-'Student Work'!V114*'Student Work'!$V$12/12)&lt;0.01,IF(U114&lt;&gt;"ERROR","Correct","ERROR"),"ERROR")))</f>
        <v>0</v>
      </c>
      <c r="X114" s="121">
        <f>IF(U114=0,0,IF(ISBLANK('Student Work'!X114),"ERROR",IF(ABS('Student Work'!X114-'Student Work'!$V$14)&lt;0.01,IF(U114&lt;&gt;"ERROR","Correct","ERROR"),"ERROR")))</f>
        <v>0</v>
      </c>
      <c r="Y114" s="121">
        <f>IF(U114=0,0,IF(ISBLANK('Student Work'!Y114),"ERROR",IF(ABS('Student Work'!Y114-('Student Work'!V114+'Student Work'!W114+'Student Work'!X114))&lt;0.01,IF(U114&lt;&gt;"ERROR","Correct","ERROR"),"ERROR")))</f>
        <v>0</v>
      </c>
      <c r="Z114" s="121">
        <f>IF(V114=0,0,IF(ISBLANK('Student Work'!#REF!),"ERROR",IF(ABS('Student Work'!#REF!-('Student Work'!W114+'Student Work'!X114+'Student Work'!Y114))&lt;0.01,"Correct","ERROR")))</f>
        <v>0</v>
      </c>
      <c r="AA114" s="54"/>
      <c r="AB114" s="54"/>
      <c r="AC114" s="45"/>
    </row>
    <row r="115" spans="1:29">
      <c r="A115" s="44"/>
      <c r="B115" s="47"/>
      <c r="C115" s="47"/>
      <c r="D115" s="47"/>
      <c r="E115" s="47"/>
      <c r="F115" s="54"/>
      <c r="G115" s="107">
        <f>IF($K$13="Correct",IF(AND(G114+1&lt;='Student Work'!$K$13,G114&lt;&gt;0),G114+1,IF('Student Work'!G115&gt;0,"ERROR",0)),0)</f>
        <v>0</v>
      </c>
      <c r="H115" s="120">
        <f>IF(G115=0,0,IF(ISBLANK('Student Work'!H115),"ERROR",IF(ABS('Student Work'!H115-'Student Work'!K114)&lt;0.01,IF(G115&lt;&gt;"ERROR","Correct","ERROR"),"ERROR")))</f>
        <v>0</v>
      </c>
      <c r="I115" s="121">
        <f>IF(G115=0,0,IF(ISBLANK('Student Work'!I115),"ERROR",IF(ABS('Student Work'!I115-'Student Work'!H115*'Student Work'!$K$12/12)&lt;0.01,IF(G115&lt;&gt;"ERROR","Correct","ERROR"),"ERROR")))</f>
        <v>0</v>
      </c>
      <c r="J115" s="121">
        <f>IF(G115=0,0,IF(ISBLANK('Student Work'!J115),"ERROR",IF(ABS('Student Work'!J115-('Student Work'!$K$14-'Student Work'!I115))&lt;0.01,IF(G115&lt;&gt;"ERROR","Correct","ERROR"),"ERROR")))</f>
        <v>0</v>
      </c>
      <c r="K115" s="121">
        <f>IF(G115=0,0,IF(ISBLANK('Student Work'!K115),"ERROR",IF(ABS('Student Work'!K115-('Student Work'!H115-'Student Work'!J115))&lt;0.01,IF(G115&lt;&gt;"ERROR","Correct","ERROR"),"ERROR")))</f>
        <v>0</v>
      </c>
      <c r="L115" s="76"/>
      <c r="M115" s="76"/>
      <c r="N115" s="54"/>
      <c r="O115" s="54"/>
      <c r="P115" s="54"/>
      <c r="Q115" s="54"/>
      <c r="R115" s="54"/>
      <c r="S115" s="54"/>
      <c r="T115" s="54"/>
      <c r="U115" s="107">
        <f>IF($V$13="Correct",IF(AND(U114+1&lt;='Student Work'!$V$13,U114&lt;&gt;0),U114+1,IF('Student Work'!U115&gt;0,"ERROR",0)),0)</f>
        <v>0</v>
      </c>
      <c r="V115" s="121">
        <f>IF(U115=0,0,IF(ISBLANK('Student Work'!V115),"ERROR",IF(ABS('Student Work'!V115-'Student Work'!Y114)&lt;0.01,IF(U115&lt;&gt;"ERROR","Correct","ERROR"),"ERROR")))</f>
        <v>0</v>
      </c>
      <c r="W115" s="121">
        <f>IF(U115=0,0,IF(ISBLANK('Student Work'!W115),"ERROR",IF(ABS('Student Work'!W115-'Student Work'!V115*'Student Work'!$V$12/12)&lt;0.01,IF(U115&lt;&gt;"ERROR","Correct","ERROR"),"ERROR")))</f>
        <v>0</v>
      </c>
      <c r="X115" s="121">
        <f>IF(U115=0,0,IF(ISBLANK('Student Work'!X115),"ERROR",IF(ABS('Student Work'!X115-'Student Work'!$V$14)&lt;0.01,IF(U115&lt;&gt;"ERROR","Correct","ERROR"),"ERROR")))</f>
        <v>0</v>
      </c>
      <c r="Y115" s="121">
        <f>IF(U115=0,0,IF(ISBLANK('Student Work'!Y115),"ERROR",IF(ABS('Student Work'!Y115-('Student Work'!V115+'Student Work'!W115+'Student Work'!X115))&lt;0.01,IF(U115&lt;&gt;"ERROR","Correct","ERROR"),"ERROR")))</f>
        <v>0</v>
      </c>
      <c r="Z115" s="121">
        <f>IF(V115=0,0,IF(ISBLANK('Student Work'!#REF!),"ERROR",IF(ABS('Student Work'!#REF!-('Student Work'!W115+'Student Work'!X115+'Student Work'!Y115))&lt;0.01,"Correct","ERROR")))</f>
        <v>0</v>
      </c>
      <c r="AA115" s="54"/>
      <c r="AB115" s="54"/>
      <c r="AC115" s="45"/>
    </row>
    <row r="116" spans="1:29">
      <c r="A116" s="44"/>
      <c r="B116" s="47"/>
      <c r="C116" s="47"/>
      <c r="D116" s="47"/>
      <c r="E116" s="47"/>
      <c r="F116" s="54"/>
      <c r="G116" s="107">
        <f>IF($K$13="Correct",IF(AND(G115+1&lt;='Student Work'!$K$13,G115&lt;&gt;0),G115+1,IF('Student Work'!G116&gt;0,"ERROR",0)),0)</f>
        <v>0</v>
      </c>
      <c r="H116" s="120">
        <f>IF(G116=0,0,IF(ISBLANK('Student Work'!H116),"ERROR",IF(ABS('Student Work'!H116-'Student Work'!K115)&lt;0.01,IF(G116&lt;&gt;"ERROR","Correct","ERROR"),"ERROR")))</f>
        <v>0</v>
      </c>
      <c r="I116" s="121">
        <f>IF(G116=0,0,IF(ISBLANK('Student Work'!I116),"ERROR",IF(ABS('Student Work'!I116-'Student Work'!H116*'Student Work'!$K$12/12)&lt;0.01,IF(G116&lt;&gt;"ERROR","Correct","ERROR"),"ERROR")))</f>
        <v>0</v>
      </c>
      <c r="J116" s="121">
        <f>IF(G116=0,0,IF(ISBLANK('Student Work'!J116),"ERROR",IF(ABS('Student Work'!J116-('Student Work'!$K$14-'Student Work'!I116))&lt;0.01,IF(G116&lt;&gt;"ERROR","Correct","ERROR"),"ERROR")))</f>
        <v>0</v>
      </c>
      <c r="K116" s="121">
        <f>IF(G116=0,0,IF(ISBLANK('Student Work'!K116),"ERROR",IF(ABS('Student Work'!K116-('Student Work'!H116-'Student Work'!J116))&lt;0.01,IF(G116&lt;&gt;"ERROR","Correct","ERROR"),"ERROR")))</f>
        <v>0</v>
      </c>
      <c r="L116" s="76"/>
      <c r="M116" s="76"/>
      <c r="N116" s="54"/>
      <c r="O116" s="54"/>
      <c r="P116" s="54"/>
      <c r="Q116" s="54"/>
      <c r="R116" s="54"/>
      <c r="S116" s="54"/>
      <c r="T116" s="54"/>
      <c r="U116" s="107">
        <f>IF($V$13="Correct",IF(AND(U115+1&lt;='Student Work'!$V$13,U115&lt;&gt;0),U115+1,IF('Student Work'!U116&gt;0,"ERROR",0)),0)</f>
        <v>0</v>
      </c>
      <c r="V116" s="121">
        <f>IF(U116=0,0,IF(ISBLANK('Student Work'!V116),"ERROR",IF(ABS('Student Work'!V116-'Student Work'!Y115)&lt;0.01,IF(U116&lt;&gt;"ERROR","Correct","ERROR"),"ERROR")))</f>
        <v>0</v>
      </c>
      <c r="W116" s="121">
        <f>IF(U116=0,0,IF(ISBLANK('Student Work'!W116),"ERROR",IF(ABS('Student Work'!W116-'Student Work'!V116*'Student Work'!$V$12/12)&lt;0.01,IF(U116&lt;&gt;"ERROR","Correct","ERROR"),"ERROR")))</f>
        <v>0</v>
      </c>
      <c r="X116" s="121">
        <f>IF(U116=0,0,IF(ISBLANK('Student Work'!X116),"ERROR",IF(ABS('Student Work'!X116-'Student Work'!$V$14)&lt;0.01,IF(U116&lt;&gt;"ERROR","Correct","ERROR"),"ERROR")))</f>
        <v>0</v>
      </c>
      <c r="Y116" s="121">
        <f>IF(U116=0,0,IF(ISBLANK('Student Work'!Y116),"ERROR",IF(ABS('Student Work'!Y116-('Student Work'!V116+'Student Work'!W116+'Student Work'!X116))&lt;0.01,IF(U116&lt;&gt;"ERROR","Correct","ERROR"),"ERROR")))</f>
        <v>0</v>
      </c>
      <c r="Z116" s="121">
        <f>IF(V116=0,0,IF(ISBLANK('Student Work'!#REF!),"ERROR",IF(ABS('Student Work'!#REF!-('Student Work'!W116+'Student Work'!X116+'Student Work'!Y116))&lt;0.01,"Correct","ERROR")))</f>
        <v>0</v>
      </c>
      <c r="AA116" s="54"/>
      <c r="AB116" s="54"/>
      <c r="AC116" s="45"/>
    </row>
    <row r="117" spans="1:29">
      <c r="A117" s="44"/>
      <c r="B117" s="47"/>
      <c r="C117" s="47"/>
      <c r="D117" s="47"/>
      <c r="E117" s="47"/>
      <c r="F117" s="54"/>
      <c r="G117" s="107">
        <f>IF($K$13="Correct",IF(AND(G116+1&lt;='Student Work'!$K$13,G116&lt;&gt;0),G116+1,IF('Student Work'!G117&gt;0,"ERROR",0)),0)</f>
        <v>0</v>
      </c>
      <c r="H117" s="120">
        <f>IF(G117=0,0,IF(ISBLANK('Student Work'!H117),"ERROR",IF(ABS('Student Work'!H117-'Student Work'!K116)&lt;0.01,IF(G117&lt;&gt;"ERROR","Correct","ERROR"),"ERROR")))</f>
        <v>0</v>
      </c>
      <c r="I117" s="121">
        <f>IF(G117=0,0,IF(ISBLANK('Student Work'!I117),"ERROR",IF(ABS('Student Work'!I117-'Student Work'!H117*'Student Work'!$K$12/12)&lt;0.01,IF(G117&lt;&gt;"ERROR","Correct","ERROR"),"ERROR")))</f>
        <v>0</v>
      </c>
      <c r="J117" s="121">
        <f>IF(G117=0,0,IF(ISBLANK('Student Work'!J117),"ERROR",IF(ABS('Student Work'!J117-('Student Work'!$K$14-'Student Work'!I117))&lt;0.01,IF(G117&lt;&gt;"ERROR","Correct","ERROR"),"ERROR")))</f>
        <v>0</v>
      </c>
      <c r="K117" s="121">
        <f>IF(G117=0,0,IF(ISBLANK('Student Work'!K117),"ERROR",IF(ABS('Student Work'!K117-('Student Work'!H117-'Student Work'!J117))&lt;0.01,IF(G117&lt;&gt;"ERROR","Correct","ERROR"),"ERROR")))</f>
        <v>0</v>
      </c>
      <c r="L117" s="76"/>
      <c r="M117" s="76"/>
      <c r="N117" s="54"/>
      <c r="O117" s="54"/>
      <c r="P117" s="54"/>
      <c r="Q117" s="54"/>
      <c r="R117" s="54"/>
      <c r="S117" s="54"/>
      <c r="T117" s="54"/>
      <c r="U117" s="107">
        <f>IF($V$13="Correct",IF(AND(U116+1&lt;='Student Work'!$V$13,U116&lt;&gt;0),U116+1,IF('Student Work'!U117&gt;0,"ERROR",0)),0)</f>
        <v>0</v>
      </c>
      <c r="V117" s="121">
        <f>IF(U117=0,0,IF(ISBLANK('Student Work'!V117),"ERROR",IF(ABS('Student Work'!V117-'Student Work'!Y116)&lt;0.01,IF(U117&lt;&gt;"ERROR","Correct","ERROR"),"ERROR")))</f>
        <v>0</v>
      </c>
      <c r="W117" s="121">
        <f>IF(U117=0,0,IF(ISBLANK('Student Work'!W117),"ERROR",IF(ABS('Student Work'!W117-'Student Work'!V117*'Student Work'!$V$12/12)&lt;0.01,IF(U117&lt;&gt;"ERROR","Correct","ERROR"),"ERROR")))</f>
        <v>0</v>
      </c>
      <c r="X117" s="121">
        <f>IF(U117=0,0,IF(ISBLANK('Student Work'!X117),"ERROR",IF(ABS('Student Work'!X117-'Student Work'!$V$14)&lt;0.01,IF(U117&lt;&gt;"ERROR","Correct","ERROR"),"ERROR")))</f>
        <v>0</v>
      </c>
      <c r="Y117" s="121">
        <f>IF(U117=0,0,IF(ISBLANK('Student Work'!Y117),"ERROR",IF(ABS('Student Work'!Y117-('Student Work'!V117+'Student Work'!W117+'Student Work'!X117))&lt;0.01,IF(U117&lt;&gt;"ERROR","Correct","ERROR"),"ERROR")))</f>
        <v>0</v>
      </c>
      <c r="Z117" s="121">
        <f>IF(V117=0,0,IF(ISBLANK('Student Work'!#REF!),"ERROR",IF(ABS('Student Work'!#REF!-('Student Work'!W117+'Student Work'!X117+'Student Work'!Y117))&lt;0.01,"Correct","ERROR")))</f>
        <v>0</v>
      </c>
      <c r="AA117" s="54"/>
      <c r="AB117" s="54"/>
      <c r="AC117" s="45"/>
    </row>
    <row r="118" spans="1:29">
      <c r="A118" s="44"/>
      <c r="B118" s="47"/>
      <c r="C118" s="47"/>
      <c r="D118" s="47"/>
      <c r="E118" s="47"/>
      <c r="F118" s="54"/>
      <c r="G118" s="107">
        <f>IF($K$13="Correct",IF(AND(G117+1&lt;='Student Work'!$K$13,G117&lt;&gt;0),G117+1,IF('Student Work'!G118&gt;0,"ERROR",0)),0)</f>
        <v>0</v>
      </c>
      <c r="H118" s="120">
        <f>IF(G118=0,0,IF(ISBLANK('Student Work'!H118),"ERROR",IF(ABS('Student Work'!H118-'Student Work'!K117)&lt;0.01,IF(G118&lt;&gt;"ERROR","Correct","ERROR"),"ERROR")))</f>
        <v>0</v>
      </c>
      <c r="I118" s="121">
        <f>IF(G118=0,0,IF(ISBLANK('Student Work'!I118),"ERROR",IF(ABS('Student Work'!I118-'Student Work'!H118*'Student Work'!$K$12/12)&lt;0.01,IF(G118&lt;&gt;"ERROR","Correct","ERROR"),"ERROR")))</f>
        <v>0</v>
      </c>
      <c r="J118" s="121">
        <f>IF(G118=0,0,IF(ISBLANK('Student Work'!J118),"ERROR",IF(ABS('Student Work'!J118-('Student Work'!$K$14-'Student Work'!I118))&lt;0.01,IF(G118&lt;&gt;"ERROR","Correct","ERROR"),"ERROR")))</f>
        <v>0</v>
      </c>
      <c r="K118" s="121">
        <f>IF(G118=0,0,IF(ISBLANK('Student Work'!K118),"ERROR",IF(ABS('Student Work'!K118-('Student Work'!H118-'Student Work'!J118))&lt;0.01,IF(G118&lt;&gt;"ERROR","Correct","ERROR"),"ERROR")))</f>
        <v>0</v>
      </c>
      <c r="L118" s="76"/>
      <c r="M118" s="76"/>
      <c r="N118" s="54"/>
      <c r="O118" s="54"/>
      <c r="P118" s="54"/>
      <c r="Q118" s="54"/>
      <c r="R118" s="54"/>
      <c r="S118" s="54"/>
      <c r="T118" s="54"/>
      <c r="U118" s="107">
        <f>IF($V$13="Correct",IF(AND(U117+1&lt;='Student Work'!$V$13,U117&lt;&gt;0),U117+1,IF('Student Work'!U118&gt;0,"ERROR",0)),0)</f>
        <v>0</v>
      </c>
      <c r="V118" s="121">
        <f>IF(U118=0,0,IF(ISBLANK('Student Work'!V118),"ERROR",IF(ABS('Student Work'!V118-'Student Work'!Y117)&lt;0.01,IF(U118&lt;&gt;"ERROR","Correct","ERROR"),"ERROR")))</f>
        <v>0</v>
      </c>
      <c r="W118" s="121">
        <f>IF(U118=0,0,IF(ISBLANK('Student Work'!W118),"ERROR",IF(ABS('Student Work'!W118-'Student Work'!V118*'Student Work'!$V$12/12)&lt;0.01,IF(U118&lt;&gt;"ERROR","Correct","ERROR"),"ERROR")))</f>
        <v>0</v>
      </c>
      <c r="X118" s="121">
        <f>IF(U118=0,0,IF(ISBLANK('Student Work'!X118),"ERROR",IF(ABS('Student Work'!X118-'Student Work'!$V$14)&lt;0.01,IF(U118&lt;&gt;"ERROR","Correct","ERROR"),"ERROR")))</f>
        <v>0</v>
      </c>
      <c r="Y118" s="121">
        <f>IF(U118=0,0,IF(ISBLANK('Student Work'!Y118),"ERROR",IF(ABS('Student Work'!Y118-('Student Work'!V118+'Student Work'!W118+'Student Work'!X118))&lt;0.01,IF(U118&lt;&gt;"ERROR","Correct","ERROR"),"ERROR")))</f>
        <v>0</v>
      </c>
      <c r="Z118" s="121">
        <f>IF(V118=0,0,IF(ISBLANK('Student Work'!#REF!),"ERROR",IF(ABS('Student Work'!#REF!-('Student Work'!W118+'Student Work'!X118+'Student Work'!Y118))&lt;0.01,"Correct","ERROR")))</f>
        <v>0</v>
      </c>
      <c r="AA118" s="54"/>
      <c r="AB118" s="54"/>
      <c r="AC118" s="45"/>
    </row>
    <row r="119" spans="1:29">
      <c r="A119" s="44"/>
      <c r="B119" s="47"/>
      <c r="C119" s="47"/>
      <c r="D119" s="47"/>
      <c r="E119" s="47"/>
      <c r="F119" s="54"/>
      <c r="G119" s="107">
        <f>IF($K$13="Correct",IF(AND(G118+1&lt;='Student Work'!$K$13,G118&lt;&gt;0),G118+1,IF('Student Work'!G119&gt;0,"ERROR",0)),0)</f>
        <v>0</v>
      </c>
      <c r="H119" s="120">
        <f>IF(G119=0,0,IF(ISBLANK('Student Work'!H119),"ERROR",IF(ABS('Student Work'!H119-'Student Work'!K118)&lt;0.01,IF(G119&lt;&gt;"ERROR","Correct","ERROR"),"ERROR")))</f>
        <v>0</v>
      </c>
      <c r="I119" s="121">
        <f>IF(G119=0,0,IF(ISBLANK('Student Work'!I119),"ERROR",IF(ABS('Student Work'!I119-'Student Work'!H119*'Student Work'!$K$12/12)&lt;0.01,IF(G119&lt;&gt;"ERROR","Correct","ERROR"),"ERROR")))</f>
        <v>0</v>
      </c>
      <c r="J119" s="121">
        <f>IF(G119=0,0,IF(ISBLANK('Student Work'!J119),"ERROR",IF(ABS('Student Work'!J119-('Student Work'!$K$14-'Student Work'!I119))&lt;0.01,IF(G119&lt;&gt;"ERROR","Correct","ERROR"),"ERROR")))</f>
        <v>0</v>
      </c>
      <c r="K119" s="121">
        <f>IF(G119=0,0,IF(ISBLANK('Student Work'!K119),"ERROR",IF(ABS('Student Work'!K119-('Student Work'!H119-'Student Work'!J119))&lt;0.01,IF(G119&lt;&gt;"ERROR","Correct","ERROR"),"ERROR")))</f>
        <v>0</v>
      </c>
      <c r="L119" s="76"/>
      <c r="M119" s="76"/>
      <c r="N119" s="54"/>
      <c r="O119" s="54"/>
      <c r="P119" s="54"/>
      <c r="Q119" s="54"/>
      <c r="R119" s="54"/>
      <c r="S119" s="54"/>
      <c r="T119" s="54"/>
      <c r="U119" s="107">
        <f>IF($V$13="Correct",IF(AND(U118+1&lt;='Student Work'!$V$13,U118&lt;&gt;0),U118+1,IF('Student Work'!U119&gt;0,"ERROR",0)),0)</f>
        <v>0</v>
      </c>
      <c r="V119" s="121">
        <f>IF(U119=0,0,IF(ISBLANK('Student Work'!V119),"ERROR",IF(ABS('Student Work'!V119-'Student Work'!Y118)&lt;0.01,IF(U119&lt;&gt;"ERROR","Correct","ERROR"),"ERROR")))</f>
        <v>0</v>
      </c>
      <c r="W119" s="121">
        <f>IF(U119=0,0,IF(ISBLANK('Student Work'!W119),"ERROR",IF(ABS('Student Work'!W119-'Student Work'!V119*'Student Work'!$V$12/12)&lt;0.01,IF(U119&lt;&gt;"ERROR","Correct","ERROR"),"ERROR")))</f>
        <v>0</v>
      </c>
      <c r="X119" s="121">
        <f>IF(U119=0,0,IF(ISBLANK('Student Work'!X119),"ERROR",IF(ABS('Student Work'!X119-'Student Work'!$V$14)&lt;0.01,IF(U119&lt;&gt;"ERROR","Correct","ERROR"),"ERROR")))</f>
        <v>0</v>
      </c>
      <c r="Y119" s="121">
        <f>IF(U119=0,0,IF(ISBLANK('Student Work'!Y119),"ERROR",IF(ABS('Student Work'!Y119-('Student Work'!V119+'Student Work'!W119+'Student Work'!X119))&lt;0.01,IF(U119&lt;&gt;"ERROR","Correct","ERROR"),"ERROR")))</f>
        <v>0</v>
      </c>
      <c r="Z119" s="121">
        <f>IF(V119=0,0,IF(ISBLANK('Student Work'!#REF!),"ERROR",IF(ABS('Student Work'!#REF!-('Student Work'!W119+'Student Work'!X119+'Student Work'!Y119))&lt;0.01,"Correct","ERROR")))</f>
        <v>0</v>
      </c>
      <c r="AA119" s="54"/>
      <c r="AB119" s="54"/>
      <c r="AC119" s="45"/>
    </row>
    <row r="120" spans="1:29">
      <c r="A120" s="44"/>
      <c r="B120" s="47"/>
      <c r="C120" s="47"/>
      <c r="D120" s="47"/>
      <c r="E120" s="47"/>
      <c r="F120" s="54"/>
      <c r="G120" s="107">
        <f>IF($K$13="Correct",IF(AND(G119+1&lt;='Student Work'!$K$13,G119&lt;&gt;0),G119+1,IF('Student Work'!G120&gt;0,"ERROR",0)),0)</f>
        <v>0</v>
      </c>
      <c r="H120" s="120">
        <f>IF(G120=0,0,IF(ISBLANK('Student Work'!H120),"ERROR",IF(ABS('Student Work'!H120-'Student Work'!K119)&lt;0.01,IF(G120&lt;&gt;"ERROR","Correct","ERROR"),"ERROR")))</f>
        <v>0</v>
      </c>
      <c r="I120" s="121">
        <f>IF(G120=0,0,IF(ISBLANK('Student Work'!I120),"ERROR",IF(ABS('Student Work'!I120-'Student Work'!H120*'Student Work'!$K$12/12)&lt;0.01,IF(G120&lt;&gt;"ERROR","Correct","ERROR"),"ERROR")))</f>
        <v>0</v>
      </c>
      <c r="J120" s="121">
        <f>IF(G120=0,0,IF(ISBLANK('Student Work'!J120),"ERROR",IF(ABS('Student Work'!J120-('Student Work'!$K$14-'Student Work'!I120))&lt;0.01,IF(G120&lt;&gt;"ERROR","Correct","ERROR"),"ERROR")))</f>
        <v>0</v>
      </c>
      <c r="K120" s="121">
        <f>IF(G120=0,0,IF(ISBLANK('Student Work'!K120),"ERROR",IF(ABS('Student Work'!K120-('Student Work'!H120-'Student Work'!J120))&lt;0.01,IF(G120&lt;&gt;"ERROR","Correct","ERROR"),"ERROR")))</f>
        <v>0</v>
      </c>
      <c r="L120" s="76"/>
      <c r="M120" s="76"/>
      <c r="N120" s="54"/>
      <c r="O120" s="54"/>
      <c r="P120" s="54"/>
      <c r="Q120" s="54"/>
      <c r="R120" s="54"/>
      <c r="S120" s="54"/>
      <c r="T120" s="54"/>
      <c r="U120" s="107">
        <f>IF($V$13="Correct",IF(AND(U119+1&lt;='Student Work'!$V$13,U119&lt;&gt;0),U119+1,IF('Student Work'!U120&gt;0,"ERROR",0)),0)</f>
        <v>0</v>
      </c>
      <c r="V120" s="121">
        <f>IF(U120=0,0,IF(ISBLANK('Student Work'!V120),"ERROR",IF(ABS('Student Work'!V120-'Student Work'!Y119)&lt;0.01,IF(U120&lt;&gt;"ERROR","Correct","ERROR"),"ERROR")))</f>
        <v>0</v>
      </c>
      <c r="W120" s="121">
        <f>IF(U120=0,0,IF(ISBLANK('Student Work'!W120),"ERROR",IF(ABS('Student Work'!W120-'Student Work'!V120*'Student Work'!$V$12/12)&lt;0.01,IF(U120&lt;&gt;"ERROR","Correct","ERROR"),"ERROR")))</f>
        <v>0</v>
      </c>
      <c r="X120" s="121">
        <f>IF(U120=0,0,IF(ISBLANK('Student Work'!X120),"ERROR",IF(ABS('Student Work'!X120-'Student Work'!$V$14)&lt;0.01,IF(U120&lt;&gt;"ERROR","Correct","ERROR"),"ERROR")))</f>
        <v>0</v>
      </c>
      <c r="Y120" s="121">
        <f>IF(U120=0,0,IF(ISBLANK('Student Work'!Y120),"ERROR",IF(ABS('Student Work'!Y120-('Student Work'!V120+'Student Work'!W120+'Student Work'!X120))&lt;0.01,IF(U120&lt;&gt;"ERROR","Correct","ERROR"),"ERROR")))</f>
        <v>0</v>
      </c>
      <c r="Z120" s="121">
        <f>IF(V120=0,0,IF(ISBLANK('Student Work'!#REF!),"ERROR",IF(ABS('Student Work'!#REF!-('Student Work'!W120+'Student Work'!X120+'Student Work'!Y120))&lt;0.01,"Correct","ERROR")))</f>
        <v>0</v>
      </c>
      <c r="AA120" s="54"/>
      <c r="AB120" s="54"/>
      <c r="AC120" s="45"/>
    </row>
    <row r="121" spans="1:29">
      <c r="A121" s="44"/>
      <c r="B121" s="47"/>
      <c r="C121" s="47"/>
      <c r="D121" s="47"/>
      <c r="E121" s="47"/>
      <c r="F121" s="54"/>
      <c r="G121" s="107">
        <f>IF($K$13="Correct",IF(AND(G120+1&lt;='Student Work'!$K$13,G120&lt;&gt;0),G120+1,IF('Student Work'!G121&gt;0,"ERROR",0)),0)</f>
        <v>0</v>
      </c>
      <c r="H121" s="120">
        <f>IF(G121=0,0,IF(ISBLANK('Student Work'!H121),"ERROR",IF(ABS('Student Work'!H121-'Student Work'!K120)&lt;0.01,IF(G121&lt;&gt;"ERROR","Correct","ERROR"),"ERROR")))</f>
        <v>0</v>
      </c>
      <c r="I121" s="121">
        <f>IF(G121=0,0,IF(ISBLANK('Student Work'!I121),"ERROR",IF(ABS('Student Work'!I121-'Student Work'!H121*'Student Work'!$K$12/12)&lt;0.01,IF(G121&lt;&gt;"ERROR","Correct","ERROR"),"ERROR")))</f>
        <v>0</v>
      </c>
      <c r="J121" s="121">
        <f>IF(G121=0,0,IF(ISBLANK('Student Work'!J121),"ERROR",IF(ABS('Student Work'!J121-('Student Work'!$K$14-'Student Work'!I121))&lt;0.01,IF(G121&lt;&gt;"ERROR","Correct","ERROR"),"ERROR")))</f>
        <v>0</v>
      </c>
      <c r="K121" s="121">
        <f>IF(G121=0,0,IF(ISBLANK('Student Work'!K121),"ERROR",IF(ABS('Student Work'!K121-('Student Work'!H121-'Student Work'!J121))&lt;0.01,IF(G121&lt;&gt;"ERROR","Correct","ERROR"),"ERROR")))</f>
        <v>0</v>
      </c>
      <c r="L121" s="76"/>
      <c r="M121" s="76"/>
      <c r="N121" s="54"/>
      <c r="O121" s="54"/>
      <c r="P121" s="54"/>
      <c r="Q121" s="54"/>
      <c r="R121" s="54"/>
      <c r="S121" s="54"/>
      <c r="T121" s="54"/>
      <c r="U121" s="107">
        <f>IF($V$13="Correct",IF(AND(U120+1&lt;='Student Work'!$V$13,U120&lt;&gt;0),U120+1,IF('Student Work'!U121&gt;0,"ERROR",0)),0)</f>
        <v>0</v>
      </c>
      <c r="V121" s="121">
        <f>IF(U121=0,0,IF(ISBLANK('Student Work'!V121),"ERROR",IF(ABS('Student Work'!V121-'Student Work'!Y120)&lt;0.01,IF(U121&lt;&gt;"ERROR","Correct","ERROR"),"ERROR")))</f>
        <v>0</v>
      </c>
      <c r="W121" s="121">
        <f>IF(U121=0,0,IF(ISBLANK('Student Work'!W121),"ERROR",IF(ABS('Student Work'!W121-'Student Work'!V121*'Student Work'!$V$12/12)&lt;0.01,IF(U121&lt;&gt;"ERROR","Correct","ERROR"),"ERROR")))</f>
        <v>0</v>
      </c>
      <c r="X121" s="121">
        <f>IF(U121=0,0,IF(ISBLANK('Student Work'!X121),"ERROR",IF(ABS('Student Work'!X121-'Student Work'!$V$14)&lt;0.01,IF(U121&lt;&gt;"ERROR","Correct","ERROR"),"ERROR")))</f>
        <v>0</v>
      </c>
      <c r="Y121" s="121">
        <f>IF(U121=0,0,IF(ISBLANK('Student Work'!Y121),"ERROR",IF(ABS('Student Work'!Y121-('Student Work'!V121+'Student Work'!W121+'Student Work'!X121))&lt;0.01,IF(U121&lt;&gt;"ERROR","Correct","ERROR"),"ERROR")))</f>
        <v>0</v>
      </c>
      <c r="Z121" s="121">
        <f>IF(V121=0,0,IF(ISBLANK('Student Work'!#REF!),"ERROR",IF(ABS('Student Work'!#REF!-('Student Work'!W121+'Student Work'!X121+'Student Work'!Y121))&lt;0.01,"Correct","ERROR")))</f>
        <v>0</v>
      </c>
      <c r="AA121" s="54"/>
      <c r="AB121" s="54"/>
      <c r="AC121" s="45"/>
    </row>
    <row r="122" spans="1:29">
      <c r="A122" s="44"/>
      <c r="B122" s="47"/>
      <c r="C122" s="47"/>
      <c r="D122" s="47"/>
      <c r="E122" s="47"/>
      <c r="F122" s="54"/>
      <c r="G122" s="107">
        <f>IF($K$13="Correct",IF(AND(G121+1&lt;='Student Work'!$K$13,G121&lt;&gt;0),G121+1,IF('Student Work'!G122&gt;0,"ERROR",0)),0)</f>
        <v>0</v>
      </c>
      <c r="H122" s="120">
        <f>IF(G122=0,0,IF(ISBLANK('Student Work'!H122),"ERROR",IF(ABS('Student Work'!H122-'Student Work'!K121)&lt;0.01,IF(G122&lt;&gt;"ERROR","Correct","ERROR"),"ERROR")))</f>
        <v>0</v>
      </c>
      <c r="I122" s="121">
        <f>IF(G122=0,0,IF(ISBLANK('Student Work'!I122),"ERROR",IF(ABS('Student Work'!I122-'Student Work'!H122*'Student Work'!$K$12/12)&lt;0.01,IF(G122&lt;&gt;"ERROR","Correct","ERROR"),"ERROR")))</f>
        <v>0</v>
      </c>
      <c r="J122" s="121">
        <f>IF(G122=0,0,IF(ISBLANK('Student Work'!J122),"ERROR",IF(ABS('Student Work'!J122-('Student Work'!$K$14-'Student Work'!I122))&lt;0.01,IF(G122&lt;&gt;"ERROR","Correct","ERROR"),"ERROR")))</f>
        <v>0</v>
      </c>
      <c r="K122" s="121">
        <f>IF(G122=0,0,IF(ISBLANK('Student Work'!K122),"ERROR",IF(ABS('Student Work'!K122-('Student Work'!H122-'Student Work'!J122))&lt;0.01,IF(G122&lt;&gt;"ERROR","Correct","ERROR"),"ERROR")))</f>
        <v>0</v>
      </c>
      <c r="L122" s="76"/>
      <c r="M122" s="76"/>
      <c r="N122" s="54"/>
      <c r="O122" s="54"/>
      <c r="P122" s="54"/>
      <c r="Q122" s="54"/>
      <c r="R122" s="54"/>
      <c r="S122" s="54"/>
      <c r="T122" s="54"/>
      <c r="U122" s="107">
        <f>IF($V$13="Correct",IF(AND(U121+1&lt;='Student Work'!$V$13,U121&lt;&gt;0),U121+1,IF('Student Work'!U122&gt;0,"ERROR",0)),0)</f>
        <v>0</v>
      </c>
      <c r="V122" s="121">
        <f>IF(U122=0,0,IF(ISBLANK('Student Work'!V122),"ERROR",IF(ABS('Student Work'!V122-'Student Work'!Y121)&lt;0.01,IF(U122&lt;&gt;"ERROR","Correct","ERROR"),"ERROR")))</f>
        <v>0</v>
      </c>
      <c r="W122" s="121">
        <f>IF(U122=0,0,IF(ISBLANK('Student Work'!W122),"ERROR",IF(ABS('Student Work'!W122-'Student Work'!V122*'Student Work'!$V$12/12)&lt;0.01,IF(U122&lt;&gt;"ERROR","Correct","ERROR"),"ERROR")))</f>
        <v>0</v>
      </c>
      <c r="X122" s="121">
        <f>IF(U122=0,0,IF(ISBLANK('Student Work'!X122),"ERROR",IF(ABS('Student Work'!X122-'Student Work'!$V$14)&lt;0.01,IF(U122&lt;&gt;"ERROR","Correct","ERROR"),"ERROR")))</f>
        <v>0</v>
      </c>
      <c r="Y122" s="121">
        <f>IF(U122=0,0,IF(ISBLANK('Student Work'!Y122),"ERROR",IF(ABS('Student Work'!Y122-('Student Work'!V122+'Student Work'!W122+'Student Work'!X122))&lt;0.01,IF(U122&lt;&gt;"ERROR","Correct","ERROR"),"ERROR")))</f>
        <v>0</v>
      </c>
      <c r="Z122" s="121">
        <f>IF(V122=0,0,IF(ISBLANK('Student Work'!#REF!),"ERROR",IF(ABS('Student Work'!#REF!-('Student Work'!W122+'Student Work'!X122+'Student Work'!Y122))&lt;0.01,"Correct","ERROR")))</f>
        <v>0</v>
      </c>
      <c r="AA122" s="54"/>
      <c r="AB122" s="54"/>
      <c r="AC122" s="45"/>
    </row>
    <row r="123" spans="1:29">
      <c r="A123" s="44"/>
      <c r="B123" s="47"/>
      <c r="C123" s="47"/>
      <c r="D123" s="47"/>
      <c r="E123" s="47"/>
      <c r="F123" s="54"/>
      <c r="G123" s="107">
        <f>IF($K$13="Correct",IF(AND(G122+1&lt;='Student Work'!$K$13,G122&lt;&gt;0),G122+1,IF('Student Work'!G123&gt;0,"ERROR",0)),0)</f>
        <v>0</v>
      </c>
      <c r="H123" s="120">
        <f>IF(G123=0,0,IF(ISBLANK('Student Work'!H123),"ERROR",IF(ABS('Student Work'!H123-'Student Work'!K122)&lt;0.01,IF(G123&lt;&gt;"ERROR","Correct","ERROR"),"ERROR")))</f>
        <v>0</v>
      </c>
      <c r="I123" s="121">
        <f>IF(G123=0,0,IF(ISBLANK('Student Work'!I123),"ERROR",IF(ABS('Student Work'!I123-'Student Work'!H123*'Student Work'!$K$12/12)&lt;0.01,IF(G123&lt;&gt;"ERROR","Correct","ERROR"),"ERROR")))</f>
        <v>0</v>
      </c>
      <c r="J123" s="121">
        <f>IF(G123=0,0,IF(ISBLANK('Student Work'!J123),"ERROR",IF(ABS('Student Work'!J123-('Student Work'!$K$14-'Student Work'!I123))&lt;0.01,IF(G123&lt;&gt;"ERROR","Correct","ERROR"),"ERROR")))</f>
        <v>0</v>
      </c>
      <c r="K123" s="121">
        <f>IF(G123=0,0,IF(ISBLANK('Student Work'!K123),"ERROR",IF(ABS('Student Work'!K123-('Student Work'!H123-'Student Work'!J123))&lt;0.01,IF(G123&lt;&gt;"ERROR","Correct","ERROR"),"ERROR")))</f>
        <v>0</v>
      </c>
      <c r="L123" s="76"/>
      <c r="M123" s="76"/>
      <c r="N123" s="54"/>
      <c r="O123" s="54"/>
      <c r="P123" s="54"/>
      <c r="Q123" s="54"/>
      <c r="R123" s="54"/>
      <c r="S123" s="54"/>
      <c r="T123" s="54"/>
      <c r="U123" s="107">
        <f>IF($V$13="Correct",IF(AND(U122+1&lt;='Student Work'!$V$13,U122&lt;&gt;0),U122+1,IF('Student Work'!U123&gt;0,"ERROR",0)),0)</f>
        <v>0</v>
      </c>
      <c r="V123" s="121">
        <f>IF(U123=0,0,IF(ISBLANK('Student Work'!V123),"ERROR",IF(ABS('Student Work'!V123-'Student Work'!Y122)&lt;0.01,IF(U123&lt;&gt;"ERROR","Correct","ERROR"),"ERROR")))</f>
        <v>0</v>
      </c>
      <c r="W123" s="121">
        <f>IF(U123=0,0,IF(ISBLANK('Student Work'!W123),"ERROR",IF(ABS('Student Work'!W123-'Student Work'!V123*'Student Work'!$V$12/12)&lt;0.01,IF(U123&lt;&gt;"ERROR","Correct","ERROR"),"ERROR")))</f>
        <v>0</v>
      </c>
      <c r="X123" s="121">
        <f>IF(U123=0,0,IF(ISBLANK('Student Work'!X123),"ERROR",IF(ABS('Student Work'!X123-'Student Work'!$V$14)&lt;0.01,IF(U123&lt;&gt;"ERROR","Correct","ERROR"),"ERROR")))</f>
        <v>0</v>
      </c>
      <c r="Y123" s="121">
        <f>IF(U123=0,0,IF(ISBLANK('Student Work'!Y123),"ERROR",IF(ABS('Student Work'!Y123-('Student Work'!V123+'Student Work'!W123+'Student Work'!X123))&lt;0.01,IF(U123&lt;&gt;"ERROR","Correct","ERROR"),"ERROR")))</f>
        <v>0</v>
      </c>
      <c r="Z123" s="121">
        <f>IF(V123=0,0,IF(ISBLANK('Student Work'!#REF!),"ERROR",IF(ABS('Student Work'!#REF!-('Student Work'!W123+'Student Work'!X123+'Student Work'!Y123))&lt;0.01,"Correct","ERROR")))</f>
        <v>0</v>
      </c>
      <c r="AA123" s="54"/>
      <c r="AB123" s="54"/>
      <c r="AC123" s="45"/>
    </row>
    <row r="124" spans="1:29">
      <c r="A124" s="44"/>
      <c r="B124" s="47"/>
      <c r="C124" s="47"/>
      <c r="D124" s="47"/>
      <c r="E124" s="47"/>
      <c r="F124" s="54"/>
      <c r="G124" s="107">
        <f>IF($K$13="Correct",IF(AND(G123+1&lt;='Student Work'!$K$13,G123&lt;&gt;0),G123+1,IF('Student Work'!G124&gt;0,"ERROR",0)),0)</f>
        <v>0</v>
      </c>
      <c r="H124" s="120">
        <f>IF(G124=0,0,IF(ISBLANK('Student Work'!H124),"ERROR",IF(ABS('Student Work'!H124-'Student Work'!K123)&lt;0.01,IF(G124&lt;&gt;"ERROR","Correct","ERROR"),"ERROR")))</f>
        <v>0</v>
      </c>
      <c r="I124" s="121">
        <f>IF(G124=0,0,IF(ISBLANK('Student Work'!I124),"ERROR",IF(ABS('Student Work'!I124-'Student Work'!H124*'Student Work'!$K$12/12)&lt;0.01,IF(G124&lt;&gt;"ERROR","Correct","ERROR"),"ERROR")))</f>
        <v>0</v>
      </c>
      <c r="J124" s="121">
        <f>IF(G124=0,0,IF(ISBLANK('Student Work'!J124),"ERROR",IF(ABS('Student Work'!J124-('Student Work'!$K$14-'Student Work'!I124))&lt;0.01,IF(G124&lt;&gt;"ERROR","Correct","ERROR"),"ERROR")))</f>
        <v>0</v>
      </c>
      <c r="K124" s="121">
        <f>IF(G124=0,0,IF(ISBLANK('Student Work'!K124),"ERROR",IF(ABS('Student Work'!K124-('Student Work'!H124-'Student Work'!J124))&lt;0.01,IF(G124&lt;&gt;"ERROR","Correct","ERROR"),"ERROR")))</f>
        <v>0</v>
      </c>
      <c r="L124" s="76"/>
      <c r="M124" s="76"/>
      <c r="N124" s="54"/>
      <c r="O124" s="54"/>
      <c r="P124" s="54"/>
      <c r="Q124" s="54"/>
      <c r="R124" s="54"/>
      <c r="S124" s="54"/>
      <c r="T124" s="54"/>
      <c r="U124" s="107">
        <f>IF($V$13="Correct",IF(AND(U123+1&lt;='Student Work'!$V$13,U123&lt;&gt;0),U123+1,IF('Student Work'!U124&gt;0,"ERROR",0)),0)</f>
        <v>0</v>
      </c>
      <c r="V124" s="121">
        <f>IF(U124=0,0,IF(ISBLANK('Student Work'!V124),"ERROR",IF(ABS('Student Work'!V124-'Student Work'!Y123)&lt;0.01,IF(U124&lt;&gt;"ERROR","Correct","ERROR"),"ERROR")))</f>
        <v>0</v>
      </c>
      <c r="W124" s="121">
        <f>IF(U124=0,0,IF(ISBLANK('Student Work'!W124),"ERROR",IF(ABS('Student Work'!W124-'Student Work'!V124*'Student Work'!$V$12/12)&lt;0.01,IF(U124&lt;&gt;"ERROR","Correct","ERROR"),"ERROR")))</f>
        <v>0</v>
      </c>
      <c r="X124" s="121">
        <f>IF(U124=0,0,IF(ISBLANK('Student Work'!X124),"ERROR",IF(ABS('Student Work'!X124-'Student Work'!$V$14)&lt;0.01,IF(U124&lt;&gt;"ERROR","Correct","ERROR"),"ERROR")))</f>
        <v>0</v>
      </c>
      <c r="Y124" s="121">
        <f>IF(U124=0,0,IF(ISBLANK('Student Work'!Y124),"ERROR",IF(ABS('Student Work'!Y124-('Student Work'!V124+'Student Work'!W124+'Student Work'!X124))&lt;0.01,IF(U124&lt;&gt;"ERROR","Correct","ERROR"),"ERROR")))</f>
        <v>0</v>
      </c>
      <c r="Z124" s="121">
        <f>IF(V124=0,0,IF(ISBLANK('Student Work'!#REF!),"ERROR",IF(ABS('Student Work'!#REF!-('Student Work'!W124+'Student Work'!X124+'Student Work'!Y124))&lt;0.01,"Correct","ERROR")))</f>
        <v>0</v>
      </c>
      <c r="AA124" s="54"/>
      <c r="AB124" s="54"/>
      <c r="AC124" s="45"/>
    </row>
    <row r="125" spans="1:29">
      <c r="A125" s="44"/>
      <c r="B125" s="47"/>
      <c r="C125" s="47"/>
      <c r="D125" s="47"/>
      <c r="E125" s="47"/>
      <c r="F125" s="54"/>
      <c r="G125" s="107">
        <f>IF($K$13="Correct",IF(AND(G124+1&lt;='Student Work'!$K$13,G124&lt;&gt;0),G124+1,IF('Student Work'!G125&gt;0,"ERROR",0)),0)</f>
        <v>0</v>
      </c>
      <c r="H125" s="120">
        <f>IF(G125=0,0,IF(ISBLANK('Student Work'!H125),"ERROR",IF(ABS('Student Work'!H125-'Student Work'!K124)&lt;0.01,IF(G125&lt;&gt;"ERROR","Correct","ERROR"),"ERROR")))</f>
        <v>0</v>
      </c>
      <c r="I125" s="121">
        <f>IF(G125=0,0,IF(ISBLANK('Student Work'!I125),"ERROR",IF(ABS('Student Work'!I125-'Student Work'!H125*'Student Work'!$K$12/12)&lt;0.01,IF(G125&lt;&gt;"ERROR","Correct","ERROR"),"ERROR")))</f>
        <v>0</v>
      </c>
      <c r="J125" s="121">
        <f>IF(G125=0,0,IF(ISBLANK('Student Work'!J125),"ERROR",IF(ABS('Student Work'!J125-('Student Work'!$K$14-'Student Work'!I125))&lt;0.01,IF(G125&lt;&gt;"ERROR","Correct","ERROR"),"ERROR")))</f>
        <v>0</v>
      </c>
      <c r="K125" s="121">
        <f>IF(G125=0,0,IF(ISBLANK('Student Work'!K125),"ERROR",IF(ABS('Student Work'!K125-('Student Work'!H125-'Student Work'!J125))&lt;0.01,IF(G125&lt;&gt;"ERROR","Correct","ERROR"),"ERROR")))</f>
        <v>0</v>
      </c>
      <c r="L125" s="76"/>
      <c r="M125" s="76"/>
      <c r="N125" s="54"/>
      <c r="O125" s="54"/>
      <c r="P125" s="54"/>
      <c r="Q125" s="54"/>
      <c r="R125" s="54"/>
      <c r="S125" s="54"/>
      <c r="T125" s="54"/>
      <c r="U125" s="107">
        <f>IF($V$13="Correct",IF(AND(U124+1&lt;='Student Work'!$V$13,U124&lt;&gt;0),U124+1,IF('Student Work'!U125&gt;0,"ERROR",0)),0)</f>
        <v>0</v>
      </c>
      <c r="V125" s="121">
        <f>IF(U125=0,0,IF(ISBLANK('Student Work'!V125),"ERROR",IF(ABS('Student Work'!V125-'Student Work'!Y124)&lt;0.01,IF(U125&lt;&gt;"ERROR","Correct","ERROR"),"ERROR")))</f>
        <v>0</v>
      </c>
      <c r="W125" s="121">
        <f>IF(U125=0,0,IF(ISBLANK('Student Work'!W125),"ERROR",IF(ABS('Student Work'!W125-'Student Work'!V125*'Student Work'!$V$12/12)&lt;0.01,IF(U125&lt;&gt;"ERROR","Correct","ERROR"),"ERROR")))</f>
        <v>0</v>
      </c>
      <c r="X125" s="121">
        <f>IF(U125=0,0,IF(ISBLANK('Student Work'!X125),"ERROR",IF(ABS('Student Work'!X125-'Student Work'!$V$14)&lt;0.01,IF(U125&lt;&gt;"ERROR","Correct","ERROR"),"ERROR")))</f>
        <v>0</v>
      </c>
      <c r="Y125" s="121">
        <f>IF(U125=0,0,IF(ISBLANK('Student Work'!Y125),"ERROR",IF(ABS('Student Work'!Y125-('Student Work'!V125+'Student Work'!W125+'Student Work'!X125))&lt;0.01,IF(U125&lt;&gt;"ERROR","Correct","ERROR"),"ERROR")))</f>
        <v>0</v>
      </c>
      <c r="Z125" s="121">
        <f>IF(V125=0,0,IF(ISBLANK('Student Work'!#REF!),"ERROR",IF(ABS('Student Work'!#REF!-('Student Work'!W125+'Student Work'!X125+'Student Work'!Y125))&lt;0.01,"Correct","ERROR")))</f>
        <v>0</v>
      </c>
      <c r="AA125" s="54"/>
      <c r="AB125" s="54"/>
      <c r="AC125" s="45"/>
    </row>
    <row r="126" spans="1:29">
      <c r="A126" s="44"/>
      <c r="B126" s="47"/>
      <c r="C126" s="47"/>
      <c r="D126" s="47"/>
      <c r="E126" s="47"/>
      <c r="F126" s="54"/>
      <c r="G126" s="107">
        <f>IF($K$13="Correct",IF(AND(G125+1&lt;='Student Work'!$K$13,G125&lt;&gt;0),G125+1,IF('Student Work'!G126&gt;0,"ERROR",0)),0)</f>
        <v>0</v>
      </c>
      <c r="H126" s="120">
        <f>IF(G126=0,0,IF(ISBLANK('Student Work'!H126),"ERROR",IF(ABS('Student Work'!H126-'Student Work'!K125)&lt;0.01,IF(G126&lt;&gt;"ERROR","Correct","ERROR"),"ERROR")))</f>
        <v>0</v>
      </c>
      <c r="I126" s="121">
        <f>IF(G126=0,0,IF(ISBLANK('Student Work'!I126),"ERROR",IF(ABS('Student Work'!I126-'Student Work'!H126*'Student Work'!$K$12/12)&lt;0.01,IF(G126&lt;&gt;"ERROR","Correct","ERROR"),"ERROR")))</f>
        <v>0</v>
      </c>
      <c r="J126" s="121">
        <f>IF(G126=0,0,IF(ISBLANK('Student Work'!J126),"ERROR",IF(ABS('Student Work'!J126-('Student Work'!$K$14-'Student Work'!I126))&lt;0.01,IF(G126&lt;&gt;"ERROR","Correct","ERROR"),"ERROR")))</f>
        <v>0</v>
      </c>
      <c r="K126" s="121">
        <f>IF(G126=0,0,IF(ISBLANK('Student Work'!K126),"ERROR",IF(ABS('Student Work'!K126-('Student Work'!H126-'Student Work'!J126))&lt;0.01,IF(G126&lt;&gt;"ERROR","Correct","ERROR"),"ERROR")))</f>
        <v>0</v>
      </c>
      <c r="L126" s="76"/>
      <c r="M126" s="76"/>
      <c r="N126" s="54"/>
      <c r="O126" s="54"/>
      <c r="P126" s="54"/>
      <c r="Q126" s="54"/>
      <c r="R126" s="54"/>
      <c r="S126" s="54"/>
      <c r="T126" s="54"/>
      <c r="U126" s="107">
        <f>IF($V$13="Correct",IF(AND(U125+1&lt;='Student Work'!$V$13,U125&lt;&gt;0),U125+1,IF('Student Work'!U126&gt;0,"ERROR",0)),0)</f>
        <v>0</v>
      </c>
      <c r="V126" s="121">
        <f>IF(U126=0,0,IF(ISBLANK('Student Work'!V126),"ERROR",IF(ABS('Student Work'!V126-'Student Work'!Y125)&lt;0.01,IF(U126&lt;&gt;"ERROR","Correct","ERROR"),"ERROR")))</f>
        <v>0</v>
      </c>
      <c r="W126" s="121">
        <f>IF(U126=0,0,IF(ISBLANK('Student Work'!W126),"ERROR",IF(ABS('Student Work'!W126-'Student Work'!V126*'Student Work'!$V$12/12)&lt;0.01,IF(U126&lt;&gt;"ERROR","Correct","ERROR"),"ERROR")))</f>
        <v>0</v>
      </c>
      <c r="X126" s="121">
        <f>IF(U126=0,0,IF(ISBLANK('Student Work'!X126),"ERROR",IF(ABS('Student Work'!X126-'Student Work'!$V$14)&lt;0.01,IF(U126&lt;&gt;"ERROR","Correct","ERROR"),"ERROR")))</f>
        <v>0</v>
      </c>
      <c r="Y126" s="121">
        <f>IF(U126=0,0,IF(ISBLANK('Student Work'!Y126),"ERROR",IF(ABS('Student Work'!Y126-('Student Work'!V126+'Student Work'!W126+'Student Work'!X126))&lt;0.01,IF(U126&lt;&gt;"ERROR","Correct","ERROR"),"ERROR")))</f>
        <v>0</v>
      </c>
      <c r="Z126" s="121">
        <f>IF(V126=0,0,IF(ISBLANK('Student Work'!#REF!),"ERROR",IF(ABS('Student Work'!#REF!-('Student Work'!W126+'Student Work'!X126+'Student Work'!Y126))&lt;0.01,"Correct","ERROR")))</f>
        <v>0</v>
      </c>
      <c r="AA126" s="54"/>
      <c r="AB126" s="54"/>
      <c r="AC126" s="45"/>
    </row>
    <row r="127" spans="1:29">
      <c r="A127" s="44"/>
      <c r="B127" s="47"/>
      <c r="C127" s="47"/>
      <c r="D127" s="47"/>
      <c r="E127" s="47"/>
      <c r="F127" s="54"/>
      <c r="G127" s="107">
        <f>IF($K$13="Correct",IF(AND(G126+1&lt;='Student Work'!$K$13,G126&lt;&gt;0),G126+1,IF('Student Work'!G127&gt;0,"ERROR",0)),0)</f>
        <v>0</v>
      </c>
      <c r="H127" s="120">
        <f>IF(G127=0,0,IF(ISBLANK('Student Work'!H127),"ERROR",IF(ABS('Student Work'!H127-'Student Work'!K126)&lt;0.01,IF(G127&lt;&gt;"ERROR","Correct","ERROR"),"ERROR")))</f>
        <v>0</v>
      </c>
      <c r="I127" s="121">
        <f>IF(G127=0,0,IF(ISBLANK('Student Work'!I127),"ERROR",IF(ABS('Student Work'!I127-'Student Work'!H127*'Student Work'!$K$12/12)&lt;0.01,IF(G127&lt;&gt;"ERROR","Correct","ERROR"),"ERROR")))</f>
        <v>0</v>
      </c>
      <c r="J127" s="121">
        <f>IF(G127=0,0,IF(ISBLANK('Student Work'!J127),"ERROR",IF(ABS('Student Work'!J127-('Student Work'!$K$14-'Student Work'!I127))&lt;0.01,IF(G127&lt;&gt;"ERROR","Correct","ERROR"),"ERROR")))</f>
        <v>0</v>
      </c>
      <c r="K127" s="121">
        <f>IF(G127=0,0,IF(ISBLANK('Student Work'!K127),"ERROR",IF(ABS('Student Work'!K127-('Student Work'!H127-'Student Work'!J127))&lt;0.01,IF(G127&lt;&gt;"ERROR","Correct","ERROR"),"ERROR")))</f>
        <v>0</v>
      </c>
      <c r="L127" s="76"/>
      <c r="M127" s="76"/>
      <c r="N127" s="54"/>
      <c r="O127" s="54"/>
      <c r="P127" s="54"/>
      <c r="Q127" s="54"/>
      <c r="R127" s="54"/>
      <c r="S127" s="54"/>
      <c r="T127" s="54"/>
      <c r="U127" s="107">
        <f>IF($V$13="Correct",IF(AND(U126+1&lt;='Student Work'!$V$13,U126&lt;&gt;0),U126+1,IF('Student Work'!U127&gt;0,"ERROR",0)),0)</f>
        <v>0</v>
      </c>
      <c r="V127" s="121">
        <f>IF(U127=0,0,IF(ISBLANK('Student Work'!V127),"ERROR",IF(ABS('Student Work'!V127-'Student Work'!Y126)&lt;0.01,IF(U127&lt;&gt;"ERROR","Correct","ERROR"),"ERROR")))</f>
        <v>0</v>
      </c>
      <c r="W127" s="121">
        <f>IF(U127=0,0,IF(ISBLANK('Student Work'!W127),"ERROR",IF(ABS('Student Work'!W127-'Student Work'!V127*'Student Work'!$V$12/12)&lt;0.01,IF(U127&lt;&gt;"ERROR","Correct","ERROR"),"ERROR")))</f>
        <v>0</v>
      </c>
      <c r="X127" s="121">
        <f>IF(U127=0,0,IF(ISBLANK('Student Work'!X127),"ERROR",IF(ABS('Student Work'!X127-'Student Work'!$V$14)&lt;0.01,IF(U127&lt;&gt;"ERROR","Correct","ERROR"),"ERROR")))</f>
        <v>0</v>
      </c>
      <c r="Y127" s="121">
        <f>IF(U127=0,0,IF(ISBLANK('Student Work'!Y127),"ERROR",IF(ABS('Student Work'!Y127-('Student Work'!V127+'Student Work'!W127+'Student Work'!X127))&lt;0.01,IF(U127&lt;&gt;"ERROR","Correct","ERROR"),"ERROR")))</f>
        <v>0</v>
      </c>
      <c r="Z127" s="121">
        <f>IF(V127=0,0,IF(ISBLANK('Student Work'!#REF!),"ERROR",IF(ABS('Student Work'!#REF!-('Student Work'!W127+'Student Work'!X127+'Student Work'!Y127))&lt;0.01,"Correct","ERROR")))</f>
        <v>0</v>
      </c>
      <c r="AA127" s="54"/>
      <c r="AB127" s="54"/>
      <c r="AC127" s="45"/>
    </row>
    <row r="128" spans="1:29">
      <c r="A128" s="44"/>
      <c r="B128" s="47"/>
      <c r="C128" s="47"/>
      <c r="D128" s="47"/>
      <c r="E128" s="47"/>
      <c r="F128" s="54"/>
      <c r="G128" s="107">
        <f>IF($K$13="Correct",IF(AND(G127+1&lt;='Student Work'!$K$13,G127&lt;&gt;0),G127+1,IF('Student Work'!G128&gt;0,"ERROR",0)),0)</f>
        <v>0</v>
      </c>
      <c r="H128" s="120">
        <f>IF(G128=0,0,IF(ISBLANK('Student Work'!H128),"ERROR",IF(ABS('Student Work'!H128-'Student Work'!K127)&lt;0.01,IF(G128&lt;&gt;"ERROR","Correct","ERROR"),"ERROR")))</f>
        <v>0</v>
      </c>
      <c r="I128" s="121">
        <f>IF(G128=0,0,IF(ISBLANK('Student Work'!I128),"ERROR",IF(ABS('Student Work'!I128-'Student Work'!H128*'Student Work'!$K$12/12)&lt;0.01,IF(G128&lt;&gt;"ERROR","Correct","ERROR"),"ERROR")))</f>
        <v>0</v>
      </c>
      <c r="J128" s="121">
        <f>IF(G128=0,0,IF(ISBLANK('Student Work'!J128),"ERROR",IF(ABS('Student Work'!J128-('Student Work'!$K$14-'Student Work'!I128))&lt;0.01,IF(G128&lt;&gt;"ERROR","Correct","ERROR"),"ERROR")))</f>
        <v>0</v>
      </c>
      <c r="K128" s="121">
        <f>IF(G128=0,0,IF(ISBLANK('Student Work'!K128),"ERROR",IF(ABS('Student Work'!K128-('Student Work'!H128-'Student Work'!J128))&lt;0.01,IF(G128&lt;&gt;"ERROR","Correct","ERROR"),"ERROR")))</f>
        <v>0</v>
      </c>
      <c r="L128" s="76"/>
      <c r="M128" s="76"/>
      <c r="N128" s="54"/>
      <c r="O128" s="54"/>
      <c r="P128" s="54"/>
      <c r="Q128" s="54"/>
      <c r="R128" s="54"/>
      <c r="S128" s="54"/>
      <c r="T128" s="54"/>
      <c r="U128" s="107">
        <f>IF($V$13="Correct",IF(AND(U127+1&lt;='Student Work'!$V$13,U127&lt;&gt;0),U127+1,IF('Student Work'!U128&gt;0,"ERROR",0)),0)</f>
        <v>0</v>
      </c>
      <c r="V128" s="121">
        <f>IF(U128=0,0,IF(ISBLANK('Student Work'!V128),"ERROR",IF(ABS('Student Work'!V128-'Student Work'!Y127)&lt;0.01,IF(U128&lt;&gt;"ERROR","Correct","ERROR"),"ERROR")))</f>
        <v>0</v>
      </c>
      <c r="W128" s="121">
        <f>IF(U128=0,0,IF(ISBLANK('Student Work'!W128),"ERROR",IF(ABS('Student Work'!W128-'Student Work'!V128*'Student Work'!$V$12/12)&lt;0.01,IF(U128&lt;&gt;"ERROR","Correct","ERROR"),"ERROR")))</f>
        <v>0</v>
      </c>
      <c r="X128" s="121">
        <f>IF(U128=0,0,IF(ISBLANK('Student Work'!X128),"ERROR",IF(ABS('Student Work'!X128-'Student Work'!$V$14)&lt;0.01,IF(U128&lt;&gt;"ERROR","Correct","ERROR"),"ERROR")))</f>
        <v>0</v>
      </c>
      <c r="Y128" s="121">
        <f>IF(U128=0,0,IF(ISBLANK('Student Work'!Y128),"ERROR",IF(ABS('Student Work'!Y128-('Student Work'!V128+'Student Work'!W128+'Student Work'!X128))&lt;0.01,IF(U128&lt;&gt;"ERROR","Correct","ERROR"),"ERROR")))</f>
        <v>0</v>
      </c>
      <c r="Z128" s="121">
        <f>IF(V128=0,0,IF(ISBLANK('Student Work'!#REF!),"ERROR",IF(ABS('Student Work'!#REF!-('Student Work'!W128+'Student Work'!X128+'Student Work'!Y128))&lt;0.01,"Correct","ERROR")))</f>
        <v>0</v>
      </c>
      <c r="AA128" s="54"/>
      <c r="AB128" s="54"/>
      <c r="AC128" s="45"/>
    </row>
    <row r="129" spans="1:29">
      <c r="A129" s="44"/>
      <c r="B129" s="47"/>
      <c r="C129" s="47"/>
      <c r="D129" s="47"/>
      <c r="E129" s="47"/>
      <c r="F129" s="54"/>
      <c r="G129" s="107">
        <f>IF($K$13="Correct",IF(AND(G128+1&lt;='Student Work'!$K$13,G128&lt;&gt;0),G128+1,IF('Student Work'!G129&gt;0,"ERROR",0)),0)</f>
        <v>0</v>
      </c>
      <c r="H129" s="120">
        <f>IF(G129=0,0,IF(ISBLANK('Student Work'!H129),"ERROR",IF(ABS('Student Work'!H129-'Student Work'!K128)&lt;0.01,IF(G129&lt;&gt;"ERROR","Correct","ERROR"),"ERROR")))</f>
        <v>0</v>
      </c>
      <c r="I129" s="121">
        <f>IF(G129=0,0,IF(ISBLANK('Student Work'!I129),"ERROR",IF(ABS('Student Work'!I129-'Student Work'!H129*'Student Work'!$K$12/12)&lt;0.01,IF(G129&lt;&gt;"ERROR","Correct","ERROR"),"ERROR")))</f>
        <v>0</v>
      </c>
      <c r="J129" s="121">
        <f>IF(G129=0,0,IF(ISBLANK('Student Work'!J129),"ERROR",IF(ABS('Student Work'!J129-('Student Work'!$K$14-'Student Work'!I129))&lt;0.01,IF(G129&lt;&gt;"ERROR","Correct","ERROR"),"ERROR")))</f>
        <v>0</v>
      </c>
      <c r="K129" s="121">
        <f>IF(G129=0,0,IF(ISBLANK('Student Work'!K129),"ERROR",IF(ABS('Student Work'!K129-('Student Work'!H129-'Student Work'!J129))&lt;0.01,IF(G129&lt;&gt;"ERROR","Correct","ERROR"),"ERROR")))</f>
        <v>0</v>
      </c>
      <c r="L129" s="76"/>
      <c r="M129" s="76"/>
      <c r="N129" s="54"/>
      <c r="O129" s="54"/>
      <c r="P129" s="54"/>
      <c r="Q129" s="54"/>
      <c r="R129" s="54"/>
      <c r="S129" s="54"/>
      <c r="T129" s="54"/>
      <c r="U129" s="107">
        <f>IF($V$13="Correct",IF(AND(U128+1&lt;='Student Work'!$V$13,U128&lt;&gt;0),U128+1,IF('Student Work'!U129&gt;0,"ERROR",0)),0)</f>
        <v>0</v>
      </c>
      <c r="V129" s="121">
        <f>IF(U129=0,0,IF(ISBLANK('Student Work'!V129),"ERROR",IF(ABS('Student Work'!V129-'Student Work'!Y128)&lt;0.01,IF(U129&lt;&gt;"ERROR","Correct","ERROR"),"ERROR")))</f>
        <v>0</v>
      </c>
      <c r="W129" s="121">
        <f>IF(U129=0,0,IF(ISBLANK('Student Work'!W129),"ERROR",IF(ABS('Student Work'!W129-'Student Work'!V129*'Student Work'!$V$12/12)&lt;0.01,IF(U129&lt;&gt;"ERROR","Correct","ERROR"),"ERROR")))</f>
        <v>0</v>
      </c>
      <c r="X129" s="121">
        <f>IF(U129=0,0,IF(ISBLANK('Student Work'!X129),"ERROR",IF(ABS('Student Work'!X129-'Student Work'!$V$14)&lt;0.01,IF(U129&lt;&gt;"ERROR","Correct","ERROR"),"ERROR")))</f>
        <v>0</v>
      </c>
      <c r="Y129" s="121">
        <f>IF(U129=0,0,IF(ISBLANK('Student Work'!Y129),"ERROR",IF(ABS('Student Work'!Y129-('Student Work'!V129+'Student Work'!W129+'Student Work'!X129))&lt;0.01,IF(U129&lt;&gt;"ERROR","Correct","ERROR"),"ERROR")))</f>
        <v>0</v>
      </c>
      <c r="Z129" s="121">
        <f>IF(V129=0,0,IF(ISBLANK('Student Work'!#REF!),"ERROR",IF(ABS('Student Work'!#REF!-('Student Work'!W129+'Student Work'!X129+'Student Work'!Y129))&lt;0.01,"Correct","ERROR")))</f>
        <v>0</v>
      </c>
      <c r="AA129" s="54"/>
      <c r="AB129" s="54"/>
      <c r="AC129" s="45"/>
    </row>
    <row r="130" spans="1:29">
      <c r="A130" s="44"/>
      <c r="B130" s="47"/>
      <c r="C130" s="47"/>
      <c r="D130" s="47"/>
      <c r="E130" s="47"/>
      <c r="F130" s="54"/>
      <c r="G130" s="107">
        <f>IF($K$13="Correct",IF(AND(G129+1&lt;='Student Work'!$K$13,G129&lt;&gt;0),G129+1,IF('Student Work'!G130&gt;0,"ERROR",0)),0)</f>
        <v>0</v>
      </c>
      <c r="H130" s="120">
        <f>IF(G130=0,0,IF(ISBLANK('Student Work'!H130),"ERROR",IF(ABS('Student Work'!H130-'Student Work'!K129)&lt;0.01,IF(G130&lt;&gt;"ERROR","Correct","ERROR"),"ERROR")))</f>
        <v>0</v>
      </c>
      <c r="I130" s="121">
        <f>IF(G130=0,0,IF(ISBLANK('Student Work'!I130),"ERROR",IF(ABS('Student Work'!I130-'Student Work'!H130*'Student Work'!$K$12/12)&lt;0.01,IF(G130&lt;&gt;"ERROR","Correct","ERROR"),"ERROR")))</f>
        <v>0</v>
      </c>
      <c r="J130" s="121">
        <f>IF(G130=0,0,IF(ISBLANK('Student Work'!J130),"ERROR",IF(ABS('Student Work'!J130-('Student Work'!$K$14-'Student Work'!I130))&lt;0.01,IF(G130&lt;&gt;"ERROR","Correct","ERROR"),"ERROR")))</f>
        <v>0</v>
      </c>
      <c r="K130" s="121">
        <f>IF(G130=0,0,IF(ISBLANK('Student Work'!K130),"ERROR",IF(ABS('Student Work'!K130-('Student Work'!H130-'Student Work'!J130))&lt;0.01,IF(G130&lt;&gt;"ERROR","Correct","ERROR"),"ERROR")))</f>
        <v>0</v>
      </c>
      <c r="L130" s="76"/>
      <c r="M130" s="76"/>
      <c r="N130" s="54"/>
      <c r="O130" s="54"/>
      <c r="P130" s="54"/>
      <c r="Q130" s="54"/>
      <c r="R130" s="54"/>
      <c r="S130" s="54"/>
      <c r="T130" s="54"/>
      <c r="U130" s="107">
        <f>IF($V$13="Correct",IF(AND(U129+1&lt;='Student Work'!$V$13,U129&lt;&gt;0),U129+1,IF('Student Work'!U130&gt;0,"ERROR",0)),0)</f>
        <v>0</v>
      </c>
      <c r="V130" s="121">
        <f>IF(U130=0,0,IF(ISBLANK('Student Work'!V130),"ERROR",IF(ABS('Student Work'!V130-'Student Work'!Y129)&lt;0.01,IF(U130&lt;&gt;"ERROR","Correct","ERROR"),"ERROR")))</f>
        <v>0</v>
      </c>
      <c r="W130" s="121">
        <f>IF(U130=0,0,IF(ISBLANK('Student Work'!W130),"ERROR",IF(ABS('Student Work'!W130-'Student Work'!V130*'Student Work'!$V$12/12)&lt;0.01,IF(U130&lt;&gt;"ERROR","Correct","ERROR"),"ERROR")))</f>
        <v>0</v>
      </c>
      <c r="X130" s="121">
        <f>IF(U130=0,0,IF(ISBLANK('Student Work'!X130),"ERROR",IF(ABS('Student Work'!X130-'Student Work'!$V$14)&lt;0.01,IF(U130&lt;&gt;"ERROR","Correct","ERROR"),"ERROR")))</f>
        <v>0</v>
      </c>
      <c r="Y130" s="121">
        <f>IF(U130=0,0,IF(ISBLANK('Student Work'!Y130),"ERROR",IF(ABS('Student Work'!Y130-('Student Work'!V130+'Student Work'!W130+'Student Work'!X130))&lt;0.01,IF(U130&lt;&gt;"ERROR","Correct","ERROR"),"ERROR")))</f>
        <v>0</v>
      </c>
      <c r="Z130" s="121">
        <f>IF(V130=0,0,IF(ISBLANK('Student Work'!#REF!),"ERROR",IF(ABS('Student Work'!#REF!-('Student Work'!W130+'Student Work'!X130+'Student Work'!Y130))&lt;0.01,"Correct","ERROR")))</f>
        <v>0</v>
      </c>
      <c r="AA130" s="54"/>
      <c r="AB130" s="54"/>
      <c r="AC130" s="45"/>
    </row>
    <row r="131" spans="1:29">
      <c r="A131" s="44"/>
      <c r="B131" s="47"/>
      <c r="C131" s="47"/>
      <c r="D131" s="47"/>
      <c r="E131" s="47"/>
      <c r="F131" s="54"/>
      <c r="G131" s="107">
        <f>IF($K$13="Correct",IF(AND(G130+1&lt;='Student Work'!$K$13,G130&lt;&gt;0),G130+1,IF('Student Work'!G131&gt;0,"ERROR",0)),0)</f>
        <v>0</v>
      </c>
      <c r="H131" s="120">
        <f>IF(G131=0,0,IF(ISBLANK('Student Work'!H131),"ERROR",IF(ABS('Student Work'!H131-'Student Work'!K130)&lt;0.01,IF(G131&lt;&gt;"ERROR","Correct","ERROR"),"ERROR")))</f>
        <v>0</v>
      </c>
      <c r="I131" s="121">
        <f>IF(G131=0,0,IF(ISBLANK('Student Work'!I131),"ERROR",IF(ABS('Student Work'!I131-'Student Work'!H131*'Student Work'!$K$12/12)&lt;0.01,IF(G131&lt;&gt;"ERROR","Correct","ERROR"),"ERROR")))</f>
        <v>0</v>
      </c>
      <c r="J131" s="121">
        <f>IF(G131=0,0,IF(ISBLANK('Student Work'!J131),"ERROR",IF(ABS('Student Work'!J131-('Student Work'!$K$14-'Student Work'!I131))&lt;0.01,IF(G131&lt;&gt;"ERROR","Correct","ERROR"),"ERROR")))</f>
        <v>0</v>
      </c>
      <c r="K131" s="121">
        <f>IF(G131=0,0,IF(ISBLANK('Student Work'!K131),"ERROR",IF(ABS('Student Work'!K131-('Student Work'!H131-'Student Work'!J131))&lt;0.01,IF(G131&lt;&gt;"ERROR","Correct","ERROR"),"ERROR")))</f>
        <v>0</v>
      </c>
      <c r="L131" s="76"/>
      <c r="M131" s="76"/>
      <c r="N131" s="54"/>
      <c r="O131" s="54"/>
      <c r="P131" s="54"/>
      <c r="Q131" s="54"/>
      <c r="R131" s="54"/>
      <c r="S131" s="54"/>
      <c r="T131" s="54"/>
      <c r="U131" s="107">
        <f>IF($V$13="Correct",IF(AND(U130+1&lt;='Student Work'!$V$13,U130&lt;&gt;0),U130+1,IF('Student Work'!U131&gt;0,"ERROR",0)),0)</f>
        <v>0</v>
      </c>
      <c r="V131" s="121">
        <f>IF(U131=0,0,IF(ISBLANK('Student Work'!V131),"ERROR",IF(ABS('Student Work'!V131-'Student Work'!Y130)&lt;0.01,IF(U131&lt;&gt;"ERROR","Correct","ERROR"),"ERROR")))</f>
        <v>0</v>
      </c>
      <c r="W131" s="121">
        <f>IF(U131=0,0,IF(ISBLANK('Student Work'!W131),"ERROR",IF(ABS('Student Work'!W131-'Student Work'!V131*'Student Work'!$V$12/12)&lt;0.01,IF(U131&lt;&gt;"ERROR","Correct","ERROR"),"ERROR")))</f>
        <v>0</v>
      </c>
      <c r="X131" s="121">
        <f>IF(U131=0,0,IF(ISBLANK('Student Work'!X131),"ERROR",IF(ABS('Student Work'!X131-'Student Work'!$V$14)&lt;0.01,IF(U131&lt;&gt;"ERROR","Correct","ERROR"),"ERROR")))</f>
        <v>0</v>
      </c>
      <c r="Y131" s="121">
        <f>IF(U131=0,0,IF(ISBLANK('Student Work'!Y131),"ERROR",IF(ABS('Student Work'!Y131-('Student Work'!V131+'Student Work'!W131+'Student Work'!X131))&lt;0.01,IF(U131&lt;&gt;"ERROR","Correct","ERROR"),"ERROR")))</f>
        <v>0</v>
      </c>
      <c r="Z131" s="121">
        <f>IF(V131=0,0,IF(ISBLANK('Student Work'!#REF!),"ERROR",IF(ABS('Student Work'!#REF!-('Student Work'!W131+'Student Work'!X131+'Student Work'!Y131))&lt;0.01,"Correct","ERROR")))</f>
        <v>0</v>
      </c>
      <c r="AA131" s="54"/>
      <c r="AB131" s="54"/>
      <c r="AC131" s="45"/>
    </row>
    <row r="132" spans="1:29">
      <c r="A132" s="44"/>
      <c r="B132" s="47"/>
      <c r="C132" s="47"/>
      <c r="D132" s="47"/>
      <c r="E132" s="47"/>
      <c r="F132" s="54"/>
      <c r="G132" s="107">
        <f>IF($K$13="Correct",IF(AND(G131+1&lt;='Student Work'!$K$13,G131&lt;&gt;0),G131+1,IF('Student Work'!G132&gt;0,"ERROR",0)),0)</f>
        <v>0</v>
      </c>
      <c r="H132" s="120">
        <f>IF(G132=0,0,IF(ISBLANK('Student Work'!H132),"ERROR",IF(ABS('Student Work'!H132-'Student Work'!K131)&lt;0.01,IF(G132&lt;&gt;"ERROR","Correct","ERROR"),"ERROR")))</f>
        <v>0</v>
      </c>
      <c r="I132" s="121">
        <f>IF(G132=0,0,IF(ISBLANK('Student Work'!I132),"ERROR",IF(ABS('Student Work'!I132-'Student Work'!H132*'Student Work'!$K$12/12)&lt;0.01,IF(G132&lt;&gt;"ERROR","Correct","ERROR"),"ERROR")))</f>
        <v>0</v>
      </c>
      <c r="J132" s="121">
        <f>IF(G132=0,0,IF(ISBLANK('Student Work'!J132),"ERROR",IF(ABS('Student Work'!J132-('Student Work'!$K$14-'Student Work'!I132))&lt;0.01,IF(G132&lt;&gt;"ERROR","Correct","ERROR"),"ERROR")))</f>
        <v>0</v>
      </c>
      <c r="K132" s="121">
        <f>IF(G132=0,0,IF(ISBLANK('Student Work'!K132),"ERROR",IF(ABS('Student Work'!K132-('Student Work'!H132-'Student Work'!J132))&lt;0.01,IF(G132&lt;&gt;"ERROR","Correct","ERROR"),"ERROR")))</f>
        <v>0</v>
      </c>
      <c r="L132" s="76"/>
      <c r="M132" s="76"/>
      <c r="N132" s="54"/>
      <c r="O132" s="54"/>
      <c r="P132" s="54"/>
      <c r="Q132" s="54"/>
      <c r="R132" s="54"/>
      <c r="S132" s="54"/>
      <c r="T132" s="54"/>
      <c r="U132" s="107">
        <f>IF($V$13="Correct",IF(AND(U131+1&lt;='Student Work'!$V$13,U131&lt;&gt;0),U131+1,IF('Student Work'!U132&gt;0,"ERROR",0)),0)</f>
        <v>0</v>
      </c>
      <c r="V132" s="121">
        <f>IF(U132=0,0,IF(ISBLANK('Student Work'!V132),"ERROR",IF(ABS('Student Work'!V132-'Student Work'!Y131)&lt;0.01,IF(U132&lt;&gt;"ERROR","Correct","ERROR"),"ERROR")))</f>
        <v>0</v>
      </c>
      <c r="W132" s="121">
        <f>IF(U132=0,0,IF(ISBLANK('Student Work'!W132),"ERROR",IF(ABS('Student Work'!W132-'Student Work'!V132*'Student Work'!$V$12/12)&lt;0.01,IF(U132&lt;&gt;"ERROR","Correct","ERROR"),"ERROR")))</f>
        <v>0</v>
      </c>
      <c r="X132" s="121">
        <f>IF(U132=0,0,IF(ISBLANK('Student Work'!X132),"ERROR",IF(ABS('Student Work'!X132-'Student Work'!$V$14)&lt;0.01,IF(U132&lt;&gt;"ERROR","Correct","ERROR"),"ERROR")))</f>
        <v>0</v>
      </c>
      <c r="Y132" s="121">
        <f>IF(U132=0,0,IF(ISBLANK('Student Work'!Y132),"ERROR",IF(ABS('Student Work'!Y132-('Student Work'!V132+'Student Work'!W132+'Student Work'!X132))&lt;0.01,IF(U132&lt;&gt;"ERROR","Correct","ERROR"),"ERROR")))</f>
        <v>0</v>
      </c>
      <c r="Z132" s="121">
        <f>IF(V132=0,0,IF(ISBLANK('Student Work'!#REF!),"ERROR",IF(ABS('Student Work'!#REF!-('Student Work'!W132+'Student Work'!X132+'Student Work'!Y132))&lt;0.01,"Correct","ERROR")))</f>
        <v>0</v>
      </c>
      <c r="AA132" s="54"/>
      <c r="AB132" s="54"/>
      <c r="AC132" s="45"/>
    </row>
    <row r="133" spans="1:29">
      <c r="A133" s="44"/>
      <c r="B133" s="47"/>
      <c r="C133" s="47"/>
      <c r="D133" s="47"/>
      <c r="E133" s="47"/>
      <c r="F133" s="54"/>
      <c r="G133" s="107">
        <f>IF($K$13="Correct",IF(AND(G132+1&lt;='Student Work'!$K$13,G132&lt;&gt;0),G132+1,IF('Student Work'!G133&gt;0,"ERROR",0)),0)</f>
        <v>0</v>
      </c>
      <c r="H133" s="120">
        <f>IF(G133=0,0,IF(ISBLANK('Student Work'!H133),"ERROR",IF(ABS('Student Work'!H133-'Student Work'!K132)&lt;0.01,IF(G133&lt;&gt;"ERROR","Correct","ERROR"),"ERROR")))</f>
        <v>0</v>
      </c>
      <c r="I133" s="121">
        <f>IF(G133=0,0,IF(ISBLANK('Student Work'!I133),"ERROR",IF(ABS('Student Work'!I133-'Student Work'!H133*'Student Work'!$K$12/12)&lt;0.01,IF(G133&lt;&gt;"ERROR","Correct","ERROR"),"ERROR")))</f>
        <v>0</v>
      </c>
      <c r="J133" s="121">
        <f>IF(G133=0,0,IF(ISBLANK('Student Work'!J133),"ERROR",IF(ABS('Student Work'!J133-('Student Work'!$K$14-'Student Work'!I133))&lt;0.01,IF(G133&lt;&gt;"ERROR","Correct","ERROR"),"ERROR")))</f>
        <v>0</v>
      </c>
      <c r="K133" s="121">
        <f>IF(G133=0,0,IF(ISBLANK('Student Work'!K133),"ERROR",IF(ABS('Student Work'!K133-('Student Work'!H133-'Student Work'!J133))&lt;0.01,IF(G133&lt;&gt;"ERROR","Correct","ERROR"),"ERROR")))</f>
        <v>0</v>
      </c>
      <c r="L133" s="76"/>
      <c r="M133" s="76"/>
      <c r="N133" s="54"/>
      <c r="O133" s="54"/>
      <c r="P133" s="54"/>
      <c r="Q133" s="54"/>
      <c r="R133" s="54"/>
      <c r="S133" s="54"/>
      <c r="T133" s="54"/>
      <c r="U133" s="107">
        <f>IF($V$13="Correct",IF(AND(U132+1&lt;='Student Work'!$V$13,U132&lt;&gt;0),U132+1,IF('Student Work'!U133&gt;0,"ERROR",0)),0)</f>
        <v>0</v>
      </c>
      <c r="V133" s="121">
        <f>IF(U133=0,0,IF(ISBLANK('Student Work'!V133),"ERROR",IF(ABS('Student Work'!V133-'Student Work'!Y132)&lt;0.01,IF(U133&lt;&gt;"ERROR","Correct","ERROR"),"ERROR")))</f>
        <v>0</v>
      </c>
      <c r="W133" s="121">
        <f>IF(U133=0,0,IF(ISBLANK('Student Work'!W133),"ERROR",IF(ABS('Student Work'!W133-'Student Work'!V133*'Student Work'!$V$12/12)&lt;0.01,IF(U133&lt;&gt;"ERROR","Correct","ERROR"),"ERROR")))</f>
        <v>0</v>
      </c>
      <c r="X133" s="121">
        <f>IF(U133=0,0,IF(ISBLANK('Student Work'!X133),"ERROR",IF(ABS('Student Work'!X133-'Student Work'!$V$14)&lt;0.01,IF(U133&lt;&gt;"ERROR","Correct","ERROR"),"ERROR")))</f>
        <v>0</v>
      </c>
      <c r="Y133" s="121">
        <f>IF(U133=0,0,IF(ISBLANK('Student Work'!Y133),"ERROR",IF(ABS('Student Work'!Y133-('Student Work'!V133+'Student Work'!W133+'Student Work'!X133))&lt;0.01,IF(U133&lt;&gt;"ERROR","Correct","ERROR"),"ERROR")))</f>
        <v>0</v>
      </c>
      <c r="Z133" s="121">
        <f>IF(V133=0,0,IF(ISBLANK('Student Work'!#REF!),"ERROR",IF(ABS('Student Work'!#REF!-('Student Work'!W133+'Student Work'!X133+'Student Work'!Y133))&lt;0.01,"Correct","ERROR")))</f>
        <v>0</v>
      </c>
      <c r="AA133" s="54"/>
      <c r="AB133" s="54"/>
      <c r="AC133" s="45"/>
    </row>
    <row r="134" spans="1:29">
      <c r="A134" s="44"/>
      <c r="B134" s="47"/>
      <c r="C134" s="47"/>
      <c r="D134" s="47"/>
      <c r="E134" s="47"/>
      <c r="F134" s="54"/>
      <c r="G134" s="107">
        <f>IF($K$13="Correct",IF(AND(G133+1&lt;='Student Work'!$K$13,G133&lt;&gt;0),G133+1,IF('Student Work'!G134&gt;0,"ERROR",0)),0)</f>
        <v>0</v>
      </c>
      <c r="H134" s="120">
        <f>IF(G134=0,0,IF(ISBLANK('Student Work'!H134),"ERROR",IF(ABS('Student Work'!H134-'Student Work'!K133)&lt;0.01,IF(G134&lt;&gt;"ERROR","Correct","ERROR"),"ERROR")))</f>
        <v>0</v>
      </c>
      <c r="I134" s="121">
        <f>IF(G134=0,0,IF(ISBLANK('Student Work'!I134),"ERROR",IF(ABS('Student Work'!I134-'Student Work'!H134*'Student Work'!$K$12/12)&lt;0.01,IF(G134&lt;&gt;"ERROR","Correct","ERROR"),"ERROR")))</f>
        <v>0</v>
      </c>
      <c r="J134" s="121">
        <f>IF(G134=0,0,IF(ISBLANK('Student Work'!J134),"ERROR",IF(ABS('Student Work'!J134-('Student Work'!$K$14-'Student Work'!I134))&lt;0.01,IF(G134&lt;&gt;"ERROR","Correct","ERROR"),"ERROR")))</f>
        <v>0</v>
      </c>
      <c r="K134" s="121">
        <f>IF(G134=0,0,IF(ISBLANK('Student Work'!K134),"ERROR",IF(ABS('Student Work'!K134-('Student Work'!H134-'Student Work'!J134))&lt;0.01,IF(G134&lt;&gt;"ERROR","Correct","ERROR"),"ERROR")))</f>
        <v>0</v>
      </c>
      <c r="L134" s="76"/>
      <c r="M134" s="76"/>
      <c r="N134" s="54"/>
      <c r="O134" s="54"/>
      <c r="P134" s="54"/>
      <c r="Q134" s="54"/>
      <c r="R134" s="54"/>
      <c r="S134" s="54"/>
      <c r="T134" s="54"/>
      <c r="U134" s="107">
        <f>IF($V$13="Correct",IF(AND(U133+1&lt;='Student Work'!$V$13,U133&lt;&gt;0),U133+1,IF('Student Work'!U134&gt;0,"ERROR",0)),0)</f>
        <v>0</v>
      </c>
      <c r="V134" s="121">
        <f>IF(U134=0,0,IF(ISBLANK('Student Work'!V134),"ERROR",IF(ABS('Student Work'!V134-'Student Work'!Y133)&lt;0.01,IF(U134&lt;&gt;"ERROR","Correct","ERROR"),"ERROR")))</f>
        <v>0</v>
      </c>
      <c r="W134" s="121">
        <f>IF(U134=0,0,IF(ISBLANK('Student Work'!W134),"ERROR",IF(ABS('Student Work'!W134-'Student Work'!V134*'Student Work'!$V$12/12)&lt;0.01,IF(U134&lt;&gt;"ERROR","Correct","ERROR"),"ERROR")))</f>
        <v>0</v>
      </c>
      <c r="X134" s="121">
        <f>IF(U134=0,0,IF(ISBLANK('Student Work'!X134),"ERROR",IF(ABS('Student Work'!X134-'Student Work'!$V$14)&lt;0.01,IF(U134&lt;&gt;"ERROR","Correct","ERROR"),"ERROR")))</f>
        <v>0</v>
      </c>
      <c r="Y134" s="121">
        <f>IF(U134=0,0,IF(ISBLANK('Student Work'!Y134),"ERROR",IF(ABS('Student Work'!Y134-('Student Work'!V134+'Student Work'!W134+'Student Work'!X134))&lt;0.01,IF(U134&lt;&gt;"ERROR","Correct","ERROR"),"ERROR")))</f>
        <v>0</v>
      </c>
      <c r="Z134" s="121">
        <f>IF(V134=0,0,IF(ISBLANK('Student Work'!#REF!),"ERROR",IF(ABS('Student Work'!#REF!-('Student Work'!W134+'Student Work'!X134+'Student Work'!Y134))&lt;0.01,"Correct","ERROR")))</f>
        <v>0</v>
      </c>
      <c r="AA134" s="54"/>
      <c r="AB134" s="54"/>
      <c r="AC134" s="45"/>
    </row>
    <row r="135" spans="1:29">
      <c r="A135" s="44"/>
      <c r="B135" s="47"/>
      <c r="C135" s="47"/>
      <c r="D135" s="47"/>
      <c r="E135" s="47"/>
      <c r="F135" s="54"/>
      <c r="G135" s="107">
        <f>IF($K$13="Correct",IF(AND(G134+1&lt;='Student Work'!$K$13,G134&lt;&gt;0),G134+1,IF('Student Work'!G135&gt;0,"ERROR",0)),0)</f>
        <v>0</v>
      </c>
      <c r="H135" s="120">
        <f>IF(G135=0,0,IF(ISBLANK('Student Work'!H135),"ERROR",IF(ABS('Student Work'!H135-'Student Work'!K134)&lt;0.01,IF(G135&lt;&gt;"ERROR","Correct","ERROR"),"ERROR")))</f>
        <v>0</v>
      </c>
      <c r="I135" s="121">
        <f>IF(G135=0,0,IF(ISBLANK('Student Work'!I135),"ERROR",IF(ABS('Student Work'!I135-'Student Work'!H135*'Student Work'!$K$12/12)&lt;0.01,IF(G135&lt;&gt;"ERROR","Correct","ERROR"),"ERROR")))</f>
        <v>0</v>
      </c>
      <c r="J135" s="121">
        <f>IF(G135=0,0,IF(ISBLANK('Student Work'!J135),"ERROR",IF(ABS('Student Work'!J135-('Student Work'!$K$14-'Student Work'!I135))&lt;0.01,IF(G135&lt;&gt;"ERROR","Correct","ERROR"),"ERROR")))</f>
        <v>0</v>
      </c>
      <c r="K135" s="121">
        <f>IF(G135=0,0,IF(ISBLANK('Student Work'!K135),"ERROR",IF(ABS('Student Work'!K135-('Student Work'!H135-'Student Work'!J135))&lt;0.01,IF(G135&lt;&gt;"ERROR","Correct","ERROR"),"ERROR")))</f>
        <v>0</v>
      </c>
      <c r="L135" s="76"/>
      <c r="M135" s="76"/>
      <c r="N135" s="54"/>
      <c r="O135" s="54"/>
      <c r="P135" s="54"/>
      <c r="Q135" s="54"/>
      <c r="R135" s="54"/>
      <c r="S135" s="54"/>
      <c r="T135" s="54"/>
      <c r="U135" s="107">
        <f>IF($V$13="Correct",IF(AND(U134+1&lt;='Student Work'!$V$13,U134&lt;&gt;0),U134+1,IF('Student Work'!U135&gt;0,"ERROR",0)),0)</f>
        <v>0</v>
      </c>
      <c r="V135" s="121">
        <f>IF(U135=0,0,IF(ISBLANK('Student Work'!V135),"ERROR",IF(ABS('Student Work'!V135-'Student Work'!Y134)&lt;0.01,IF(U135&lt;&gt;"ERROR","Correct","ERROR"),"ERROR")))</f>
        <v>0</v>
      </c>
      <c r="W135" s="121">
        <f>IF(U135=0,0,IF(ISBLANK('Student Work'!W135),"ERROR",IF(ABS('Student Work'!W135-'Student Work'!V135*'Student Work'!$V$12/12)&lt;0.01,IF(U135&lt;&gt;"ERROR","Correct","ERROR"),"ERROR")))</f>
        <v>0</v>
      </c>
      <c r="X135" s="121">
        <f>IF(U135=0,0,IF(ISBLANK('Student Work'!X135),"ERROR",IF(ABS('Student Work'!X135-'Student Work'!$V$14)&lt;0.01,IF(U135&lt;&gt;"ERROR","Correct","ERROR"),"ERROR")))</f>
        <v>0</v>
      </c>
      <c r="Y135" s="121">
        <f>IF(U135=0,0,IF(ISBLANK('Student Work'!Y135),"ERROR",IF(ABS('Student Work'!Y135-('Student Work'!V135+'Student Work'!W135+'Student Work'!X135))&lt;0.01,IF(U135&lt;&gt;"ERROR","Correct","ERROR"),"ERROR")))</f>
        <v>0</v>
      </c>
      <c r="Z135" s="121">
        <f>IF(V135=0,0,IF(ISBLANK('Student Work'!#REF!),"ERROR",IF(ABS('Student Work'!#REF!-('Student Work'!W135+'Student Work'!X135+'Student Work'!Y135))&lt;0.01,"Correct","ERROR")))</f>
        <v>0</v>
      </c>
      <c r="AA135" s="54"/>
      <c r="AB135" s="54"/>
      <c r="AC135" s="45"/>
    </row>
    <row r="136" spans="1:29">
      <c r="A136" s="44"/>
      <c r="B136" s="47"/>
      <c r="C136" s="47"/>
      <c r="D136" s="47"/>
      <c r="E136" s="47"/>
      <c r="F136" s="54"/>
      <c r="G136" s="107">
        <f>IF($K$13="Correct",IF(AND(G135+1&lt;='Student Work'!$K$13,G135&lt;&gt;0),G135+1,IF('Student Work'!G136&gt;0,"ERROR",0)),0)</f>
        <v>0</v>
      </c>
      <c r="H136" s="120">
        <f>IF(G136=0,0,IF(ISBLANK('Student Work'!H136),"ERROR",IF(ABS('Student Work'!H136-'Student Work'!K135)&lt;0.01,IF(G136&lt;&gt;"ERROR","Correct","ERROR"),"ERROR")))</f>
        <v>0</v>
      </c>
      <c r="I136" s="121">
        <f>IF(G136=0,0,IF(ISBLANK('Student Work'!I136),"ERROR",IF(ABS('Student Work'!I136-'Student Work'!H136*'Student Work'!$K$12/12)&lt;0.01,IF(G136&lt;&gt;"ERROR","Correct","ERROR"),"ERROR")))</f>
        <v>0</v>
      </c>
      <c r="J136" s="121">
        <f>IF(G136=0,0,IF(ISBLANK('Student Work'!J136),"ERROR",IF(ABS('Student Work'!J136-('Student Work'!$K$14-'Student Work'!I136))&lt;0.01,IF(G136&lt;&gt;"ERROR","Correct","ERROR"),"ERROR")))</f>
        <v>0</v>
      </c>
      <c r="K136" s="121">
        <f>IF(G136=0,0,IF(ISBLANK('Student Work'!K136),"ERROR",IF(ABS('Student Work'!K136-('Student Work'!H136-'Student Work'!J136))&lt;0.01,IF(G136&lt;&gt;"ERROR","Correct","ERROR"),"ERROR")))</f>
        <v>0</v>
      </c>
      <c r="L136" s="76"/>
      <c r="M136" s="76"/>
      <c r="N136" s="54"/>
      <c r="O136" s="54"/>
      <c r="P136" s="54"/>
      <c r="Q136" s="54"/>
      <c r="R136" s="54"/>
      <c r="S136" s="54"/>
      <c r="T136" s="54"/>
      <c r="U136" s="107">
        <f>IF($V$13="Correct",IF(AND(U135+1&lt;='Student Work'!$V$13,U135&lt;&gt;0),U135+1,IF('Student Work'!U136&gt;0,"ERROR",0)),0)</f>
        <v>0</v>
      </c>
      <c r="V136" s="121">
        <f>IF(U136=0,0,IF(ISBLANK('Student Work'!V136),"ERROR",IF(ABS('Student Work'!V136-'Student Work'!Y135)&lt;0.01,IF(U136&lt;&gt;"ERROR","Correct","ERROR"),"ERROR")))</f>
        <v>0</v>
      </c>
      <c r="W136" s="121">
        <f>IF(U136=0,0,IF(ISBLANK('Student Work'!W136),"ERROR",IF(ABS('Student Work'!W136-'Student Work'!V136*'Student Work'!$V$12/12)&lt;0.01,IF(U136&lt;&gt;"ERROR","Correct","ERROR"),"ERROR")))</f>
        <v>0</v>
      </c>
      <c r="X136" s="121">
        <f>IF(U136=0,0,IF(ISBLANK('Student Work'!X136),"ERROR",IF(ABS('Student Work'!X136-'Student Work'!$V$14)&lt;0.01,IF(U136&lt;&gt;"ERROR","Correct","ERROR"),"ERROR")))</f>
        <v>0</v>
      </c>
      <c r="Y136" s="121">
        <f>IF(U136=0,0,IF(ISBLANK('Student Work'!Y136),"ERROR",IF(ABS('Student Work'!Y136-('Student Work'!V136+'Student Work'!W136+'Student Work'!X136))&lt;0.01,IF(U136&lt;&gt;"ERROR","Correct","ERROR"),"ERROR")))</f>
        <v>0</v>
      </c>
      <c r="Z136" s="121">
        <f>IF(V136=0,0,IF(ISBLANK('Student Work'!#REF!),"ERROR",IF(ABS('Student Work'!#REF!-('Student Work'!W136+'Student Work'!X136+'Student Work'!Y136))&lt;0.01,"Correct","ERROR")))</f>
        <v>0</v>
      </c>
      <c r="AA136" s="54"/>
      <c r="AB136" s="54"/>
      <c r="AC136" s="45"/>
    </row>
    <row r="137" spans="1:29">
      <c r="A137" s="44"/>
      <c r="B137" s="47"/>
      <c r="C137" s="47"/>
      <c r="D137" s="47"/>
      <c r="E137" s="47"/>
      <c r="F137" s="54"/>
      <c r="G137" s="107">
        <f>IF($K$13="Correct",IF(AND(G136+1&lt;='Student Work'!$K$13,G136&lt;&gt;0),G136+1,IF('Student Work'!G137&gt;0,"ERROR",0)),0)</f>
        <v>0</v>
      </c>
      <c r="H137" s="120">
        <f>IF(G137=0,0,IF(ISBLANK('Student Work'!H137),"ERROR",IF(ABS('Student Work'!H137-'Student Work'!K136)&lt;0.01,IF(G137&lt;&gt;"ERROR","Correct","ERROR"),"ERROR")))</f>
        <v>0</v>
      </c>
      <c r="I137" s="121">
        <f>IF(G137=0,0,IF(ISBLANK('Student Work'!I137),"ERROR",IF(ABS('Student Work'!I137-'Student Work'!H137*'Student Work'!$K$12/12)&lt;0.01,IF(G137&lt;&gt;"ERROR","Correct","ERROR"),"ERROR")))</f>
        <v>0</v>
      </c>
      <c r="J137" s="121">
        <f>IF(G137=0,0,IF(ISBLANK('Student Work'!J137),"ERROR",IF(ABS('Student Work'!J137-('Student Work'!$K$14-'Student Work'!I137))&lt;0.01,IF(G137&lt;&gt;"ERROR","Correct","ERROR"),"ERROR")))</f>
        <v>0</v>
      </c>
      <c r="K137" s="121">
        <f>IF(G137=0,0,IF(ISBLANK('Student Work'!K137),"ERROR",IF(ABS('Student Work'!K137-('Student Work'!H137-'Student Work'!J137))&lt;0.01,IF(G137&lt;&gt;"ERROR","Correct","ERROR"),"ERROR")))</f>
        <v>0</v>
      </c>
      <c r="L137" s="76"/>
      <c r="M137" s="76"/>
      <c r="N137" s="54"/>
      <c r="O137" s="54"/>
      <c r="P137" s="54"/>
      <c r="Q137" s="54"/>
      <c r="R137" s="54"/>
      <c r="S137" s="54"/>
      <c r="T137" s="54"/>
      <c r="U137" s="107">
        <f>IF($V$13="Correct",IF(AND(U136+1&lt;='Student Work'!$V$13,U136&lt;&gt;0),U136+1,IF('Student Work'!U137&gt;0,"ERROR",0)),0)</f>
        <v>0</v>
      </c>
      <c r="V137" s="121">
        <f>IF(U137=0,0,IF(ISBLANK('Student Work'!V137),"ERROR",IF(ABS('Student Work'!V137-'Student Work'!Y136)&lt;0.01,IF(U137&lt;&gt;"ERROR","Correct","ERROR"),"ERROR")))</f>
        <v>0</v>
      </c>
      <c r="W137" s="121">
        <f>IF(U137=0,0,IF(ISBLANK('Student Work'!W137),"ERROR",IF(ABS('Student Work'!W137-'Student Work'!V137*'Student Work'!$V$12/12)&lt;0.01,IF(U137&lt;&gt;"ERROR","Correct","ERROR"),"ERROR")))</f>
        <v>0</v>
      </c>
      <c r="X137" s="121">
        <f>IF(U137=0,0,IF(ISBLANK('Student Work'!X137),"ERROR",IF(ABS('Student Work'!X137-'Student Work'!$V$14)&lt;0.01,IF(U137&lt;&gt;"ERROR","Correct","ERROR"),"ERROR")))</f>
        <v>0</v>
      </c>
      <c r="Y137" s="121">
        <f>IF(U137=0,0,IF(ISBLANK('Student Work'!Y137),"ERROR",IF(ABS('Student Work'!Y137-('Student Work'!V137+'Student Work'!W137+'Student Work'!X137))&lt;0.01,IF(U137&lt;&gt;"ERROR","Correct","ERROR"),"ERROR")))</f>
        <v>0</v>
      </c>
      <c r="Z137" s="121">
        <f>IF(V137=0,0,IF(ISBLANK('Student Work'!#REF!),"ERROR",IF(ABS('Student Work'!#REF!-('Student Work'!W137+'Student Work'!X137+'Student Work'!Y137))&lt;0.01,"Correct","ERROR")))</f>
        <v>0</v>
      </c>
      <c r="AA137" s="54"/>
      <c r="AB137" s="54"/>
      <c r="AC137" s="45"/>
    </row>
    <row r="138" spans="1:29">
      <c r="A138" s="44"/>
      <c r="B138" s="47"/>
      <c r="C138" s="47"/>
      <c r="D138" s="47"/>
      <c r="E138" s="47"/>
      <c r="F138" s="54"/>
      <c r="G138" s="107">
        <f>IF($K$13="Correct",IF(AND(G137+1&lt;='Student Work'!$K$13,G137&lt;&gt;0),G137+1,IF('Student Work'!G138&gt;0,"ERROR",0)),0)</f>
        <v>0</v>
      </c>
      <c r="H138" s="120">
        <f>IF(G138=0,0,IF(ISBLANK('Student Work'!H138),"ERROR",IF(ABS('Student Work'!H138-'Student Work'!K137)&lt;0.01,IF(G138&lt;&gt;"ERROR","Correct","ERROR"),"ERROR")))</f>
        <v>0</v>
      </c>
      <c r="I138" s="121">
        <f>IF(G138=0,0,IF(ISBLANK('Student Work'!I138),"ERROR",IF(ABS('Student Work'!I138-'Student Work'!H138*'Student Work'!$K$12/12)&lt;0.01,IF(G138&lt;&gt;"ERROR","Correct","ERROR"),"ERROR")))</f>
        <v>0</v>
      </c>
      <c r="J138" s="121">
        <f>IF(G138=0,0,IF(ISBLANK('Student Work'!J138),"ERROR",IF(ABS('Student Work'!J138-('Student Work'!$K$14-'Student Work'!I138))&lt;0.01,IF(G138&lt;&gt;"ERROR","Correct","ERROR"),"ERROR")))</f>
        <v>0</v>
      </c>
      <c r="K138" s="121">
        <f>IF(G138=0,0,IF(ISBLANK('Student Work'!K138),"ERROR",IF(ABS('Student Work'!K138-('Student Work'!H138-'Student Work'!J138))&lt;0.01,IF(G138&lt;&gt;"ERROR","Correct","ERROR"),"ERROR")))</f>
        <v>0</v>
      </c>
      <c r="L138" s="76"/>
      <c r="M138" s="76"/>
      <c r="N138" s="54"/>
      <c r="O138" s="54"/>
      <c r="P138" s="54"/>
      <c r="Q138" s="54"/>
      <c r="R138" s="54"/>
      <c r="S138" s="54"/>
      <c r="T138" s="54"/>
      <c r="U138" s="107">
        <f>IF($V$13="Correct",IF(AND(U137+1&lt;='Student Work'!$V$13,U137&lt;&gt;0),U137+1,IF('Student Work'!U138&gt;0,"ERROR",0)),0)</f>
        <v>0</v>
      </c>
      <c r="V138" s="121">
        <f>IF(U138=0,0,IF(ISBLANK('Student Work'!V138),"ERROR",IF(ABS('Student Work'!V138-'Student Work'!Y137)&lt;0.01,IF(U138&lt;&gt;"ERROR","Correct","ERROR"),"ERROR")))</f>
        <v>0</v>
      </c>
      <c r="W138" s="121">
        <f>IF(U138=0,0,IF(ISBLANK('Student Work'!W138),"ERROR",IF(ABS('Student Work'!W138-'Student Work'!V138*'Student Work'!$V$12/12)&lt;0.01,IF(U138&lt;&gt;"ERROR","Correct","ERROR"),"ERROR")))</f>
        <v>0</v>
      </c>
      <c r="X138" s="121">
        <f>IF(U138=0,0,IF(ISBLANK('Student Work'!X138),"ERROR",IF(ABS('Student Work'!X138-'Student Work'!$V$14)&lt;0.01,IF(U138&lt;&gt;"ERROR","Correct","ERROR"),"ERROR")))</f>
        <v>0</v>
      </c>
      <c r="Y138" s="121">
        <f>IF(U138=0,0,IF(ISBLANK('Student Work'!Y138),"ERROR",IF(ABS('Student Work'!Y138-('Student Work'!V138+'Student Work'!W138+'Student Work'!X138))&lt;0.01,IF(U138&lt;&gt;"ERROR","Correct","ERROR"),"ERROR")))</f>
        <v>0</v>
      </c>
      <c r="Z138" s="121">
        <f>IF(V138=0,0,IF(ISBLANK('Student Work'!#REF!),"ERROR",IF(ABS('Student Work'!#REF!-('Student Work'!W138+'Student Work'!X138+'Student Work'!Y138))&lt;0.01,"Correct","ERROR")))</f>
        <v>0</v>
      </c>
      <c r="AA138" s="54"/>
      <c r="AB138" s="54"/>
      <c r="AC138" s="45"/>
    </row>
    <row r="139" spans="1:29">
      <c r="A139" s="44"/>
      <c r="B139" s="47"/>
      <c r="C139" s="47"/>
      <c r="D139" s="47"/>
      <c r="E139" s="47"/>
      <c r="F139" s="54"/>
      <c r="G139" s="107">
        <f>IF($K$13="Correct",IF(AND(G138+1&lt;='Student Work'!$K$13,G138&lt;&gt;0),G138+1,IF('Student Work'!G139&gt;0,"ERROR",0)),0)</f>
        <v>0</v>
      </c>
      <c r="H139" s="120">
        <f>IF(G139=0,0,IF(ISBLANK('Student Work'!H139),"ERROR",IF(ABS('Student Work'!H139-'Student Work'!K138)&lt;0.01,IF(G139&lt;&gt;"ERROR","Correct","ERROR"),"ERROR")))</f>
        <v>0</v>
      </c>
      <c r="I139" s="121">
        <f>IF(G139=0,0,IF(ISBLANK('Student Work'!I139),"ERROR",IF(ABS('Student Work'!I139-'Student Work'!H139*'Student Work'!$K$12/12)&lt;0.01,IF(G139&lt;&gt;"ERROR","Correct","ERROR"),"ERROR")))</f>
        <v>0</v>
      </c>
      <c r="J139" s="121">
        <f>IF(G139=0,0,IF(ISBLANK('Student Work'!J139),"ERROR",IF(ABS('Student Work'!J139-('Student Work'!$K$14-'Student Work'!I139))&lt;0.01,IF(G139&lt;&gt;"ERROR","Correct","ERROR"),"ERROR")))</f>
        <v>0</v>
      </c>
      <c r="K139" s="121">
        <f>IF(G139=0,0,IF(ISBLANK('Student Work'!K139),"ERROR",IF(ABS('Student Work'!K139-('Student Work'!H139-'Student Work'!J139))&lt;0.01,IF(G139&lt;&gt;"ERROR","Correct","ERROR"),"ERROR")))</f>
        <v>0</v>
      </c>
      <c r="L139" s="76"/>
      <c r="M139" s="76"/>
      <c r="N139" s="54"/>
      <c r="O139" s="54"/>
      <c r="P139" s="54"/>
      <c r="Q139" s="54"/>
      <c r="R139" s="54"/>
      <c r="S139" s="54"/>
      <c r="T139" s="54"/>
      <c r="U139" s="107">
        <f>IF($V$13="Correct",IF(AND(U138+1&lt;='Student Work'!$V$13,U138&lt;&gt;0),U138+1,IF('Student Work'!U139&gt;0,"ERROR",0)),0)</f>
        <v>0</v>
      </c>
      <c r="V139" s="121">
        <f>IF(U139=0,0,IF(ISBLANK('Student Work'!V139),"ERROR",IF(ABS('Student Work'!V139-'Student Work'!Y138)&lt;0.01,IF(U139&lt;&gt;"ERROR","Correct","ERROR"),"ERROR")))</f>
        <v>0</v>
      </c>
      <c r="W139" s="121">
        <f>IF(U139=0,0,IF(ISBLANK('Student Work'!W139),"ERROR",IF(ABS('Student Work'!W139-'Student Work'!V139*'Student Work'!$V$12/12)&lt;0.01,IF(U139&lt;&gt;"ERROR","Correct","ERROR"),"ERROR")))</f>
        <v>0</v>
      </c>
      <c r="X139" s="121">
        <f>IF(U139=0,0,IF(ISBLANK('Student Work'!X139),"ERROR",IF(ABS('Student Work'!X139-'Student Work'!$V$14)&lt;0.01,IF(U139&lt;&gt;"ERROR","Correct","ERROR"),"ERROR")))</f>
        <v>0</v>
      </c>
      <c r="Y139" s="121">
        <f>IF(U139=0,0,IF(ISBLANK('Student Work'!Y139),"ERROR",IF(ABS('Student Work'!Y139-('Student Work'!V139+'Student Work'!W139+'Student Work'!X139))&lt;0.01,IF(U139&lt;&gt;"ERROR","Correct","ERROR"),"ERROR")))</f>
        <v>0</v>
      </c>
      <c r="Z139" s="121">
        <f>IF(V139=0,0,IF(ISBLANK('Student Work'!#REF!),"ERROR",IF(ABS('Student Work'!#REF!-('Student Work'!W139+'Student Work'!X139+'Student Work'!Y139))&lt;0.01,"Correct","ERROR")))</f>
        <v>0</v>
      </c>
      <c r="AA139" s="54"/>
      <c r="AB139" s="54"/>
      <c r="AC139" s="45"/>
    </row>
    <row r="140" spans="1:29">
      <c r="A140" s="44"/>
      <c r="B140" s="47"/>
      <c r="C140" s="47"/>
      <c r="D140" s="47"/>
      <c r="E140" s="47"/>
      <c r="F140" s="54"/>
      <c r="G140" s="107">
        <f>IF($K$13="Correct",IF(AND(G139+1&lt;='Student Work'!$K$13,G139&lt;&gt;0),G139+1,IF('Student Work'!G140&gt;0,"ERROR",0)),0)</f>
        <v>0</v>
      </c>
      <c r="H140" s="120">
        <f>IF(G140=0,0,IF(ISBLANK('Student Work'!H140),"ERROR",IF(ABS('Student Work'!H140-'Student Work'!K139)&lt;0.01,IF(G140&lt;&gt;"ERROR","Correct","ERROR"),"ERROR")))</f>
        <v>0</v>
      </c>
      <c r="I140" s="121">
        <f>IF(G140=0,0,IF(ISBLANK('Student Work'!I140),"ERROR",IF(ABS('Student Work'!I140-'Student Work'!H140*'Student Work'!$K$12/12)&lt;0.01,IF(G140&lt;&gt;"ERROR","Correct","ERROR"),"ERROR")))</f>
        <v>0</v>
      </c>
      <c r="J140" s="121">
        <f>IF(G140=0,0,IF(ISBLANK('Student Work'!J140),"ERROR",IF(ABS('Student Work'!J140-('Student Work'!$K$14-'Student Work'!I140))&lt;0.01,IF(G140&lt;&gt;"ERROR","Correct","ERROR"),"ERROR")))</f>
        <v>0</v>
      </c>
      <c r="K140" s="121">
        <f>IF(G140=0,0,IF(ISBLANK('Student Work'!K140),"ERROR",IF(ABS('Student Work'!K140-('Student Work'!H140-'Student Work'!J140))&lt;0.01,IF(G140&lt;&gt;"ERROR","Correct","ERROR"),"ERROR")))</f>
        <v>0</v>
      </c>
      <c r="L140" s="76"/>
      <c r="M140" s="76"/>
      <c r="N140" s="54"/>
      <c r="O140" s="54"/>
      <c r="P140" s="54"/>
      <c r="Q140" s="54"/>
      <c r="R140" s="54"/>
      <c r="S140" s="54"/>
      <c r="T140" s="54"/>
      <c r="U140" s="107">
        <f>IF($V$13="Correct",IF(AND(U139+1&lt;='Student Work'!$V$13,U139&lt;&gt;0),U139+1,IF('Student Work'!U140&gt;0,"ERROR",0)),0)</f>
        <v>0</v>
      </c>
      <c r="V140" s="121">
        <f>IF(U140=0,0,IF(ISBLANK('Student Work'!V140),"ERROR",IF(ABS('Student Work'!V140-'Student Work'!Y139)&lt;0.01,IF(U140&lt;&gt;"ERROR","Correct","ERROR"),"ERROR")))</f>
        <v>0</v>
      </c>
      <c r="W140" s="121">
        <f>IF(U140=0,0,IF(ISBLANK('Student Work'!W140),"ERROR",IF(ABS('Student Work'!W140-'Student Work'!V140*'Student Work'!$V$12/12)&lt;0.01,IF(U140&lt;&gt;"ERROR","Correct","ERROR"),"ERROR")))</f>
        <v>0</v>
      </c>
      <c r="X140" s="121">
        <f>IF(U140=0,0,IF(ISBLANK('Student Work'!X140),"ERROR",IF(ABS('Student Work'!X140-'Student Work'!$V$14)&lt;0.01,IF(U140&lt;&gt;"ERROR","Correct","ERROR"),"ERROR")))</f>
        <v>0</v>
      </c>
      <c r="Y140" s="121">
        <f>IF(U140=0,0,IF(ISBLANK('Student Work'!Y140),"ERROR",IF(ABS('Student Work'!Y140-('Student Work'!V140+'Student Work'!W140+'Student Work'!X140))&lt;0.01,IF(U140&lt;&gt;"ERROR","Correct","ERROR"),"ERROR")))</f>
        <v>0</v>
      </c>
      <c r="Z140" s="121">
        <f>IF(V140=0,0,IF(ISBLANK('Student Work'!#REF!),"ERROR",IF(ABS('Student Work'!#REF!-('Student Work'!W140+'Student Work'!X140+'Student Work'!Y140))&lt;0.01,"Correct","ERROR")))</f>
        <v>0</v>
      </c>
      <c r="AA140" s="54"/>
      <c r="AB140" s="54"/>
      <c r="AC140" s="45"/>
    </row>
    <row r="141" spans="1:29">
      <c r="A141" s="44"/>
      <c r="B141" s="47"/>
      <c r="C141" s="47"/>
      <c r="D141" s="47"/>
      <c r="E141" s="47"/>
      <c r="F141" s="54"/>
      <c r="G141" s="107">
        <f>IF($K$13="Correct",IF(AND(G140+1&lt;='Student Work'!$K$13,G140&lt;&gt;0),G140+1,IF('Student Work'!G141&gt;0,"ERROR",0)),0)</f>
        <v>0</v>
      </c>
      <c r="H141" s="120">
        <f>IF(G141=0,0,IF(ISBLANK('Student Work'!H141),"ERROR",IF(ABS('Student Work'!H141-'Student Work'!K140)&lt;0.01,IF(G141&lt;&gt;"ERROR","Correct","ERROR"),"ERROR")))</f>
        <v>0</v>
      </c>
      <c r="I141" s="121">
        <f>IF(G141=0,0,IF(ISBLANK('Student Work'!I141),"ERROR",IF(ABS('Student Work'!I141-'Student Work'!H141*'Student Work'!$K$12/12)&lt;0.01,IF(G141&lt;&gt;"ERROR","Correct","ERROR"),"ERROR")))</f>
        <v>0</v>
      </c>
      <c r="J141" s="121">
        <f>IF(G141=0,0,IF(ISBLANK('Student Work'!J141),"ERROR",IF(ABS('Student Work'!J141-('Student Work'!$K$14-'Student Work'!I141))&lt;0.01,IF(G141&lt;&gt;"ERROR","Correct","ERROR"),"ERROR")))</f>
        <v>0</v>
      </c>
      <c r="K141" s="121">
        <f>IF(G141=0,0,IF(ISBLANK('Student Work'!K141),"ERROR",IF(ABS('Student Work'!K141-('Student Work'!H141-'Student Work'!J141))&lt;0.01,IF(G141&lt;&gt;"ERROR","Correct","ERROR"),"ERROR")))</f>
        <v>0</v>
      </c>
      <c r="L141" s="76"/>
      <c r="M141" s="76"/>
      <c r="N141" s="54"/>
      <c r="O141" s="54"/>
      <c r="P141" s="54"/>
      <c r="Q141" s="54"/>
      <c r="R141" s="54"/>
      <c r="S141" s="54"/>
      <c r="T141" s="54"/>
      <c r="U141" s="107">
        <f>IF($V$13="Correct",IF(AND(U140+1&lt;='Student Work'!$V$13,U140&lt;&gt;0),U140+1,IF('Student Work'!U141&gt;0,"ERROR",0)),0)</f>
        <v>0</v>
      </c>
      <c r="V141" s="121">
        <f>IF(U141=0,0,IF(ISBLANK('Student Work'!V141),"ERROR",IF(ABS('Student Work'!V141-'Student Work'!Y140)&lt;0.01,IF(U141&lt;&gt;"ERROR","Correct","ERROR"),"ERROR")))</f>
        <v>0</v>
      </c>
      <c r="W141" s="121">
        <f>IF(U141=0,0,IF(ISBLANK('Student Work'!W141),"ERROR",IF(ABS('Student Work'!W141-'Student Work'!V141*'Student Work'!$V$12/12)&lt;0.01,IF(U141&lt;&gt;"ERROR","Correct","ERROR"),"ERROR")))</f>
        <v>0</v>
      </c>
      <c r="X141" s="121">
        <f>IF(U141=0,0,IF(ISBLANK('Student Work'!X141),"ERROR",IF(ABS('Student Work'!X141-'Student Work'!$V$14)&lt;0.01,IF(U141&lt;&gt;"ERROR","Correct","ERROR"),"ERROR")))</f>
        <v>0</v>
      </c>
      <c r="Y141" s="121">
        <f>IF(U141=0,0,IF(ISBLANK('Student Work'!Y141),"ERROR",IF(ABS('Student Work'!Y141-('Student Work'!V141+'Student Work'!W141+'Student Work'!X141))&lt;0.01,IF(U141&lt;&gt;"ERROR","Correct","ERROR"),"ERROR")))</f>
        <v>0</v>
      </c>
      <c r="Z141" s="121">
        <f>IF(V141=0,0,IF(ISBLANK('Student Work'!#REF!),"ERROR",IF(ABS('Student Work'!#REF!-('Student Work'!W141+'Student Work'!X141+'Student Work'!Y141))&lt;0.01,"Correct","ERROR")))</f>
        <v>0</v>
      </c>
      <c r="AA141" s="54"/>
      <c r="AB141" s="54"/>
      <c r="AC141" s="45"/>
    </row>
    <row r="142" spans="1:29">
      <c r="A142" s="44"/>
      <c r="B142" s="47"/>
      <c r="C142" s="47"/>
      <c r="D142" s="47"/>
      <c r="E142" s="47"/>
      <c r="F142" s="54"/>
      <c r="G142" s="107">
        <f>IF($K$13="Correct",IF(AND(G141+1&lt;='Student Work'!$K$13,G141&lt;&gt;0),G141+1,IF('Student Work'!G142&gt;0,"ERROR",0)),0)</f>
        <v>0</v>
      </c>
      <c r="H142" s="120">
        <f>IF(G142=0,0,IF(ISBLANK('Student Work'!H142),"ERROR",IF(ABS('Student Work'!H142-'Student Work'!K141)&lt;0.01,IF(G142&lt;&gt;"ERROR","Correct","ERROR"),"ERROR")))</f>
        <v>0</v>
      </c>
      <c r="I142" s="121">
        <f>IF(G142=0,0,IF(ISBLANK('Student Work'!I142),"ERROR",IF(ABS('Student Work'!I142-'Student Work'!H142*'Student Work'!$K$12/12)&lt;0.01,IF(G142&lt;&gt;"ERROR","Correct","ERROR"),"ERROR")))</f>
        <v>0</v>
      </c>
      <c r="J142" s="121">
        <f>IF(G142=0,0,IF(ISBLANK('Student Work'!J142),"ERROR",IF(ABS('Student Work'!J142-('Student Work'!$K$14-'Student Work'!I142))&lt;0.01,IF(G142&lt;&gt;"ERROR","Correct","ERROR"),"ERROR")))</f>
        <v>0</v>
      </c>
      <c r="K142" s="121">
        <f>IF(G142=0,0,IF(ISBLANK('Student Work'!K142),"ERROR",IF(ABS('Student Work'!K142-('Student Work'!H142-'Student Work'!J142))&lt;0.01,IF(G142&lt;&gt;"ERROR","Correct","ERROR"),"ERROR")))</f>
        <v>0</v>
      </c>
      <c r="L142" s="76"/>
      <c r="M142" s="76"/>
      <c r="N142" s="54"/>
      <c r="O142" s="54"/>
      <c r="P142" s="54"/>
      <c r="Q142" s="54"/>
      <c r="R142" s="54"/>
      <c r="S142" s="54"/>
      <c r="T142" s="54"/>
      <c r="U142" s="107">
        <f>IF($V$13="Correct",IF(AND(U141+1&lt;='Student Work'!$V$13,U141&lt;&gt;0),U141+1,IF('Student Work'!U142&gt;0,"ERROR",0)),0)</f>
        <v>0</v>
      </c>
      <c r="V142" s="121">
        <f>IF(U142=0,0,IF(ISBLANK('Student Work'!V142),"ERROR",IF(ABS('Student Work'!V142-'Student Work'!Y141)&lt;0.01,IF(U142&lt;&gt;"ERROR","Correct","ERROR"),"ERROR")))</f>
        <v>0</v>
      </c>
      <c r="W142" s="121">
        <f>IF(U142=0,0,IF(ISBLANK('Student Work'!W142),"ERROR",IF(ABS('Student Work'!W142-'Student Work'!V142*'Student Work'!$V$12/12)&lt;0.01,IF(U142&lt;&gt;"ERROR","Correct","ERROR"),"ERROR")))</f>
        <v>0</v>
      </c>
      <c r="X142" s="121">
        <f>IF(U142=0,0,IF(ISBLANK('Student Work'!X142),"ERROR",IF(ABS('Student Work'!X142-'Student Work'!$V$14)&lt;0.01,IF(U142&lt;&gt;"ERROR","Correct","ERROR"),"ERROR")))</f>
        <v>0</v>
      </c>
      <c r="Y142" s="121">
        <f>IF(U142=0,0,IF(ISBLANK('Student Work'!Y142),"ERROR",IF(ABS('Student Work'!Y142-('Student Work'!V142+'Student Work'!W142+'Student Work'!X142))&lt;0.01,IF(U142&lt;&gt;"ERROR","Correct","ERROR"),"ERROR")))</f>
        <v>0</v>
      </c>
      <c r="Z142" s="121">
        <f>IF(V142=0,0,IF(ISBLANK('Student Work'!#REF!),"ERROR",IF(ABS('Student Work'!#REF!-('Student Work'!W142+'Student Work'!X142+'Student Work'!Y142))&lt;0.01,"Correct","ERROR")))</f>
        <v>0</v>
      </c>
      <c r="AA142" s="54"/>
      <c r="AB142" s="54"/>
      <c r="AC142" s="45"/>
    </row>
    <row r="143" spans="1:29">
      <c r="A143" s="44"/>
      <c r="B143" s="47"/>
      <c r="C143" s="47"/>
      <c r="D143" s="47"/>
      <c r="E143" s="47"/>
      <c r="F143" s="54"/>
      <c r="G143" s="107">
        <f>IF($K$13="Correct",IF(AND(G142+1&lt;='Student Work'!$K$13,G142&lt;&gt;0),G142+1,IF('Student Work'!G143&gt;0,"ERROR",0)),0)</f>
        <v>0</v>
      </c>
      <c r="H143" s="120">
        <f>IF(G143=0,0,IF(ISBLANK('Student Work'!H143),"ERROR",IF(ABS('Student Work'!H143-'Student Work'!K142)&lt;0.01,IF(G143&lt;&gt;"ERROR","Correct","ERROR"),"ERROR")))</f>
        <v>0</v>
      </c>
      <c r="I143" s="121">
        <f>IF(G143=0,0,IF(ISBLANK('Student Work'!I143),"ERROR",IF(ABS('Student Work'!I143-'Student Work'!H143*'Student Work'!$K$12/12)&lt;0.01,IF(G143&lt;&gt;"ERROR","Correct","ERROR"),"ERROR")))</f>
        <v>0</v>
      </c>
      <c r="J143" s="121">
        <f>IF(G143=0,0,IF(ISBLANK('Student Work'!J143),"ERROR",IF(ABS('Student Work'!J143-('Student Work'!$K$14-'Student Work'!I143))&lt;0.01,IF(G143&lt;&gt;"ERROR","Correct","ERROR"),"ERROR")))</f>
        <v>0</v>
      </c>
      <c r="K143" s="121">
        <f>IF(G143=0,0,IF(ISBLANK('Student Work'!K143),"ERROR",IF(ABS('Student Work'!K143-('Student Work'!H143-'Student Work'!J143))&lt;0.01,IF(G143&lt;&gt;"ERROR","Correct","ERROR"),"ERROR")))</f>
        <v>0</v>
      </c>
      <c r="L143" s="76"/>
      <c r="M143" s="76"/>
      <c r="N143" s="54"/>
      <c r="O143" s="54"/>
      <c r="P143" s="54"/>
      <c r="Q143" s="54"/>
      <c r="R143" s="54"/>
      <c r="S143" s="54"/>
      <c r="T143" s="54"/>
      <c r="U143" s="107">
        <f>IF($V$13="Correct",IF(AND(U142+1&lt;='Student Work'!$V$13,U142&lt;&gt;0),U142+1,IF('Student Work'!U143&gt;0,"ERROR",0)),0)</f>
        <v>0</v>
      </c>
      <c r="V143" s="121">
        <f>IF(U143=0,0,IF(ISBLANK('Student Work'!V143),"ERROR",IF(ABS('Student Work'!V143-'Student Work'!Y142)&lt;0.01,IF(U143&lt;&gt;"ERROR","Correct","ERROR"),"ERROR")))</f>
        <v>0</v>
      </c>
      <c r="W143" s="121">
        <f>IF(U143=0,0,IF(ISBLANK('Student Work'!W143),"ERROR",IF(ABS('Student Work'!W143-'Student Work'!V143*'Student Work'!$V$12/12)&lt;0.01,IF(U143&lt;&gt;"ERROR","Correct","ERROR"),"ERROR")))</f>
        <v>0</v>
      </c>
      <c r="X143" s="121">
        <f>IF(U143=0,0,IF(ISBLANK('Student Work'!X143),"ERROR",IF(ABS('Student Work'!X143-'Student Work'!$V$14)&lt;0.01,IF(U143&lt;&gt;"ERROR","Correct","ERROR"),"ERROR")))</f>
        <v>0</v>
      </c>
      <c r="Y143" s="121">
        <f>IF(U143=0,0,IF(ISBLANK('Student Work'!Y143),"ERROR",IF(ABS('Student Work'!Y143-('Student Work'!V143+'Student Work'!W143+'Student Work'!X143))&lt;0.01,IF(U143&lt;&gt;"ERROR","Correct","ERROR"),"ERROR")))</f>
        <v>0</v>
      </c>
      <c r="Z143" s="121">
        <f>IF(V143=0,0,IF(ISBLANK('Student Work'!#REF!),"ERROR",IF(ABS('Student Work'!#REF!-('Student Work'!W143+'Student Work'!X143+'Student Work'!Y143))&lt;0.01,"Correct","ERROR")))</f>
        <v>0</v>
      </c>
      <c r="AA143" s="54"/>
      <c r="AB143" s="54"/>
      <c r="AC143" s="45"/>
    </row>
    <row r="144" spans="1:29">
      <c r="A144" s="44"/>
      <c r="B144" s="47"/>
      <c r="C144" s="47"/>
      <c r="D144" s="47"/>
      <c r="E144" s="47"/>
      <c r="F144" s="54"/>
      <c r="G144" s="54"/>
      <c r="H144" s="54"/>
      <c r="I144" s="63"/>
      <c r="J144" s="76"/>
      <c r="K144" s="76"/>
      <c r="L144" s="76"/>
      <c r="M144" s="76"/>
      <c r="N144" s="54"/>
      <c r="O144" s="54"/>
      <c r="P144" s="54"/>
      <c r="Q144" s="54"/>
      <c r="R144" s="54"/>
      <c r="S144" s="54"/>
      <c r="T144" s="54"/>
      <c r="U144" s="107">
        <f>IF($V$13="Correct",IF(AND(U143+1&lt;='Student Work'!$V$13,U143&lt;&gt;0),U143+1,IF('Student Work'!U144&gt;0,"ERROR",0)),0)</f>
        <v>0</v>
      </c>
      <c r="V144" s="54"/>
      <c r="W144" s="54"/>
      <c r="X144" s="54"/>
      <c r="Y144" s="54"/>
      <c r="Z144" s="54"/>
      <c r="AA144" s="54"/>
      <c r="AB144" s="54"/>
      <c r="AC144" s="45"/>
    </row>
    <row r="145" spans="1:29" ht="24" customHeight="1">
      <c r="A145" s="44"/>
      <c r="B145" s="44"/>
      <c r="C145" s="44"/>
      <c r="D145" s="47"/>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7"/>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7"/>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D184" s="44"/>
      <c r="I184" s="2"/>
      <c r="J184" s="8"/>
      <c r="K184" s="8"/>
      <c r="L184" s="8"/>
      <c r="M184" s="8"/>
    </row>
    <row r="185" spans="1:29">
      <c r="D185" s="44"/>
      <c r="I185" s="2"/>
      <c r="J185" s="8"/>
      <c r="K185" s="8"/>
      <c r="L185" s="8"/>
      <c r="M185" s="8"/>
    </row>
    <row r="186" spans="1:29">
      <c r="D186" s="44"/>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3" s="1" customFormat="1" ht="15">
      <c r="I353" s="2"/>
      <c r="J353" s="8"/>
      <c r="K353" s="8"/>
      <c r="L353" s="8"/>
      <c r="M353" s="8"/>
    </row>
    <row r="354" spans="9:13" s="1" customFormat="1" ht="15">
      <c r="I354" s="2"/>
      <c r="J354" s="8"/>
      <c r="K354" s="8"/>
      <c r="L354" s="8"/>
      <c r="M354" s="8"/>
    </row>
    <row r="355" spans="9:13" s="1" customFormat="1" ht="15">
      <c r="I355" s="2"/>
      <c r="J355" s="8"/>
      <c r="K355" s="8"/>
      <c r="L355" s="8"/>
      <c r="M355" s="8"/>
    </row>
    <row r="356" spans="9:13" s="1" customFormat="1" ht="15">
      <c r="I356" s="2"/>
      <c r="J356" s="8"/>
      <c r="K356" s="8"/>
      <c r="L356" s="8"/>
      <c r="M356" s="8"/>
    </row>
    <row r="357" spans="9:13" s="1" customFormat="1" ht="15">
      <c r="I357" s="2"/>
      <c r="J357" s="8"/>
      <c r="K357" s="8"/>
      <c r="L357" s="8"/>
      <c r="M357" s="8"/>
    </row>
    <row r="358" spans="9:13" s="1" customFormat="1" ht="15">
      <c r="I358" s="2"/>
      <c r="J358" s="8"/>
      <c r="K358" s="8"/>
      <c r="L358" s="8"/>
      <c r="M358" s="8"/>
    </row>
    <row r="359" spans="9:13" s="1" customFormat="1" ht="15">
      <c r="I359" s="2"/>
      <c r="J359" s="8"/>
      <c r="K359" s="8"/>
      <c r="L359" s="8"/>
      <c r="M359" s="8"/>
    </row>
    <row r="360" spans="9:13" s="1" customFormat="1" ht="15">
      <c r="I360" s="2"/>
      <c r="J360" s="8"/>
      <c r="K360" s="8"/>
      <c r="L360" s="8"/>
      <c r="M360" s="8"/>
    </row>
    <row r="361" spans="9:13" s="1" customFormat="1" ht="15">
      <c r="I361" s="2"/>
      <c r="J361" s="8"/>
      <c r="K361" s="8"/>
      <c r="L361" s="8"/>
      <c r="M361" s="8"/>
    </row>
    <row r="362" spans="9:13" s="1" customFormat="1" ht="15">
      <c r="I362" s="2"/>
      <c r="J362" s="8"/>
      <c r="K362" s="8"/>
      <c r="L362" s="8"/>
      <c r="M362" s="8"/>
    </row>
    <row r="363" spans="9:13" s="1" customFormat="1" ht="15">
      <c r="I363" s="2"/>
      <c r="J363" s="8"/>
      <c r="K363" s="8"/>
      <c r="L363" s="8"/>
      <c r="M363" s="8"/>
    </row>
    <row r="364" spans="9:13" s="1" customFormat="1" ht="15">
      <c r="I364" s="2"/>
      <c r="J364" s="8"/>
      <c r="K364" s="8"/>
      <c r="L364" s="8"/>
      <c r="M364" s="8"/>
    </row>
    <row r="365" spans="9:13" s="1" customFormat="1" ht="15">
      <c r="I365" s="2"/>
      <c r="J365" s="8"/>
      <c r="K365" s="8"/>
      <c r="L365" s="8"/>
      <c r="M365" s="8"/>
    </row>
    <row r="366" spans="9:13" s="1" customFormat="1" ht="15">
      <c r="I366" s="2"/>
      <c r="J366" s="8"/>
      <c r="K366" s="8"/>
      <c r="L366" s="8"/>
      <c r="M366" s="8"/>
    </row>
    <row r="367" spans="9:13" s="1" customFormat="1" ht="15">
      <c r="I367" s="2"/>
      <c r="J367" s="8"/>
      <c r="K367" s="8"/>
      <c r="L367" s="8"/>
      <c r="M367" s="8"/>
    </row>
    <row r="368" spans="9:13"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D25:D53">
    <cfRule type="containsText" dxfId="20" priority="21" operator="containsText" text="Caution">
      <formula>NOT(ISERROR(SEARCH("Caution",D25)))</formula>
    </cfRule>
  </conditionalFormatting>
  <conditionalFormatting sqref="F13">
    <cfRule type="containsText" dxfId="19" priority="7" operator="containsText" text="Caution">
      <formula>NOT(ISERROR(SEARCH("Caution",F13)))</formula>
    </cfRule>
    <cfRule type="containsText" dxfId="18" priority="8" operator="containsText" text="Correct">
      <formula>NOT(ISERROR(SEARCH("Correct",F13)))</formula>
    </cfRule>
    <cfRule type="containsText" dxfId="17" priority="9" operator="containsText" text="ERROR">
      <formula>NOT(ISERROR(SEARCH("ERROR",F13)))</formula>
    </cfRule>
  </conditionalFormatting>
  <conditionalFormatting sqref="G25:G143">
    <cfRule type="containsText" dxfId="16" priority="11" operator="containsText" text="ERROR">
      <formula>NOT(ISERROR(SEARCH("ERROR",G25)))</formula>
    </cfRule>
    <cfRule type="cellIs" dxfId="15" priority="23" operator="greaterThan">
      <formula>5</formula>
    </cfRule>
  </conditionalFormatting>
  <conditionalFormatting sqref="G25:U25 G26:T143 U26:U144 G7:Z8 G9:N10 U9:Z11 G11:M16 U12:Y13 U14:Z16 G17:Z17 T18:U18 W18:Z18 G18:S19 T19:Z19 G20:M21 O20:Z21 G22:Z24 W25:Y25 W26:Z143">
    <cfRule type="containsText" dxfId="14" priority="24" operator="containsText" text="Caution">
      <formula>NOT(ISERROR(SEARCH("Caution",G7)))</formula>
    </cfRule>
  </conditionalFormatting>
  <conditionalFormatting sqref="G7:Z8 G9:N10 U9:Z11 G11:M16 U12:Y13 U14:Z16 G17:Z17 T18:U18 W18:Z18 G18:S19 T19:Z19 G20:M21 O20:Z21 G22:Z24 G25:U25 W25:Y25 G26:T143 W26:Z143 U26:U144">
    <cfRule type="containsText" dxfId="13" priority="25" operator="containsText" text="Correct">
      <formula>NOT(ISERROR(SEARCH("Correct",G7)))</formula>
    </cfRule>
    <cfRule type="containsText" dxfId="12" priority="26" operator="containsText" text="ERROR">
      <formula>NOT(ISERROR(SEARCH("ERROR",G7)))</formula>
    </cfRule>
  </conditionalFormatting>
  <conditionalFormatting sqref="J3">
    <cfRule type="cellIs" dxfId="11" priority="10" operator="equal">
      <formula>0</formula>
    </cfRule>
  </conditionalFormatting>
  <conditionalFormatting sqref="N21">
    <cfRule type="containsText" dxfId="10" priority="4" operator="containsText" text="Caution">
      <formula>NOT(ISERROR(SEARCH("Caution",N21)))</formula>
    </cfRule>
    <cfRule type="containsText" dxfId="9" priority="5" operator="containsText" text="Correct">
      <formula>NOT(ISERROR(SEARCH("Correct",N21)))</formula>
    </cfRule>
    <cfRule type="containsText" dxfId="8" priority="6" operator="containsText" text="ERROR">
      <formula>NOT(ISERROR(SEARCH("ERROR",N21)))</formula>
    </cfRule>
  </conditionalFormatting>
  <conditionalFormatting sqref="U25:U144">
    <cfRule type="containsText" dxfId="7" priority="12" operator="containsText" text="ERROR">
      <formula>NOT(ISERROR(SEARCH("ERROR",U25)))</formula>
    </cfRule>
    <cfRule type="cellIs" dxfId="6" priority="20" operator="greaterThan">
      <formula>5</formula>
    </cfRule>
  </conditionalFormatting>
  <conditionalFormatting sqref="V25:V143">
    <cfRule type="containsText" dxfId="5" priority="17" operator="containsText" text="Caution">
      <formula>NOT(ISERROR(SEARCH("Caution",V25)))</formula>
    </cfRule>
    <cfRule type="containsText" dxfId="4" priority="18" operator="containsText" text="Correct">
      <formula>NOT(ISERROR(SEARCH("Correct",V25)))</formula>
    </cfRule>
    <cfRule type="containsText" dxfId="3" priority="19" operator="containsText" text="ERROR">
      <formula>NOT(ISERROR(SEARCH("ERROR",V25)))</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2023-09-06T19:30:17Z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