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50" documentId="11_2DCAAFA00C70649DC914E05F07606DEE53A881BE" xr6:coauthVersionLast="47" xr6:coauthVersionMax="47" xr10:uidLastSave="{F8BB1F29-ADBD-4D3F-90CB-EB5C4B24ED1D}"/>
  <bookViews>
    <workbookView xWindow="-120" yWindow="-120" windowWidth="29040" windowHeight="15840" xr2:uid="{00000000-000D-0000-FFFF-FFFF00000000}"/>
  </bookViews>
  <sheets>
    <sheet name="Student Work" sheetId="1" r:id="rId1"/>
    <sheet name="How Did I Do" sheetId="3" r:id="rId2"/>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H1" i="3"/>
  <c r="O7" i="3"/>
  <c r="V16" i="3"/>
  <c r="V13" i="3"/>
  <c r="U27" i="3"/>
  <c r="X27" i="3"/>
  <c r="W27" i="3"/>
  <c r="K13" i="3"/>
  <c r="G47" i="3"/>
  <c r="Y27" i="3"/>
  <c r="V27" i="3"/>
  <c r="U144" i="3"/>
  <c r="V22" i="3"/>
  <c r="W22" i="3"/>
  <c r="X22" i="3"/>
  <c r="Y22" i="3"/>
  <c r="V23" i="3"/>
  <c r="W23" i="3"/>
  <c r="X23" i="3"/>
  <c r="Y23" i="3"/>
  <c r="V24" i="3"/>
  <c r="W24" i="3"/>
  <c r="X24" i="3"/>
  <c r="Y24" i="3"/>
  <c r="W21" i="3"/>
  <c r="X21" i="3"/>
  <c r="V21" i="3"/>
  <c r="V20" i="3"/>
  <c r="X20" i="3"/>
  <c r="W20" i="3"/>
  <c r="J21" i="3"/>
  <c r="K21" i="3"/>
  <c r="J22" i="3"/>
  <c r="K22" i="3"/>
  <c r="J23" i="3"/>
  <c r="K23" i="3"/>
  <c r="J24" i="3"/>
  <c r="K24" i="3"/>
  <c r="K20" i="3"/>
  <c r="J20" i="3"/>
  <c r="K12" i="3"/>
  <c r="R30" i="3"/>
  <c r="R25" i="3"/>
  <c r="R24" i="3"/>
  <c r="Y21" i="3"/>
  <c r="Y20" i="3"/>
  <c r="O8" i="3"/>
  <c r="J18" i="1"/>
  <c r="J18" i="3"/>
  <c r="Z27" i="3"/>
  <c r="H22" i="3"/>
  <c r="H23" i="3"/>
  <c r="H24" i="3"/>
  <c r="H21" i="3"/>
  <c r="I21" i="3"/>
  <c r="I22" i="3"/>
  <c r="I23" i="3"/>
  <c r="I24" i="3"/>
  <c r="I20" i="3"/>
  <c r="H20" i="3"/>
  <c r="I16" i="3"/>
  <c r="I15" i="3"/>
  <c r="X16" i="3"/>
  <c r="X15" i="3"/>
  <c r="X14" i="3"/>
  <c r="I14" i="3"/>
  <c r="K16" i="3"/>
  <c r="V15" i="3"/>
  <c r="K15" i="3"/>
  <c r="V14" i="3"/>
  <c r="K14" i="3"/>
  <c r="V12" i="3"/>
  <c r="K11" i="3"/>
  <c r="V10" i="3"/>
  <c r="V8" i="3"/>
  <c r="V9" i="3"/>
  <c r="V11" i="3"/>
  <c r="K10" i="3"/>
  <c r="K8" i="3"/>
  <c r="K9" i="3"/>
  <c r="R8" i="3"/>
  <c r="R7" i="3"/>
  <c r="U25" i="3"/>
  <c r="U142" i="3"/>
  <c r="X142" i="3"/>
  <c r="U140" i="3"/>
  <c r="U138" i="3"/>
  <c r="U136" i="3"/>
  <c r="U134" i="3"/>
  <c r="U132" i="3"/>
  <c r="V132" i="3"/>
  <c r="Z132" i="3"/>
  <c r="U130" i="3"/>
  <c r="U128" i="3"/>
  <c r="X128" i="3"/>
  <c r="U126" i="3"/>
  <c r="U124" i="3"/>
  <c r="U122" i="3"/>
  <c r="U120" i="3"/>
  <c r="U118" i="3"/>
  <c r="U116" i="3"/>
  <c r="V116" i="3"/>
  <c r="Z116" i="3"/>
  <c r="U114" i="3"/>
  <c r="U112" i="3"/>
  <c r="W112" i="3"/>
  <c r="U110" i="3"/>
  <c r="U108" i="3"/>
  <c r="U106" i="3"/>
  <c r="U104" i="3"/>
  <c r="U102" i="3"/>
  <c r="U100" i="3"/>
  <c r="U98" i="3"/>
  <c r="U96" i="3"/>
  <c r="U94" i="3"/>
  <c r="U92" i="3"/>
  <c r="U90" i="3"/>
  <c r="U88" i="3"/>
  <c r="U86" i="3"/>
  <c r="U84" i="3"/>
  <c r="X84" i="3"/>
  <c r="U82" i="3"/>
  <c r="U80" i="3"/>
  <c r="U78" i="3"/>
  <c r="U76" i="3"/>
  <c r="U74" i="3"/>
  <c r="U72" i="3"/>
  <c r="U70" i="3"/>
  <c r="U68" i="3"/>
  <c r="X68" i="3"/>
  <c r="U66" i="3"/>
  <c r="U64" i="3"/>
  <c r="V64" i="3"/>
  <c r="Z64" i="3"/>
  <c r="U62" i="3"/>
  <c r="U60" i="3"/>
  <c r="U58" i="3"/>
  <c r="U56" i="3"/>
  <c r="U54" i="3"/>
  <c r="U52" i="3"/>
  <c r="V52" i="3"/>
  <c r="Z52" i="3"/>
  <c r="U50" i="3"/>
  <c r="U48" i="3"/>
  <c r="U46" i="3"/>
  <c r="V46" i="3"/>
  <c r="Z46" i="3"/>
  <c r="U44" i="3"/>
  <c r="U42" i="3"/>
  <c r="U40" i="3"/>
  <c r="U38" i="3"/>
  <c r="U36" i="3"/>
  <c r="U34" i="3"/>
  <c r="U32" i="3"/>
  <c r="U30" i="3"/>
  <c r="U28" i="3"/>
  <c r="U26" i="3"/>
  <c r="U143" i="3"/>
  <c r="U141" i="3"/>
  <c r="U139" i="3"/>
  <c r="Y139" i="3"/>
  <c r="U137" i="3"/>
  <c r="U135" i="3"/>
  <c r="U133" i="3"/>
  <c r="U131" i="3"/>
  <c r="U129" i="3"/>
  <c r="U127" i="3"/>
  <c r="U125" i="3"/>
  <c r="X125" i="3"/>
  <c r="U123" i="3"/>
  <c r="Y123" i="3"/>
  <c r="U121" i="3"/>
  <c r="U119" i="3"/>
  <c r="U117" i="3"/>
  <c r="U115" i="3"/>
  <c r="U113" i="3"/>
  <c r="U111" i="3"/>
  <c r="U109" i="3"/>
  <c r="U107" i="3"/>
  <c r="U105" i="3"/>
  <c r="U103" i="3"/>
  <c r="U101" i="3"/>
  <c r="U99" i="3"/>
  <c r="U97" i="3"/>
  <c r="U95" i="3"/>
  <c r="U93" i="3"/>
  <c r="U91" i="3"/>
  <c r="U89" i="3"/>
  <c r="U87" i="3"/>
  <c r="U85" i="3"/>
  <c r="U83" i="3"/>
  <c r="U81" i="3"/>
  <c r="U79" i="3"/>
  <c r="U77" i="3"/>
  <c r="U75" i="3"/>
  <c r="U73" i="3"/>
  <c r="U71" i="3"/>
  <c r="U69" i="3"/>
  <c r="X69" i="3"/>
  <c r="U67" i="3"/>
  <c r="U65" i="3"/>
  <c r="U63" i="3"/>
  <c r="U61" i="3"/>
  <c r="U59" i="3"/>
  <c r="U57" i="3"/>
  <c r="U55" i="3"/>
  <c r="U53" i="3"/>
  <c r="U51" i="3"/>
  <c r="U49" i="3"/>
  <c r="U47" i="3"/>
  <c r="Y47" i="3"/>
  <c r="U45" i="3"/>
  <c r="U43" i="3"/>
  <c r="V43" i="3"/>
  <c r="Z43" i="3"/>
  <c r="U41" i="3"/>
  <c r="U39" i="3"/>
  <c r="U37" i="3"/>
  <c r="U35" i="3"/>
  <c r="U33" i="3"/>
  <c r="U31" i="3"/>
  <c r="U29" i="3"/>
  <c r="X37" i="3"/>
  <c r="W37" i="3"/>
  <c r="Y37" i="3"/>
  <c r="V37" i="3"/>
  <c r="Z37" i="3"/>
  <c r="W69" i="3"/>
  <c r="Y69" i="3"/>
  <c r="V69" i="3"/>
  <c r="Z69" i="3"/>
  <c r="X101" i="3"/>
  <c r="W101" i="3"/>
  <c r="Y125" i="3"/>
  <c r="V125" i="3"/>
  <c r="Z125" i="3"/>
  <c r="Y141" i="3"/>
  <c r="V141" i="3"/>
  <c r="Z141" i="3"/>
  <c r="W46" i="3"/>
  <c r="X46" i="3"/>
  <c r="Y46" i="3"/>
  <c r="W78" i="3"/>
  <c r="X78" i="3"/>
  <c r="Y78" i="3"/>
  <c r="V78" i="3"/>
  <c r="Z78" i="3"/>
  <c r="W94" i="3"/>
  <c r="V94" i="3"/>
  <c r="Z94" i="3"/>
  <c r="W118" i="3"/>
  <c r="X118" i="3"/>
  <c r="Y118" i="3"/>
  <c r="V118" i="3"/>
  <c r="Z118" i="3"/>
  <c r="W142" i="3"/>
  <c r="Y142" i="3"/>
  <c r="V142" i="3"/>
  <c r="Z142" i="3"/>
  <c r="X39" i="3"/>
  <c r="W63" i="3"/>
  <c r="Y79" i="3"/>
  <c r="W95" i="3"/>
  <c r="Y119" i="3"/>
  <c r="V143" i="3"/>
  <c r="Z143" i="3"/>
  <c r="Y40" i="3"/>
  <c r="Y56" i="3"/>
  <c r="X64" i="3"/>
  <c r="Y64" i="3"/>
  <c r="X80" i="3"/>
  <c r="Y80" i="3"/>
  <c r="W88" i="3"/>
  <c r="V88" i="3"/>
  <c r="Z88" i="3"/>
  <c r="W96" i="3"/>
  <c r="Y96" i="3"/>
  <c r="V104" i="3"/>
  <c r="Z104" i="3"/>
  <c r="X112" i="3"/>
  <c r="V112" i="3"/>
  <c r="Z112" i="3"/>
  <c r="Y112" i="3"/>
  <c r="X120" i="3"/>
  <c r="W128" i="3"/>
  <c r="V128" i="3"/>
  <c r="Z128" i="3"/>
  <c r="Y128" i="3"/>
  <c r="W136" i="3"/>
  <c r="X136" i="3"/>
  <c r="Y136" i="3"/>
  <c r="V136" i="3"/>
  <c r="Z136" i="3"/>
  <c r="W25" i="3"/>
  <c r="V25" i="3"/>
  <c r="X25" i="3"/>
  <c r="Y25" i="3"/>
  <c r="X45" i="3"/>
  <c r="W45" i="3"/>
  <c r="Y45" i="3"/>
  <c r="V45" i="3"/>
  <c r="Z45" i="3"/>
  <c r="X61" i="3"/>
  <c r="W61" i="3"/>
  <c r="Y61" i="3"/>
  <c r="V61" i="3"/>
  <c r="Z61" i="3"/>
  <c r="X85" i="3"/>
  <c r="W85" i="3"/>
  <c r="Y85" i="3"/>
  <c r="V85" i="3"/>
  <c r="Z85" i="3"/>
  <c r="X109" i="3"/>
  <c r="W109" i="3"/>
  <c r="Y109" i="3"/>
  <c r="V109" i="3"/>
  <c r="Z109" i="3"/>
  <c r="X133" i="3"/>
  <c r="W133" i="3"/>
  <c r="Y133" i="3"/>
  <c r="V133" i="3"/>
  <c r="Z133" i="3"/>
  <c r="W38" i="3"/>
  <c r="X38" i="3"/>
  <c r="Y38" i="3"/>
  <c r="V38" i="3"/>
  <c r="Z38" i="3"/>
  <c r="W54" i="3"/>
  <c r="X54" i="3"/>
  <c r="Y54" i="3"/>
  <c r="V54" i="3"/>
  <c r="Z54" i="3"/>
  <c r="W70" i="3"/>
  <c r="X70" i="3"/>
  <c r="Y70" i="3"/>
  <c r="V70" i="3"/>
  <c r="Z70" i="3"/>
  <c r="W86" i="3"/>
  <c r="X86" i="3"/>
  <c r="Y86" i="3"/>
  <c r="V86" i="3"/>
  <c r="Z86" i="3"/>
  <c r="W110" i="3"/>
  <c r="X110" i="3"/>
  <c r="Y110" i="3"/>
  <c r="V110" i="3"/>
  <c r="Z110" i="3"/>
  <c r="W126" i="3"/>
  <c r="X126" i="3"/>
  <c r="Y126" i="3"/>
  <c r="V126" i="3"/>
  <c r="Z126" i="3"/>
  <c r="X134" i="3"/>
  <c r="W134" i="3"/>
  <c r="Y134" i="3"/>
  <c r="V134" i="3"/>
  <c r="Z134" i="3"/>
  <c r="X31" i="3"/>
  <c r="V47" i="3"/>
  <c r="Z47" i="3"/>
  <c r="X55" i="3"/>
  <c r="V55" i="3"/>
  <c r="Z55" i="3"/>
  <c r="W71" i="3"/>
  <c r="W87" i="3"/>
  <c r="Y87" i="3"/>
  <c r="W103" i="3"/>
  <c r="X111" i="3"/>
  <c r="Y111" i="3"/>
  <c r="Y127" i="3"/>
  <c r="X135" i="3"/>
  <c r="Y135" i="3"/>
  <c r="W32" i="3"/>
  <c r="X32" i="3"/>
  <c r="W48" i="3"/>
  <c r="Y48" i="3"/>
  <c r="X72" i="3"/>
  <c r="V72" i="3"/>
  <c r="Z72" i="3"/>
  <c r="X33" i="3"/>
  <c r="W33" i="3"/>
  <c r="Y33" i="3"/>
  <c r="V33" i="3"/>
  <c r="Z33" i="3"/>
  <c r="X41" i="3"/>
  <c r="Y41" i="3"/>
  <c r="V41" i="3"/>
  <c r="Z41" i="3"/>
  <c r="W41" i="3"/>
  <c r="X49" i="3"/>
  <c r="Y49" i="3"/>
  <c r="V49" i="3"/>
  <c r="Z49" i="3"/>
  <c r="W49" i="3"/>
  <c r="X57" i="3"/>
  <c r="Y57" i="3"/>
  <c r="V57" i="3"/>
  <c r="Z57" i="3"/>
  <c r="W57" i="3"/>
  <c r="X65" i="3"/>
  <c r="Y65" i="3"/>
  <c r="V65" i="3"/>
  <c r="Z65" i="3"/>
  <c r="W65" i="3"/>
  <c r="X73" i="3"/>
  <c r="Y73" i="3"/>
  <c r="V73" i="3"/>
  <c r="Z73" i="3"/>
  <c r="W73" i="3"/>
  <c r="X81" i="3"/>
  <c r="Y81" i="3"/>
  <c r="V81" i="3"/>
  <c r="Z81" i="3"/>
  <c r="W81" i="3"/>
  <c r="X89" i="3"/>
  <c r="Y89" i="3"/>
  <c r="V89" i="3"/>
  <c r="Z89" i="3"/>
  <c r="W89" i="3"/>
  <c r="X97" i="3"/>
  <c r="Y97" i="3"/>
  <c r="V97" i="3"/>
  <c r="Z97" i="3"/>
  <c r="W97" i="3"/>
  <c r="X105" i="3"/>
  <c r="Y105" i="3"/>
  <c r="V105" i="3"/>
  <c r="Z105" i="3"/>
  <c r="W105" i="3"/>
  <c r="X113" i="3"/>
  <c r="Y113" i="3"/>
  <c r="V113" i="3"/>
  <c r="Z113" i="3"/>
  <c r="W113" i="3"/>
  <c r="X121" i="3"/>
  <c r="Y121" i="3"/>
  <c r="V121" i="3"/>
  <c r="Z121" i="3"/>
  <c r="W121" i="3"/>
  <c r="X129" i="3"/>
  <c r="W129" i="3"/>
  <c r="Y129" i="3"/>
  <c r="V129" i="3"/>
  <c r="Z129" i="3"/>
  <c r="X137" i="3"/>
  <c r="W137" i="3"/>
  <c r="Y137" i="3"/>
  <c r="V137" i="3"/>
  <c r="Z137" i="3"/>
  <c r="W26" i="3"/>
  <c r="X26" i="3"/>
  <c r="Y26" i="3"/>
  <c r="V26" i="3"/>
  <c r="Z26" i="3"/>
  <c r="W34" i="3"/>
  <c r="X34" i="3"/>
  <c r="Y34" i="3"/>
  <c r="V34" i="3"/>
  <c r="Z34" i="3"/>
  <c r="W42" i="3"/>
  <c r="X42" i="3"/>
  <c r="Y42" i="3"/>
  <c r="V42" i="3"/>
  <c r="Z42" i="3"/>
  <c r="W50" i="3"/>
  <c r="X50" i="3"/>
  <c r="Y50" i="3"/>
  <c r="V50" i="3"/>
  <c r="Z50" i="3"/>
  <c r="W58" i="3"/>
  <c r="X58" i="3"/>
  <c r="Y58" i="3"/>
  <c r="V58" i="3"/>
  <c r="Z58" i="3"/>
  <c r="W66" i="3"/>
  <c r="X66" i="3"/>
  <c r="Y66" i="3"/>
  <c r="V66" i="3"/>
  <c r="Z66" i="3"/>
  <c r="W74" i="3"/>
  <c r="X74" i="3"/>
  <c r="Y74" i="3"/>
  <c r="V74" i="3"/>
  <c r="Z74" i="3"/>
  <c r="W82" i="3"/>
  <c r="X82" i="3"/>
  <c r="Y82" i="3"/>
  <c r="V82" i="3"/>
  <c r="Z82" i="3"/>
  <c r="W90" i="3"/>
  <c r="X90" i="3"/>
  <c r="Y90" i="3"/>
  <c r="V90" i="3"/>
  <c r="Z90" i="3"/>
  <c r="W98" i="3"/>
  <c r="X98" i="3"/>
  <c r="Y98" i="3"/>
  <c r="V98" i="3"/>
  <c r="Z98" i="3"/>
  <c r="W106" i="3"/>
  <c r="X106" i="3"/>
  <c r="Y106" i="3"/>
  <c r="V106" i="3"/>
  <c r="Z106" i="3"/>
  <c r="W114" i="3"/>
  <c r="X114" i="3"/>
  <c r="Y114" i="3"/>
  <c r="V114" i="3"/>
  <c r="Z114" i="3"/>
  <c r="W122" i="3"/>
  <c r="X122" i="3"/>
  <c r="Y122" i="3"/>
  <c r="V122" i="3"/>
  <c r="Z122" i="3"/>
  <c r="X130" i="3"/>
  <c r="Y130" i="3"/>
  <c r="V130" i="3"/>
  <c r="Z130" i="3"/>
  <c r="W130" i="3"/>
  <c r="X138" i="3"/>
  <c r="Y138" i="3"/>
  <c r="V138" i="3"/>
  <c r="Z138" i="3"/>
  <c r="W138" i="3"/>
  <c r="X29" i="3"/>
  <c r="W29" i="3"/>
  <c r="Y29" i="3"/>
  <c r="V29" i="3"/>
  <c r="Z29" i="3"/>
  <c r="X53" i="3"/>
  <c r="W53" i="3"/>
  <c r="Y53" i="3"/>
  <c r="V53" i="3"/>
  <c r="Z53" i="3"/>
  <c r="X77" i="3"/>
  <c r="W77" i="3"/>
  <c r="Y77" i="3"/>
  <c r="V77" i="3"/>
  <c r="Z77" i="3"/>
  <c r="X93" i="3"/>
  <c r="W93" i="3"/>
  <c r="Y93" i="3"/>
  <c r="V93" i="3"/>
  <c r="Z93" i="3"/>
  <c r="X117" i="3"/>
  <c r="W117" i="3"/>
  <c r="Y117" i="3"/>
  <c r="V117" i="3"/>
  <c r="Z117" i="3"/>
  <c r="W30" i="3"/>
  <c r="X30" i="3"/>
  <c r="Y30" i="3"/>
  <c r="V30" i="3"/>
  <c r="Z30" i="3"/>
  <c r="W62" i="3"/>
  <c r="X62" i="3"/>
  <c r="Y62" i="3"/>
  <c r="V62" i="3"/>
  <c r="Z62" i="3"/>
  <c r="W102" i="3"/>
  <c r="X102" i="3"/>
  <c r="Y102" i="3"/>
  <c r="V102" i="3"/>
  <c r="Z102" i="3"/>
  <c r="W35" i="3"/>
  <c r="X35" i="3"/>
  <c r="Y35" i="3"/>
  <c r="V35" i="3"/>
  <c r="Z35" i="3"/>
  <c r="W51" i="3"/>
  <c r="X51" i="3"/>
  <c r="Y51" i="3"/>
  <c r="V51" i="3"/>
  <c r="Z51" i="3"/>
  <c r="W67" i="3"/>
  <c r="X67" i="3"/>
  <c r="Y67" i="3"/>
  <c r="V67" i="3"/>
  <c r="Z67" i="3"/>
  <c r="W83" i="3"/>
  <c r="X83" i="3"/>
  <c r="Y83" i="3"/>
  <c r="V83" i="3"/>
  <c r="Z83" i="3"/>
  <c r="W91" i="3"/>
  <c r="W99" i="3"/>
  <c r="X99" i="3"/>
  <c r="Y99" i="3"/>
  <c r="V99" i="3"/>
  <c r="Z99" i="3"/>
  <c r="W115" i="3"/>
  <c r="X115" i="3"/>
  <c r="Y115" i="3"/>
  <c r="V115" i="3"/>
  <c r="Z115" i="3"/>
  <c r="X131" i="3"/>
  <c r="Y131" i="3"/>
  <c r="V131" i="3"/>
  <c r="Z131" i="3"/>
  <c r="W131" i="3"/>
  <c r="W28" i="3"/>
  <c r="X28" i="3"/>
  <c r="Y28" i="3"/>
  <c r="V28" i="3"/>
  <c r="Z28" i="3"/>
  <c r="W44" i="3"/>
  <c r="X44" i="3"/>
  <c r="Y44" i="3"/>
  <c r="V44" i="3"/>
  <c r="Z44" i="3"/>
  <c r="W60" i="3"/>
  <c r="X60" i="3"/>
  <c r="Y60" i="3"/>
  <c r="V60" i="3"/>
  <c r="Z60" i="3"/>
  <c r="W76" i="3"/>
  <c r="X76" i="3"/>
  <c r="Y76" i="3"/>
  <c r="V76" i="3"/>
  <c r="Z76" i="3"/>
  <c r="W92" i="3"/>
  <c r="X92" i="3"/>
  <c r="Y92" i="3"/>
  <c r="V92" i="3"/>
  <c r="Z92" i="3"/>
  <c r="W100" i="3"/>
  <c r="W108" i="3"/>
  <c r="X108" i="3"/>
  <c r="Y108" i="3"/>
  <c r="V108" i="3"/>
  <c r="Z108" i="3"/>
  <c r="Y116" i="3"/>
  <c r="W124" i="3"/>
  <c r="X124" i="3"/>
  <c r="Y124" i="3"/>
  <c r="V124" i="3"/>
  <c r="Z124" i="3"/>
  <c r="W140" i="3"/>
  <c r="X140" i="3"/>
  <c r="Y140" i="3"/>
  <c r="V140" i="3"/>
  <c r="Z140" i="3"/>
  <c r="H47" i="3"/>
  <c r="J47" i="3"/>
  <c r="I47" i="3"/>
  <c r="K47" i="3"/>
  <c r="X107" i="3"/>
  <c r="Y107" i="3"/>
  <c r="X116" i="3"/>
  <c r="W116" i="3"/>
  <c r="V139" i="3"/>
  <c r="Z139" i="3"/>
  <c r="W31" i="3"/>
  <c r="V31" i="3"/>
  <c r="Z31" i="3"/>
  <c r="X63" i="3"/>
  <c r="Y63" i="3"/>
  <c r="V63" i="3"/>
  <c r="Z63" i="3"/>
  <c r="X79" i="3"/>
  <c r="W79" i="3"/>
  <c r="V79" i="3"/>
  <c r="Z79" i="3"/>
  <c r="V95" i="3"/>
  <c r="Z95" i="3"/>
  <c r="X95" i="3"/>
  <c r="Y95" i="3"/>
  <c r="W111" i="3"/>
  <c r="V111" i="3"/>
  <c r="Z111" i="3"/>
  <c r="X127" i="3"/>
  <c r="W127" i="3"/>
  <c r="W143" i="3"/>
  <c r="Y143" i="3"/>
  <c r="X143" i="3"/>
  <c r="V40" i="3"/>
  <c r="Z40" i="3"/>
  <c r="W40" i="3"/>
  <c r="W56" i="3"/>
  <c r="X56" i="3"/>
  <c r="V56" i="3"/>
  <c r="Z56" i="3"/>
  <c r="W72" i="3"/>
  <c r="Y72" i="3"/>
  <c r="X88" i="3"/>
  <c r="Y88" i="3"/>
  <c r="W104" i="3"/>
  <c r="Y104" i="3"/>
  <c r="W120" i="3"/>
  <c r="Y120" i="3"/>
  <c r="V120" i="3"/>
  <c r="Z120" i="3"/>
  <c r="G114" i="3"/>
  <c r="G67" i="3"/>
  <c r="V59" i="3"/>
  <c r="Z59" i="3"/>
  <c r="W59" i="3"/>
  <c r="V123" i="3"/>
  <c r="Z123" i="3"/>
  <c r="W123" i="3"/>
  <c r="X36" i="3"/>
  <c r="Y36" i="3"/>
  <c r="X100" i="3"/>
  <c r="Y100" i="3"/>
  <c r="W107" i="3"/>
  <c r="V36" i="3"/>
  <c r="Z36" i="3"/>
  <c r="X139" i="3"/>
  <c r="X123" i="3"/>
  <c r="X40" i="3"/>
  <c r="G107" i="3"/>
  <c r="G126" i="3"/>
  <c r="Y52" i="3"/>
  <c r="W36" i="3"/>
  <c r="Y84" i="3"/>
  <c r="X52" i="3"/>
  <c r="V127" i="3"/>
  <c r="Z127" i="3"/>
  <c r="W47" i="3"/>
  <c r="X104" i="3"/>
  <c r="G25" i="3"/>
  <c r="G99" i="3"/>
  <c r="X43" i="3"/>
  <c r="Y43" i="3"/>
  <c r="X91" i="3"/>
  <c r="V91" i="3"/>
  <c r="Z91" i="3"/>
  <c r="Y68" i="3"/>
  <c r="W68" i="3"/>
  <c r="Y132" i="3"/>
  <c r="W132" i="3"/>
  <c r="G81" i="3"/>
  <c r="W139" i="3"/>
  <c r="V107" i="3"/>
  <c r="Z107" i="3"/>
  <c r="G100" i="3"/>
  <c r="V84" i="3"/>
  <c r="Z84" i="3"/>
  <c r="W52" i="3"/>
  <c r="Y59" i="3"/>
  <c r="X47" i="3"/>
  <c r="Y39" i="3"/>
  <c r="V39" i="3"/>
  <c r="Z39" i="3"/>
  <c r="W39" i="3"/>
  <c r="W55" i="3"/>
  <c r="Y55" i="3"/>
  <c r="X71" i="3"/>
  <c r="Y71" i="3"/>
  <c r="V87" i="3"/>
  <c r="Z87" i="3"/>
  <c r="X87" i="3"/>
  <c r="X103" i="3"/>
  <c r="Y103" i="3"/>
  <c r="V103" i="3"/>
  <c r="Z103" i="3"/>
  <c r="V119" i="3"/>
  <c r="Z119" i="3"/>
  <c r="X119" i="3"/>
  <c r="W135" i="3"/>
  <c r="V135" i="3"/>
  <c r="Z135" i="3"/>
  <c r="V32" i="3"/>
  <c r="Z32" i="3"/>
  <c r="Y32" i="3"/>
  <c r="X48" i="3"/>
  <c r="V48" i="3"/>
  <c r="Z48" i="3"/>
  <c r="W80" i="3"/>
  <c r="V80" i="3"/>
  <c r="Z80" i="3"/>
  <c r="X96" i="3"/>
  <c r="V96" i="3"/>
  <c r="Z96" i="3"/>
  <c r="G133" i="3"/>
  <c r="G93" i="3"/>
  <c r="X75" i="3"/>
  <c r="V75" i="3"/>
  <c r="Z75" i="3"/>
  <c r="G28" i="3"/>
  <c r="G34" i="3"/>
  <c r="G42" i="3"/>
  <c r="G50" i="3"/>
  <c r="G56" i="3"/>
  <c r="G63" i="3"/>
  <c r="G70" i="3"/>
  <c r="G76" i="3"/>
  <c r="G89" i="3"/>
  <c r="G95" i="3"/>
  <c r="G102" i="3"/>
  <c r="G108" i="3"/>
  <c r="G121" i="3"/>
  <c r="G127" i="3"/>
  <c r="G134" i="3"/>
  <c r="G140" i="3"/>
  <c r="G26" i="3"/>
  <c r="G35" i="3"/>
  <c r="G43" i="3"/>
  <c r="G51" i="3"/>
  <c r="G57" i="3"/>
  <c r="G64" i="3"/>
  <c r="G77" i="3"/>
  <c r="G83" i="3"/>
  <c r="G90" i="3"/>
  <c r="G96" i="3"/>
  <c r="G109" i="3"/>
  <c r="G115" i="3"/>
  <c r="G122" i="3"/>
  <c r="G128" i="3"/>
  <c r="G141" i="3"/>
  <c r="G27" i="3"/>
  <c r="G58" i="3"/>
  <c r="G65" i="3"/>
  <c r="G71" i="3"/>
  <c r="G78" i="3"/>
  <c r="G84" i="3"/>
  <c r="G97" i="3"/>
  <c r="G103" i="3"/>
  <c r="G110" i="3"/>
  <c r="G116" i="3"/>
  <c r="G129" i="3"/>
  <c r="G135" i="3"/>
  <c r="G142" i="3"/>
  <c r="G37" i="3"/>
  <c r="G45" i="3"/>
  <c r="G52" i="3"/>
  <c r="G59" i="3"/>
  <c r="G66" i="3"/>
  <c r="G72" i="3"/>
  <c r="G85" i="3"/>
  <c r="G91" i="3"/>
  <c r="G98" i="3"/>
  <c r="G104" i="3"/>
  <c r="G117" i="3"/>
  <c r="G123" i="3"/>
  <c r="G130" i="3"/>
  <c r="G136" i="3"/>
  <c r="G48" i="3"/>
  <c r="G29" i="3"/>
  <c r="G38" i="3"/>
  <c r="G46" i="3"/>
  <c r="G53" i="3"/>
  <c r="G60" i="3"/>
  <c r="G73" i="3"/>
  <c r="G79" i="3"/>
  <c r="G86" i="3"/>
  <c r="G92" i="3"/>
  <c r="G105" i="3"/>
  <c r="G111" i="3"/>
  <c r="G118" i="3"/>
  <c r="G124" i="3"/>
  <c r="G137" i="3"/>
  <c r="G143" i="3"/>
  <c r="G44" i="3"/>
  <c r="G30" i="3"/>
  <c r="G49" i="3"/>
  <c r="G68" i="3"/>
  <c r="G101" i="3"/>
  <c r="G119" i="3"/>
  <c r="G138" i="3"/>
  <c r="G40" i="3"/>
  <c r="G31" i="3"/>
  <c r="G54" i="3"/>
  <c r="G69" i="3"/>
  <c r="G87" i="3"/>
  <c r="G106" i="3"/>
  <c r="G120" i="3"/>
  <c r="G33" i="3"/>
  <c r="G55" i="3"/>
  <c r="G74" i="3"/>
  <c r="G88" i="3"/>
  <c r="G125" i="3"/>
  <c r="G139" i="3"/>
  <c r="G32" i="3"/>
  <c r="G61" i="3"/>
  <c r="G75" i="3"/>
  <c r="G94" i="3"/>
  <c r="G112" i="3"/>
  <c r="G41" i="3"/>
  <c r="G62" i="3"/>
  <c r="G80" i="3"/>
  <c r="G113" i="3"/>
  <c r="G131" i="3"/>
  <c r="X132" i="3"/>
  <c r="Y75" i="3"/>
  <c r="W43" i="3"/>
  <c r="V100" i="3"/>
  <c r="Z100" i="3"/>
  <c r="W84" i="3"/>
  <c r="V68" i="3"/>
  <c r="Z68" i="3"/>
  <c r="Y91" i="3"/>
  <c r="W75" i="3"/>
  <c r="X59" i="3"/>
  <c r="V71" i="3"/>
  <c r="Z71" i="3"/>
  <c r="Y31" i="3"/>
  <c r="W64" i="3"/>
  <c r="W119" i="3"/>
  <c r="G36" i="3"/>
  <c r="G132" i="3"/>
  <c r="G82" i="3"/>
  <c r="G39" i="3"/>
  <c r="W125" i="3"/>
  <c r="Y101" i="3"/>
  <c r="V101" i="3"/>
  <c r="Z101" i="3"/>
  <c r="X94" i="3"/>
  <c r="Y94" i="3"/>
  <c r="X141" i="3"/>
  <c r="W141" i="3"/>
  <c r="K124" i="3"/>
  <c r="I124" i="3"/>
  <c r="J124" i="3"/>
  <c r="H124" i="3"/>
  <c r="H27" i="3"/>
  <c r="J27" i="3"/>
  <c r="I27" i="3"/>
  <c r="K27" i="3"/>
  <c r="K101" i="3"/>
  <c r="I101" i="3"/>
  <c r="H101" i="3"/>
  <c r="J101" i="3"/>
  <c r="J52" i="3"/>
  <c r="K52" i="3"/>
  <c r="H52" i="3"/>
  <c r="I52" i="3"/>
  <c r="K134" i="3"/>
  <c r="H134" i="3"/>
  <c r="J134" i="3"/>
  <c r="I134" i="3"/>
  <c r="J36" i="3"/>
  <c r="K36" i="3"/>
  <c r="H36" i="3"/>
  <c r="I36" i="3"/>
  <c r="K139" i="3"/>
  <c r="J139" i="3"/>
  <c r="I139" i="3"/>
  <c r="H139" i="3"/>
  <c r="J87" i="3"/>
  <c r="I87" i="3"/>
  <c r="H87" i="3"/>
  <c r="K87" i="3"/>
  <c r="J68" i="3"/>
  <c r="I68" i="3"/>
  <c r="H68" i="3"/>
  <c r="K68" i="3"/>
  <c r="J111" i="3"/>
  <c r="I111" i="3"/>
  <c r="H111" i="3"/>
  <c r="K111" i="3"/>
  <c r="H46" i="3"/>
  <c r="I46" i="3"/>
  <c r="J46" i="3"/>
  <c r="K46" i="3"/>
  <c r="J104" i="3"/>
  <c r="I104" i="3"/>
  <c r="H104" i="3"/>
  <c r="K104" i="3"/>
  <c r="K45" i="3"/>
  <c r="I45" i="3"/>
  <c r="J45" i="3"/>
  <c r="H45" i="3"/>
  <c r="J97" i="3"/>
  <c r="I97" i="3"/>
  <c r="H97" i="3"/>
  <c r="K97" i="3"/>
  <c r="J128" i="3"/>
  <c r="I128" i="3"/>
  <c r="H128" i="3"/>
  <c r="K128" i="3"/>
  <c r="J64" i="3"/>
  <c r="I64" i="3"/>
  <c r="H64" i="3"/>
  <c r="K64" i="3"/>
  <c r="J127" i="3"/>
  <c r="I127" i="3"/>
  <c r="H127" i="3"/>
  <c r="K127" i="3"/>
  <c r="J63" i="3"/>
  <c r="I63" i="3"/>
  <c r="H63" i="3"/>
  <c r="K63" i="3"/>
  <c r="K93" i="3"/>
  <c r="H93" i="3"/>
  <c r="J93" i="3"/>
  <c r="I93" i="3"/>
  <c r="K80" i="3"/>
  <c r="J80" i="3"/>
  <c r="I80" i="3"/>
  <c r="H80" i="3"/>
  <c r="J62" i="3"/>
  <c r="H62" i="3"/>
  <c r="I62" i="3"/>
  <c r="K62" i="3"/>
  <c r="K125" i="3"/>
  <c r="J125" i="3"/>
  <c r="I125" i="3"/>
  <c r="H125" i="3"/>
  <c r="K69" i="3"/>
  <c r="I69" i="3"/>
  <c r="J69" i="3"/>
  <c r="H69" i="3"/>
  <c r="K49" i="3"/>
  <c r="I49" i="3"/>
  <c r="H49" i="3"/>
  <c r="J49" i="3"/>
  <c r="J105" i="3"/>
  <c r="I105" i="3"/>
  <c r="H105" i="3"/>
  <c r="K105" i="3"/>
  <c r="K38" i="3"/>
  <c r="I38" i="3"/>
  <c r="H38" i="3"/>
  <c r="J38" i="3"/>
  <c r="J98" i="3"/>
  <c r="I98" i="3"/>
  <c r="H98" i="3"/>
  <c r="K98" i="3"/>
  <c r="I37" i="3"/>
  <c r="H37" i="3"/>
  <c r="K37" i="3"/>
  <c r="J37" i="3"/>
  <c r="K84" i="3"/>
  <c r="J84" i="3"/>
  <c r="I84" i="3"/>
  <c r="H84" i="3"/>
  <c r="K122" i="3"/>
  <c r="J122" i="3"/>
  <c r="I122" i="3"/>
  <c r="H122" i="3"/>
  <c r="I57" i="3"/>
  <c r="H57" i="3"/>
  <c r="J57" i="3"/>
  <c r="K57" i="3"/>
  <c r="J121" i="3"/>
  <c r="I121" i="3"/>
  <c r="H121" i="3"/>
  <c r="K121" i="3"/>
  <c r="I56" i="3"/>
  <c r="H56" i="3"/>
  <c r="J56" i="3"/>
  <c r="K56" i="3"/>
  <c r="K133" i="3"/>
  <c r="I133" i="3"/>
  <c r="J133" i="3"/>
  <c r="H133" i="3"/>
  <c r="K81" i="3"/>
  <c r="J81" i="3"/>
  <c r="I81" i="3"/>
  <c r="H81" i="3"/>
  <c r="K82" i="3"/>
  <c r="J82" i="3"/>
  <c r="I82" i="3"/>
  <c r="H82" i="3"/>
  <c r="J131" i="3"/>
  <c r="I131" i="3"/>
  <c r="H131" i="3"/>
  <c r="K131" i="3"/>
  <c r="J119" i="3"/>
  <c r="I119" i="3"/>
  <c r="H119" i="3"/>
  <c r="K119" i="3"/>
  <c r="K110" i="3"/>
  <c r="I110" i="3"/>
  <c r="H110" i="3"/>
  <c r="J110" i="3"/>
  <c r="K140" i="3"/>
  <c r="J140" i="3"/>
  <c r="H140" i="3"/>
  <c r="I140" i="3"/>
  <c r="I100" i="3"/>
  <c r="H100" i="3"/>
  <c r="K100" i="3"/>
  <c r="J100" i="3"/>
  <c r="I32" i="3"/>
  <c r="J32" i="3"/>
  <c r="K32" i="3"/>
  <c r="H32" i="3"/>
  <c r="J53" i="3"/>
  <c r="K53" i="3"/>
  <c r="H53" i="3"/>
  <c r="I53" i="3"/>
  <c r="K77" i="3"/>
  <c r="I77" i="3"/>
  <c r="H77" i="3"/>
  <c r="J77" i="3"/>
  <c r="K92" i="3"/>
  <c r="I92" i="3"/>
  <c r="J92" i="3"/>
  <c r="H92" i="3"/>
  <c r="K78" i="3"/>
  <c r="I78" i="3"/>
  <c r="J78" i="3"/>
  <c r="H78" i="3"/>
  <c r="I50" i="3"/>
  <c r="H50" i="3"/>
  <c r="J50" i="3"/>
  <c r="K50" i="3"/>
  <c r="J99" i="3"/>
  <c r="I99" i="3"/>
  <c r="H99" i="3"/>
  <c r="K99" i="3"/>
  <c r="J67" i="3"/>
  <c r="I67" i="3"/>
  <c r="H67" i="3"/>
  <c r="K67" i="3"/>
  <c r="K61" i="3"/>
  <c r="J61" i="3"/>
  <c r="I61" i="3"/>
  <c r="H61" i="3"/>
  <c r="K59" i="3"/>
  <c r="J59" i="3"/>
  <c r="I59" i="3"/>
  <c r="H59" i="3"/>
  <c r="J76" i="3"/>
  <c r="I76" i="3"/>
  <c r="H76" i="3"/>
  <c r="K76" i="3"/>
  <c r="K132" i="3"/>
  <c r="J132" i="3"/>
  <c r="I132" i="3"/>
  <c r="H132" i="3"/>
  <c r="I118" i="3"/>
  <c r="H118" i="3"/>
  <c r="J118" i="3"/>
  <c r="K118" i="3"/>
  <c r="J103" i="3"/>
  <c r="I103" i="3"/>
  <c r="H103" i="3"/>
  <c r="K103" i="3"/>
  <c r="J88" i="3"/>
  <c r="I88" i="3"/>
  <c r="H88" i="3"/>
  <c r="K88" i="3"/>
  <c r="K91" i="3"/>
  <c r="J91" i="3"/>
  <c r="I91" i="3"/>
  <c r="H91" i="3"/>
  <c r="J74" i="3"/>
  <c r="I74" i="3"/>
  <c r="H74" i="3"/>
  <c r="K74" i="3"/>
  <c r="I44" i="3"/>
  <c r="H44" i="3"/>
  <c r="K44" i="3"/>
  <c r="J44" i="3"/>
  <c r="K86" i="3"/>
  <c r="J86" i="3"/>
  <c r="I86" i="3"/>
  <c r="H86" i="3"/>
  <c r="K85" i="3"/>
  <c r="J85" i="3"/>
  <c r="H85" i="3"/>
  <c r="I85" i="3"/>
  <c r="J135" i="3"/>
  <c r="I135" i="3"/>
  <c r="H135" i="3"/>
  <c r="K135" i="3"/>
  <c r="J71" i="3"/>
  <c r="I71" i="3"/>
  <c r="H71" i="3"/>
  <c r="K71" i="3"/>
  <c r="K109" i="3"/>
  <c r="J109" i="3"/>
  <c r="I109" i="3"/>
  <c r="H109" i="3"/>
  <c r="J43" i="3"/>
  <c r="K43" i="3"/>
  <c r="I43" i="3"/>
  <c r="H43" i="3"/>
  <c r="K102" i="3"/>
  <c r="J102" i="3"/>
  <c r="I102" i="3"/>
  <c r="H102" i="3"/>
  <c r="I42" i="3"/>
  <c r="J42" i="3"/>
  <c r="K42" i="3"/>
  <c r="H42" i="3"/>
  <c r="K25" i="3"/>
  <c r="J25" i="3"/>
  <c r="I25" i="3"/>
  <c r="H25" i="3"/>
  <c r="H26" i="3"/>
  <c r="I26" i="3"/>
  <c r="J26" i="3"/>
  <c r="K26" i="3"/>
  <c r="H28" i="3"/>
  <c r="I28" i="3"/>
  <c r="J28" i="3"/>
  <c r="K28" i="3"/>
  <c r="H29" i="3"/>
  <c r="I29" i="3"/>
  <c r="J29" i="3"/>
  <c r="K29" i="3"/>
  <c r="H30" i="3"/>
  <c r="I30" i="3"/>
  <c r="J30" i="3"/>
  <c r="K30" i="3"/>
  <c r="H31" i="3"/>
  <c r="I31" i="3"/>
  <c r="J31" i="3"/>
  <c r="K31" i="3"/>
  <c r="H33" i="3"/>
  <c r="I33" i="3"/>
  <c r="J33" i="3"/>
  <c r="K33" i="3"/>
  <c r="H34" i="3"/>
  <c r="I34" i="3"/>
  <c r="J34" i="3"/>
  <c r="K34" i="3"/>
  <c r="H35" i="3"/>
  <c r="I35" i="3"/>
  <c r="J35" i="3"/>
  <c r="K35" i="3"/>
  <c r="H39" i="3"/>
  <c r="I39" i="3"/>
  <c r="J39" i="3"/>
  <c r="K39" i="3"/>
  <c r="H40" i="3"/>
  <c r="I40" i="3"/>
  <c r="J40" i="3"/>
  <c r="K40" i="3"/>
  <c r="H41" i="3"/>
  <c r="I41" i="3"/>
  <c r="J41" i="3"/>
  <c r="K41" i="3"/>
  <c r="H48" i="3"/>
  <c r="I48" i="3"/>
  <c r="J48" i="3"/>
  <c r="K48" i="3"/>
  <c r="H51" i="3"/>
  <c r="I51" i="3"/>
  <c r="J51" i="3"/>
  <c r="K51" i="3"/>
  <c r="H54" i="3"/>
  <c r="I54" i="3"/>
  <c r="J54" i="3"/>
  <c r="K54" i="3"/>
  <c r="H55" i="3"/>
  <c r="I55" i="3"/>
  <c r="J55" i="3"/>
  <c r="K55" i="3"/>
  <c r="H58" i="3"/>
  <c r="I58" i="3"/>
  <c r="J58" i="3"/>
  <c r="K58" i="3"/>
  <c r="H60" i="3"/>
  <c r="I60" i="3"/>
  <c r="J60" i="3"/>
  <c r="K60" i="3"/>
  <c r="H65" i="3"/>
  <c r="I65" i="3"/>
  <c r="J65" i="3"/>
  <c r="K65" i="3"/>
  <c r="H66" i="3"/>
  <c r="I66" i="3"/>
  <c r="J66" i="3"/>
  <c r="K66" i="3"/>
  <c r="H70" i="3"/>
  <c r="I70" i="3"/>
  <c r="J70" i="3"/>
  <c r="K70" i="3"/>
  <c r="H72" i="3"/>
  <c r="I72" i="3"/>
  <c r="J72" i="3"/>
  <c r="K72" i="3"/>
  <c r="H73" i="3"/>
  <c r="I73" i="3"/>
  <c r="J73" i="3"/>
  <c r="K73" i="3"/>
  <c r="H75" i="3"/>
  <c r="I75" i="3"/>
  <c r="J75" i="3"/>
  <c r="K75" i="3"/>
  <c r="H79" i="3"/>
  <c r="I79" i="3"/>
  <c r="J79" i="3"/>
  <c r="K79" i="3"/>
  <c r="H83" i="3"/>
  <c r="I83" i="3"/>
  <c r="J83" i="3"/>
  <c r="K83" i="3"/>
  <c r="H89" i="3"/>
  <c r="I89" i="3"/>
  <c r="J89" i="3"/>
  <c r="K89" i="3"/>
  <c r="H90" i="3"/>
  <c r="I90" i="3"/>
  <c r="J90" i="3"/>
  <c r="K90" i="3"/>
  <c r="H94" i="3"/>
  <c r="I94" i="3"/>
  <c r="J94" i="3"/>
  <c r="K94" i="3"/>
  <c r="H95" i="3"/>
  <c r="I95" i="3"/>
  <c r="J95" i="3"/>
  <c r="K95" i="3"/>
  <c r="H96" i="3"/>
  <c r="I96" i="3"/>
  <c r="J96" i="3"/>
  <c r="K96" i="3"/>
  <c r="H106" i="3"/>
  <c r="I106" i="3"/>
  <c r="J106" i="3"/>
  <c r="K106" i="3"/>
  <c r="H107" i="3"/>
  <c r="I107" i="3"/>
  <c r="J107" i="3"/>
  <c r="K107" i="3"/>
  <c r="H108" i="3"/>
  <c r="I108" i="3"/>
  <c r="J108" i="3"/>
  <c r="K108" i="3"/>
  <c r="H112" i="3"/>
  <c r="I112" i="3"/>
  <c r="J112" i="3"/>
  <c r="K112" i="3"/>
  <c r="H113" i="3"/>
  <c r="I113" i="3"/>
  <c r="J113" i="3"/>
  <c r="K113" i="3"/>
  <c r="H114" i="3"/>
  <c r="I114" i="3"/>
  <c r="J114" i="3"/>
  <c r="K114" i="3"/>
  <c r="H115" i="3"/>
  <c r="I115" i="3"/>
  <c r="J115" i="3"/>
  <c r="K115" i="3"/>
  <c r="H116" i="3"/>
  <c r="I116" i="3"/>
  <c r="J116" i="3"/>
  <c r="K116" i="3"/>
  <c r="H117" i="3"/>
  <c r="I117" i="3"/>
  <c r="J117" i="3"/>
  <c r="K117" i="3"/>
  <c r="H120" i="3"/>
  <c r="I120" i="3"/>
  <c r="J120" i="3"/>
  <c r="K120" i="3"/>
  <c r="H123" i="3"/>
  <c r="I123" i="3"/>
  <c r="J123" i="3"/>
  <c r="K123" i="3"/>
  <c r="H126" i="3"/>
  <c r="I126" i="3"/>
  <c r="J126" i="3"/>
  <c r="K126" i="3"/>
  <c r="H129" i="3"/>
  <c r="I129" i="3"/>
  <c r="J129" i="3"/>
  <c r="K129" i="3"/>
  <c r="H130" i="3"/>
  <c r="I130" i="3"/>
  <c r="J130" i="3"/>
  <c r="K130" i="3"/>
  <c r="H136" i="3"/>
  <c r="I136" i="3"/>
  <c r="J136" i="3"/>
  <c r="K136" i="3"/>
  <c r="H137" i="3"/>
  <c r="I137" i="3"/>
  <c r="J137" i="3"/>
  <c r="K137" i="3"/>
  <c r="H138" i="3"/>
  <c r="I138" i="3"/>
  <c r="J138" i="3"/>
  <c r="K138" i="3"/>
  <c r="H141" i="3"/>
  <c r="I141" i="3"/>
  <c r="J141" i="3"/>
  <c r="K141" i="3"/>
  <c r="H142" i="3"/>
  <c r="I142" i="3"/>
  <c r="J142" i="3"/>
  <c r="K142" i="3"/>
  <c r="H143" i="3"/>
  <c r="I143" i="3"/>
  <c r="J143" i="3"/>
  <c r="K143" i="3"/>
  <c r="J4" i="3"/>
  <c r="J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Garrett Hawkins Saunders</author>
    <author>BYU Idaho</author>
  </authors>
  <commentList>
    <comment ref="O7" authorId="0" shapeId="0" xr:uid="{00000000-0006-0000-0000-000001000000}">
      <text>
        <r>
          <rPr>
            <b/>
            <sz val="10"/>
            <color indexed="81"/>
            <rFont val="Calibri"/>
            <family val="2"/>
          </rPr>
          <t xml:space="preserve">Enter the "Make" of the vehicle here. </t>
        </r>
      </text>
    </comment>
    <comment ref="R7" authorId="0" shapeId="0" xr:uid="{00000000-0006-0000-0000-000002000000}">
      <text>
        <r>
          <rPr>
            <b/>
            <sz val="10"/>
            <color indexed="81"/>
            <rFont val="Calibri"/>
            <family val="2"/>
          </rPr>
          <t>Enter the "Model" of the vehicle here.</t>
        </r>
      </text>
    </comment>
    <comment ref="K8" authorId="1" shapeId="0" xr:uid="{00000000-0006-0000-0000-000003000000}">
      <text>
        <r>
          <rPr>
            <b/>
            <sz val="8"/>
            <color indexed="81"/>
            <rFont val="Tahoma"/>
            <family val="2"/>
          </rPr>
          <t>Enter the selling price of your vehicle here.</t>
        </r>
      </text>
    </comment>
    <comment ref="O8" authorId="0" shapeId="0" xr:uid="{00000000-0006-0000-0000-000004000000}">
      <text>
        <r>
          <rPr>
            <b/>
            <sz val="10"/>
            <color indexed="81"/>
            <rFont val="Calibri"/>
            <family val="2"/>
          </rPr>
          <t>Enter the Year the vehicle was made here.</t>
        </r>
      </text>
    </comment>
    <comment ref="R8" authorId="2" shapeId="0" xr:uid="{00000000-0006-0000-0000-000005000000}">
      <text>
        <r>
          <rPr>
            <b/>
            <sz val="9"/>
            <color indexed="81"/>
            <rFont val="Tahoma"/>
            <family val="2"/>
          </rPr>
          <t>If the vehicle is New and does not list the mileage, then put NEW for the mileage.</t>
        </r>
      </text>
    </comment>
    <comment ref="V8" authorId="1" shapeId="0" xr:uid="{00000000-0006-0000-0000-000006000000}">
      <text>
        <r>
          <rPr>
            <b/>
            <sz val="8"/>
            <color indexed="81"/>
            <rFont val="Tahoma"/>
            <family val="2"/>
          </rPr>
          <t>Enter the Selling Price of your vehicle here.</t>
        </r>
      </text>
    </comment>
    <comment ref="K9" authorId="1" shapeId="0" xr:uid="{00000000-0006-0000-0000-000007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V9" authorId="1" shapeId="0" xr:uid="{00000000-0006-0000-0000-000008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K10" authorId="1" shapeId="0" xr:uid="{00000000-0006-0000-0000-000009000000}">
      <text>
        <r>
          <rPr>
            <b/>
            <sz val="8"/>
            <color indexed="81"/>
            <rFont val="Tahoma"/>
            <family val="2"/>
          </rPr>
          <t>Choose how much you will pay in a down payment (possibly up to you).
If your bank does not require a down payment (they have 100% financing) you may put this as $0.00. However, if your bank has a requirement on what a minimum down payment is, use that number, or one higher instead.
You should adjust this number (after completing the project) to see how it affects your Total Interest amount.</t>
        </r>
      </text>
    </comment>
    <comment ref="V10" authorId="2" shapeId="0" xr:uid="{00000000-0006-0000-0000-00000A000000}">
      <text>
        <r>
          <rPr>
            <b/>
            <sz val="9"/>
            <color indexed="81"/>
            <rFont val="Tahoma"/>
            <family val="2"/>
          </rPr>
          <t>This is the Sale Price + Sales Tax.  It is the Total Amount you will need to purchase your vehicle.</t>
        </r>
      </text>
    </comment>
    <comment ref="K11" authorId="1" shapeId="0" xr:uid="{00000000-0006-0000-0000-00000B000000}">
      <text>
        <r>
          <rPr>
            <b/>
            <sz val="8"/>
            <color indexed="81"/>
            <rFont val="Tahoma"/>
            <family val="2"/>
          </rPr>
          <t>You will need to calculate the Loan Amount.  Use the formula:
=Sale Price + Sales Tax - Down Payment</t>
        </r>
      </text>
    </comment>
    <comment ref="V11" authorId="1" shapeId="0" xr:uid="{00000000-0006-0000-0000-00000C000000}">
      <text>
        <r>
          <rPr>
            <b/>
            <sz val="8"/>
            <color indexed="81"/>
            <rFont val="Tahoma"/>
            <family val="2"/>
          </rPr>
          <t>This should be the same as your Down Payment from the Loan Side.  
It is the amount of cash you would theoretically already have on hand at the time you were going to start officially saving for your car.
Note that on this Savings Side we will not be able to buy the vehicle immediately.  We will have to continue saving our money for several months before we will have enough to purchase it.  This is the downside of saving, but the good news is that you don't have any debt this way.</t>
        </r>
      </text>
    </comment>
    <comment ref="K12" authorId="1" shapeId="0" xr:uid="{00000000-0006-0000-0000-00000D000000}">
      <text>
        <r>
          <rPr>
            <b/>
            <sz val="8"/>
            <color indexed="81"/>
            <rFont val="Tahoma"/>
            <family val="2"/>
          </rPr>
          <t>Use your Loan Interest Rate from Step #2 for this value.</t>
        </r>
      </text>
    </comment>
    <comment ref="V12" authorId="2" shapeId="0" xr:uid="{00000000-0006-0000-0000-00000E000000}">
      <text>
        <r>
          <rPr>
            <b/>
            <sz val="9"/>
            <color indexed="81"/>
            <rFont val="Tahoma"/>
            <family val="2"/>
          </rPr>
          <t>Use your Savings Interest Rate from Step #2 for this value.</t>
        </r>
      </text>
    </comment>
    <comment ref="K13" authorId="1" shapeId="0" xr:uid="{00000000-0006-0000-0000-00000F000000}">
      <text>
        <r>
          <rPr>
            <b/>
            <sz val="8"/>
            <color indexed="81"/>
            <rFont val="Tahoma"/>
            <family val="2"/>
          </rPr>
          <t>Put the loan term (in months not years) here.
Use the value you entered in the Loan Term box of Step #2 to compute this value.</t>
        </r>
      </text>
    </comment>
    <comment ref="V13" authorId="2" shapeId="0" xr:uid="{00000000-0006-0000-0000-000010000000}">
      <text>
        <r>
          <rPr>
            <b/>
            <sz val="9"/>
            <color indexed="81"/>
            <rFont val="Tahoma"/>
            <family val="2"/>
          </rPr>
          <t>For purposes of this project, this should be the same as the Loan Term. In real life, this could be any length of time.</t>
        </r>
      </text>
    </comment>
    <comment ref="I14" authorId="2" shapeId="0" xr:uid="{00000000-0006-0000-0000-000011000000}">
      <text>
        <r>
          <rPr>
            <b/>
            <sz val="9"/>
            <color indexed="81"/>
            <rFont val="Tahoma"/>
            <family val="2"/>
          </rPr>
          <t>This is the total amount you paid to purchase the vehicle.  It includes the Down Payment and the Total Payments.
Notice that it is more than the car actually cost.</t>
        </r>
      </text>
    </comment>
    <comment ref="K14" authorId="1" shapeId="0" xr:uid="{00000000-0006-0000-0000-000012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V14" authorId="2" shapeId="0" xr:uid="{00000000-0006-0000-0000-000013000000}">
      <text>
        <r>
          <rPr>
            <b/>
            <sz val="9"/>
            <color indexed="81"/>
            <rFont val="Tahoma"/>
            <family val="2"/>
          </rPr>
          <t xml:space="preserve">This is the monthly payment you need to be making to have saved enough money to purchase your vehicle at the end of the Savings Term (months). 
You should use the PMT formula as explained below to get this number.
Type: =PMT(
Then a hint box appears asking for the following:
rate = Monthly Percentage Rate (convert Annual Percentage Rate to monthly)
nper = Number of Periods (or months) in the Term (in this case the Savings Term)
PV = Present Value (in this case, the amount of money you have already saved previously. This is positive because you have already saved it.)
[FV] = Future Value, an optional command that needs to be used in this case. It is the amount of money you will need at the end of the loan term to purchase the vehicle. Note that this amount should be negative implying we don't have the money yet, but want to save for it.
[Type] = 0 for end of month payments like we are using.
</t>
        </r>
      </text>
    </comment>
    <comment ref="X14" authorId="2" shapeId="0" xr:uid="{00000000-0006-0000-0000-000014000000}">
      <text>
        <r>
          <rPr>
            <b/>
            <sz val="9"/>
            <color indexed="81"/>
            <rFont val="Tahoma"/>
            <family val="2"/>
          </rPr>
          <t>This is the total amount of money that you invested in your account over the Savings Term months.  It includes the Previous Saved and the Total Payments.
Notice this is less than what the car actually cost.</t>
        </r>
      </text>
    </comment>
    <comment ref="I15" authorId="2" shapeId="0" xr:uid="{00000000-0006-0000-0000-000015000000}">
      <text>
        <r>
          <rPr>
            <b/>
            <sz val="9"/>
            <color indexed="81"/>
            <rFont val="Tahoma"/>
            <family val="2"/>
          </rPr>
          <t>This is the Actual Cost of your vehicle.  It includes the Sale Price and Sales Tax.</t>
        </r>
      </text>
    </comment>
    <comment ref="K15" authorId="1" shapeId="0" xr:uid="{00000000-0006-0000-0000-000016000000}">
      <text>
        <r>
          <rPr>
            <b/>
            <sz val="8"/>
            <color indexed="81"/>
            <rFont val="Tahoma"/>
            <family val="2"/>
          </rPr>
          <t xml:space="preserve">= (Payment) x (number of months you made the Payment)
</t>
        </r>
      </text>
    </comment>
    <comment ref="V15" authorId="2" shapeId="0" xr:uid="{00000000-0006-0000-0000-000017000000}">
      <text>
        <r>
          <rPr>
            <b/>
            <sz val="9"/>
            <color indexed="81"/>
            <rFont val="Tahoma"/>
            <family val="2"/>
          </rPr>
          <t xml:space="preserve">Your Payment times the number of times you make the payment.
</t>
        </r>
      </text>
    </comment>
    <comment ref="X15" authorId="2" shapeId="0" xr:uid="{00000000-0006-0000-0000-000018000000}">
      <text>
        <r>
          <rPr>
            <b/>
            <sz val="9"/>
            <color indexed="81"/>
            <rFont val="Tahoma"/>
            <family val="2"/>
          </rPr>
          <t>This is simply the Purchase Amount.  (The Sale Price + Sales Tax)</t>
        </r>
      </text>
    </comment>
    <comment ref="I16" authorId="2" shapeId="0" xr:uid="{00000000-0006-0000-0000-000019000000}">
      <text>
        <r>
          <rPr>
            <b/>
            <sz val="9"/>
            <color indexed="81"/>
            <rFont val="Tahoma"/>
            <family val="2"/>
          </rPr>
          <t>This is the difference between the amount You Paid and the Actual Cost of your vehicle.  Notice that because interest was working against you, you paid more for the car than it actually cost.</t>
        </r>
      </text>
    </comment>
    <comment ref="K16" authorId="1" shapeId="0" xr:uid="{00000000-0006-0000-0000-00001A000000}">
      <text>
        <r>
          <rPr>
            <b/>
            <sz val="8"/>
            <color indexed="81"/>
            <rFont val="Tahoma"/>
            <family val="2"/>
          </rPr>
          <t xml:space="preserve">Total Interest is what you paid over the loan amount.  It is the Total Payments minus the original Loan Amount.
</t>
        </r>
      </text>
    </comment>
    <comment ref="V16" authorId="2" shapeId="0" xr:uid="{00000000-0006-0000-0000-00001B000000}">
      <text>
        <r>
          <rPr>
            <b/>
            <sz val="9"/>
            <color indexed="81"/>
            <rFont val="Tahoma"/>
            <family val="2"/>
          </rPr>
          <t xml:space="preserve">Compute the Total Amount of interest that you would earn over the entire Savings Term months.  
This is the Final "Ending Balance"  minus what "You Paid" into your savings account. 
The easiest time to compute this value will be after completing the table below.  </t>
        </r>
      </text>
    </comment>
    <comment ref="X16" authorId="2" shapeId="0" xr:uid="{00000000-0006-0000-0000-00001C000000}">
      <text>
        <r>
          <rPr>
            <b/>
            <sz val="9"/>
            <color indexed="81"/>
            <rFont val="Tahoma"/>
            <family val="2"/>
          </rPr>
          <t>This is the amount the Car Cost minus the Amount you Invested.
Explanation: Because you have been saving your money the Final Balance of your account will be greater than the amount You Invested. This happens because your money has been earning interest!  In other words, you have earned free money by leaving your money with the bank! Well done.</t>
        </r>
      </text>
    </comment>
    <comment ref="H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I19" authorId="0" shapeId="0" xr:uid="{00000000-0006-0000-0000-00001E000000}">
      <text>
        <r>
          <rPr>
            <b/>
            <sz val="10"/>
            <color indexed="81"/>
            <rFont val="Calibri"/>
            <family val="2"/>
          </rPr>
          <t>This is the amount of your Monthly Payment that goes to just paying off the interest on the loan.
It is calculated by multiplying the Beginning Balance by the monthly interest rate (APR/12).
Be sure to remember to use an absolute reference to the APR using the $ signs so that you can copy this formula down the length of the table.</t>
        </r>
      </text>
    </comment>
    <comment ref="J19" authorId="0" shapeId="0" xr:uid="{00000000-0006-0000-0000-00001F00000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K19" authorId="2" shapeId="0" xr:uid="{00000000-0006-0000-0000-000020000000}">
      <text>
        <r>
          <rPr>
            <b/>
            <sz val="9"/>
            <color indexed="81"/>
            <rFont val="Tahoma"/>
            <family val="2"/>
          </rPr>
          <t>This is the Beginning Balance minus whatever was paid "To Principal."</t>
        </r>
      </text>
    </comment>
    <comment ref="V19" authorId="0" shapeId="0" xr:uid="{00000000-0006-0000-0000-000021000000}">
      <text>
        <r>
          <rPr>
            <b/>
            <sz val="10"/>
            <color indexed="81"/>
            <rFont val="Calibri"/>
            <family val="2"/>
          </rPr>
          <t>This column shows the Balance of your Savings Account at the beginning of each month.
In Month 1, it is equal to the "Previous Saved."
In Months 2 and beyond, it is the "Ending Balance" from the previous month.</t>
        </r>
      </text>
    </comment>
    <comment ref="W19" authorId="0" shapeId="0" xr:uid="{00000000-0006-0000-0000-000022000000}">
      <text>
        <r>
          <rPr>
            <b/>
            <sz val="10"/>
            <color indexed="81"/>
            <rFont val="Calibri"/>
            <family val="2"/>
          </rPr>
          <t>This is the amount of interest you earn from your Beginning Balance for the current month by leaving that money in the bank for the entire month.
It is calculated by multiplying the Beginning Balance by the monthly interest rate (APR/12).</t>
        </r>
      </text>
    </comment>
    <comment ref="X19" authorId="0" shapeId="0" xr:uid="{00000000-0006-0000-0000-000023000000}">
      <text>
        <r>
          <rPr>
            <b/>
            <sz val="10"/>
            <color indexed="81"/>
            <rFont val="Calibri"/>
            <family val="2"/>
          </rPr>
          <t xml:space="preserve">This is the amount of money you are adding to your Savings Account each month. To reach your savings goal on this project, each month below will need to be the "Monthly Payment" amount that you calculated in the table above. </t>
        </r>
      </text>
    </comment>
    <comment ref="Y19" authorId="2" shapeId="0" xr:uid="{00000000-0006-0000-0000-000024000000}">
      <text>
        <r>
          <rPr>
            <b/>
            <sz val="9"/>
            <color indexed="81"/>
            <rFont val="Tahoma"/>
            <family val="2"/>
          </rPr>
          <t>This is the Beginning Balance + the Earned Interest + the Payment Added.</t>
        </r>
      </text>
    </comment>
    <comment ref="R24" authorId="0" shapeId="0" xr:uid="{00000000-0006-0000-0000-000025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F25" authorId="0" shapeId="0" xr:uid="{00000000-0006-0000-0000-000026000000}">
      <text>
        <r>
          <rPr>
            <b/>
            <sz val="10"/>
            <color indexed="81"/>
            <rFont val="Calibri"/>
            <family val="2"/>
          </rPr>
          <t>You will need to extend this Amortization Schedule Table to match the number of Months of your "Loan Term" as shown in cell K13.
If your loan term is 36 months then this table needs to go to 36 months. If your loan term is 60 months then this table needs to go to 60 months.
To extend the table, 
1. highlight all cells corresponding to Months 4 and 5. This includes the four white boxes to the right of Months 4 and 5 as well as the blue boxes for Months "4" and "5". In other words, highlight from Cell G23 to Cell K24.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R25" authorId="0" shapeId="0" xr:uid="{00000000-0006-0000-0000-000027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Z25" authorId="0" shapeId="0" xr:uid="{00000000-0006-0000-0000-000028000000}">
      <text>
        <r>
          <rPr>
            <b/>
            <sz val="10"/>
            <color indexed="81"/>
            <rFont val="Calibri"/>
            <family val="2"/>
          </rPr>
          <t>You will need to extend this Amortization Schedule Table to match the length of your "Loan Side" table so that the comparison between Saving vs. taking out a loan is a fair comparison.
To extend the table, 
1. highlight all cells corresponding to Months 4 and 5. This includes the four white boxes to the right of Months 4 and 5 as well as the blue boxes corresponding to Months "4" and "5".
2. Hover your mouse over the bottom right corner of the box surrounding your highlighted area. Your cursor should become a solid black cross. 
3. Click and drag your highlighted area to the appropriate number of months to match your Loan Side table.
If you are having trouble extending the table, talk to your teacher, a tutor, or a friend for help.</t>
        </r>
      </text>
    </comment>
    <comment ref="R30" authorId="0" shapeId="0" xr:uid="{00000000-0006-0000-0000-000029000000}">
      <text>
        <r>
          <rPr>
            <sz val="10"/>
            <color indexed="81"/>
            <rFont val="Calibri"/>
            <family val="2"/>
          </rPr>
          <t>Select any of the following options for your "Savings Account Details". 
Typical Checking Accounts and Savings Account Rates     
Checking   0.1%         
Savings   1.2%
Or, if you want, you can use any "Savings Rates" that your bank currently offers.</t>
        </r>
      </text>
    </comment>
  </commentList>
</comments>
</file>

<file path=xl/sharedStrings.xml><?xml version="1.0" encoding="utf-8"?>
<sst xmlns="http://schemas.openxmlformats.org/spreadsheetml/2006/main" count="166" uniqueCount="79">
  <si>
    <t>Loan Side</t>
  </si>
  <si>
    <t>Savings Side</t>
  </si>
  <si>
    <t>Vehicle Sale Price</t>
  </si>
  <si>
    <t>Make:</t>
  </si>
  <si>
    <t>Model:</t>
  </si>
  <si>
    <t>Sales Tax</t>
  </si>
  <si>
    <t>Year:</t>
  </si>
  <si>
    <t>Mileage:</t>
  </si>
  <si>
    <t>Down Payment</t>
  </si>
  <si>
    <t>APR</t>
  </si>
  <si>
    <t>Loan Amount</t>
  </si>
  <si>
    <t>Payment</t>
  </si>
  <si>
    <t>Total Interest</t>
  </si>
  <si>
    <t>Total Payments</t>
  </si>
  <si>
    <r>
      <t xml:space="preserve">Hover the mouse over the </t>
    </r>
    <r>
      <rPr>
        <sz val="8"/>
        <color theme="5"/>
        <rFont val="Calibri"/>
        <family val="2"/>
        <scheme val="minor"/>
      </rPr>
      <t>triangles</t>
    </r>
    <r>
      <rPr>
        <sz val="8"/>
        <color theme="1"/>
        <rFont val="Calibri"/>
        <family val="2"/>
        <scheme val="minor"/>
      </rPr>
      <t xml:space="preserve"> for help.</t>
    </r>
  </si>
  <si>
    <t>Month</t>
  </si>
  <si>
    <t>On this side you will compute the cost of taking out a loan to buy the car of your choice.</t>
  </si>
  <si>
    <t>Purchase Amount</t>
  </si>
  <si>
    <t>Previous Saved</t>
  </si>
  <si>
    <t>On this side you will save first, then buy.  Is the wait worth it?  You decide.</t>
  </si>
  <si>
    <t>You Paid</t>
  </si>
  <si>
    <t>Wasted Money</t>
  </si>
  <si>
    <t>Car Cost</t>
  </si>
  <si>
    <r>
      <rPr>
        <b/>
        <sz val="11"/>
        <color rgb="FF009CD0"/>
        <rFont val="Seravek"/>
      </rPr>
      <t>Project Goal</t>
    </r>
    <r>
      <rPr>
        <sz val="11"/>
        <color rgb="FF009CD0"/>
        <rFont val="Seravek"/>
      </rPr>
      <t xml:space="preserve">: To see how interest works </t>
    </r>
    <r>
      <rPr>
        <b/>
        <sz val="11"/>
        <color rgb="FF009CD0"/>
        <rFont val="Seravek"/>
      </rPr>
      <t>against</t>
    </r>
    <r>
      <rPr>
        <sz val="11"/>
        <color rgb="FF009CD0"/>
        <rFont val="Seravek"/>
      </rPr>
      <t xml:space="preserve"> you when you take out a Loan and how it works </t>
    </r>
    <r>
      <rPr>
        <b/>
        <sz val="11"/>
        <color rgb="FF009CD0"/>
        <rFont val="Seravek"/>
      </rPr>
      <t>for</t>
    </r>
    <r>
      <rPr>
        <sz val="11"/>
        <color rgb="FF009CD0"/>
        <rFont val="Seravek"/>
      </rPr>
      <t xml:space="preserve"> you when you Save.</t>
    </r>
  </si>
  <si>
    <t>#1</t>
  </si>
  <si>
    <t>#2</t>
  </si>
  <si>
    <t>Loan Term (months)</t>
  </si>
  <si>
    <t>#3</t>
  </si>
  <si>
    <r>
      <t xml:space="preserve">Savings Term </t>
    </r>
    <r>
      <rPr>
        <sz val="8"/>
        <color theme="0"/>
        <rFont val="Calibri (Body)"/>
      </rPr>
      <t>(months)</t>
    </r>
  </si>
  <si>
    <t>Loan Amortization Schedule</t>
  </si>
  <si>
    <t>Savings Amortization Schedule</t>
  </si>
  <si>
    <t>Enter your Vehicle Information here.</t>
  </si>
  <si>
    <t>If you don't have a vehicle in mind already, 
you can use one of these links to find one:</t>
  </si>
  <si>
    <r>
      <t>Find</t>
    </r>
    <r>
      <rPr>
        <sz val="16"/>
        <color theme="0" tint="-0.499984740745262"/>
        <rFont val="Geneva"/>
      </rPr>
      <t xml:space="preserve"> </t>
    </r>
    <r>
      <rPr>
        <sz val="12"/>
        <color theme="0" tint="-0.499984740745262"/>
        <rFont val="Geneva"/>
      </rPr>
      <t>a bank on the internet that shows their interest rates for both auto loans and savings accounts. 
Enter the requested information about the bank rates (see Column M).</t>
    </r>
  </si>
  <si>
    <r>
      <t>Select</t>
    </r>
    <r>
      <rPr>
        <sz val="16"/>
        <color theme="0" tint="-0.499984740745262"/>
        <rFont val="Geneva"/>
      </rPr>
      <t xml:space="preserve"> </t>
    </r>
    <r>
      <rPr>
        <sz val="12"/>
        <color theme="0" tint="-0.499984740745262"/>
        <rFont val="Geneva"/>
      </rPr>
      <t xml:space="preserve">a car to "consider for purchase." 
Enter the requested information about the vehicle (see Column M).
     </t>
    </r>
  </si>
  <si>
    <t>Loan Term (years):</t>
  </si>
  <si>
    <t>Loan Interest Rate:</t>
  </si>
  <si>
    <t>Complete the "Loan Side" of this worksheet.</t>
  </si>
  <si>
    <t>Complete the "Savings Side" of this worksheet.</t>
  </si>
  <si>
    <t>#4</t>
  </si>
  <si>
    <t>Hint</t>
  </si>
  <si>
    <r>
      <rPr>
        <b/>
        <sz val="11"/>
        <color theme="8" tint="-0.499984740745262"/>
        <rFont val="Seravek"/>
      </rPr>
      <t>Project Goal</t>
    </r>
    <r>
      <rPr>
        <sz val="11"/>
        <color theme="8" tint="-0.499984740745262"/>
        <rFont val="Seravek"/>
      </rPr>
      <t xml:space="preserve">: To see how interest works </t>
    </r>
    <r>
      <rPr>
        <b/>
        <sz val="11"/>
        <color theme="8" tint="-0.499984740745262"/>
        <rFont val="Seravek"/>
      </rPr>
      <t>against</t>
    </r>
    <r>
      <rPr>
        <sz val="11"/>
        <color theme="8" tint="-0.499984740745262"/>
        <rFont val="Seravek"/>
      </rPr>
      <t xml:space="preserve"> you when you take out a Loan and how it works </t>
    </r>
    <r>
      <rPr>
        <b/>
        <sz val="11"/>
        <color theme="8" tint="-0.499984740745262"/>
        <rFont val="Seravek"/>
      </rPr>
      <t>for</t>
    </r>
    <r>
      <rPr>
        <sz val="11"/>
        <color theme="8" tint="-0.499984740745262"/>
        <rFont val="Seravek"/>
      </rPr>
      <t xml:space="preserve"> you when you Save.</t>
    </r>
  </si>
  <si>
    <t>Interest Earned</t>
  </si>
  <si>
    <t>Earned Money</t>
  </si>
  <si>
    <t>Payment =</t>
  </si>
  <si>
    <t>Beginning Balance</t>
  </si>
  <si>
    <t>To Principal</t>
  </si>
  <si>
    <t>To Interest</t>
  </si>
  <si>
    <t>Ending Balance</t>
  </si>
  <si>
    <t>Monthly Payment</t>
  </si>
  <si>
    <r>
      <t xml:space="preserve">Savings Term </t>
    </r>
    <r>
      <rPr>
        <sz val="8"/>
        <color theme="0" tint="-0.14999847407452621"/>
        <rFont val="Calibri (Body)"/>
      </rPr>
      <t>(months)</t>
    </r>
  </si>
  <si>
    <t>Loan Details</t>
  </si>
  <si>
    <t>Savings Account Details</t>
  </si>
  <si>
    <t>Savings Interest Rate:</t>
  </si>
  <si>
    <t>Typical Loan Rates and Terms</t>
  </si>
  <si>
    <t>New Car</t>
  </si>
  <si>
    <t>Used Car</t>
  </si>
  <si>
    <t>5-Year Loan</t>
  </si>
  <si>
    <t>4-Year Loan</t>
  </si>
  <si>
    <t>3-Year Loan</t>
  </si>
  <si>
    <t>6-Year Loan</t>
  </si>
  <si>
    <t>Savings      1.2%</t>
  </si>
  <si>
    <t>Checking       0.1%</t>
  </si>
  <si>
    <t>Typical Checking and Savings Account Rates</t>
  </si>
  <si>
    <t>Use your own bank, or a typical value of what banks usually offer for savings account interest rates and loan terms and rates. 
Enter the requested information about the bank rates (see Column M).</t>
  </si>
  <si>
    <t>Errors Remaining:</t>
  </si>
  <si>
    <t>Number Correct:</t>
  </si>
  <si>
    <t>Discuss this project with a friend or family member…</t>
  </si>
  <si>
    <t>MATH 108X - Savings &amp; Loans Project (Vehicle Option)</t>
  </si>
  <si>
    <t>Caution: did you remember to summarize your discussion 
that you had with your friend and write about all three points?</t>
  </si>
  <si>
    <t>Payment to Bank =</t>
  </si>
  <si>
    <t>Payment to Savings=</t>
  </si>
  <si>
    <t>#5A</t>
  </si>
  <si>
    <t>#5B</t>
  </si>
  <si>
    <t>#5A,B</t>
  </si>
  <si>
    <t>Complete the summary cells on both the "Loan Side" and the "Savings Side" of this worksheet.</t>
  </si>
  <si>
    <t>#6</t>
  </si>
  <si>
    <t xml:space="preserve">Discuss this project with a friend or family member. Show them the car you are considering for purchase. Explain how much you would end up paying if you (1) took out the loan and (2) if you saved for it first. Explain which option you think is better for you and why. Talk about the consequences of missing one month of payments under each option. 
Summarize your discussion with your friend or family member below.  Be sure to write about ALL four points below.
</t>
  </si>
  <si>
    <t>Spring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</si>
</sst>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74">
    <font>
      <sz val="11"/>
      <color theme="1"/>
      <name val="Calibri"/>
      <family val="2"/>
      <scheme val="minor"/>
    </font>
    <font>
      <sz val="11"/>
      <color theme="2"/>
      <name val="Calibri"/>
      <family val="2"/>
      <scheme val="minor"/>
    </font>
    <font>
      <sz val="14"/>
      <color theme="4"/>
      <name val="Calibri"/>
      <family val="2"/>
      <scheme val="minor"/>
    </font>
    <font>
      <b/>
      <sz val="14"/>
      <color theme="0"/>
      <name val="Calibri"/>
      <family val="2"/>
      <scheme val="minor"/>
    </font>
    <font>
      <sz val="14"/>
      <color theme="0"/>
      <name val="Calibri"/>
      <family val="2"/>
      <scheme val="minor"/>
    </font>
    <font>
      <b/>
      <sz val="20"/>
      <color theme="1"/>
      <name val="Calibri"/>
      <family val="2"/>
      <scheme val="minor"/>
    </font>
    <font>
      <i/>
      <sz val="10"/>
      <name val="Verdana"/>
      <family val="2"/>
    </font>
    <font>
      <sz val="8"/>
      <color theme="1"/>
      <name val="Calibri"/>
      <family val="2"/>
      <scheme val="minor"/>
    </font>
    <font>
      <sz val="11"/>
      <color theme="4"/>
      <name val="Calibri"/>
      <family val="2"/>
      <scheme val="minor"/>
    </font>
    <font>
      <sz val="8"/>
      <color theme="5"/>
      <name val="Calibri"/>
      <family val="2"/>
      <scheme val="minor"/>
    </font>
    <font>
      <b/>
      <sz val="9"/>
      <color indexed="81"/>
      <name val="Tahoma"/>
      <family val="2"/>
    </font>
    <font>
      <b/>
      <sz val="8"/>
      <color indexed="81"/>
      <name val="Tahoma"/>
      <family val="2"/>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name val="Geneva"/>
    </font>
    <font>
      <sz val="16"/>
      <color theme="0"/>
      <name val="Geneva"/>
    </font>
    <font>
      <u/>
      <sz val="24"/>
      <color rgb="FF009CD0"/>
      <name val="Seravek"/>
    </font>
    <font>
      <sz val="11"/>
      <color indexed="8"/>
      <name val="Geneva"/>
    </font>
    <font>
      <sz val="11"/>
      <color rgb="FF009CD0"/>
      <name val="Seravek"/>
    </font>
    <font>
      <b/>
      <sz val="11"/>
      <color rgb="FF009CD0"/>
      <name val="Seravek"/>
    </font>
    <font>
      <sz val="12"/>
      <color theme="0" tint="-0.499984740745262"/>
      <name val="Geneva"/>
    </font>
    <font>
      <sz val="11"/>
      <color rgb="FF009CD0"/>
      <name val="Calibri"/>
      <family val="2"/>
      <scheme val="minor"/>
    </font>
    <font>
      <sz val="24"/>
      <color theme="0"/>
      <name val="Seravek"/>
    </font>
    <font>
      <sz val="10"/>
      <color theme="0"/>
      <name val="Calibri"/>
      <family val="2"/>
      <scheme val="minor"/>
    </font>
    <font>
      <sz val="8"/>
      <color rgb="FF009CD0"/>
      <name val="Calibri"/>
      <family val="2"/>
      <scheme val="minor"/>
    </font>
    <font>
      <sz val="8"/>
      <color theme="0"/>
      <name val="Calibri (Body)"/>
    </font>
    <font>
      <u/>
      <sz val="11"/>
      <color theme="10"/>
      <name val="Calibri"/>
      <family val="2"/>
      <scheme val="minor"/>
    </font>
    <font>
      <u/>
      <sz val="11"/>
      <color theme="11"/>
      <name val="Calibri"/>
      <family val="2"/>
      <scheme val="minor"/>
    </font>
    <font>
      <b/>
      <sz val="24"/>
      <color rgb="FFFFFFFF"/>
      <name val="Geneva"/>
    </font>
    <font>
      <sz val="11"/>
      <color rgb="FF000000"/>
      <name val="Calibri"/>
      <family val="2"/>
      <scheme val="minor"/>
    </font>
    <font>
      <i/>
      <sz val="12"/>
      <color rgb="FFFFFFFF"/>
      <name val="Calibri"/>
      <family val="2"/>
      <scheme val="minor"/>
    </font>
    <font>
      <sz val="11"/>
      <color rgb="FFFFFFFF"/>
      <name val="Calibri"/>
      <family val="2"/>
      <scheme val="minor"/>
    </font>
    <font>
      <sz val="9"/>
      <color rgb="FF000000"/>
      <name val="Calibri"/>
      <family val="2"/>
      <scheme val="minor"/>
    </font>
    <font>
      <sz val="8"/>
      <color rgb="FF000000"/>
      <name val="Calibri"/>
      <family val="2"/>
      <scheme val="minor"/>
    </font>
    <font>
      <sz val="12"/>
      <color theme="1"/>
      <name val="Helvetica"/>
    </font>
    <font>
      <sz val="16"/>
      <color theme="0" tint="-0.499984740745262"/>
      <name val="Geneva"/>
    </font>
    <font>
      <sz val="12"/>
      <color rgb="FF009CD0"/>
      <name val="Calibri"/>
      <family val="2"/>
      <scheme val="minor"/>
    </font>
    <font>
      <sz val="10"/>
      <color indexed="81"/>
      <name val="Calibri"/>
      <family val="2"/>
    </font>
    <font>
      <b/>
      <sz val="10"/>
      <color indexed="81"/>
      <name val="Calibri"/>
      <family val="2"/>
    </font>
    <font>
      <sz val="11"/>
      <color rgb="FFC00000"/>
      <name val="Calibri"/>
      <family val="2"/>
      <scheme val="minor"/>
    </font>
    <font>
      <u/>
      <sz val="24"/>
      <color theme="8" tint="-0.499984740745262"/>
      <name val="Seravek"/>
    </font>
    <font>
      <sz val="11"/>
      <color theme="8" tint="-0.499984740745262"/>
      <name val="Seravek"/>
    </font>
    <font>
      <b/>
      <sz val="11"/>
      <color theme="8" tint="-0.499984740745262"/>
      <name val="Seravek"/>
    </font>
    <font>
      <sz val="24"/>
      <color theme="0" tint="-0.14999847407452621"/>
      <name val="Seravek"/>
    </font>
    <font>
      <b/>
      <sz val="24"/>
      <color theme="0" tint="-0.14999847407452621"/>
      <name val="Geneva"/>
    </font>
    <font>
      <sz val="11"/>
      <color theme="7" tint="-0.249977111117893"/>
      <name val="Calibri"/>
      <family val="2"/>
      <scheme val="minor"/>
    </font>
    <font>
      <sz val="12"/>
      <color rgb="FF000000"/>
      <name val="Calibri"/>
      <family val="2"/>
      <scheme val="minor"/>
    </font>
    <font>
      <sz val="11"/>
      <color theme="0" tint="-0.34998626667073579"/>
      <name val="Calibri"/>
      <family val="2"/>
      <scheme val="minor"/>
    </font>
    <font>
      <b/>
      <sz val="12"/>
      <color theme="0"/>
      <name val="Calibri"/>
      <family val="2"/>
      <scheme val="minor"/>
    </font>
    <font>
      <b/>
      <sz val="12"/>
      <color theme="1"/>
      <name val="Calibri"/>
      <family val="2"/>
      <scheme val="minor"/>
    </font>
    <font>
      <sz val="10"/>
      <color theme="0"/>
      <name val="Calibri (Body)"/>
    </font>
    <font>
      <sz val="10"/>
      <color theme="0"/>
      <name val="Verdana"/>
      <family val="2"/>
    </font>
    <font>
      <b/>
      <sz val="10"/>
      <color theme="0" tint="-0.14999847407452621"/>
      <name val="Verdana"/>
      <family val="2"/>
    </font>
    <font>
      <sz val="10"/>
      <color theme="0" tint="-0.14999847407452621"/>
      <name val="Verdana"/>
      <family val="2"/>
    </font>
    <font>
      <sz val="10"/>
      <color theme="0" tint="-0.14999847407452621"/>
      <name val="Calibri"/>
      <family val="2"/>
      <scheme val="minor"/>
    </font>
    <font>
      <sz val="8"/>
      <color theme="0" tint="-0.14999847407452621"/>
      <name val="Calibri (Body)"/>
    </font>
    <font>
      <b/>
      <sz val="12"/>
      <color theme="1" tint="0.249977111117893"/>
      <name val="Calibri"/>
      <family val="2"/>
      <scheme val="minor"/>
    </font>
    <font>
      <b/>
      <sz val="11"/>
      <color theme="1" tint="0.249977111117893"/>
      <name val="Calibri"/>
      <family val="2"/>
      <scheme val="minor"/>
    </font>
    <font>
      <sz val="11"/>
      <color theme="0" tint="-0.14999847407452621"/>
      <name val="Calibri"/>
      <family val="2"/>
      <scheme val="minor"/>
    </font>
    <font>
      <b/>
      <sz val="12"/>
      <color rgb="FFFFFFFF"/>
      <name val="Calibri"/>
      <family val="2"/>
      <scheme val="minor"/>
    </font>
    <font>
      <sz val="14"/>
      <color rgb="FF009CD0"/>
      <name val="Calibri"/>
      <family val="2"/>
      <scheme val="minor"/>
    </font>
    <font>
      <b/>
      <sz val="14"/>
      <color rgb="FF009CD0"/>
      <name val="Calibri"/>
      <family val="2"/>
      <scheme val="minor"/>
    </font>
    <font>
      <b/>
      <sz val="12"/>
      <color rgb="FF009CD0"/>
      <name val="Calibri"/>
      <family val="2"/>
      <scheme val="minor"/>
    </font>
    <font>
      <b/>
      <sz val="14"/>
      <color rgb="FFC00000"/>
      <name val="Calibri"/>
      <family val="2"/>
      <scheme val="minor"/>
    </font>
    <font>
      <sz val="24"/>
      <color theme="5"/>
      <name val="Calibri"/>
      <family val="2"/>
      <scheme val="minor"/>
    </font>
    <font>
      <sz val="24"/>
      <color theme="6" tint="-0.499984740745262"/>
      <name val="Calibri"/>
      <family val="2"/>
      <scheme val="minor"/>
    </font>
    <font>
      <u/>
      <sz val="18"/>
      <color rgb="FF009CD0"/>
      <name val="Seravek"/>
    </font>
    <font>
      <u/>
      <sz val="20"/>
      <color theme="8" tint="-0.499984740745262"/>
      <name val="Seravek"/>
    </font>
    <font>
      <sz val="24"/>
      <color rgb="FFFFFFFF"/>
      <name val="Seravek"/>
    </font>
  </fonts>
  <fills count="20">
    <fill>
      <patternFill patternType="none"/>
    </fill>
    <fill>
      <patternFill patternType="gray125"/>
    </fill>
    <fill>
      <patternFill patternType="solid">
        <fgColor theme="0"/>
        <bgColor indexed="64"/>
      </patternFill>
    </fill>
    <fill>
      <patternFill patternType="solid">
        <fgColor theme="6" tint="-0.499984740745262"/>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E26B0A"/>
        <bgColor rgb="FF000000"/>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8" tint="-0.499984740745262"/>
        <bgColor indexed="64"/>
      </patternFill>
    </fill>
    <fill>
      <patternFill patternType="solid">
        <fgColor theme="8" tint="-0.499984740745262"/>
        <bgColor rgb="FF000000"/>
      </patternFill>
    </fill>
    <fill>
      <patternFill patternType="solid">
        <fgColor theme="9" tint="-0.499984740745262"/>
        <bgColor indexed="64"/>
      </patternFill>
    </fill>
    <fill>
      <patternFill patternType="solid">
        <fgColor theme="9" tint="-0.499984740745262"/>
        <bgColor rgb="FF000000"/>
      </patternFill>
    </fill>
    <fill>
      <patternFill patternType="solid">
        <fgColor theme="7" tint="0.59999389629810485"/>
        <bgColor indexed="64"/>
      </patternFill>
    </fill>
    <fill>
      <patternFill patternType="solid">
        <fgColor theme="6" tint="0.79998168889431442"/>
        <bgColor indexed="64"/>
      </patternFill>
    </fill>
  </fills>
  <borders count="72">
    <border>
      <left/>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3" tint="0.79998168889431442"/>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right style="thin">
        <color rgb="FFFFFFFF"/>
      </right>
      <top/>
      <bottom/>
      <diagonal/>
    </border>
    <border>
      <left/>
      <right/>
      <top/>
      <bottom style="thin">
        <color rgb="FFC5D9F1"/>
      </bottom>
      <diagonal/>
    </border>
    <border>
      <left style="thin">
        <color rgb="FFC5D9F1"/>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style="thin">
        <color rgb="FFC5D9F1"/>
      </left>
      <right/>
      <top/>
      <bottom style="thin">
        <color theme="3" tint="0.79998168889431442"/>
      </bottom>
      <diagonal/>
    </border>
    <border>
      <left/>
      <right style="thin">
        <color rgb="FFC5D9F1"/>
      </right>
      <top/>
      <bottom style="thin">
        <color theme="3" tint="0.79998168889431442"/>
      </bottom>
      <diagonal/>
    </border>
    <border>
      <left style="thin">
        <color rgb="FFC5D9F1"/>
      </left>
      <right/>
      <top style="thin">
        <color rgb="FFC5D9F1"/>
      </top>
      <bottom/>
      <diagonal/>
    </border>
    <border>
      <left/>
      <right/>
      <top style="thin">
        <color rgb="FFC5D9F1"/>
      </top>
      <bottom/>
      <diagonal/>
    </border>
    <border>
      <left/>
      <right style="thin">
        <color rgb="FFC5D9F1"/>
      </right>
      <top style="thin">
        <color rgb="FFC5D9F1"/>
      </top>
      <bottom/>
      <diagonal/>
    </border>
    <border>
      <left/>
      <right style="thin">
        <color rgb="FFC5D9F1"/>
      </right>
      <top/>
      <bottom/>
      <diagonal/>
    </border>
    <border>
      <left style="thick">
        <color rgb="FF009CD0"/>
      </left>
      <right style="thick">
        <color rgb="FF009CD0"/>
      </right>
      <top style="thick">
        <color rgb="FF009CD0"/>
      </top>
      <bottom style="thin">
        <color rgb="FF009CD0"/>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thick">
        <color rgb="FF009CD0"/>
      </bottom>
      <diagonal/>
    </border>
    <border>
      <left style="medium">
        <color rgb="FF009CD0"/>
      </left>
      <right style="thick">
        <color rgb="FF009CD0"/>
      </right>
      <top style="medium">
        <color rgb="FF009CD0"/>
      </top>
      <bottom/>
      <diagonal/>
    </border>
    <border>
      <left style="medium">
        <color rgb="FF009CD0"/>
      </left>
      <right style="thick">
        <color rgb="FF009CD0"/>
      </right>
      <top/>
      <bottom/>
      <diagonal/>
    </border>
    <border>
      <left style="medium">
        <color rgb="FF009CD0"/>
      </left>
      <right/>
      <top style="medium">
        <color rgb="FF009CD0"/>
      </top>
      <bottom/>
      <diagonal/>
    </border>
    <border>
      <left style="medium">
        <color rgb="FF009CD0"/>
      </left>
      <right/>
      <top/>
      <bottom/>
      <diagonal/>
    </border>
    <border>
      <left style="thin">
        <color rgb="FF009CD0"/>
      </left>
      <right style="medium">
        <color rgb="FF009CD0"/>
      </right>
      <top style="thick">
        <color rgb="FF009CD0"/>
      </top>
      <bottom style="thin">
        <color rgb="FF009CD0"/>
      </bottom>
      <diagonal/>
    </border>
    <border>
      <left style="thin">
        <color rgb="FF009CD0"/>
      </left>
      <right style="medium">
        <color rgb="FF009CD0"/>
      </right>
      <top style="thin">
        <color rgb="FF009CD0"/>
      </top>
      <bottom style="thin">
        <color rgb="FF009CD0"/>
      </bottom>
      <diagonal/>
    </border>
    <border>
      <left style="thin">
        <color rgb="FF009CD0"/>
      </left>
      <right style="medium">
        <color rgb="FF009CD0"/>
      </right>
      <top style="thin">
        <color rgb="FF009CD0"/>
      </top>
      <bottom style="thick">
        <color rgb="FF009CD0"/>
      </bottom>
      <diagonal/>
    </border>
    <border>
      <left style="medium">
        <color rgb="FF009CD0"/>
      </left>
      <right style="thick">
        <color rgb="FF009CD0"/>
      </right>
      <top/>
      <bottom style="thick">
        <color rgb="FF009CD0"/>
      </bottom>
      <diagonal/>
    </border>
    <border>
      <left style="medium">
        <color rgb="FF009CD0"/>
      </left>
      <right/>
      <top/>
      <bottom style="thick">
        <color rgb="FF009CD0"/>
      </bottom>
      <diagonal/>
    </border>
    <border>
      <left style="thick">
        <color rgb="FF009CD0"/>
      </left>
      <right style="thin">
        <color rgb="FF009CD0"/>
      </right>
      <top style="thin">
        <color rgb="FF009CD0"/>
      </top>
      <bottom style="thick">
        <color rgb="FF009CD0"/>
      </bottom>
      <diagonal/>
    </border>
    <border>
      <left style="thick">
        <color rgb="FF009CD0"/>
      </left>
      <right style="thin">
        <color rgb="FF009CD0"/>
      </right>
      <top style="thin">
        <color rgb="FF009CD0"/>
      </top>
      <bottom style="thin">
        <color rgb="FF009CD0"/>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rgb="FF009CD0"/>
      </left>
      <right style="thin">
        <color rgb="FF009CD0"/>
      </right>
      <top style="thin">
        <color rgb="FF009CD0"/>
      </top>
      <bottom style="thick">
        <color rgb="FF009CD0"/>
      </bottom>
      <diagonal/>
    </border>
    <border>
      <left style="thin">
        <color theme="8" tint="-0.499984740745262"/>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ck">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ck">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ck">
        <color theme="8" tint="-0.499984740745262"/>
      </bottom>
      <diagonal/>
    </border>
    <border>
      <left/>
      <right style="thin">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right/>
      <top style="thin">
        <color rgb="FF7B8A49"/>
      </top>
      <bottom/>
      <diagonal/>
    </border>
    <border>
      <left style="thin">
        <color theme="8" tint="-0.499984740745262"/>
      </left>
      <right style="thin">
        <color theme="8" tint="-0.499984740745262"/>
      </right>
      <top style="thin">
        <color theme="8"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ck">
        <color rgb="FF009CD0"/>
      </top>
      <bottom/>
      <diagonal/>
    </border>
    <border>
      <left/>
      <right/>
      <top style="thin">
        <color theme="3" tint="0.79995117038483843"/>
      </top>
      <bottom/>
      <diagonal/>
    </border>
    <border>
      <left/>
      <right/>
      <top/>
      <bottom style="thin">
        <color theme="3" tint="0.79995117038483843"/>
      </bottom>
      <diagonal/>
    </border>
    <border>
      <left style="thin">
        <color rgb="FFC5D9F1"/>
      </left>
      <right/>
      <top/>
      <bottom style="thin">
        <color theme="3" tint="0.79995117038483843"/>
      </bottom>
      <diagonal/>
    </border>
    <border>
      <left style="medium">
        <color rgb="FF009CD0"/>
      </left>
      <right style="medium">
        <color rgb="FF009CD0"/>
      </right>
      <top style="medium">
        <color rgb="FF009CD0"/>
      </top>
      <bottom/>
      <diagonal/>
    </border>
    <border>
      <left style="medium">
        <color rgb="FF009CD0"/>
      </left>
      <right style="medium">
        <color rgb="FF009CD0"/>
      </right>
      <top/>
      <bottom/>
      <diagonal/>
    </border>
    <border>
      <left style="medium">
        <color rgb="FF009CD0"/>
      </left>
      <right style="medium">
        <color rgb="FF009CD0"/>
      </right>
      <top/>
      <bottom style="thick">
        <color rgb="FF009CD0"/>
      </bottom>
      <diagonal/>
    </border>
    <border>
      <left/>
      <right/>
      <top/>
      <bottom style="thin">
        <color rgb="FF009CD0"/>
      </bottom>
      <diagonal/>
    </border>
    <border>
      <left/>
      <right/>
      <top/>
      <bottom style="thin">
        <color theme="8" tint="-0.499984740745262"/>
      </bottom>
      <diagonal/>
    </border>
    <border>
      <left style="thin">
        <color rgb="FFC5D9F1"/>
      </left>
      <right/>
      <top/>
      <bottom style="thin">
        <color rgb="FFC5D9F1"/>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right/>
      <top style="thin">
        <color rgb="FFC5D9F1"/>
      </top>
      <bottom style="thin">
        <color rgb="FFC5D9F1"/>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style="thin">
        <color theme="6" tint="-0.24994659260841701"/>
      </right>
      <top/>
      <bottom/>
      <diagonal/>
    </border>
    <border>
      <left style="thin">
        <color theme="6" tint="-0.24994659260841701"/>
      </left>
      <right style="thin">
        <color theme="6" tint="-0.24994659260841701"/>
      </right>
      <top/>
      <bottom style="thin">
        <color theme="6" tint="-0.24994659260841701"/>
      </bottom>
      <diagonal/>
    </border>
  </borders>
  <cellStyleXfs count="12">
    <xf numFmtId="0" fontId="0" fillId="0" borderId="0"/>
    <xf numFmtId="44" fontId="13" fillId="0" borderId="0" applyFont="0" applyFill="0" applyBorder="0" applyAlignment="0" applyProtection="0"/>
    <xf numFmtId="9"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43"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81">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vertical="center" wrapText="1"/>
    </xf>
    <xf numFmtId="0" fontId="0" fillId="2" borderId="0" xfId="0" applyFill="1" applyAlignment="1">
      <alignment vertical="top" wrapText="1"/>
    </xf>
    <xf numFmtId="10" fontId="0" fillId="2" borderId="0" xfId="0" applyNumberFormat="1" applyFill="1"/>
    <xf numFmtId="0" fontId="7" fillId="2" borderId="0" xfId="0" applyFont="1" applyFill="1" applyAlignment="1">
      <alignment vertical="center" wrapText="1"/>
    </xf>
    <xf numFmtId="0" fontId="0" fillId="2" borderId="0" xfId="0" applyFill="1" applyAlignment="1">
      <alignment vertical="top"/>
    </xf>
    <xf numFmtId="2" fontId="0" fillId="2" borderId="0" xfId="0" applyNumberFormat="1" applyFill="1" applyAlignment="1">
      <alignment horizontal="center"/>
    </xf>
    <xf numFmtId="0" fontId="15" fillId="4" borderId="0" xfId="0" applyFont="1" applyFill="1" applyProtection="1">
      <protection locked="0"/>
    </xf>
    <xf numFmtId="0" fontId="15" fillId="2" borderId="0" xfId="0" applyFont="1" applyFill="1" applyProtection="1">
      <protection locked="0"/>
    </xf>
    <xf numFmtId="0" fontId="15" fillId="2" borderId="0" xfId="0" applyFont="1" applyFill="1"/>
    <xf numFmtId="0" fontId="18" fillId="4" borderId="0" xfId="0" applyFont="1" applyFill="1" applyProtection="1">
      <protection locked="0"/>
    </xf>
    <xf numFmtId="0" fontId="18" fillId="2" borderId="0" xfId="0" applyFont="1" applyFill="1" applyProtection="1">
      <protection locked="0"/>
    </xf>
    <xf numFmtId="0" fontId="18" fillId="2" borderId="0" xfId="0" applyFont="1" applyFill="1"/>
    <xf numFmtId="0" fontId="18" fillId="2" borderId="0" xfId="0" applyFont="1" applyFill="1" applyAlignment="1" applyProtection="1">
      <alignment vertical="top"/>
      <protection locked="0"/>
    </xf>
    <xf numFmtId="0" fontId="16" fillId="2" borderId="0" xfId="0" applyFont="1" applyFill="1"/>
    <xf numFmtId="0" fontId="17" fillId="5" borderId="0" xfId="0" applyFont="1" applyFill="1" applyAlignment="1">
      <alignment vertical="center" wrapText="1"/>
    </xf>
    <xf numFmtId="0" fontId="20" fillId="2" borderId="0" xfId="0" applyFont="1" applyFill="1"/>
    <xf numFmtId="0" fontId="17" fillId="2" borderId="0" xfId="0" applyFont="1" applyFill="1" applyAlignment="1">
      <alignment vertical="center" wrapText="1"/>
    </xf>
    <xf numFmtId="0" fontId="19" fillId="2" borderId="0" xfId="0" applyFont="1" applyFill="1"/>
    <xf numFmtId="0" fontId="21" fillId="2" borderId="0" xfId="0" applyFont="1" applyFill="1" applyAlignment="1">
      <alignment horizontal="center" vertical="center"/>
    </xf>
    <xf numFmtId="0" fontId="22" fillId="2" borderId="0" xfId="0" applyFont="1" applyFill="1" applyAlignment="1">
      <alignment horizontal="left" vertical="top"/>
    </xf>
    <xf numFmtId="0" fontId="23" fillId="2" borderId="0" xfId="0" applyFont="1" applyFill="1" applyAlignment="1">
      <alignment horizontal="left" vertical="top" wrapText="1"/>
    </xf>
    <xf numFmtId="0" fontId="0" fillId="4" borderId="0" xfId="0" applyFill="1"/>
    <xf numFmtId="0" fontId="1" fillId="4" borderId="0" xfId="0" applyFont="1" applyFill="1" applyAlignment="1">
      <alignment vertical="top"/>
    </xf>
    <xf numFmtId="0" fontId="2"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4" fillId="2" borderId="1" xfId="0" applyFont="1" applyFill="1" applyBorder="1"/>
    <xf numFmtId="0" fontId="4" fillId="2" borderId="2" xfId="0" applyFont="1" applyFill="1" applyBorder="1"/>
    <xf numFmtId="0" fontId="2" fillId="2" borderId="0" xfId="0" applyFont="1" applyFill="1" applyAlignment="1">
      <alignment horizontal="center"/>
    </xf>
    <xf numFmtId="0" fontId="17" fillId="7" borderId="0" xfId="0" applyFont="1" applyFill="1" applyAlignment="1">
      <alignment vertical="center" wrapText="1"/>
    </xf>
    <xf numFmtId="0" fontId="20" fillId="7" borderId="0" xfId="0" applyFont="1" applyFill="1" applyAlignment="1">
      <alignment vertical="center" wrapText="1"/>
    </xf>
    <xf numFmtId="0" fontId="26" fillId="2" borderId="0" xfId="0" applyFont="1" applyFill="1" applyAlignment="1">
      <alignment horizontal="center" vertical="center"/>
    </xf>
    <xf numFmtId="0" fontId="7" fillId="2" borderId="0" xfId="0" applyFont="1" applyFill="1" applyAlignment="1" applyProtection="1">
      <alignment vertical="top" wrapText="1"/>
      <protection locked="0"/>
    </xf>
    <xf numFmtId="0" fontId="34" fillId="9" borderId="0" xfId="0" applyFont="1" applyFill="1"/>
    <xf numFmtId="0" fontId="36" fillId="10" borderId="9" xfId="0" applyFont="1" applyFill="1" applyBorder="1" applyAlignment="1">
      <alignment horizontal="right"/>
    </xf>
    <xf numFmtId="0" fontId="36" fillId="10" borderId="0" xfId="0" applyFont="1" applyFill="1" applyAlignment="1">
      <alignment horizontal="right"/>
    </xf>
    <xf numFmtId="0" fontId="39" fillId="0" borderId="0" xfId="0" applyFont="1"/>
    <xf numFmtId="0" fontId="5" fillId="2" borderId="0" xfId="0" applyFont="1" applyFill="1" applyAlignment="1">
      <alignment horizontal="center" vertical="center"/>
    </xf>
    <xf numFmtId="0" fontId="0" fillId="2" borderId="0" xfId="0" applyFill="1" applyAlignment="1">
      <alignment horizontal="left" vertical="top" wrapText="1" indent="1"/>
    </xf>
    <xf numFmtId="0" fontId="15" fillId="3" borderId="0" xfId="0" applyFont="1" applyFill="1" applyProtection="1">
      <protection locked="0"/>
    </xf>
    <xf numFmtId="0" fontId="18" fillId="3" borderId="0" xfId="0" applyFont="1" applyFill="1" applyProtection="1">
      <protection locked="0"/>
    </xf>
    <xf numFmtId="0" fontId="0" fillId="3" borderId="0" xfId="0" applyFill="1"/>
    <xf numFmtId="0" fontId="1" fillId="3" borderId="0" xfId="0" applyFont="1" applyFill="1" applyAlignment="1">
      <alignment vertical="top"/>
    </xf>
    <xf numFmtId="0" fontId="15" fillId="12" borderId="0" xfId="0" applyFont="1" applyFill="1" applyProtection="1">
      <protection locked="0"/>
    </xf>
    <xf numFmtId="0" fontId="2" fillId="12" borderId="0" xfId="0" applyFont="1" applyFill="1"/>
    <xf numFmtId="0" fontId="21" fillId="12" borderId="0" xfId="0" applyFont="1" applyFill="1" applyAlignment="1">
      <alignment horizontal="center" vertical="center"/>
    </xf>
    <xf numFmtId="0" fontId="3" fillId="12" borderId="0" xfId="0" applyFont="1" applyFill="1" applyAlignment="1">
      <alignment horizontal="center"/>
    </xf>
    <xf numFmtId="0" fontId="4" fillId="12" borderId="0" xfId="0" applyFont="1" applyFill="1" applyAlignment="1">
      <alignment horizontal="center"/>
    </xf>
    <xf numFmtId="0" fontId="39" fillId="12" borderId="0" xfId="0" applyFont="1" applyFill="1"/>
    <xf numFmtId="0" fontId="18" fillId="12" borderId="0" xfId="0" applyFont="1" applyFill="1" applyProtection="1">
      <protection locked="0"/>
    </xf>
    <xf numFmtId="0" fontId="0" fillId="12" borderId="0" xfId="0" applyFill="1"/>
    <xf numFmtId="0" fontId="18" fillId="12" borderId="0" xfId="0" applyFont="1" applyFill="1"/>
    <xf numFmtId="0" fontId="19" fillId="12" borderId="0" xfId="0" applyFont="1" applyFill="1"/>
    <xf numFmtId="0" fontId="17" fillId="12" borderId="0" xfId="0" applyFont="1" applyFill="1" applyAlignment="1">
      <alignment vertical="center" wrapText="1"/>
    </xf>
    <xf numFmtId="0" fontId="20" fillId="12" borderId="0" xfId="0" applyFont="1" applyFill="1"/>
    <xf numFmtId="0" fontId="16" fillId="12" borderId="0" xfId="0" applyFont="1" applyFill="1"/>
    <xf numFmtId="0" fontId="22" fillId="12" borderId="0" xfId="0" applyFont="1" applyFill="1" applyAlignment="1">
      <alignment horizontal="left" vertical="top"/>
    </xf>
    <xf numFmtId="0" fontId="15" fillId="12" borderId="0" xfId="0" applyFont="1" applyFill="1"/>
    <xf numFmtId="0" fontId="1" fillId="12" borderId="0" xfId="0" applyFont="1" applyFill="1" applyAlignment="1">
      <alignment horizontal="center"/>
    </xf>
    <xf numFmtId="0" fontId="0" fillId="12" borderId="0" xfId="0" applyFill="1" applyAlignment="1">
      <alignment horizontal="center"/>
    </xf>
    <xf numFmtId="0" fontId="0" fillId="12" borderId="0" xfId="0" applyFill="1" applyAlignment="1">
      <alignment vertical="top" wrapText="1"/>
    </xf>
    <xf numFmtId="0" fontId="26" fillId="12" borderId="0" xfId="0" applyFont="1" applyFill="1" applyAlignment="1">
      <alignment horizontal="center" vertical="center"/>
    </xf>
    <xf numFmtId="0" fontId="6" fillId="12" borderId="0" xfId="0" applyFont="1" applyFill="1"/>
    <xf numFmtId="0" fontId="4" fillId="12" borderId="0" xfId="0" applyFont="1" applyFill="1"/>
    <xf numFmtId="0" fontId="34" fillId="13" borderId="0" xfId="0" applyFont="1" applyFill="1"/>
    <xf numFmtId="10" fontId="0" fillId="12" borderId="0" xfId="0" applyNumberFormat="1" applyFill="1"/>
    <xf numFmtId="8" fontId="0" fillId="12" borderId="0" xfId="0" applyNumberFormat="1" applyFill="1" applyAlignment="1">
      <alignment horizontal="center"/>
    </xf>
    <xf numFmtId="8" fontId="8" fillId="12" borderId="0" xfId="0" applyNumberFormat="1" applyFont="1" applyFill="1" applyAlignment="1">
      <alignment horizontal="left"/>
    </xf>
    <xf numFmtId="0" fontId="0" fillId="12" borderId="0" xfId="0" applyFill="1" applyAlignment="1">
      <alignment vertical="center" wrapText="1"/>
    </xf>
    <xf numFmtId="0" fontId="7" fillId="12" borderId="0" xfId="0" applyFont="1" applyFill="1" applyAlignment="1">
      <alignment vertical="center" wrapText="1"/>
    </xf>
    <xf numFmtId="8" fontId="0" fillId="12" borderId="0" xfId="0" applyNumberFormat="1" applyFill="1"/>
    <xf numFmtId="0" fontId="0" fillId="12" borderId="0" xfId="0" applyFill="1" applyAlignment="1">
      <alignment vertical="top"/>
    </xf>
    <xf numFmtId="2" fontId="0" fillId="12" borderId="0" xfId="0" applyNumberFormat="1" applyFill="1" applyAlignment="1">
      <alignment horizontal="center"/>
    </xf>
    <xf numFmtId="0" fontId="46" fillId="12" borderId="0" xfId="0" applyFont="1" applyFill="1" applyAlignment="1">
      <alignment horizontal="left" vertical="top" wrapText="1"/>
    </xf>
    <xf numFmtId="0" fontId="50" fillId="18" borderId="0" xfId="0" applyFont="1" applyFill="1"/>
    <xf numFmtId="0" fontId="28" fillId="6" borderId="21" xfId="0" applyFont="1" applyFill="1" applyBorder="1" applyAlignment="1">
      <alignment horizontal="right"/>
    </xf>
    <xf numFmtId="0" fontId="28" fillId="6" borderId="22" xfId="0" applyFont="1" applyFill="1" applyBorder="1" applyAlignment="1">
      <alignment horizontal="right"/>
    </xf>
    <xf numFmtId="0" fontId="28" fillId="6" borderId="23" xfId="0" applyFont="1" applyFill="1" applyBorder="1" applyAlignment="1">
      <alignment horizontal="right"/>
    </xf>
    <xf numFmtId="0" fontId="28" fillId="6" borderId="24" xfId="0" applyFont="1" applyFill="1" applyBorder="1" applyAlignment="1">
      <alignment horizontal="right" vertical="center" wrapText="1"/>
    </xf>
    <xf numFmtId="0" fontId="28" fillId="6" borderId="29" xfId="0" applyFont="1" applyFill="1" applyBorder="1" applyAlignment="1">
      <alignment horizontal="right" vertical="center" wrapText="1"/>
    </xf>
    <xf numFmtId="0" fontId="28" fillId="6" borderId="28" xfId="0" applyFont="1" applyFill="1" applyBorder="1" applyAlignment="1">
      <alignment horizontal="right"/>
    </xf>
    <xf numFmtId="0" fontId="28" fillId="6" borderId="31" xfId="0" applyFont="1" applyFill="1" applyBorder="1" applyAlignment="1">
      <alignment horizontal="left"/>
    </xf>
    <xf numFmtId="0" fontId="28" fillId="6" borderId="30" xfId="0" applyFont="1" applyFill="1" applyBorder="1"/>
    <xf numFmtId="0" fontId="28" fillId="6" borderId="32" xfId="0" applyFont="1" applyFill="1" applyBorder="1" applyAlignment="1">
      <alignment horizontal="left"/>
    </xf>
    <xf numFmtId="0" fontId="28" fillId="6" borderId="33" xfId="0" applyFont="1" applyFill="1" applyBorder="1" applyAlignment="1">
      <alignment horizontal="left" vertical="top" wrapText="1"/>
    </xf>
    <xf numFmtId="0" fontId="28" fillId="6" borderId="34" xfId="0" applyFont="1" applyFill="1" applyBorder="1" applyAlignment="1">
      <alignment horizontal="left" vertical="top" wrapText="1"/>
    </xf>
    <xf numFmtId="0" fontId="14" fillId="6" borderId="34" xfId="0" applyFont="1" applyFill="1" applyBorder="1" applyAlignment="1">
      <alignment horizontal="center"/>
    </xf>
    <xf numFmtId="0" fontId="44" fillId="11" borderId="0" xfId="0" applyFont="1" applyFill="1" applyAlignment="1">
      <alignment horizontal="center" vertical="center"/>
    </xf>
    <xf numFmtId="44" fontId="0" fillId="2" borderId="37" xfId="1" applyFont="1" applyFill="1" applyBorder="1" applyAlignment="1" applyProtection="1">
      <alignment horizontal="center"/>
      <protection locked="0"/>
    </xf>
    <xf numFmtId="44" fontId="0" fillId="2" borderId="39" xfId="1" applyFont="1" applyFill="1" applyBorder="1" applyAlignment="1" applyProtection="1">
      <alignment horizontal="center"/>
      <protection locked="0"/>
    </xf>
    <xf numFmtId="10" fontId="0" fillId="2" borderId="39" xfId="2" applyNumberFormat="1" applyFont="1" applyFill="1" applyBorder="1" applyAlignment="1" applyProtection="1">
      <alignment horizontal="center"/>
      <protection locked="0"/>
    </xf>
    <xf numFmtId="8" fontId="0" fillId="2" borderId="39" xfId="1" applyNumberFormat="1" applyFont="1" applyFill="1" applyBorder="1" applyAlignment="1" applyProtection="1">
      <alignment horizontal="center"/>
      <protection locked="0"/>
    </xf>
    <xf numFmtId="44" fontId="0" fillId="2" borderId="41" xfId="1" applyFont="1" applyFill="1" applyBorder="1" applyAlignment="1" applyProtection="1">
      <alignment horizontal="center"/>
      <protection locked="0"/>
    </xf>
    <xf numFmtId="44" fontId="0" fillId="2" borderId="36" xfId="1" applyFont="1" applyFill="1" applyBorder="1" applyAlignment="1">
      <alignment horizontal="center"/>
    </xf>
    <xf numFmtId="44" fontId="0" fillId="2" borderId="38" xfId="1" applyFont="1" applyFill="1" applyBorder="1" applyAlignment="1">
      <alignment horizontal="center"/>
    </xf>
    <xf numFmtId="44" fontId="0" fillId="2" borderId="40" xfId="1" applyFont="1" applyFill="1" applyBorder="1" applyAlignment="1">
      <alignment horizontal="center"/>
    </xf>
    <xf numFmtId="44" fontId="0" fillId="2" borderId="36" xfId="1" applyFont="1" applyFill="1" applyBorder="1" applyAlignment="1" applyProtection="1">
      <alignment horizontal="center" wrapText="1"/>
    </xf>
    <xf numFmtId="0" fontId="28" fillId="14" borderId="36" xfId="0" applyFont="1" applyFill="1" applyBorder="1" applyAlignment="1">
      <alignment horizontal="left" vertical="top" wrapText="1"/>
    </xf>
    <xf numFmtId="44" fontId="0" fillId="2" borderId="38" xfId="1" applyFont="1" applyFill="1" applyBorder="1" applyAlignment="1" applyProtection="1">
      <alignment horizontal="center" wrapText="1"/>
    </xf>
    <xf numFmtId="0" fontId="28" fillId="14" borderId="38" xfId="0" applyFont="1" applyFill="1" applyBorder="1" applyAlignment="1">
      <alignment horizontal="left" vertical="top" wrapText="1"/>
    </xf>
    <xf numFmtId="44" fontId="0" fillId="2" borderId="40" xfId="1" applyFont="1" applyFill="1" applyBorder="1" applyAlignment="1" applyProtection="1">
      <alignment horizontal="center" wrapText="1"/>
    </xf>
    <xf numFmtId="0" fontId="28" fillId="14" borderId="40" xfId="0" applyFont="1" applyFill="1" applyBorder="1" applyAlignment="1">
      <alignment horizontal="left" vertical="top" wrapText="1"/>
    </xf>
    <xf numFmtId="0" fontId="21" fillId="2" borderId="0" xfId="0" applyFont="1" applyFill="1" applyAlignment="1">
      <alignment vertical="center"/>
    </xf>
    <xf numFmtId="0" fontId="52" fillId="12" borderId="0" xfId="0" applyFont="1" applyFill="1" applyAlignment="1">
      <alignment horizontal="center" vertical="center"/>
    </xf>
    <xf numFmtId="44" fontId="0" fillId="2" borderId="42" xfId="1" applyFont="1" applyFill="1" applyBorder="1" applyAlignment="1" applyProtection="1">
      <alignment horizontal="center"/>
      <protection locked="0"/>
    </xf>
    <xf numFmtId="44" fontId="0" fillId="2" borderId="43" xfId="1" applyFont="1" applyFill="1" applyBorder="1" applyAlignment="1" applyProtection="1">
      <alignment horizontal="center"/>
      <protection locked="0"/>
    </xf>
    <xf numFmtId="44" fontId="0" fillId="2" borderId="47" xfId="1" applyFont="1" applyFill="1" applyBorder="1" applyAlignment="1" applyProtection="1">
      <alignment horizontal="center"/>
      <protection locked="0"/>
    </xf>
    <xf numFmtId="10" fontId="0" fillId="2" borderId="42" xfId="2" applyNumberFormat="1" applyFont="1" applyFill="1" applyBorder="1" applyAlignment="1" applyProtection="1">
      <alignment horizontal="center"/>
      <protection locked="0"/>
    </xf>
    <xf numFmtId="0" fontId="0" fillId="2" borderId="42" xfId="1" applyNumberFormat="1" applyFont="1" applyFill="1" applyBorder="1" applyAlignment="1" applyProtection="1">
      <alignment horizontal="center"/>
    </xf>
    <xf numFmtId="8" fontId="0" fillId="2" borderId="42" xfId="1" applyNumberFormat="1" applyFont="1" applyFill="1" applyBorder="1" applyAlignment="1" applyProtection="1">
      <alignment horizontal="center"/>
    </xf>
    <xf numFmtId="0" fontId="20" fillId="16" borderId="0" xfId="0" applyFont="1" applyFill="1" applyAlignment="1">
      <alignment vertical="center" wrapText="1"/>
    </xf>
    <xf numFmtId="0" fontId="17" fillId="16" borderId="0" xfId="0" applyFont="1" applyFill="1" applyAlignment="1">
      <alignment vertical="center" wrapText="1"/>
    </xf>
    <xf numFmtId="0" fontId="12" fillId="14" borderId="51" xfId="0" applyFont="1" applyFill="1" applyBorder="1" applyAlignment="1">
      <alignment horizontal="center"/>
    </xf>
    <xf numFmtId="44" fontId="0" fillId="2" borderId="50" xfId="0" applyNumberFormat="1" applyFill="1" applyBorder="1" applyAlignment="1">
      <alignment horizontal="center"/>
    </xf>
    <xf numFmtId="44" fontId="0" fillId="2" borderId="50" xfId="0" applyNumberFormat="1" applyFill="1" applyBorder="1" applyAlignment="1" applyProtection="1">
      <alignment horizontal="center"/>
      <protection locked="0"/>
    </xf>
    <xf numFmtId="8" fontId="0" fillId="2" borderId="50" xfId="0" applyNumberFormat="1" applyFill="1" applyBorder="1" applyAlignment="1" applyProtection="1">
      <alignment horizontal="center"/>
      <protection locked="0"/>
    </xf>
    <xf numFmtId="1" fontId="52" fillId="12" borderId="50" xfId="0" applyNumberFormat="1" applyFont="1" applyFill="1" applyBorder="1" applyAlignment="1">
      <alignment horizontal="center"/>
    </xf>
    <xf numFmtId="1" fontId="52" fillId="12" borderId="50" xfId="0" applyNumberFormat="1" applyFont="1" applyFill="1" applyBorder="1" applyAlignment="1" applyProtection="1">
      <alignment horizontal="center"/>
      <protection locked="0"/>
    </xf>
    <xf numFmtId="0" fontId="55" fillId="6" borderId="35" xfId="0" applyFont="1" applyFill="1" applyBorder="1" applyAlignment="1">
      <alignment horizontal="left" vertical="top" wrapText="1"/>
    </xf>
    <xf numFmtId="0" fontId="14" fillId="6" borderId="0" xfId="0" applyFont="1" applyFill="1" applyAlignment="1">
      <alignment horizontal="right"/>
    </xf>
    <xf numFmtId="8" fontId="14" fillId="6" borderId="0" xfId="0" applyNumberFormat="1" applyFont="1" applyFill="1" applyAlignment="1">
      <alignment horizontal="left"/>
    </xf>
    <xf numFmtId="0" fontId="14" fillId="6" borderId="52" xfId="0" applyFont="1" applyFill="1" applyBorder="1" applyAlignment="1">
      <alignment horizontal="center"/>
    </xf>
    <xf numFmtId="0" fontId="56" fillId="6" borderId="53" xfId="0" applyFont="1" applyFill="1" applyBorder="1" applyAlignment="1">
      <alignment horizontal="center"/>
    </xf>
    <xf numFmtId="0" fontId="56" fillId="6" borderId="54" xfId="0" applyFont="1" applyFill="1" applyBorder="1" applyAlignment="1">
      <alignment horizontal="center"/>
    </xf>
    <xf numFmtId="0" fontId="14" fillId="6" borderId="55" xfId="0" applyFont="1" applyFill="1" applyBorder="1" applyAlignment="1">
      <alignment horizontal="center"/>
    </xf>
    <xf numFmtId="0" fontId="7" fillId="2" borderId="56" xfId="0" applyFont="1" applyFill="1" applyBorder="1" applyAlignment="1">
      <alignment vertical="center"/>
    </xf>
    <xf numFmtId="0" fontId="7" fillId="2" borderId="0" xfId="0" applyFont="1" applyFill="1"/>
    <xf numFmtId="8" fontId="0" fillId="2" borderId="0" xfId="0" applyNumberFormat="1" applyFill="1" applyAlignment="1" applyProtection="1">
      <alignment horizontal="center"/>
      <protection locked="0"/>
    </xf>
    <xf numFmtId="0" fontId="0" fillId="6" borderId="0" xfId="0" applyFill="1"/>
    <xf numFmtId="0" fontId="0" fillId="6" borderId="0" xfId="0" applyFill="1" applyAlignment="1">
      <alignment vertical="center" wrapText="1"/>
    </xf>
    <xf numFmtId="0" fontId="0" fillId="6" borderId="60" xfId="0" applyFill="1" applyBorder="1" applyAlignment="1">
      <alignment vertical="top" wrapText="1"/>
    </xf>
    <xf numFmtId="0" fontId="0" fillId="6" borderId="61" xfId="0" applyFill="1" applyBorder="1" applyAlignment="1">
      <alignment vertical="top" wrapText="1"/>
    </xf>
    <xf numFmtId="0" fontId="0" fillId="6" borderId="62" xfId="0" applyFill="1" applyBorder="1" applyAlignment="1">
      <alignment vertical="top" wrapText="1"/>
    </xf>
    <xf numFmtId="0" fontId="54" fillId="2" borderId="56" xfId="0" applyFont="1" applyFill="1" applyBorder="1"/>
    <xf numFmtId="0" fontId="57" fillId="14" borderId="0" xfId="0" applyFont="1" applyFill="1" applyAlignment="1">
      <alignment horizontal="right"/>
    </xf>
    <xf numFmtId="8" fontId="57" fillId="14" borderId="0" xfId="0" applyNumberFormat="1" applyFont="1" applyFill="1" applyAlignment="1">
      <alignment horizontal="left"/>
    </xf>
    <xf numFmtId="0" fontId="59" fillId="14" borderId="36" xfId="0" applyFont="1" applyFill="1" applyBorder="1" applyAlignment="1">
      <alignment horizontal="right"/>
    </xf>
    <xf numFmtId="0" fontId="59" fillId="14" borderId="38" xfId="0" applyFont="1" applyFill="1" applyBorder="1" applyAlignment="1">
      <alignment horizontal="right"/>
    </xf>
    <xf numFmtId="0" fontId="59" fillId="14" borderId="40" xfId="0" applyFont="1" applyFill="1" applyBorder="1" applyAlignment="1">
      <alignment horizontal="right"/>
    </xf>
    <xf numFmtId="0" fontId="59" fillId="14" borderId="38" xfId="0" applyFont="1" applyFill="1" applyBorder="1" applyAlignment="1">
      <alignment horizontal="right" vertical="center" wrapText="1"/>
    </xf>
    <xf numFmtId="0" fontId="59" fillId="14" borderId="40" xfId="0" applyFont="1" applyFill="1" applyBorder="1" applyAlignment="1">
      <alignment horizontal="right" vertical="center" wrapText="1"/>
    </xf>
    <xf numFmtId="0" fontId="59" fillId="14" borderId="46" xfId="0" applyFont="1" applyFill="1" applyBorder="1" applyAlignment="1">
      <alignment horizontal="left"/>
    </xf>
    <xf numFmtId="0" fontId="59" fillId="14" borderId="44" xfId="0" applyFont="1" applyFill="1" applyBorder="1" applyAlignment="1">
      <alignment horizontal="left"/>
    </xf>
    <xf numFmtId="0" fontId="59" fillId="14" borderId="45" xfId="0" applyFont="1" applyFill="1" applyBorder="1"/>
    <xf numFmtId="0" fontId="57" fillId="14" borderId="38" xfId="0" applyFont="1" applyFill="1" applyBorder="1" applyAlignment="1">
      <alignment horizontal="center"/>
    </xf>
    <xf numFmtId="0" fontId="57" fillId="14" borderId="49" xfId="0" applyFont="1" applyFill="1" applyBorder="1" applyAlignment="1">
      <alignment horizontal="center"/>
    </xf>
    <xf numFmtId="0" fontId="63" fillId="14" borderId="51" xfId="0" applyFont="1" applyFill="1" applyBorder="1" applyAlignment="1">
      <alignment horizontal="center"/>
    </xf>
    <xf numFmtId="0" fontId="0" fillId="14" borderId="0" xfId="0" applyFill="1" applyAlignment="1">
      <alignment vertical="center" wrapText="1"/>
    </xf>
    <xf numFmtId="0" fontId="62" fillId="12" borderId="64" xfId="0" applyFont="1" applyFill="1" applyBorder="1"/>
    <xf numFmtId="0" fontId="12" fillId="14" borderId="66" xfId="0" applyFont="1" applyFill="1" applyBorder="1" applyAlignment="1">
      <alignment horizontal="center"/>
    </xf>
    <xf numFmtId="44" fontId="0" fillId="2" borderId="67" xfId="0" applyNumberFormat="1" applyFill="1" applyBorder="1" applyAlignment="1">
      <alignment horizontal="center"/>
    </xf>
    <xf numFmtId="44" fontId="0" fillId="2" borderId="67" xfId="0" applyNumberFormat="1" applyFill="1" applyBorder="1" applyAlignment="1" applyProtection="1">
      <alignment horizontal="center"/>
      <protection locked="0"/>
    </xf>
    <xf numFmtId="8" fontId="0" fillId="2" borderId="67" xfId="0" applyNumberFormat="1" applyFill="1" applyBorder="1" applyAlignment="1" applyProtection="1">
      <alignment horizontal="center"/>
      <protection locked="0"/>
    </xf>
    <xf numFmtId="0" fontId="57" fillId="14" borderId="0" xfId="0" applyFont="1" applyFill="1" applyAlignment="1">
      <alignment horizontal="center"/>
    </xf>
    <xf numFmtId="0" fontId="58" fillId="14" borderId="0" xfId="0" applyFont="1" applyFill="1" applyAlignment="1">
      <alignment horizontal="center"/>
    </xf>
    <xf numFmtId="0" fontId="53" fillId="10" borderId="3" xfId="0" applyFont="1" applyFill="1" applyBorder="1" applyAlignment="1">
      <alignment vertical="top" wrapText="1"/>
    </xf>
    <xf numFmtId="0" fontId="53" fillId="10" borderId="13" xfId="0" applyFont="1" applyFill="1" applyBorder="1" applyAlignment="1">
      <alignment vertical="top" wrapText="1"/>
    </xf>
    <xf numFmtId="10" fontId="53" fillId="10" borderId="17" xfId="0" applyNumberFormat="1" applyFont="1" applyFill="1" applyBorder="1" applyAlignment="1">
      <alignment horizontal="left" vertical="top" wrapText="1"/>
    </xf>
    <xf numFmtId="44" fontId="65" fillId="2" borderId="18" xfId="1" applyFont="1" applyFill="1" applyBorder="1" applyAlignment="1" applyProtection="1">
      <alignment horizontal="center"/>
      <protection locked="0"/>
    </xf>
    <xf numFmtId="44" fontId="65" fillId="2" borderId="19" xfId="1" applyFont="1" applyFill="1" applyBorder="1" applyAlignment="1" applyProtection="1">
      <alignment horizontal="center"/>
      <protection locked="0"/>
    </xf>
    <xf numFmtId="10" fontId="65" fillId="2" borderId="19" xfId="2" applyNumberFormat="1" applyFont="1" applyFill="1" applyBorder="1" applyAlignment="1" applyProtection="1">
      <alignment horizontal="center"/>
      <protection locked="0"/>
    </xf>
    <xf numFmtId="0" fontId="65" fillId="2" borderId="19" xfId="1" applyNumberFormat="1" applyFont="1" applyFill="1" applyBorder="1" applyAlignment="1" applyProtection="1">
      <alignment horizontal="center"/>
      <protection locked="0"/>
    </xf>
    <xf numFmtId="8" fontId="65" fillId="2" borderId="19" xfId="1" applyNumberFormat="1" applyFont="1" applyFill="1" applyBorder="1" applyAlignment="1" applyProtection="1">
      <alignment horizontal="center"/>
      <protection locked="0"/>
    </xf>
    <xf numFmtId="44" fontId="65" fillId="2" borderId="20" xfId="1" applyFont="1" applyFill="1" applyBorder="1" applyAlignment="1" applyProtection="1">
      <alignment horizontal="center"/>
      <protection locked="0"/>
    </xf>
    <xf numFmtId="44" fontId="41" fillId="2" borderId="34" xfId="0" applyNumberFormat="1" applyFont="1" applyFill="1" applyBorder="1" applyAlignment="1" applyProtection="1">
      <alignment horizontal="center"/>
      <protection locked="0"/>
    </xf>
    <xf numFmtId="8" fontId="41" fillId="2" borderId="34" xfId="0" applyNumberFormat="1" applyFont="1" applyFill="1" applyBorder="1" applyAlignment="1" applyProtection="1">
      <alignment horizontal="center"/>
      <protection locked="0"/>
    </xf>
    <xf numFmtId="0" fontId="41" fillId="2" borderId="0" xfId="0" applyFont="1" applyFill="1" applyAlignment="1" applyProtection="1">
      <alignment vertical="top" wrapText="1"/>
      <protection locked="0"/>
    </xf>
    <xf numFmtId="8" fontId="2" fillId="12" borderId="0" xfId="0" applyNumberFormat="1" applyFont="1" applyFill="1"/>
    <xf numFmtId="8" fontId="39" fillId="12" borderId="0" xfId="0" applyNumberFormat="1" applyFont="1" applyFill="1"/>
    <xf numFmtId="0" fontId="69" fillId="11" borderId="0" xfId="0" applyFont="1" applyFill="1" applyAlignment="1">
      <alignment horizontal="center" vertical="center"/>
    </xf>
    <xf numFmtId="0" fontId="41" fillId="12" borderId="0" xfId="0" applyFont="1" applyFill="1" applyAlignment="1">
      <alignment wrapText="1"/>
    </xf>
    <xf numFmtId="0" fontId="12" fillId="2" borderId="0" xfId="0" applyFont="1" applyFill="1"/>
    <xf numFmtId="10" fontId="53" fillId="10" borderId="17" xfId="2" applyNumberFormat="1" applyFont="1" applyFill="1" applyBorder="1" applyAlignment="1">
      <alignment horizontal="left" vertical="top" wrapText="1"/>
    </xf>
    <xf numFmtId="0" fontId="25" fillId="2" borderId="0" xfId="0" applyFont="1" applyFill="1" applyAlignment="1">
      <alignment horizontal="left" vertical="center" wrapText="1" indent="1"/>
    </xf>
    <xf numFmtId="0" fontId="25" fillId="12" borderId="0" xfId="0" applyFont="1" applyFill="1" applyAlignment="1">
      <alignment horizontal="left" vertical="center" wrapText="1" indent="1"/>
    </xf>
    <xf numFmtId="44" fontId="65" fillId="2" borderId="25" xfId="1" applyFont="1" applyFill="1" applyBorder="1" applyAlignment="1" applyProtection="1">
      <alignment horizontal="center"/>
      <protection locked="0"/>
    </xf>
    <xf numFmtId="44" fontId="66" fillId="2" borderId="26" xfId="1" applyFont="1" applyFill="1" applyBorder="1" applyAlignment="1" applyProtection="1">
      <alignment horizontal="center"/>
      <protection locked="0"/>
    </xf>
    <xf numFmtId="44" fontId="68" fillId="2" borderId="27" xfId="1" applyFont="1" applyFill="1" applyBorder="1" applyAlignment="1" applyProtection="1">
      <alignment horizontal="center"/>
      <protection locked="0"/>
    </xf>
    <xf numFmtId="0" fontId="12" fillId="6" borderId="34" xfId="0" applyFont="1" applyFill="1" applyBorder="1" applyAlignment="1" applyProtection="1">
      <alignment horizontal="center"/>
      <protection locked="0"/>
    </xf>
    <xf numFmtId="0" fontId="0" fillId="2" borderId="0" xfId="0" applyFill="1" applyProtection="1">
      <protection locked="0"/>
    </xf>
    <xf numFmtId="0" fontId="41" fillId="2" borderId="0" xfId="0" applyFont="1" applyFill="1" applyProtection="1">
      <protection locked="0"/>
    </xf>
    <xf numFmtId="0" fontId="41" fillId="2" borderId="0" xfId="0" applyFont="1" applyFill="1" applyAlignment="1" applyProtection="1">
      <alignment horizontal="center"/>
      <protection locked="0"/>
    </xf>
    <xf numFmtId="2" fontId="41"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2" fontId="0" fillId="2" borderId="0" xfId="0" applyNumberFormat="1" applyFill="1" applyAlignment="1" applyProtection="1">
      <alignment horizontal="center"/>
      <protection locked="0"/>
    </xf>
    <xf numFmtId="44" fontId="65" fillId="2" borderId="33" xfId="1" applyFont="1" applyFill="1" applyBorder="1" applyAlignment="1" applyProtection="1">
      <alignment horizontal="center" wrapText="1"/>
      <protection locked="0"/>
    </xf>
    <xf numFmtId="44" fontId="66" fillId="2" borderId="34" xfId="1" applyFont="1" applyFill="1" applyBorder="1" applyAlignment="1" applyProtection="1">
      <alignment horizontal="center" wrapText="1"/>
      <protection locked="0"/>
    </xf>
    <xf numFmtId="44" fontId="66" fillId="2" borderId="35" xfId="1" applyFont="1" applyFill="1" applyBorder="1" applyAlignment="1" applyProtection="1">
      <alignment horizontal="center" wrapText="1"/>
      <protection locked="0"/>
    </xf>
    <xf numFmtId="0" fontId="36" fillId="15" borderId="0" xfId="0" applyFont="1" applyFill="1" applyAlignment="1">
      <alignment horizontal="right"/>
    </xf>
    <xf numFmtId="0" fontId="0" fillId="14" borderId="0" xfId="0" applyFill="1"/>
    <xf numFmtId="0" fontId="25" fillId="2" borderId="0" xfId="0" applyFont="1" applyFill="1" applyAlignment="1">
      <alignment horizontal="left" vertical="top" wrapText="1" indent="1"/>
    </xf>
    <xf numFmtId="0" fontId="25" fillId="2" borderId="4" xfId="0" applyFont="1" applyFill="1" applyBorder="1" applyAlignment="1">
      <alignment horizontal="left" vertical="top" wrapText="1" indent="1"/>
    </xf>
    <xf numFmtId="0" fontId="25" fillId="2" borderId="6" xfId="0" applyFont="1" applyFill="1" applyBorder="1" applyAlignment="1">
      <alignment horizontal="left" vertical="top" wrapText="1" indent="1"/>
    </xf>
    <xf numFmtId="0" fontId="25" fillId="2" borderId="5" xfId="0" applyFont="1" applyFill="1" applyBorder="1" applyAlignment="1">
      <alignment horizontal="left" vertical="top" wrapText="1" indent="1"/>
    </xf>
    <xf numFmtId="0" fontId="7" fillId="2" borderId="56" xfId="0" applyFont="1" applyFill="1" applyBorder="1" applyAlignment="1">
      <alignment horizontal="center" vertical="center"/>
    </xf>
    <xf numFmtId="0" fontId="54" fillId="2" borderId="63" xfId="0" applyFont="1" applyFill="1" applyBorder="1" applyAlignment="1">
      <alignment horizontal="center" vertical="top"/>
    </xf>
    <xf numFmtId="0" fontId="33" fillId="0" borderId="7" xfId="0" applyFont="1" applyBorder="1" applyAlignment="1">
      <alignment horizontal="center" vertical="center"/>
    </xf>
    <xf numFmtId="0" fontId="25" fillId="2" borderId="4" xfId="0" applyFont="1" applyFill="1" applyBorder="1" applyAlignment="1">
      <alignment horizontal="left" vertical="center" wrapText="1" indent="1"/>
    </xf>
    <xf numFmtId="0" fontId="25" fillId="2" borderId="5" xfId="0" applyFont="1" applyFill="1" applyBorder="1" applyAlignment="1">
      <alignment horizontal="left" vertical="center" wrapText="1" indent="1"/>
    </xf>
    <xf numFmtId="0" fontId="27" fillId="7" borderId="0" xfId="0" applyFont="1" applyFill="1" applyAlignment="1">
      <alignment horizontal="center" vertical="center"/>
    </xf>
    <xf numFmtId="0" fontId="33" fillId="8" borderId="7" xfId="0" applyFont="1" applyFill="1" applyBorder="1" applyAlignment="1">
      <alignment horizontal="center" vertical="center"/>
    </xf>
    <xf numFmtId="0" fontId="5" fillId="2" borderId="0" xfId="0" applyFont="1" applyFill="1" applyAlignment="1">
      <alignment horizontal="center" vertical="center"/>
    </xf>
    <xf numFmtId="0" fontId="0" fillId="2" borderId="0" xfId="0" applyFill="1" applyAlignment="1">
      <alignment horizontal="left" vertical="top" wrapText="1" indent="1"/>
    </xf>
    <xf numFmtId="0" fontId="41" fillId="9" borderId="10" xfId="0" applyFont="1" applyFill="1" applyBorder="1" applyAlignment="1" applyProtection="1">
      <alignment horizontal="center"/>
      <protection locked="0"/>
    </xf>
    <xf numFmtId="0" fontId="41" fillId="9" borderId="11" xfId="0" applyFont="1" applyFill="1" applyBorder="1" applyAlignment="1" applyProtection="1">
      <alignment horizontal="center"/>
      <protection locked="0"/>
    </xf>
    <xf numFmtId="0" fontId="71" fillId="2" borderId="0" xfId="0" applyFont="1" applyFill="1" applyAlignment="1">
      <alignment horizontal="center" vertical="center"/>
    </xf>
    <xf numFmtId="0" fontId="36" fillId="10" borderId="9" xfId="0" applyFont="1" applyFill="1" applyBorder="1" applyAlignment="1">
      <alignment horizontal="right"/>
    </xf>
    <xf numFmtId="0" fontId="36" fillId="10" borderId="0" xfId="0" applyFont="1" applyFill="1" applyAlignment="1">
      <alignment horizontal="right"/>
    </xf>
    <xf numFmtId="0" fontId="36" fillId="10" borderId="17" xfId="0" applyFont="1" applyFill="1" applyBorder="1" applyAlignment="1">
      <alignment horizontal="right"/>
    </xf>
    <xf numFmtId="10" fontId="67" fillId="9" borderId="10" xfId="2" applyNumberFormat="1" applyFont="1" applyFill="1" applyBorder="1" applyAlignment="1" applyProtection="1">
      <alignment horizontal="center"/>
      <protection locked="0"/>
    </xf>
    <xf numFmtId="10" fontId="67" fillId="9" borderId="11" xfId="2" applyNumberFormat="1" applyFont="1" applyFill="1" applyBorder="1" applyAlignment="1" applyProtection="1">
      <alignment horizontal="center"/>
      <protection locked="0"/>
    </xf>
    <xf numFmtId="1" fontId="67" fillId="9" borderId="10" xfId="7" applyNumberFormat="1" applyFont="1" applyFill="1" applyBorder="1" applyAlignment="1" applyProtection="1">
      <alignment horizontal="center"/>
      <protection locked="0"/>
    </xf>
    <xf numFmtId="1" fontId="67" fillId="9" borderId="11" xfId="7" applyNumberFormat="1" applyFont="1" applyFill="1" applyBorder="1" applyAlignment="1" applyProtection="1">
      <alignment horizontal="center"/>
      <protection locked="0"/>
    </xf>
    <xf numFmtId="0" fontId="29" fillId="2" borderId="57" xfId="0" applyFont="1" applyFill="1" applyBorder="1" applyAlignment="1" applyProtection="1">
      <alignment horizontal="center" vertical="center" wrapText="1"/>
      <protection locked="0"/>
    </xf>
    <xf numFmtId="0" fontId="29" fillId="2" borderId="0" xfId="0" applyFont="1" applyFill="1" applyAlignment="1" applyProtection="1">
      <alignment horizontal="center" vertical="center" wrapText="1"/>
      <protection locked="0"/>
    </xf>
    <xf numFmtId="0" fontId="34" fillId="10" borderId="59" xfId="0" applyFont="1" applyFill="1" applyBorder="1" applyAlignment="1">
      <alignment horizontal="center"/>
    </xf>
    <xf numFmtId="0" fontId="34" fillId="10" borderId="58" xfId="0" applyFont="1" applyFill="1" applyBorder="1" applyAlignment="1">
      <alignment horizontal="center"/>
    </xf>
    <xf numFmtId="0" fontId="35" fillId="10" borderId="0" xfId="0" applyFont="1" applyFill="1" applyAlignment="1">
      <alignment horizontal="center" vertical="center"/>
    </xf>
    <xf numFmtId="0" fontId="0" fillId="2" borderId="0" xfId="0" applyFill="1" applyAlignment="1">
      <alignment vertical="top" wrapText="1"/>
    </xf>
    <xf numFmtId="0" fontId="25" fillId="2" borderId="69" xfId="0" applyFont="1" applyFill="1" applyBorder="1" applyAlignment="1">
      <alignment horizontal="center" vertical="top" wrapText="1"/>
    </xf>
    <xf numFmtId="0" fontId="25" fillId="2" borderId="70" xfId="0" applyFont="1" applyFill="1" applyBorder="1" applyAlignment="1">
      <alignment horizontal="center" vertical="top" wrapText="1"/>
    </xf>
    <xf numFmtId="0" fontId="25" fillId="2" borderId="71" xfId="0" applyFont="1" applyFill="1" applyBorder="1" applyAlignment="1">
      <alignment horizontal="center" vertical="top" wrapText="1"/>
    </xf>
    <xf numFmtId="0" fontId="53" fillId="10" borderId="9" xfId="0" applyFont="1" applyFill="1" applyBorder="1" applyAlignment="1">
      <alignment horizontal="center" vertical="center" wrapText="1"/>
    </xf>
    <xf numFmtId="0" fontId="53" fillId="10" borderId="0" xfId="0" applyFont="1" applyFill="1" applyAlignment="1">
      <alignment horizontal="center" vertical="center" wrapText="1"/>
    </xf>
    <xf numFmtId="0" fontId="41" fillId="2" borderId="0" xfId="0" applyFont="1" applyFill="1" applyAlignment="1">
      <alignment horizontal="right" wrapText="1"/>
    </xf>
    <xf numFmtId="0" fontId="64" fillId="10" borderId="8" xfId="0" applyFont="1" applyFill="1" applyBorder="1" applyAlignment="1">
      <alignment horizontal="center" vertical="center"/>
    </xf>
    <xf numFmtId="0" fontId="34" fillId="10" borderId="12" xfId="0" applyFont="1" applyFill="1" applyBorder="1" applyAlignment="1">
      <alignment horizontal="center"/>
    </xf>
    <xf numFmtId="0" fontId="34" fillId="10" borderId="3" xfId="0" applyFont="1" applyFill="1" applyBorder="1" applyAlignment="1">
      <alignment horizontal="center"/>
    </xf>
    <xf numFmtId="0" fontId="34" fillId="10" borderId="13" xfId="0" applyFont="1" applyFill="1" applyBorder="1" applyAlignment="1">
      <alignment horizontal="center"/>
    </xf>
    <xf numFmtId="0" fontId="53" fillId="10" borderId="9" xfId="0" applyFont="1" applyFill="1" applyBorder="1" applyAlignment="1">
      <alignment horizontal="center" vertical="top" wrapText="1"/>
    </xf>
    <xf numFmtId="0" fontId="53" fillId="10" borderId="0" xfId="0" applyFont="1" applyFill="1" applyAlignment="1">
      <alignment horizontal="center" vertical="top" wrapText="1"/>
    </xf>
    <xf numFmtId="0" fontId="53" fillId="10" borderId="17" xfId="0" applyFont="1" applyFill="1" applyBorder="1" applyAlignment="1">
      <alignment horizontal="center" vertical="top" wrapText="1"/>
    </xf>
    <xf numFmtId="0" fontId="36" fillId="10" borderId="14" xfId="0" applyFont="1" applyFill="1" applyBorder="1" applyAlignment="1">
      <alignment horizontal="right"/>
    </xf>
    <xf numFmtId="0" fontId="36" fillId="10" borderId="15" xfId="0" applyFont="1" applyFill="1" applyBorder="1" applyAlignment="1">
      <alignment horizontal="right"/>
    </xf>
    <xf numFmtId="0" fontId="36" fillId="10" borderId="16" xfId="0" applyFont="1" applyFill="1" applyBorder="1" applyAlignment="1">
      <alignment horizontal="right"/>
    </xf>
    <xf numFmtId="0" fontId="73" fillId="8" borderId="7" xfId="0" applyFont="1" applyFill="1" applyBorder="1" applyAlignment="1">
      <alignment horizontal="center" vertical="center"/>
    </xf>
    <xf numFmtId="0" fontId="53" fillId="10" borderId="12" xfId="0" applyFont="1" applyFill="1" applyBorder="1" applyAlignment="1">
      <alignment horizontal="center" vertical="center" wrapText="1"/>
    </xf>
    <xf numFmtId="0" fontId="53" fillId="10" borderId="3" xfId="0" applyFont="1" applyFill="1" applyBorder="1" applyAlignment="1">
      <alignment horizontal="center" vertical="center" wrapText="1"/>
    </xf>
    <xf numFmtId="0" fontId="26" fillId="2" borderId="0" xfId="0" applyFont="1" applyFill="1" applyAlignment="1">
      <alignment horizontal="left" vertical="top" wrapText="1"/>
    </xf>
    <xf numFmtId="0" fontId="53" fillId="10" borderId="10" xfId="0" applyFont="1" applyFill="1" applyBorder="1" applyAlignment="1">
      <alignment horizontal="center" vertical="top" wrapText="1"/>
    </xf>
    <xf numFmtId="0" fontId="53" fillId="10" borderId="68" xfId="0" applyFont="1" applyFill="1" applyBorder="1" applyAlignment="1">
      <alignment horizontal="center" vertical="top" wrapText="1"/>
    </xf>
    <xf numFmtId="0" fontId="53" fillId="10" borderId="11" xfId="0" applyFont="1" applyFill="1" applyBorder="1" applyAlignment="1">
      <alignment horizontal="center" vertical="top" wrapText="1"/>
    </xf>
    <xf numFmtId="0" fontId="34" fillId="15" borderId="0" xfId="0" applyFont="1" applyFill="1" applyAlignment="1">
      <alignment horizontal="center"/>
    </xf>
    <xf numFmtId="0" fontId="48" fillId="16" borderId="0" xfId="0" applyFont="1" applyFill="1" applyAlignment="1">
      <alignment horizontal="center" vertical="center"/>
    </xf>
    <xf numFmtId="0" fontId="25" fillId="12" borderId="4" xfId="0" applyFont="1" applyFill="1" applyBorder="1" applyAlignment="1">
      <alignment horizontal="left" vertical="center" wrapText="1" indent="1"/>
    </xf>
    <xf numFmtId="0" fontId="25" fillId="12" borderId="5" xfId="0" applyFont="1" applyFill="1" applyBorder="1" applyAlignment="1">
      <alignment horizontal="left" vertical="center" wrapText="1" indent="1"/>
    </xf>
    <xf numFmtId="0" fontId="0" fillId="12" borderId="0" xfId="0" applyFill="1" applyAlignment="1">
      <alignment horizontal="left" vertical="top" wrapText="1" indent="1"/>
    </xf>
    <xf numFmtId="0" fontId="5" fillId="12" borderId="0" xfId="0" applyFont="1" applyFill="1" applyAlignment="1">
      <alignment horizontal="center" vertical="center"/>
    </xf>
    <xf numFmtId="0" fontId="7" fillId="12" borderId="0" xfId="0" applyFont="1" applyFill="1" applyAlignment="1">
      <alignment horizontal="center"/>
    </xf>
    <xf numFmtId="0" fontId="61" fillId="12" borderId="0" xfId="0" applyFont="1" applyFill="1" applyAlignment="1">
      <alignment horizontal="center" vertical="top"/>
    </xf>
    <xf numFmtId="0" fontId="41" fillId="12" borderId="0" xfId="0" applyFont="1" applyFill="1" applyAlignment="1" applyProtection="1">
      <alignment horizontal="center" vertical="center" wrapText="1"/>
      <protection locked="0"/>
    </xf>
    <xf numFmtId="0" fontId="62" fillId="12" borderId="64" xfId="0" applyFont="1" applyFill="1" applyBorder="1" applyAlignment="1">
      <alignment horizontal="center"/>
    </xf>
    <xf numFmtId="0" fontId="72" fillId="12" borderId="0" xfId="0" applyFont="1" applyFill="1" applyAlignment="1">
      <alignment horizontal="center" vertical="center"/>
    </xf>
    <xf numFmtId="0" fontId="45" fillId="12" borderId="0" xfId="0" applyFont="1" applyFill="1" applyAlignment="1">
      <alignment horizontal="center" vertical="center"/>
    </xf>
    <xf numFmtId="0" fontId="18" fillId="2" borderId="48" xfId="0" applyFont="1" applyFill="1" applyBorder="1" applyAlignment="1" applyProtection="1">
      <alignment horizontal="center" vertical="center" wrapText="1"/>
      <protection locked="0"/>
    </xf>
    <xf numFmtId="0" fontId="18" fillId="2" borderId="0" xfId="0" applyFont="1" applyFill="1" applyAlignment="1" applyProtection="1">
      <alignment horizontal="center" vertical="center" wrapText="1"/>
      <protection locked="0"/>
    </xf>
    <xf numFmtId="0" fontId="36" fillId="15" borderId="0" xfId="0" applyFont="1" applyFill="1" applyAlignment="1">
      <alignment horizontal="right"/>
    </xf>
    <xf numFmtId="0" fontId="36" fillId="15" borderId="17" xfId="0" applyFont="1" applyFill="1" applyBorder="1" applyAlignment="1">
      <alignment horizontal="right"/>
    </xf>
    <xf numFmtId="10" fontId="51" fillId="9" borderId="10" xfId="2" applyNumberFormat="1" applyFont="1" applyFill="1" applyBorder="1" applyAlignment="1" applyProtection="1">
      <alignment horizontal="center"/>
      <protection locked="0"/>
    </xf>
    <xf numFmtId="10" fontId="51" fillId="9" borderId="68" xfId="2" applyNumberFormat="1" applyFont="1" applyFill="1" applyBorder="1" applyAlignment="1" applyProtection="1">
      <alignment horizontal="center"/>
      <protection locked="0"/>
    </xf>
    <xf numFmtId="0" fontId="0" fillId="12" borderId="0" xfId="0" applyFill="1" applyAlignment="1">
      <alignment vertical="top" wrapText="1"/>
    </xf>
    <xf numFmtId="0" fontId="25" fillId="12" borderId="4" xfId="0" applyFont="1" applyFill="1" applyBorder="1" applyAlignment="1">
      <alignment horizontal="left" vertical="top" wrapText="1" indent="1"/>
    </xf>
    <xf numFmtId="0" fontId="25" fillId="12" borderId="5" xfId="0" applyFont="1" applyFill="1" applyBorder="1" applyAlignment="1">
      <alignment horizontal="left" vertical="top" wrapText="1" indent="1"/>
    </xf>
    <xf numFmtId="0" fontId="49" fillId="17" borderId="0" xfId="0" applyFont="1" applyFill="1" applyAlignment="1">
      <alignment horizontal="center" vertical="center"/>
    </xf>
    <xf numFmtId="0" fontId="25" fillId="12" borderId="6" xfId="0" applyFont="1" applyFill="1" applyBorder="1" applyAlignment="1">
      <alignment horizontal="left" vertical="top" wrapText="1" indent="1"/>
    </xf>
    <xf numFmtId="0" fontId="35" fillId="15" borderId="0" xfId="0" applyFont="1" applyFill="1" applyAlignment="1">
      <alignment horizontal="center" vertical="center"/>
    </xf>
    <xf numFmtId="0" fontId="38" fillId="9" borderId="10" xfId="0" applyFont="1" applyFill="1" applyBorder="1" applyAlignment="1" applyProtection="1">
      <alignment horizontal="center"/>
      <protection locked="0"/>
    </xf>
    <xf numFmtId="0" fontId="38" fillId="9" borderId="11" xfId="0" applyFont="1" applyFill="1" applyBorder="1" applyAlignment="1" applyProtection="1">
      <alignment horizontal="center"/>
      <protection locked="0"/>
    </xf>
    <xf numFmtId="0" fontId="69" fillId="11" borderId="0" xfId="0" applyFont="1" applyFill="1" applyAlignment="1">
      <alignment horizontal="center" vertical="center"/>
    </xf>
    <xf numFmtId="0" fontId="64" fillId="15" borderId="8" xfId="0" applyFont="1" applyFill="1" applyBorder="1" applyAlignment="1">
      <alignment horizontal="center" vertical="center"/>
    </xf>
    <xf numFmtId="0" fontId="64" fillId="15" borderId="0" xfId="0" applyFont="1" applyFill="1" applyAlignment="1">
      <alignment horizontal="center" vertical="center"/>
    </xf>
    <xf numFmtId="10" fontId="51" fillId="9" borderId="0" xfId="2" applyNumberFormat="1" applyFont="1" applyFill="1" applyBorder="1" applyAlignment="1" applyProtection="1">
      <alignment horizontal="center"/>
      <protection locked="0"/>
    </xf>
    <xf numFmtId="1" fontId="51" fillId="9" borderId="65" xfId="7" applyNumberFormat="1" applyFont="1" applyFill="1" applyBorder="1" applyAlignment="1" applyProtection="1">
      <alignment horizontal="center"/>
      <protection locked="0"/>
    </xf>
    <xf numFmtId="1" fontId="51" fillId="9" borderId="8" xfId="7" applyNumberFormat="1" applyFont="1" applyFill="1" applyBorder="1" applyAlignment="1" applyProtection="1">
      <alignment horizontal="center"/>
      <protection locked="0"/>
    </xf>
    <xf numFmtId="0" fontId="70" fillId="19" borderId="0" xfId="0" applyFont="1" applyFill="1" applyAlignment="1">
      <alignment horizontal="center" vertical="center"/>
    </xf>
    <xf numFmtId="0" fontId="37" fillId="9" borderId="10" xfId="0" applyFont="1" applyFill="1" applyBorder="1" applyAlignment="1" applyProtection="1">
      <alignment horizontal="center"/>
      <protection locked="0"/>
    </xf>
    <xf numFmtId="0" fontId="37" fillId="9" borderId="11" xfId="0" applyFont="1" applyFill="1" applyBorder="1" applyAlignment="1" applyProtection="1">
      <alignment horizontal="center"/>
      <protection locked="0"/>
    </xf>
  </cellXfs>
  <cellStyles count="12">
    <cellStyle name="Comma" xfId="7" builtinId="3"/>
    <cellStyle name="Currency" xfId="1" builtinId="4"/>
    <cellStyle name="Followed Hyperlink" xfId="4" builtinId="9" hidden="1"/>
    <cellStyle name="Followed Hyperlink" xfId="6" builtinId="9" hidden="1"/>
    <cellStyle name="Followed Hyperlink" xfId="9" builtinId="9" hidden="1"/>
    <cellStyle name="Followed Hyperlink" xfId="11" builtinId="9" hidden="1"/>
    <cellStyle name="Hyperlink" xfId="3" builtinId="8" hidden="1"/>
    <cellStyle name="Hyperlink" xfId="5" builtinId="8" hidden="1"/>
    <cellStyle name="Hyperlink" xfId="8" builtinId="8" hidden="1"/>
    <cellStyle name="Hyperlink" xfId="10" builtinId="8" hidden="1"/>
    <cellStyle name="Normal" xfId="0" builtinId="0"/>
    <cellStyle name="Percent" xfId="2" builtinId="5"/>
  </cellStyles>
  <dxfs count="2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9CD0"/>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4.tiff"/><Relationship Id="rId13" Type="http://schemas.openxmlformats.org/officeDocument/2006/relationships/hyperlink" Target="http://www.autotempest.com/" TargetMode="External"/><Relationship Id="rId3" Type="http://schemas.openxmlformats.org/officeDocument/2006/relationships/hyperlink" Target="https://www.cars.com/" TargetMode="External"/><Relationship Id="rId7" Type="http://schemas.openxmlformats.org/officeDocument/2006/relationships/hyperlink" Target="https://www.edmunds.com/" TargetMode="External"/><Relationship Id="rId12" Type="http://schemas.openxmlformats.org/officeDocument/2006/relationships/image" Target="../media/image6.tiff"/><Relationship Id="rId2" Type="http://schemas.openxmlformats.org/officeDocument/2006/relationships/image" Target="../media/image1.tiff"/><Relationship Id="rId1" Type="http://schemas.openxmlformats.org/officeDocument/2006/relationships/hyperlink" Target="http://www.autotrader.com/" TargetMode="External"/><Relationship Id="rId6" Type="http://schemas.openxmlformats.org/officeDocument/2006/relationships/image" Target="../media/image3.tiff"/><Relationship Id="rId11" Type="http://schemas.openxmlformats.org/officeDocument/2006/relationships/hyperlink" Target="http://carsdirect.com/" TargetMode="External"/><Relationship Id="rId5" Type="http://schemas.openxmlformats.org/officeDocument/2006/relationships/hyperlink" Target="https://www.truecar.com/#/" TargetMode="External"/><Relationship Id="rId10" Type="http://schemas.openxmlformats.org/officeDocument/2006/relationships/image" Target="../media/image5.tiff"/><Relationship Id="rId4" Type="http://schemas.openxmlformats.org/officeDocument/2006/relationships/image" Target="../media/image2.tiff"/><Relationship Id="rId9" Type="http://schemas.openxmlformats.org/officeDocument/2006/relationships/hyperlink" Target="https://www.autolist.com/" TargetMode="External"/><Relationship Id="rId14" Type="http://schemas.openxmlformats.org/officeDocument/2006/relationships/image" Target="../media/image7.tiff"/></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1084" name="AutoShape 60" descr="ww.autotrader.com.png">
          <a:extLst>
            <a:ext uri="{FF2B5EF4-FFF2-40B4-BE49-F238E27FC236}">
              <a16:creationId xmlns:a16="http://schemas.microsoft.com/office/drawing/2014/main" id="{00000000-0008-0000-0000-00003C04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14</xdr:col>
      <xdr:colOff>342900</xdr:colOff>
      <xdr:row>1</xdr:row>
      <xdr:rowOff>533400</xdr:rowOff>
    </xdr:from>
    <xdr:to>
      <xdr:col>16</xdr:col>
      <xdr:colOff>511969</xdr:colOff>
      <xdr:row>2</xdr:row>
      <xdr:rowOff>225264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5163800" y="736600"/>
          <a:ext cx="1460500" cy="390364"/>
        </a:xfrm>
        <a:prstGeom prst="rect">
          <a:avLst/>
        </a:prstGeom>
      </xdr:spPr>
    </xdr:pic>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1085" name="AutoShape 61" descr="mgres.jpg">
          <a:extLst>
            <a:ext uri="{FF2B5EF4-FFF2-40B4-BE49-F238E27FC236}">
              <a16:creationId xmlns:a16="http://schemas.microsoft.com/office/drawing/2014/main" id="{00000000-0008-0000-0000-00003D04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139700</xdr:colOff>
      <xdr:row>2</xdr:row>
      <xdr:rowOff>25400</xdr:rowOff>
    </xdr:from>
    <xdr:to>
      <xdr:col>18</xdr:col>
      <xdr:colOff>571499</xdr:colOff>
      <xdr:row>2</xdr:row>
      <xdr:rowOff>499165</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stretch>
          <a:fillRect/>
        </a:stretch>
      </xdr:blipFill>
      <xdr:spPr>
        <a:xfrm>
          <a:off x="16789400" y="927100"/>
          <a:ext cx="1117600" cy="473765"/>
        </a:xfrm>
        <a:prstGeom prst="rect">
          <a:avLst/>
        </a:prstGeom>
      </xdr:spPr>
    </xdr:pic>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15</xdr:col>
      <xdr:colOff>12700</xdr:colOff>
      <xdr:row>2</xdr:row>
      <xdr:rowOff>241300</xdr:rowOff>
    </xdr:from>
    <xdr:to>
      <xdr:col>16</xdr:col>
      <xdr:colOff>511970</xdr:colOff>
      <xdr:row>3</xdr:row>
      <xdr:rowOff>209926</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5494000" y="1143000"/>
          <a:ext cx="1130300" cy="552826"/>
        </a:xfrm>
        <a:prstGeom prst="rect">
          <a:avLst/>
        </a:prstGeom>
      </xdr:spPr>
    </xdr:pic>
    <xdr:clientData/>
  </xdr:twoCellAnchor>
  <xdr:twoCellAnchor editAs="oneCell">
    <xdr:from>
      <xdr:col>15</xdr:col>
      <xdr:colOff>431800</xdr:colOff>
      <xdr:row>1</xdr:row>
      <xdr:rowOff>190501</xdr:rowOff>
    </xdr:from>
    <xdr:to>
      <xdr:col>17</xdr:col>
      <xdr:colOff>525464</xdr:colOff>
      <xdr:row>1</xdr:row>
      <xdr:rowOff>406559</xdr:rowOff>
    </xdr:to>
    <xdr:pic>
      <xdr:nvPicPr>
        <xdr:cNvPr id="5" name="Picture 4">
          <a:hlinkClick xmlns:r="http://schemas.openxmlformats.org/officeDocument/2006/relationships" r:id="rId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stretch>
          <a:fillRect/>
        </a:stretch>
      </xdr:blipFill>
      <xdr:spPr>
        <a:xfrm>
          <a:off x="15913100" y="393701"/>
          <a:ext cx="1371600" cy="216058"/>
        </a:xfrm>
        <a:prstGeom prst="rect">
          <a:avLst/>
        </a:prstGeom>
      </xdr:spPr>
    </xdr:pic>
    <xdr:clientData/>
  </xdr:twoCellAnchor>
  <xdr:twoCellAnchor editAs="oneCell">
    <xdr:from>
      <xdr:col>17</xdr:col>
      <xdr:colOff>101600</xdr:colOff>
      <xdr:row>3</xdr:row>
      <xdr:rowOff>76200</xdr:rowOff>
    </xdr:from>
    <xdr:to>
      <xdr:col>18</xdr:col>
      <xdr:colOff>546099</xdr:colOff>
      <xdr:row>3</xdr:row>
      <xdr:rowOff>245332</xdr:rowOff>
    </xdr:to>
    <xdr:pic>
      <xdr:nvPicPr>
        <xdr:cNvPr id="6" name="Picture 5">
          <a:hlinkClick xmlns:r="http://schemas.openxmlformats.org/officeDocument/2006/relationships" r:id="rId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0"/>
        <a:stretch>
          <a:fillRect/>
        </a:stretch>
      </xdr:blipFill>
      <xdr:spPr>
        <a:xfrm>
          <a:off x="16751300" y="1562100"/>
          <a:ext cx="1130300" cy="169132"/>
        </a:xfrm>
        <a:prstGeom prst="rect">
          <a:avLst/>
        </a:prstGeom>
      </xdr:spPr>
    </xdr:pic>
    <xdr:clientData/>
  </xdr:twoCellAnchor>
  <xdr:twoCellAnchor editAs="oneCell">
    <xdr:from>
      <xdr:col>18</xdr:col>
      <xdr:colOff>254000</xdr:colOff>
      <xdr:row>1</xdr:row>
      <xdr:rowOff>352326</xdr:rowOff>
    </xdr:from>
    <xdr:to>
      <xdr:col>21</xdr:col>
      <xdr:colOff>127001</xdr:colOff>
      <xdr:row>1</xdr:row>
      <xdr:rowOff>595412</xdr:rowOff>
    </xdr:to>
    <xdr:pic>
      <xdr:nvPicPr>
        <xdr:cNvPr id="7" name="Picture 6">
          <a:hlinkClick xmlns:r="http://schemas.openxmlformats.org/officeDocument/2006/relationships" r:id="rId1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2"/>
        <a:stretch>
          <a:fillRect/>
        </a:stretch>
      </xdr:blipFill>
      <xdr:spPr>
        <a:xfrm>
          <a:off x="17589500" y="555526"/>
          <a:ext cx="1270000" cy="243086"/>
        </a:xfrm>
        <a:prstGeom prst="rect">
          <a:avLst/>
        </a:prstGeom>
      </xdr:spPr>
    </xdr:pic>
    <xdr:clientData/>
  </xdr:twoCellAnchor>
  <xdr:twoCellAnchor editAs="oneCell">
    <xdr:from>
      <xdr:col>19</xdr:col>
      <xdr:colOff>63500</xdr:colOff>
      <xdr:row>2</xdr:row>
      <xdr:rowOff>137338</xdr:rowOff>
    </xdr:from>
    <xdr:to>
      <xdr:col>21</xdr:col>
      <xdr:colOff>749300</xdr:colOff>
      <xdr:row>2</xdr:row>
      <xdr:rowOff>462222</xdr:rowOff>
    </xdr:to>
    <xdr:pic>
      <xdr:nvPicPr>
        <xdr:cNvPr id="13" name="Picture 12">
          <a:hlinkClick xmlns:r="http://schemas.openxmlformats.org/officeDocument/2006/relationships" r:id="rId13"/>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4"/>
        <a:stretch>
          <a:fillRect/>
        </a:stretch>
      </xdr:blipFill>
      <xdr:spPr>
        <a:xfrm>
          <a:off x="18084800" y="1039038"/>
          <a:ext cx="1397000" cy="324884"/>
        </a:xfrm>
        <a:prstGeom prst="rect">
          <a:avLst/>
        </a:prstGeom>
      </xdr:spPr>
    </xdr:pic>
    <xdr:clientData/>
  </xdr:twoCellAnchor>
  <xdr:twoCellAnchor>
    <xdr:from>
      <xdr:col>2</xdr:col>
      <xdr:colOff>367982</xdr:colOff>
      <xdr:row>31</xdr:row>
      <xdr:rowOff>170021</xdr:rowOff>
    </xdr:from>
    <xdr:to>
      <xdr:col>4</xdr:col>
      <xdr:colOff>332422</xdr:colOff>
      <xdr:row>106</xdr:row>
      <xdr:rowOff>69215</xdr:rowOff>
    </xdr:to>
    <xdr:sp macro="" textlink="" fLocksText="0">
      <xdr:nvSpPr>
        <xdr:cNvPr id="15" name="TextBox 14">
          <a:extLst>
            <a:ext uri="{FF2B5EF4-FFF2-40B4-BE49-F238E27FC236}">
              <a16:creationId xmlns:a16="http://schemas.microsoft.com/office/drawing/2014/main" id="{250E499B-9A09-4AB3-86DF-7DC4B95627DD}"/>
            </a:ext>
          </a:extLst>
        </xdr:cNvPr>
        <xdr:cNvSpPr txBox="1"/>
      </xdr:nvSpPr>
      <xdr:spPr>
        <a:xfrm>
          <a:off x="606107" y="8301990"/>
          <a:ext cx="5381784" cy="15020131"/>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four points listed below.</a:t>
          </a:r>
        </a:p>
        <a:p>
          <a:endParaRPr lang="en-US" sz="1400" baseline="0">
            <a:solidFill>
              <a:schemeClr val="accent2"/>
            </a:solidFill>
          </a:endParaRPr>
        </a:p>
        <a:p>
          <a:r>
            <a:rPr lang="en-US" sz="1400" baseline="0">
              <a:solidFill>
                <a:schemeClr val="bg1">
                  <a:lumMod val="65000"/>
                </a:schemeClr>
              </a:solidFill>
            </a:rPr>
            <a:t>1. Explain which option (saving first or taking out the loan and buying now) that you think is better for you and why.</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C0504D"/>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C0504D"/>
              </a:solidFill>
              <a:effectLst/>
              <a:uLnTx/>
              <a:uFillTx/>
              <a:latin typeface="+mn-lt"/>
              <a:ea typeface="+mn-ea"/>
              <a:cs typeface="+mn-cs"/>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3. Describe any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3" name="AutoShape 60" descr="ww.autotrader.com.pn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5" name="AutoShape 61" descr="mgres.jpg">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7" name="AutoShape 62" descr="mgres.jpg">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377"/>
  <sheetViews>
    <sheetView tabSelected="1" zoomScale="80" zoomScaleNormal="80" zoomScalePageLayoutView="50" workbookViewId="0"/>
  </sheetViews>
  <sheetFormatPr defaultColWidth="8.7109375" defaultRowHeight="15.75"/>
  <cols>
    <col min="1" max="2" width="1.7109375" style="10" customWidth="1"/>
    <col min="3" max="3" width="10.140625" style="10" customWidth="1"/>
    <col min="4" max="4" width="71" style="10" customWidth="1"/>
    <col min="5" max="5" width="8.7109375" style="10"/>
    <col min="6" max="6" width="8.7109375" style="1" customWidth="1"/>
    <col min="7" max="7" width="7" style="1" customWidth="1"/>
    <col min="8" max="8" width="21.140625" style="1" customWidth="1"/>
    <col min="9" max="9" width="20.28515625" style="1" customWidth="1"/>
    <col min="10" max="10" width="16.7109375" style="1" customWidth="1"/>
    <col min="11" max="11" width="21" style="1" customWidth="1"/>
    <col min="12" max="13" width="2.42578125" style="1" customWidth="1"/>
    <col min="14" max="14" width="8.7109375" style="1"/>
    <col min="15" max="15" width="8.7109375" style="1" customWidth="1"/>
    <col min="16" max="16" width="7.5703125" style="1" customWidth="1"/>
    <col min="17" max="17" width="8.7109375" style="1"/>
    <col min="18" max="19" width="9" style="1" customWidth="1"/>
    <col min="20" max="20" width="2.28515625" style="1" customWidth="1"/>
    <col min="21" max="21" width="7" style="1" customWidth="1"/>
    <col min="22" max="22" width="22.28515625" style="1" customWidth="1"/>
    <col min="23" max="23" width="23.7109375" style="1" customWidth="1"/>
    <col min="24" max="24" width="16.7109375" style="1" customWidth="1"/>
    <col min="25" max="25" width="21" style="1" customWidth="1"/>
    <col min="26" max="26" width="8.85546875" style="1" customWidth="1"/>
    <col min="27" max="28" width="8.7109375" style="1"/>
    <col min="29" max="29" width="38.28515625" style="1" customWidth="1"/>
    <col min="30" max="16384" width="8.7109375" style="1"/>
  </cols>
  <sheetData>
    <row r="1" spans="1:112">
      <c r="A1" s="9"/>
      <c r="B1" s="9"/>
      <c r="C1" s="9"/>
      <c r="D1" s="9"/>
      <c r="E1" s="9"/>
      <c r="F1" s="24"/>
      <c r="G1" s="25"/>
      <c r="H1" s="25"/>
      <c r="I1" s="25"/>
      <c r="J1" s="25"/>
      <c r="K1" s="25"/>
      <c r="L1" s="25"/>
      <c r="M1" s="25"/>
      <c r="N1" s="25"/>
      <c r="O1" s="25"/>
      <c r="P1" s="25"/>
      <c r="Q1" s="25"/>
      <c r="R1" s="25"/>
      <c r="S1" s="25"/>
      <c r="T1" s="25"/>
      <c r="U1" s="25"/>
      <c r="V1" s="25"/>
      <c r="W1" s="25"/>
      <c r="X1" s="25"/>
      <c r="Y1" s="25"/>
      <c r="Z1" s="25"/>
      <c r="AA1" s="24"/>
      <c r="AB1" s="24"/>
      <c r="AC1" s="24"/>
      <c r="DH1" s="175">
        <v>1</v>
      </c>
    </row>
    <row r="2" spans="1:112" s="26" customFormat="1" ht="55.15" customHeight="1">
      <c r="A2" s="9"/>
      <c r="B2" s="10"/>
      <c r="C2" s="209" t="s">
        <v>68</v>
      </c>
      <c r="D2" s="209"/>
      <c r="E2" s="209"/>
      <c r="F2" s="209"/>
      <c r="G2" s="106"/>
      <c r="I2" s="228" t="s">
        <v>32</v>
      </c>
      <c r="J2" s="228"/>
      <c r="K2" s="228"/>
      <c r="L2" s="228"/>
      <c r="M2" s="228"/>
      <c r="N2" s="228"/>
      <c r="O2" s="30"/>
      <c r="P2" s="30"/>
      <c r="Q2" s="30"/>
      <c r="R2" s="31"/>
      <c r="AC2" s="24"/>
    </row>
    <row r="3" spans="1:112" s="26" customFormat="1" ht="46.15" customHeight="1">
      <c r="A3" s="9"/>
      <c r="B3" s="10"/>
      <c r="C3" s="21"/>
      <c r="D3" s="23" t="s">
        <v>23</v>
      </c>
      <c r="E3" s="21"/>
      <c r="I3" s="32"/>
      <c r="N3" s="28"/>
      <c r="O3" s="29"/>
      <c r="P3" s="29"/>
      <c r="Q3" s="29"/>
      <c r="R3" s="40"/>
      <c r="AC3" s="24"/>
    </row>
    <row r="4" spans="1:112" ht="22.15" customHeight="1">
      <c r="A4" s="9"/>
      <c r="C4" s="34" t="s">
        <v>24</v>
      </c>
      <c r="D4" s="195" t="s">
        <v>34</v>
      </c>
      <c r="F4" s="26"/>
      <c r="G4" s="27"/>
      <c r="H4" s="27"/>
      <c r="I4" s="27"/>
      <c r="J4" s="27"/>
      <c r="K4" s="27"/>
      <c r="L4" s="27"/>
      <c r="M4" s="27"/>
      <c r="N4" s="204" t="s">
        <v>24</v>
      </c>
      <c r="O4" s="37"/>
      <c r="P4" s="37"/>
      <c r="Q4" s="40"/>
      <c r="R4" s="37"/>
      <c r="S4" s="37"/>
      <c r="T4" s="27"/>
      <c r="U4" s="27"/>
      <c r="V4" s="40"/>
      <c r="W4" s="27"/>
      <c r="X4" s="27"/>
      <c r="Y4" s="27"/>
      <c r="Z4" s="27"/>
      <c r="AC4" s="24"/>
    </row>
    <row r="5" spans="1:112" ht="22.15" customHeight="1">
      <c r="A5" s="9"/>
      <c r="C5" s="16"/>
      <c r="D5" s="197"/>
      <c r="F5" s="26"/>
      <c r="I5" s="2"/>
      <c r="N5" s="204"/>
      <c r="O5" s="37"/>
      <c r="P5" s="37"/>
      <c r="Q5" s="37"/>
      <c r="R5" s="37"/>
      <c r="S5" s="37"/>
      <c r="AC5" s="24"/>
    </row>
    <row r="6" spans="1:112" ht="22.15" customHeight="1">
      <c r="A6" s="9"/>
      <c r="C6" s="16"/>
      <c r="D6" s="22"/>
      <c r="F6" s="26"/>
      <c r="I6" s="2"/>
      <c r="J6" s="203" t="s">
        <v>27</v>
      </c>
      <c r="N6" s="221" t="s">
        <v>31</v>
      </c>
      <c r="O6" s="221"/>
      <c r="P6" s="221"/>
      <c r="Q6" s="221"/>
      <c r="R6" s="221"/>
      <c r="S6" s="221"/>
      <c r="T6" s="221"/>
      <c r="V6" s="203" t="s">
        <v>39</v>
      </c>
      <c r="AC6" s="24"/>
    </row>
    <row r="7" spans="1:112" ht="22.15" customHeight="1" thickBot="1">
      <c r="A7" s="9"/>
      <c r="C7" s="33" t="s">
        <v>25</v>
      </c>
      <c r="D7" s="195" t="s">
        <v>64</v>
      </c>
      <c r="F7" s="26"/>
      <c r="H7" s="205" t="s">
        <v>0</v>
      </c>
      <c r="I7" s="205"/>
      <c r="J7" s="203"/>
      <c r="N7" s="38" t="s">
        <v>3</v>
      </c>
      <c r="O7" s="207"/>
      <c r="P7" s="208"/>
      <c r="Q7" s="39" t="s">
        <v>4</v>
      </c>
      <c r="R7" s="207"/>
      <c r="S7" s="208"/>
      <c r="T7" s="132"/>
      <c r="V7" s="203"/>
      <c r="X7" s="205" t="s">
        <v>1</v>
      </c>
      <c r="Y7" s="205"/>
      <c r="Z7" s="41"/>
      <c r="AC7" s="24"/>
    </row>
    <row r="8" spans="1:112" ht="22.15" customHeight="1" thickTop="1">
      <c r="A8" s="9"/>
      <c r="C8" s="18"/>
      <c r="D8" s="196"/>
      <c r="H8" s="205"/>
      <c r="I8" s="205"/>
      <c r="J8" s="79" t="s">
        <v>2</v>
      </c>
      <c r="K8" s="162"/>
      <c r="N8" s="38" t="s">
        <v>6</v>
      </c>
      <c r="O8" s="207"/>
      <c r="P8" s="208"/>
      <c r="Q8" s="39" t="s">
        <v>7</v>
      </c>
      <c r="R8" s="207"/>
      <c r="S8" s="208"/>
      <c r="T8" s="133"/>
      <c r="U8" s="3"/>
      <c r="V8" s="162"/>
      <c r="W8" s="87" t="s">
        <v>2</v>
      </c>
      <c r="X8" s="205"/>
      <c r="Y8" s="205"/>
      <c r="Z8" s="41"/>
      <c r="AC8" s="24"/>
    </row>
    <row r="9" spans="1:112" ht="22.15" customHeight="1">
      <c r="A9" s="12"/>
      <c r="B9" s="13"/>
      <c r="C9" s="18"/>
      <c r="D9" s="197"/>
      <c r="E9" s="13"/>
      <c r="H9" s="205"/>
      <c r="I9" s="205"/>
      <c r="J9" s="80" t="s">
        <v>5</v>
      </c>
      <c r="K9" s="163"/>
      <c r="N9" s="219"/>
      <c r="O9" s="220"/>
      <c r="P9" s="220"/>
      <c r="Q9" s="220"/>
      <c r="R9" s="220"/>
      <c r="S9" s="220"/>
      <c r="T9" s="220"/>
      <c r="U9" s="3"/>
      <c r="V9" s="163"/>
      <c r="W9" s="85" t="s">
        <v>5</v>
      </c>
      <c r="X9" s="205"/>
      <c r="Y9" s="205"/>
      <c r="Z9" s="41"/>
      <c r="AC9" s="24"/>
    </row>
    <row r="10" spans="1:112" ht="22.15" customHeight="1">
      <c r="A10" s="12"/>
      <c r="B10" s="13"/>
      <c r="C10" s="18"/>
      <c r="D10" s="11"/>
      <c r="E10" s="13"/>
      <c r="F10" s="35"/>
      <c r="H10" s="222" t="s">
        <v>16</v>
      </c>
      <c r="I10" s="222"/>
      <c r="J10" s="80" t="s">
        <v>8</v>
      </c>
      <c r="K10" s="163"/>
      <c r="N10" s="217"/>
      <c r="O10" s="217"/>
      <c r="P10" s="217"/>
      <c r="Q10" s="217"/>
      <c r="R10" s="217"/>
      <c r="S10" s="217"/>
      <c r="T10" s="217"/>
      <c r="U10" s="3"/>
      <c r="V10" s="163"/>
      <c r="W10" s="85" t="s">
        <v>17</v>
      </c>
      <c r="X10" s="206" t="s">
        <v>19</v>
      </c>
      <c r="Y10" s="206"/>
      <c r="Z10" s="42"/>
      <c r="AC10" s="24"/>
    </row>
    <row r="11" spans="1:112" ht="22.15" customHeight="1">
      <c r="A11" s="12"/>
      <c r="B11" s="13"/>
      <c r="C11" s="17" t="s">
        <v>27</v>
      </c>
      <c r="D11" s="201" t="s">
        <v>37</v>
      </c>
      <c r="E11" s="13"/>
      <c r="F11" s="35"/>
      <c r="G11" s="4"/>
      <c r="H11" s="222"/>
      <c r="I11" s="222"/>
      <c r="J11" s="80" t="s">
        <v>10</v>
      </c>
      <c r="K11" s="163"/>
      <c r="N11" s="218"/>
      <c r="O11" s="218"/>
      <c r="P11" s="218"/>
      <c r="Q11" s="218"/>
      <c r="R11" s="218"/>
      <c r="S11" s="218"/>
      <c r="T11" s="218"/>
      <c r="U11" s="3"/>
      <c r="V11" s="163"/>
      <c r="W11" s="85" t="s">
        <v>18</v>
      </c>
      <c r="X11" s="206"/>
      <c r="Y11" s="206"/>
      <c r="Z11" s="42"/>
      <c r="AC11" s="24"/>
    </row>
    <row r="12" spans="1:112" ht="22.15" customHeight="1">
      <c r="A12" s="12"/>
      <c r="B12" s="13"/>
      <c r="C12" s="19"/>
      <c r="D12" s="202"/>
      <c r="E12" s="13"/>
      <c r="F12" s="239" t="s">
        <v>72</v>
      </c>
      <c r="G12" s="200"/>
      <c r="H12" s="222"/>
      <c r="I12" s="222"/>
      <c r="J12" s="80" t="s">
        <v>9</v>
      </c>
      <c r="K12" s="164"/>
      <c r="N12" s="218"/>
      <c r="O12" s="218"/>
      <c r="P12" s="218"/>
      <c r="Q12" s="218"/>
      <c r="R12" s="218"/>
      <c r="S12" s="218"/>
      <c r="T12" s="218"/>
      <c r="U12" s="3"/>
      <c r="V12" s="164"/>
      <c r="W12" s="85" t="s">
        <v>9</v>
      </c>
      <c r="X12" s="206"/>
      <c r="Y12" s="206"/>
      <c r="Z12" s="239" t="s">
        <v>73</v>
      </c>
      <c r="AC12" s="24"/>
    </row>
    <row r="13" spans="1:112" ht="22.15" customHeight="1" thickBot="1">
      <c r="A13" s="12"/>
      <c r="B13" s="13"/>
      <c r="C13" s="18"/>
      <c r="D13" s="14"/>
      <c r="E13" s="13"/>
      <c r="F13" s="239"/>
      <c r="G13" s="200"/>
      <c r="J13" s="80" t="s">
        <v>26</v>
      </c>
      <c r="K13" s="165"/>
      <c r="N13" s="218"/>
      <c r="O13" s="218"/>
      <c r="P13" s="218"/>
      <c r="Q13" s="218"/>
      <c r="R13" s="218"/>
      <c r="S13" s="218"/>
      <c r="T13" s="218"/>
      <c r="U13" s="3"/>
      <c r="V13" s="165"/>
      <c r="W13" s="85" t="s">
        <v>28</v>
      </c>
      <c r="X13" s="4"/>
      <c r="Y13" s="4"/>
      <c r="Z13" s="239"/>
      <c r="AC13" s="24"/>
    </row>
    <row r="14" spans="1:112" ht="22.15" customHeight="1" thickTop="1">
      <c r="A14" s="12"/>
      <c r="B14" s="13"/>
      <c r="C14" s="17" t="s">
        <v>39</v>
      </c>
      <c r="D14" s="201" t="s">
        <v>38</v>
      </c>
      <c r="E14" s="13"/>
      <c r="F14" s="35"/>
      <c r="G14" s="134"/>
      <c r="H14" s="81" t="s">
        <v>20</v>
      </c>
      <c r="I14" s="179"/>
      <c r="J14" s="80" t="s">
        <v>49</v>
      </c>
      <c r="K14" s="166"/>
      <c r="L14" s="5"/>
      <c r="M14" s="5"/>
      <c r="N14" s="218"/>
      <c r="O14" s="218"/>
      <c r="P14" s="218"/>
      <c r="Q14" s="218"/>
      <c r="R14" s="218"/>
      <c r="S14" s="218"/>
      <c r="T14" s="218"/>
      <c r="U14" s="3"/>
      <c r="V14" s="166"/>
      <c r="W14" s="85" t="s">
        <v>49</v>
      </c>
      <c r="X14" s="189"/>
      <c r="Y14" s="88" t="s">
        <v>20</v>
      </c>
      <c r="Z14" s="4"/>
      <c r="AC14" s="24"/>
    </row>
    <row r="15" spans="1:112" ht="22.15" customHeight="1">
      <c r="A15" s="12"/>
      <c r="B15" s="13"/>
      <c r="C15" s="20"/>
      <c r="D15" s="202"/>
      <c r="E15" s="13"/>
      <c r="G15" s="135"/>
      <c r="H15" s="82" t="s">
        <v>22</v>
      </c>
      <c r="I15" s="180"/>
      <c r="J15" s="80" t="s">
        <v>13</v>
      </c>
      <c r="K15" s="163"/>
      <c r="L15" s="5"/>
      <c r="M15" s="5"/>
      <c r="N15" s="218"/>
      <c r="O15" s="218"/>
      <c r="P15" s="218"/>
      <c r="Q15" s="218"/>
      <c r="R15" s="218"/>
      <c r="S15" s="218"/>
      <c r="T15" s="218"/>
      <c r="U15" s="3"/>
      <c r="V15" s="163"/>
      <c r="W15" s="85" t="s">
        <v>13</v>
      </c>
      <c r="X15" s="190"/>
      <c r="Y15" s="89" t="s">
        <v>22</v>
      </c>
      <c r="Z15" s="4"/>
      <c r="AC15" s="24"/>
    </row>
    <row r="16" spans="1:112" ht="22.15" customHeight="1" thickBot="1">
      <c r="A16" s="12"/>
      <c r="B16" s="13"/>
      <c r="C16" s="20"/>
      <c r="D16" s="177"/>
      <c r="E16" s="13"/>
      <c r="G16" s="136"/>
      <c r="H16" s="83" t="s">
        <v>21</v>
      </c>
      <c r="I16" s="181"/>
      <c r="J16" s="84" t="s">
        <v>12</v>
      </c>
      <c r="K16" s="167"/>
      <c r="N16" s="218"/>
      <c r="O16" s="218"/>
      <c r="P16" s="218"/>
      <c r="Q16" s="218"/>
      <c r="R16" s="218"/>
      <c r="S16" s="218"/>
      <c r="T16" s="218"/>
      <c r="U16" s="3"/>
      <c r="V16" s="167"/>
      <c r="W16" s="86" t="s">
        <v>12</v>
      </c>
      <c r="X16" s="191"/>
      <c r="Y16" s="122" t="s">
        <v>43</v>
      </c>
      <c r="Z16" s="4"/>
      <c r="AC16" s="24"/>
    </row>
    <row r="17" spans="1:29" ht="21" thickTop="1">
      <c r="A17" s="12"/>
      <c r="B17" s="13"/>
      <c r="C17" s="17" t="s">
        <v>74</v>
      </c>
      <c r="D17" s="201" t="s">
        <v>75</v>
      </c>
      <c r="E17" s="13"/>
      <c r="G17" s="137"/>
      <c r="H17" s="137"/>
      <c r="I17" s="129"/>
      <c r="J17" s="198" t="s">
        <v>14</v>
      </c>
      <c r="K17" s="198"/>
      <c r="T17" s="3"/>
      <c r="U17" s="3"/>
      <c r="V17" s="198" t="s">
        <v>14</v>
      </c>
      <c r="W17" s="198"/>
      <c r="X17" s="130"/>
      <c r="Y17" s="130"/>
      <c r="Z17" s="4"/>
      <c r="AC17" s="24"/>
    </row>
    <row r="18" spans="1:29" ht="16.149999999999999" customHeight="1">
      <c r="A18" s="12"/>
      <c r="B18" s="13"/>
      <c r="C18" s="14"/>
      <c r="D18" s="202"/>
      <c r="E18" s="13"/>
      <c r="G18" s="199" t="s">
        <v>29</v>
      </c>
      <c r="H18" s="199"/>
      <c r="I18" s="123" t="s">
        <v>70</v>
      </c>
      <c r="J18" s="124">
        <f>K14</f>
        <v>0</v>
      </c>
      <c r="O18" s="242"/>
      <c r="P18" s="242"/>
      <c r="Q18" s="242"/>
      <c r="R18" s="242"/>
      <c r="S18" s="242"/>
      <c r="U18" s="199" t="s">
        <v>30</v>
      </c>
      <c r="V18" s="199"/>
      <c r="W18" s="123" t="s">
        <v>71</v>
      </c>
      <c r="X18" s="124">
        <f>V14</f>
        <v>0</v>
      </c>
      <c r="Z18" s="4"/>
      <c r="AC18" s="24"/>
    </row>
    <row r="19" spans="1:29">
      <c r="A19" s="12"/>
      <c r="B19" s="13"/>
      <c r="D19" s="14"/>
      <c r="E19" s="13"/>
      <c r="G19" s="90" t="s">
        <v>15</v>
      </c>
      <c r="H19" s="125" t="s">
        <v>45</v>
      </c>
      <c r="I19" s="126" t="s">
        <v>47</v>
      </c>
      <c r="J19" s="127" t="s">
        <v>46</v>
      </c>
      <c r="K19" s="128" t="s">
        <v>48</v>
      </c>
      <c r="O19" s="242"/>
      <c r="P19" s="242"/>
      <c r="Q19" s="242"/>
      <c r="R19" s="242"/>
      <c r="S19" s="242"/>
      <c r="U19" s="90" t="s">
        <v>15</v>
      </c>
      <c r="V19" s="125" t="s">
        <v>45</v>
      </c>
      <c r="W19" s="126" t="s">
        <v>42</v>
      </c>
      <c r="X19" s="127" t="s">
        <v>11</v>
      </c>
      <c r="Y19" s="128" t="s">
        <v>48</v>
      </c>
      <c r="Z19" s="4"/>
      <c r="AC19" s="24"/>
    </row>
    <row r="20" spans="1:29" ht="16.149999999999999" customHeight="1">
      <c r="A20" s="12"/>
      <c r="B20" s="13"/>
      <c r="C20" s="17" t="s">
        <v>76</v>
      </c>
      <c r="D20" s="223" t="s">
        <v>77</v>
      </c>
      <c r="E20" s="13"/>
      <c r="G20" s="182">
        <v>1</v>
      </c>
      <c r="H20" s="168"/>
      <c r="I20" s="168"/>
      <c r="J20" s="169"/>
      <c r="K20" s="168"/>
      <c r="N20" s="204" t="s">
        <v>25</v>
      </c>
      <c r="O20" s="242"/>
      <c r="P20" s="242"/>
      <c r="Q20" s="242"/>
      <c r="R20" s="242"/>
      <c r="S20" s="242"/>
      <c r="U20" s="182">
        <v>1</v>
      </c>
      <c r="V20" s="168"/>
      <c r="W20" s="168"/>
      <c r="X20" s="169"/>
      <c r="Y20" s="168"/>
      <c r="Z20" s="131"/>
      <c r="AC20" s="24"/>
    </row>
    <row r="21" spans="1:29">
      <c r="A21" s="12"/>
      <c r="B21" s="13"/>
      <c r="C21" s="13"/>
      <c r="D21" s="224"/>
      <c r="E21" s="13"/>
      <c r="G21" s="182">
        <v>2</v>
      </c>
      <c r="H21" s="168"/>
      <c r="I21" s="168"/>
      <c r="J21" s="169"/>
      <c r="K21" s="168"/>
      <c r="N21" s="204"/>
      <c r="O21" s="242"/>
      <c r="P21" s="242"/>
      <c r="Q21" s="242"/>
      <c r="R21" s="242"/>
      <c r="S21" s="242"/>
      <c r="U21" s="182">
        <v>2</v>
      </c>
      <c r="V21" s="168"/>
      <c r="W21" s="168"/>
      <c r="X21" s="169"/>
      <c r="Y21" s="168"/>
      <c r="Z21" s="131"/>
      <c r="AC21" s="24"/>
    </row>
    <row r="22" spans="1:29">
      <c r="A22" s="12"/>
      <c r="B22" s="13"/>
      <c r="C22" s="13"/>
      <c r="D22" s="224"/>
      <c r="E22" s="13"/>
      <c r="G22" s="182">
        <v>3</v>
      </c>
      <c r="H22" s="168"/>
      <c r="I22" s="168"/>
      <c r="J22" s="169"/>
      <c r="K22" s="168"/>
      <c r="N22" s="229" t="s">
        <v>51</v>
      </c>
      <c r="O22" s="229"/>
      <c r="P22" s="229"/>
      <c r="Q22" s="229"/>
      <c r="R22" s="229"/>
      <c r="S22" s="229"/>
      <c r="U22" s="182">
        <v>3</v>
      </c>
      <c r="V22" s="168"/>
      <c r="W22" s="168"/>
      <c r="X22" s="169"/>
      <c r="Y22" s="168"/>
      <c r="Z22" s="131"/>
      <c r="AC22" s="24"/>
    </row>
    <row r="23" spans="1:29">
      <c r="A23" s="12"/>
      <c r="B23" s="13"/>
      <c r="C23" s="13"/>
      <c r="D23" s="224"/>
      <c r="E23" s="13"/>
      <c r="G23" s="182">
        <v>4</v>
      </c>
      <c r="H23" s="168"/>
      <c r="I23" s="168"/>
      <c r="J23" s="169"/>
      <c r="K23" s="168"/>
      <c r="N23" s="229"/>
      <c r="O23" s="229"/>
      <c r="P23" s="229"/>
      <c r="Q23" s="229"/>
      <c r="R23" s="229"/>
      <c r="S23" s="229"/>
      <c r="U23" s="182">
        <v>4</v>
      </c>
      <c r="V23" s="168"/>
      <c r="W23" s="168"/>
      <c r="X23" s="169"/>
      <c r="Y23" s="168"/>
      <c r="Z23" s="131"/>
      <c r="AC23" s="24"/>
    </row>
    <row r="24" spans="1:29">
      <c r="A24" s="12"/>
      <c r="B24" s="13"/>
      <c r="C24" s="13"/>
      <c r="D24" s="224"/>
      <c r="E24" s="13"/>
      <c r="G24" s="182">
        <v>5</v>
      </c>
      <c r="H24" s="168"/>
      <c r="I24" s="168"/>
      <c r="J24" s="169"/>
      <c r="K24" s="168"/>
      <c r="N24" s="210" t="s">
        <v>35</v>
      </c>
      <c r="O24" s="211"/>
      <c r="P24" s="211"/>
      <c r="Q24" s="212"/>
      <c r="R24" s="215"/>
      <c r="S24" s="216"/>
      <c r="U24" s="182">
        <v>5</v>
      </c>
      <c r="V24" s="168"/>
      <c r="W24" s="168"/>
      <c r="X24" s="169"/>
      <c r="Y24" s="168"/>
      <c r="Z24" s="131"/>
      <c r="AA24" s="6"/>
      <c r="AB24" s="6"/>
      <c r="AC24" s="24"/>
    </row>
    <row r="25" spans="1:29">
      <c r="A25" s="12"/>
      <c r="B25" s="13"/>
      <c r="C25" s="13"/>
      <c r="D25" s="224"/>
      <c r="E25" s="13"/>
      <c r="F25" s="91" t="s">
        <v>40</v>
      </c>
      <c r="G25" s="183"/>
      <c r="H25" s="184"/>
      <c r="I25" s="185"/>
      <c r="J25" s="186"/>
      <c r="K25" s="186"/>
      <c r="N25" s="210" t="s">
        <v>36</v>
      </c>
      <c r="O25" s="211"/>
      <c r="P25" s="211"/>
      <c r="Q25" s="212"/>
      <c r="R25" s="213"/>
      <c r="S25" s="214"/>
      <c r="U25" s="183"/>
      <c r="V25" s="170"/>
      <c r="W25" s="170"/>
      <c r="X25" s="170"/>
      <c r="Y25" s="170"/>
      <c r="Z25" s="91" t="s">
        <v>40</v>
      </c>
      <c r="AB25" s="6"/>
      <c r="AC25" s="24"/>
    </row>
    <row r="26" spans="1:29">
      <c r="A26" s="9"/>
      <c r="C26" s="13"/>
      <c r="D26" s="224"/>
      <c r="G26" s="183"/>
      <c r="H26" s="184"/>
      <c r="I26" s="185"/>
      <c r="J26" s="186"/>
      <c r="K26" s="186"/>
      <c r="N26" s="230"/>
      <c r="O26" s="231"/>
      <c r="P26" s="231"/>
      <c r="Q26" s="231"/>
      <c r="R26" s="231"/>
      <c r="S26" s="232"/>
      <c r="U26" s="183"/>
      <c r="V26" s="170"/>
      <c r="W26" s="170"/>
      <c r="X26" s="170"/>
      <c r="Y26" s="170"/>
      <c r="Z26" s="36"/>
      <c r="AA26" s="6"/>
      <c r="AB26" s="6"/>
      <c r="AC26" s="24"/>
    </row>
    <row r="27" spans="1:29">
      <c r="A27" s="9"/>
      <c r="D27" s="224"/>
      <c r="G27" s="183"/>
      <c r="H27" s="184"/>
      <c r="I27" s="185"/>
      <c r="J27" s="186"/>
      <c r="K27" s="186"/>
      <c r="U27" s="183"/>
      <c r="V27" s="170"/>
      <c r="W27" s="170"/>
      <c r="X27" s="170"/>
      <c r="Y27" s="170"/>
      <c r="Z27" s="36"/>
      <c r="AC27" s="24"/>
    </row>
    <row r="28" spans="1:29">
      <c r="A28" s="9"/>
      <c r="D28" s="224"/>
      <c r="G28" s="183"/>
      <c r="H28" s="184"/>
      <c r="I28" s="185"/>
      <c r="J28" s="186"/>
      <c r="K28" s="186"/>
      <c r="N28" s="229" t="s">
        <v>52</v>
      </c>
      <c r="O28" s="229"/>
      <c r="P28" s="229"/>
      <c r="Q28" s="229"/>
      <c r="R28" s="229"/>
      <c r="S28" s="229"/>
      <c r="U28" s="183"/>
      <c r="V28" s="170"/>
      <c r="W28" s="170"/>
      <c r="X28" s="170"/>
      <c r="Y28" s="170"/>
      <c r="Z28" s="36"/>
      <c r="AC28" s="24"/>
    </row>
    <row r="29" spans="1:29">
      <c r="A29" s="9"/>
      <c r="D29" s="224"/>
      <c r="G29" s="183"/>
      <c r="H29" s="184"/>
      <c r="I29" s="185"/>
      <c r="J29" s="186"/>
      <c r="K29" s="186"/>
      <c r="N29" s="229"/>
      <c r="O29" s="229"/>
      <c r="P29" s="229"/>
      <c r="Q29" s="229"/>
      <c r="R29" s="229"/>
      <c r="S29" s="229"/>
      <c r="U29" s="183"/>
      <c r="V29" s="170"/>
      <c r="W29" s="170"/>
      <c r="X29" s="170"/>
      <c r="Y29" s="170"/>
      <c r="Z29" s="36"/>
      <c r="AC29" s="24"/>
    </row>
    <row r="30" spans="1:29">
      <c r="A30" s="12"/>
      <c r="B30" s="13"/>
      <c r="D30" s="225"/>
      <c r="E30" s="13"/>
      <c r="G30" s="183"/>
      <c r="H30" s="184"/>
      <c r="I30" s="185"/>
      <c r="J30" s="186"/>
      <c r="K30" s="186"/>
      <c r="N30" s="236" t="s">
        <v>53</v>
      </c>
      <c r="O30" s="237"/>
      <c r="P30" s="237"/>
      <c r="Q30" s="238"/>
      <c r="R30" s="213"/>
      <c r="S30" s="214"/>
      <c r="U30" s="183"/>
      <c r="V30" s="170"/>
      <c r="W30" s="170"/>
      <c r="X30" s="170"/>
      <c r="Y30" s="170"/>
      <c r="Z30" s="36"/>
      <c r="AC30" s="24"/>
    </row>
    <row r="31" spans="1:29">
      <c r="A31" s="12"/>
      <c r="B31" s="13"/>
      <c r="C31" s="13"/>
      <c r="D31" s="194"/>
      <c r="E31" s="13"/>
      <c r="G31" s="183"/>
      <c r="H31" s="184"/>
      <c r="I31" s="185"/>
      <c r="J31" s="186"/>
      <c r="K31" s="186"/>
      <c r="N31" s="230"/>
      <c r="O31" s="231"/>
      <c r="P31" s="231"/>
      <c r="Q31" s="231"/>
      <c r="R31" s="231"/>
      <c r="S31" s="232"/>
      <c r="U31" s="183"/>
      <c r="V31" s="170"/>
      <c r="W31" s="170"/>
      <c r="X31" s="170"/>
      <c r="Y31" s="170"/>
      <c r="Z31" s="36"/>
      <c r="AC31" s="24"/>
    </row>
    <row r="32" spans="1:29">
      <c r="A32" s="12"/>
      <c r="B32" s="13"/>
      <c r="C32" s="13"/>
      <c r="D32" s="194"/>
      <c r="E32" s="13"/>
      <c r="G32" s="183"/>
      <c r="H32" s="184"/>
      <c r="I32" s="185"/>
      <c r="J32" s="186"/>
      <c r="K32" s="186"/>
      <c r="N32" s="7"/>
      <c r="O32" s="7"/>
      <c r="P32" s="7"/>
      <c r="Q32" s="7"/>
      <c r="R32" s="7"/>
      <c r="S32" s="7"/>
      <c r="U32" s="183"/>
      <c r="V32" s="170"/>
      <c r="W32" s="170"/>
      <c r="X32" s="170"/>
      <c r="Y32" s="170"/>
      <c r="Z32" s="36"/>
      <c r="AC32" s="24"/>
    </row>
    <row r="33" spans="1:29" ht="16.149999999999999" customHeight="1">
      <c r="A33" s="12"/>
      <c r="B33" s="13"/>
      <c r="C33" s="13"/>
      <c r="D33" s="194"/>
      <c r="E33" s="13"/>
      <c r="G33" s="183"/>
      <c r="H33" s="184"/>
      <c r="I33" s="185"/>
      <c r="J33" s="186"/>
      <c r="K33" s="186"/>
      <c r="N33" s="233" t="s">
        <v>54</v>
      </c>
      <c r="O33" s="234"/>
      <c r="P33" s="234"/>
      <c r="Q33" s="234"/>
      <c r="R33" s="234"/>
      <c r="S33" s="235"/>
      <c r="U33" s="183"/>
      <c r="V33" s="170"/>
      <c r="W33" s="170"/>
      <c r="X33" s="170"/>
      <c r="Y33" s="170"/>
      <c r="Z33" s="36"/>
      <c r="AC33" s="24"/>
    </row>
    <row r="34" spans="1:29">
      <c r="A34" s="12"/>
      <c r="B34" s="13"/>
      <c r="C34" s="13"/>
      <c r="D34" s="194"/>
      <c r="E34" s="13"/>
      <c r="G34" s="183"/>
      <c r="H34" s="184"/>
      <c r="I34" s="185"/>
      <c r="J34" s="186"/>
      <c r="K34" s="186"/>
      <c r="N34" s="243" t="s">
        <v>55</v>
      </c>
      <c r="O34" s="244"/>
      <c r="P34" s="245"/>
      <c r="Q34" s="244" t="s">
        <v>56</v>
      </c>
      <c r="R34" s="244"/>
      <c r="S34" s="245"/>
      <c r="U34" s="183"/>
      <c r="V34" s="170"/>
      <c r="W34" s="170"/>
      <c r="X34" s="170"/>
      <c r="Y34" s="170"/>
      <c r="Z34" s="36"/>
      <c r="AC34" s="24"/>
    </row>
    <row r="35" spans="1:29">
      <c r="A35" s="12"/>
      <c r="B35" s="13"/>
      <c r="C35" s="13"/>
      <c r="D35" s="194"/>
      <c r="E35" s="13"/>
      <c r="G35" s="183"/>
      <c r="H35" s="184"/>
      <c r="I35" s="185"/>
      <c r="J35" s="186"/>
      <c r="K35" s="186"/>
      <c r="N35" s="226" t="s">
        <v>59</v>
      </c>
      <c r="O35" s="227"/>
      <c r="P35" s="176">
        <v>3.15E-2</v>
      </c>
      <c r="Q35" s="226" t="s">
        <v>59</v>
      </c>
      <c r="R35" s="227"/>
      <c r="S35" s="161">
        <v>2.8899999999999999E-2</v>
      </c>
      <c r="U35" s="183"/>
      <c r="V35" s="170"/>
      <c r="W35" s="170"/>
      <c r="X35" s="170"/>
      <c r="Y35" s="170"/>
      <c r="Z35" s="36"/>
      <c r="AC35" s="24"/>
    </row>
    <row r="36" spans="1:29">
      <c r="A36" s="12"/>
      <c r="B36" s="13"/>
      <c r="C36" s="13"/>
      <c r="D36" s="194"/>
      <c r="E36" s="13"/>
      <c r="G36" s="183"/>
      <c r="H36" s="184"/>
      <c r="I36" s="185"/>
      <c r="J36" s="186"/>
      <c r="K36" s="186"/>
      <c r="N36" s="226" t="s">
        <v>58</v>
      </c>
      <c r="O36" s="227"/>
      <c r="P36" s="176">
        <v>3.49E-2</v>
      </c>
      <c r="Q36" s="226" t="s">
        <v>58</v>
      </c>
      <c r="R36" s="227"/>
      <c r="S36" s="161">
        <v>3.0499999999999999E-2</v>
      </c>
      <c r="U36" s="183"/>
      <c r="V36" s="170"/>
      <c r="W36" s="170"/>
      <c r="X36" s="170"/>
      <c r="Y36" s="170"/>
      <c r="Z36" s="36"/>
      <c r="AC36" s="24"/>
    </row>
    <row r="37" spans="1:29" ht="16.149999999999999" customHeight="1">
      <c r="A37" s="12"/>
      <c r="B37" s="13"/>
      <c r="C37" s="13"/>
      <c r="D37" s="194"/>
      <c r="E37" s="13"/>
      <c r="G37" s="183"/>
      <c r="H37" s="184"/>
      <c r="I37" s="185"/>
      <c r="J37" s="186"/>
      <c r="K37" s="186"/>
      <c r="N37" s="226" t="s">
        <v>57</v>
      </c>
      <c r="O37" s="227"/>
      <c r="P37" s="176">
        <v>3.8399999999999997E-2</v>
      </c>
      <c r="Q37" s="226" t="s">
        <v>57</v>
      </c>
      <c r="R37" s="227"/>
      <c r="S37" s="161">
        <v>3.5200000000000002E-2</v>
      </c>
      <c r="U37" s="183"/>
      <c r="V37" s="170"/>
      <c r="W37" s="170"/>
      <c r="X37" s="170"/>
      <c r="Y37" s="170"/>
      <c r="Z37" s="36"/>
      <c r="AC37" s="24"/>
    </row>
    <row r="38" spans="1:29">
      <c r="A38" s="12"/>
      <c r="B38" s="13"/>
      <c r="C38" s="13"/>
      <c r="D38" s="194"/>
      <c r="E38" s="13"/>
      <c r="G38" s="183"/>
      <c r="H38" s="184"/>
      <c r="I38" s="185"/>
      <c r="J38" s="186"/>
      <c r="K38" s="186"/>
      <c r="N38" s="226" t="s">
        <v>60</v>
      </c>
      <c r="O38" s="227"/>
      <c r="P38" s="176">
        <v>4.2799999999999998E-2</v>
      </c>
      <c r="Q38" s="226" t="s">
        <v>60</v>
      </c>
      <c r="R38" s="227"/>
      <c r="S38" s="161">
        <v>3.6799999999999999E-2</v>
      </c>
      <c r="U38" s="183"/>
      <c r="V38" s="170"/>
      <c r="W38" s="170"/>
      <c r="X38" s="170"/>
      <c r="Y38" s="170"/>
      <c r="Z38" s="36"/>
      <c r="AC38" s="24"/>
    </row>
    <row r="39" spans="1:29">
      <c r="A39" s="12"/>
      <c r="B39" s="13"/>
      <c r="C39" s="13"/>
      <c r="D39" s="194"/>
      <c r="E39" s="13"/>
      <c r="G39" s="183"/>
      <c r="H39" s="184"/>
      <c r="I39" s="185"/>
      <c r="J39" s="186"/>
      <c r="K39" s="186"/>
      <c r="N39" s="240"/>
      <c r="O39" s="241"/>
      <c r="P39" s="160"/>
      <c r="Q39" s="159"/>
      <c r="R39" s="159"/>
      <c r="S39" s="160"/>
      <c r="U39" s="183"/>
      <c r="V39" s="170"/>
      <c r="W39" s="170"/>
      <c r="X39" s="170"/>
      <c r="Y39" s="170"/>
      <c r="Z39" s="36"/>
      <c r="AC39" s="24"/>
    </row>
    <row r="40" spans="1:29">
      <c r="A40" s="12"/>
      <c r="B40" s="13"/>
      <c r="C40" s="13"/>
      <c r="D40" s="194"/>
      <c r="E40" s="13"/>
      <c r="G40" s="183"/>
      <c r="H40" s="184"/>
      <c r="I40" s="185"/>
      <c r="J40" s="186"/>
      <c r="K40" s="186"/>
      <c r="N40" s="7"/>
      <c r="O40" s="7"/>
      <c r="P40" s="7"/>
      <c r="Q40" s="7"/>
      <c r="R40" s="7"/>
      <c r="S40" s="7"/>
      <c r="U40" s="183"/>
      <c r="V40" s="170"/>
      <c r="W40" s="170"/>
      <c r="X40" s="170"/>
      <c r="Y40" s="170"/>
      <c r="Z40" s="36"/>
      <c r="AC40" s="24"/>
    </row>
    <row r="41" spans="1:29">
      <c r="A41" s="12"/>
      <c r="B41" s="13"/>
      <c r="C41" s="13"/>
      <c r="D41" s="194"/>
      <c r="E41" s="13"/>
      <c r="G41" s="183"/>
      <c r="H41" s="184"/>
      <c r="I41" s="185"/>
      <c r="J41" s="186"/>
      <c r="K41" s="186"/>
      <c r="N41" s="233" t="s">
        <v>63</v>
      </c>
      <c r="O41" s="234"/>
      <c r="P41" s="234"/>
      <c r="Q41" s="234"/>
      <c r="R41" s="234"/>
      <c r="S41" s="235"/>
      <c r="U41" s="183"/>
      <c r="V41" s="170"/>
      <c r="W41" s="170"/>
      <c r="X41" s="170"/>
      <c r="Y41" s="170"/>
      <c r="Z41" s="36"/>
      <c r="AC41" s="24"/>
    </row>
    <row r="42" spans="1:29">
      <c r="A42" s="12"/>
      <c r="B42" s="13"/>
      <c r="C42" s="13"/>
      <c r="D42" s="15"/>
      <c r="E42" s="13"/>
      <c r="G42" s="183"/>
      <c r="H42" s="184"/>
      <c r="I42" s="185"/>
      <c r="J42" s="186"/>
      <c r="K42" s="186"/>
      <c r="N42" s="243" t="s">
        <v>62</v>
      </c>
      <c r="O42" s="244"/>
      <c r="P42" s="245"/>
      <c r="Q42" s="244" t="s">
        <v>61</v>
      </c>
      <c r="R42" s="244"/>
      <c r="S42" s="245"/>
      <c r="U42" s="183"/>
      <c r="V42" s="170"/>
      <c r="W42" s="170"/>
      <c r="X42" s="170"/>
      <c r="Y42" s="170"/>
      <c r="Z42" s="36"/>
      <c r="AC42" s="24"/>
    </row>
    <row r="43" spans="1:29" ht="16.149999999999999" customHeight="1">
      <c r="A43" s="12"/>
      <c r="B43" s="13"/>
      <c r="C43" s="13"/>
      <c r="D43" s="15"/>
      <c r="E43" s="13"/>
      <c r="G43" s="183"/>
      <c r="H43" s="184"/>
      <c r="I43" s="185"/>
      <c r="J43" s="186"/>
      <c r="K43" s="186"/>
      <c r="N43" s="240"/>
      <c r="O43" s="241"/>
      <c r="P43" s="160"/>
      <c r="Q43" s="159"/>
      <c r="R43" s="159"/>
      <c r="S43" s="160"/>
      <c r="U43" s="183"/>
      <c r="V43" s="170"/>
      <c r="W43" s="170"/>
      <c r="X43" s="170"/>
      <c r="Y43" s="170"/>
      <c r="Z43" s="36"/>
      <c r="AC43" s="24"/>
    </row>
    <row r="44" spans="1:29" ht="16.149999999999999" customHeight="1">
      <c r="A44" s="12"/>
      <c r="B44" s="13"/>
      <c r="C44" s="13"/>
      <c r="D44" s="15"/>
      <c r="E44" s="13"/>
      <c r="G44" s="183"/>
      <c r="H44" s="184"/>
      <c r="I44" s="185"/>
      <c r="J44" s="186"/>
      <c r="K44" s="186"/>
      <c r="N44" s="7"/>
      <c r="O44" s="7"/>
      <c r="P44" s="7"/>
      <c r="Q44" s="7"/>
      <c r="R44" s="7"/>
      <c r="S44" s="7"/>
      <c r="U44" s="183"/>
      <c r="V44" s="170"/>
      <c r="W44" s="170"/>
      <c r="X44" s="170"/>
      <c r="Y44" s="170"/>
      <c r="Z44" s="36"/>
      <c r="AC44" s="24"/>
    </row>
    <row r="45" spans="1:29" ht="16.149999999999999" customHeight="1">
      <c r="A45" s="12"/>
      <c r="B45" s="13"/>
      <c r="C45" s="13"/>
      <c r="D45" s="15"/>
      <c r="E45" s="13"/>
      <c r="G45" s="183"/>
      <c r="H45" s="184"/>
      <c r="I45" s="185"/>
      <c r="J45" s="186"/>
      <c r="K45" s="186"/>
      <c r="N45" s="7"/>
      <c r="O45" s="7"/>
      <c r="P45" s="7"/>
      <c r="Q45" s="7"/>
      <c r="R45" s="7"/>
      <c r="S45" s="7"/>
      <c r="U45" s="183"/>
      <c r="V45" s="170"/>
      <c r="W45" s="170"/>
      <c r="X45" s="170"/>
      <c r="Y45" s="170"/>
      <c r="Z45" s="36"/>
      <c r="AC45" s="24"/>
    </row>
    <row r="46" spans="1:29" ht="16.149999999999999" customHeight="1">
      <c r="A46" s="12"/>
      <c r="B46" s="13"/>
      <c r="C46" s="13"/>
      <c r="D46" s="15"/>
      <c r="E46" s="13"/>
      <c r="G46" s="183"/>
      <c r="H46" s="184"/>
      <c r="I46" s="185"/>
      <c r="J46" s="186"/>
      <c r="K46" s="186"/>
      <c r="N46" s="7"/>
      <c r="O46" s="7"/>
      <c r="P46" s="7"/>
      <c r="Q46" s="7"/>
      <c r="R46" s="7"/>
      <c r="S46" s="7"/>
      <c r="U46" s="183"/>
      <c r="V46" s="170"/>
      <c r="W46" s="170"/>
      <c r="X46" s="170"/>
      <c r="Y46" s="170"/>
      <c r="Z46" s="36"/>
      <c r="AC46" s="24"/>
    </row>
    <row r="47" spans="1:29" ht="16.149999999999999" customHeight="1">
      <c r="A47" s="12"/>
      <c r="B47" s="13"/>
      <c r="C47" s="13"/>
      <c r="D47" s="15"/>
      <c r="E47" s="13"/>
      <c r="G47" s="183"/>
      <c r="H47" s="184"/>
      <c r="I47" s="185"/>
      <c r="J47" s="186"/>
      <c r="K47" s="186"/>
      <c r="N47" s="7"/>
      <c r="O47" s="7"/>
      <c r="P47" s="7"/>
      <c r="Q47" s="7"/>
      <c r="R47" s="7"/>
      <c r="S47" s="7"/>
      <c r="U47" s="183"/>
      <c r="V47" s="170"/>
      <c r="W47" s="170"/>
      <c r="X47" s="170"/>
      <c r="Y47" s="170"/>
      <c r="Z47" s="36"/>
      <c r="AC47" s="24"/>
    </row>
    <row r="48" spans="1:29">
      <c r="A48" s="12"/>
      <c r="B48" s="13"/>
      <c r="C48" s="13"/>
      <c r="D48" s="15"/>
      <c r="E48" s="13"/>
      <c r="G48" s="183"/>
      <c r="H48" s="184"/>
      <c r="I48" s="185"/>
      <c r="J48" s="186"/>
      <c r="K48" s="186"/>
      <c r="N48" s="7"/>
      <c r="O48" s="7"/>
      <c r="P48" s="7"/>
      <c r="Q48" s="7"/>
      <c r="R48" s="7"/>
      <c r="S48" s="7"/>
      <c r="U48" s="183"/>
      <c r="V48" s="170"/>
      <c r="W48" s="170"/>
      <c r="X48" s="170"/>
      <c r="Y48" s="170"/>
      <c r="Z48" s="36"/>
      <c r="AC48" s="24"/>
    </row>
    <row r="49" spans="1:29">
      <c r="A49" s="12"/>
      <c r="B49" s="13"/>
      <c r="C49" s="13"/>
      <c r="D49" s="15"/>
      <c r="E49" s="13"/>
      <c r="G49" s="183"/>
      <c r="H49" s="184"/>
      <c r="I49" s="185"/>
      <c r="J49" s="186"/>
      <c r="K49" s="186"/>
      <c r="N49" s="7"/>
      <c r="O49" s="7"/>
      <c r="P49" s="7"/>
      <c r="Q49" s="7"/>
      <c r="R49" s="7"/>
      <c r="S49" s="7"/>
      <c r="U49" s="183"/>
      <c r="V49" s="170"/>
      <c r="W49" s="170"/>
      <c r="X49" s="170"/>
      <c r="Y49" s="170"/>
      <c r="Z49" s="36"/>
      <c r="AC49" s="24"/>
    </row>
    <row r="50" spans="1:29">
      <c r="A50" s="12"/>
      <c r="B50" s="13"/>
      <c r="C50" s="13"/>
      <c r="D50" s="15"/>
      <c r="E50" s="13"/>
      <c r="G50" s="183"/>
      <c r="H50" s="184"/>
      <c r="I50" s="185"/>
      <c r="J50" s="186"/>
      <c r="K50" s="186"/>
      <c r="N50" s="7"/>
      <c r="O50" s="7"/>
      <c r="P50" s="7"/>
      <c r="Q50" s="7"/>
      <c r="R50" s="7"/>
      <c r="S50" s="7"/>
      <c r="U50" s="183"/>
      <c r="V50" s="170"/>
      <c r="W50" s="170"/>
      <c r="X50" s="170"/>
      <c r="Y50" s="170"/>
      <c r="Z50" s="36"/>
      <c r="AC50" s="24"/>
    </row>
    <row r="51" spans="1:29">
      <c r="A51" s="12"/>
      <c r="B51" s="1"/>
      <c r="C51" s="1"/>
      <c r="D51" s="15"/>
      <c r="E51" s="1"/>
      <c r="G51" s="183"/>
      <c r="H51" s="184"/>
      <c r="I51" s="185"/>
      <c r="J51" s="186"/>
      <c r="K51" s="186"/>
      <c r="N51" s="7"/>
      <c r="O51" s="7"/>
      <c r="P51" s="7"/>
      <c r="Q51" s="7"/>
      <c r="R51" s="7"/>
      <c r="S51" s="7"/>
      <c r="U51" s="183"/>
      <c r="V51" s="170"/>
      <c r="W51" s="170"/>
      <c r="X51" s="170"/>
      <c r="Y51" s="170"/>
      <c r="Z51" s="36"/>
      <c r="AC51" s="24"/>
    </row>
    <row r="52" spans="1:29">
      <c r="A52" s="12"/>
      <c r="B52" s="1"/>
      <c r="C52" s="1"/>
      <c r="D52" s="15"/>
      <c r="E52" s="1"/>
      <c r="G52" s="183"/>
      <c r="H52" s="184"/>
      <c r="I52" s="185"/>
      <c r="J52" s="186"/>
      <c r="K52" s="186"/>
      <c r="N52" s="7"/>
      <c r="O52" s="7"/>
      <c r="P52" s="7"/>
      <c r="Q52" s="7"/>
      <c r="R52" s="7"/>
      <c r="S52" s="7"/>
      <c r="U52" s="183"/>
      <c r="V52" s="170"/>
      <c r="W52" s="170"/>
      <c r="X52" s="170"/>
      <c r="Y52" s="170"/>
      <c r="Z52" s="36"/>
      <c r="AC52" s="24"/>
    </row>
    <row r="53" spans="1:29">
      <c r="A53" s="12"/>
      <c r="B53" s="1"/>
      <c r="C53" s="1"/>
      <c r="D53" s="15"/>
      <c r="E53" s="1"/>
      <c r="G53" s="183"/>
      <c r="H53" s="184"/>
      <c r="I53" s="185"/>
      <c r="J53" s="186"/>
      <c r="K53" s="186"/>
      <c r="N53" s="7"/>
      <c r="O53" s="7"/>
      <c r="P53" s="7"/>
      <c r="Q53" s="7"/>
      <c r="R53" s="7"/>
      <c r="S53" s="7"/>
      <c r="U53" s="183"/>
      <c r="V53" s="170"/>
      <c r="W53" s="170"/>
      <c r="X53" s="170"/>
      <c r="Y53" s="170"/>
      <c r="Z53" s="36"/>
      <c r="AC53" s="24"/>
    </row>
    <row r="54" spans="1:29">
      <c r="A54" s="12"/>
      <c r="B54" s="1"/>
      <c r="C54" s="1"/>
      <c r="D54" s="1"/>
      <c r="E54" s="1"/>
      <c r="G54" s="183"/>
      <c r="H54" s="184"/>
      <c r="I54" s="185"/>
      <c r="J54" s="186"/>
      <c r="K54" s="186"/>
      <c r="N54" s="7"/>
      <c r="O54" s="7"/>
      <c r="P54" s="7"/>
      <c r="Q54" s="7"/>
      <c r="R54" s="7"/>
      <c r="S54" s="7"/>
      <c r="U54" s="183"/>
      <c r="V54" s="170"/>
      <c r="W54" s="170"/>
      <c r="X54" s="170"/>
      <c r="Y54" s="170"/>
      <c r="Z54" s="36"/>
      <c r="AC54" s="24"/>
    </row>
    <row r="55" spans="1:29">
      <c r="A55" s="12"/>
      <c r="B55" s="1"/>
      <c r="C55" s="1"/>
      <c r="D55" s="1"/>
      <c r="E55" s="1"/>
      <c r="G55" s="183"/>
      <c r="H55" s="184"/>
      <c r="I55" s="185"/>
      <c r="J55" s="186"/>
      <c r="K55" s="186"/>
      <c r="N55" s="7"/>
      <c r="O55" s="7"/>
      <c r="P55" s="7"/>
      <c r="Q55" s="7"/>
      <c r="R55" s="7"/>
      <c r="S55" s="7"/>
      <c r="U55" s="183"/>
      <c r="V55" s="170"/>
      <c r="W55" s="170"/>
      <c r="X55" s="170"/>
      <c r="Y55" s="170"/>
      <c r="Z55" s="36"/>
      <c r="AC55" s="24"/>
    </row>
    <row r="56" spans="1:29">
      <c r="A56" s="12"/>
      <c r="D56" s="1"/>
      <c r="G56" s="183"/>
      <c r="H56" s="184"/>
      <c r="I56" s="185"/>
      <c r="J56" s="186"/>
      <c r="K56" s="186"/>
      <c r="N56" s="7"/>
      <c r="O56" s="7"/>
      <c r="P56" s="7"/>
      <c r="Q56" s="7"/>
      <c r="R56" s="7"/>
      <c r="S56" s="7"/>
      <c r="U56" s="183"/>
      <c r="V56" s="170"/>
      <c r="W56" s="170"/>
      <c r="X56" s="170"/>
      <c r="Y56" s="170"/>
      <c r="Z56" s="36"/>
      <c r="AC56" s="24"/>
    </row>
    <row r="57" spans="1:29" ht="16.149999999999999" customHeight="1">
      <c r="A57" s="12"/>
      <c r="D57" s="1"/>
      <c r="G57" s="183"/>
      <c r="H57" s="184"/>
      <c r="I57" s="185"/>
      <c r="J57" s="186"/>
      <c r="K57" s="186"/>
      <c r="N57" s="7"/>
      <c r="O57" s="7"/>
      <c r="P57" s="7"/>
      <c r="Q57" s="7"/>
      <c r="R57" s="7"/>
      <c r="S57" s="7"/>
      <c r="U57" s="183"/>
      <c r="V57" s="170"/>
      <c r="W57" s="170"/>
      <c r="X57" s="170"/>
      <c r="Y57" s="170"/>
      <c r="Z57" s="36"/>
      <c r="AC57" s="24"/>
    </row>
    <row r="58" spans="1:29" ht="15" customHeight="1">
      <c r="A58" s="12"/>
      <c r="D58" s="1"/>
      <c r="G58" s="183"/>
      <c r="H58" s="184"/>
      <c r="I58" s="185"/>
      <c r="J58" s="186"/>
      <c r="K58" s="186"/>
      <c r="N58" s="7"/>
      <c r="O58" s="7"/>
      <c r="P58" s="7"/>
      <c r="Q58" s="7"/>
      <c r="R58" s="7"/>
      <c r="S58" s="7"/>
      <c r="U58" s="183"/>
      <c r="V58" s="170"/>
      <c r="W58" s="170"/>
      <c r="X58" s="170"/>
      <c r="Y58" s="170"/>
      <c r="Z58" s="36"/>
      <c r="AC58" s="24"/>
    </row>
    <row r="59" spans="1:29">
      <c r="A59" s="12"/>
      <c r="G59" s="183"/>
      <c r="H59" s="184"/>
      <c r="I59" s="185"/>
      <c r="J59" s="186"/>
      <c r="K59" s="186"/>
      <c r="N59" s="7"/>
      <c r="O59" s="7"/>
      <c r="P59" s="7"/>
      <c r="Q59" s="7"/>
      <c r="R59" s="7"/>
      <c r="S59" s="7"/>
      <c r="U59" s="183"/>
      <c r="V59" s="170"/>
      <c r="W59" s="170"/>
      <c r="X59" s="170"/>
      <c r="Y59" s="170"/>
      <c r="Z59" s="36"/>
      <c r="AC59" s="24"/>
    </row>
    <row r="60" spans="1:29">
      <c r="A60" s="12"/>
      <c r="G60" s="183"/>
      <c r="H60" s="184"/>
      <c r="I60" s="185"/>
      <c r="J60" s="186"/>
      <c r="K60" s="186"/>
      <c r="N60" s="7"/>
      <c r="O60" s="7"/>
      <c r="P60" s="7"/>
      <c r="Q60" s="7"/>
      <c r="R60" s="7"/>
      <c r="S60" s="7"/>
      <c r="U60" s="183"/>
      <c r="V60" s="170"/>
      <c r="W60" s="170"/>
      <c r="X60" s="170"/>
      <c r="Y60" s="170"/>
      <c r="Z60" s="36"/>
      <c r="AC60" s="24"/>
    </row>
    <row r="61" spans="1:29">
      <c r="A61" s="12"/>
      <c r="G61" s="183"/>
      <c r="H61" s="184"/>
      <c r="I61" s="185"/>
      <c r="J61" s="186"/>
      <c r="K61" s="186"/>
      <c r="N61" s="7"/>
      <c r="O61" s="7"/>
      <c r="P61" s="7"/>
      <c r="Q61" s="7"/>
      <c r="R61" s="7"/>
      <c r="S61" s="7"/>
      <c r="U61" s="183"/>
      <c r="V61" s="170"/>
      <c r="W61" s="170"/>
      <c r="X61" s="170"/>
      <c r="Y61" s="170"/>
      <c r="Z61" s="36"/>
      <c r="AC61" s="24"/>
    </row>
    <row r="62" spans="1:29" ht="15" customHeight="1">
      <c r="A62" s="12"/>
      <c r="G62" s="183"/>
      <c r="H62" s="184"/>
      <c r="I62" s="185"/>
      <c r="J62" s="186"/>
      <c r="K62" s="186"/>
      <c r="N62" s="7"/>
      <c r="O62" s="7"/>
      <c r="P62" s="7"/>
      <c r="Q62" s="7"/>
      <c r="R62" s="7"/>
      <c r="S62" s="7"/>
      <c r="U62" s="183"/>
      <c r="V62" s="170"/>
      <c r="W62" s="170"/>
      <c r="X62" s="170"/>
      <c r="Y62" s="170"/>
      <c r="Z62" s="36"/>
      <c r="AC62" s="24"/>
    </row>
    <row r="63" spans="1:29">
      <c r="A63" s="12"/>
      <c r="G63" s="183"/>
      <c r="H63" s="184"/>
      <c r="I63" s="185"/>
      <c r="J63" s="186"/>
      <c r="K63" s="186"/>
      <c r="N63" s="7"/>
      <c r="O63" s="7"/>
      <c r="P63" s="7"/>
      <c r="Q63" s="7"/>
      <c r="R63" s="7"/>
      <c r="S63" s="7"/>
      <c r="U63" s="183"/>
      <c r="V63" s="170"/>
      <c r="W63" s="170"/>
      <c r="X63" s="170"/>
      <c r="Y63" s="170"/>
      <c r="Z63" s="36"/>
      <c r="AC63" s="24"/>
    </row>
    <row r="64" spans="1:29">
      <c r="A64" s="12"/>
      <c r="G64" s="183"/>
      <c r="H64" s="184"/>
      <c r="I64" s="185"/>
      <c r="J64" s="186"/>
      <c r="K64" s="186"/>
      <c r="N64" s="7"/>
      <c r="O64" s="7"/>
      <c r="P64" s="7"/>
      <c r="Q64" s="7"/>
      <c r="R64" s="7"/>
      <c r="S64" s="7"/>
      <c r="U64" s="183"/>
      <c r="V64" s="170"/>
      <c r="W64" s="170"/>
      <c r="X64" s="170"/>
      <c r="Y64" s="170"/>
      <c r="Z64" s="36"/>
      <c r="AC64" s="24"/>
    </row>
    <row r="65" spans="1:29">
      <c r="A65" s="12"/>
      <c r="G65" s="183"/>
      <c r="H65" s="184"/>
      <c r="I65" s="185"/>
      <c r="J65" s="186"/>
      <c r="K65" s="186"/>
      <c r="N65" s="7"/>
      <c r="O65" s="7"/>
      <c r="P65" s="7"/>
      <c r="Q65" s="7"/>
      <c r="R65" s="7"/>
      <c r="S65" s="7"/>
      <c r="U65" s="183"/>
      <c r="V65" s="170"/>
      <c r="W65" s="170"/>
      <c r="X65" s="170"/>
      <c r="Y65" s="170"/>
      <c r="Z65" s="36"/>
      <c r="AC65" s="24"/>
    </row>
    <row r="66" spans="1:29">
      <c r="A66" s="12"/>
      <c r="G66" s="183"/>
      <c r="H66" s="184"/>
      <c r="I66" s="185"/>
      <c r="J66" s="186"/>
      <c r="K66" s="186"/>
      <c r="N66" s="7"/>
      <c r="O66" s="7"/>
      <c r="P66" s="7"/>
      <c r="Q66" s="7"/>
      <c r="R66" s="7"/>
      <c r="S66" s="7"/>
      <c r="U66" s="183"/>
      <c r="V66" s="170"/>
      <c r="W66" s="170"/>
      <c r="X66" s="170"/>
      <c r="Y66" s="170"/>
      <c r="Z66" s="36"/>
      <c r="AC66" s="24"/>
    </row>
    <row r="67" spans="1:29">
      <c r="A67" s="12"/>
      <c r="G67" s="183"/>
      <c r="H67" s="184"/>
      <c r="I67" s="185"/>
      <c r="J67" s="186"/>
      <c r="K67" s="186"/>
      <c r="N67" s="7"/>
      <c r="O67" s="7"/>
      <c r="P67" s="7"/>
      <c r="Q67" s="7"/>
      <c r="R67" s="7"/>
      <c r="S67" s="7"/>
      <c r="U67" s="183"/>
      <c r="V67" s="170"/>
      <c r="W67" s="170"/>
      <c r="X67" s="170"/>
      <c r="Y67" s="170"/>
      <c r="Z67" s="36"/>
      <c r="AC67" s="24"/>
    </row>
    <row r="68" spans="1:29">
      <c r="A68" s="12"/>
      <c r="G68" s="183"/>
      <c r="H68" s="184"/>
      <c r="I68" s="185"/>
      <c r="J68" s="186"/>
      <c r="K68" s="186"/>
      <c r="N68" s="7"/>
      <c r="O68" s="7"/>
      <c r="P68" s="7"/>
      <c r="Q68" s="7"/>
      <c r="R68" s="7"/>
      <c r="S68" s="7"/>
      <c r="U68" s="183"/>
      <c r="V68" s="170"/>
      <c r="W68" s="170"/>
      <c r="X68" s="170"/>
      <c r="Y68" s="170"/>
      <c r="Z68" s="36"/>
      <c r="AC68" s="24"/>
    </row>
    <row r="69" spans="1:29">
      <c r="A69" s="12"/>
      <c r="G69" s="183"/>
      <c r="H69" s="184"/>
      <c r="I69" s="185"/>
      <c r="J69" s="186"/>
      <c r="K69" s="186"/>
      <c r="N69" s="7"/>
      <c r="O69" s="7"/>
      <c r="P69" s="7"/>
      <c r="Q69" s="7"/>
      <c r="R69" s="7"/>
      <c r="S69" s="7"/>
      <c r="U69" s="183"/>
      <c r="V69" s="170"/>
      <c r="W69" s="170"/>
      <c r="X69" s="170"/>
      <c r="Y69" s="170"/>
      <c r="Z69" s="36"/>
      <c r="AC69" s="24"/>
    </row>
    <row r="70" spans="1:29">
      <c r="A70" s="12"/>
      <c r="G70" s="183"/>
      <c r="H70" s="184"/>
      <c r="I70" s="185"/>
      <c r="J70" s="186"/>
      <c r="K70" s="186"/>
      <c r="L70" s="8"/>
      <c r="M70" s="8"/>
      <c r="N70" s="7"/>
      <c r="O70" s="7"/>
      <c r="P70" s="7"/>
      <c r="Q70" s="7"/>
      <c r="R70" s="7"/>
      <c r="S70" s="7"/>
      <c r="U70" s="183"/>
      <c r="V70" s="170"/>
      <c r="W70" s="170"/>
      <c r="X70" s="170"/>
      <c r="Y70" s="170"/>
      <c r="Z70" s="36"/>
      <c r="AC70" s="24"/>
    </row>
    <row r="71" spans="1:29" ht="15" customHeight="1">
      <c r="A71" s="12"/>
      <c r="G71" s="183"/>
      <c r="H71" s="184"/>
      <c r="I71" s="185"/>
      <c r="J71" s="186"/>
      <c r="K71" s="186"/>
      <c r="L71" s="8"/>
      <c r="M71" s="8"/>
      <c r="N71" s="7"/>
      <c r="O71" s="7"/>
      <c r="P71" s="7"/>
      <c r="Q71" s="7"/>
      <c r="R71" s="7"/>
      <c r="S71" s="7"/>
      <c r="U71" s="183"/>
      <c r="V71" s="170"/>
      <c r="W71" s="170"/>
      <c r="X71" s="170"/>
      <c r="Y71" s="170"/>
      <c r="Z71" s="36"/>
      <c r="AC71" s="24"/>
    </row>
    <row r="72" spans="1:29">
      <c r="A72" s="12"/>
      <c r="G72" s="183"/>
      <c r="H72" s="184"/>
      <c r="I72" s="185"/>
      <c r="J72" s="186"/>
      <c r="K72" s="186"/>
      <c r="L72" s="8"/>
      <c r="M72" s="8"/>
      <c r="N72" s="7"/>
      <c r="O72" s="7"/>
      <c r="P72" s="7"/>
      <c r="Q72" s="7"/>
      <c r="R72" s="7"/>
      <c r="S72" s="7"/>
      <c r="U72" s="183"/>
      <c r="V72" s="170"/>
      <c r="W72" s="170"/>
      <c r="X72" s="170"/>
      <c r="Y72" s="170"/>
      <c r="Z72" s="36"/>
      <c r="AC72" s="24"/>
    </row>
    <row r="73" spans="1:29">
      <c r="A73" s="12"/>
      <c r="G73" s="183"/>
      <c r="H73" s="184"/>
      <c r="I73" s="185"/>
      <c r="J73" s="186"/>
      <c r="K73" s="186"/>
      <c r="L73" s="8"/>
      <c r="M73" s="8"/>
      <c r="N73" s="7"/>
      <c r="O73" s="7"/>
      <c r="P73" s="7"/>
      <c r="Q73" s="7"/>
      <c r="R73" s="7"/>
      <c r="S73" s="7"/>
      <c r="U73" s="183"/>
      <c r="V73" s="170"/>
      <c r="W73" s="170"/>
      <c r="X73" s="170"/>
      <c r="Y73" s="170"/>
      <c r="Z73" s="36"/>
      <c r="AC73" s="24"/>
    </row>
    <row r="74" spans="1:29" ht="15" customHeight="1">
      <c r="A74" s="12"/>
      <c r="G74" s="183"/>
      <c r="H74" s="184"/>
      <c r="I74" s="185"/>
      <c r="J74" s="186"/>
      <c r="K74" s="186"/>
      <c r="L74" s="8"/>
      <c r="M74" s="8"/>
      <c r="N74" s="7"/>
      <c r="O74" s="7"/>
      <c r="P74" s="7"/>
      <c r="Q74" s="7"/>
      <c r="R74" s="7"/>
      <c r="S74" s="7"/>
      <c r="U74" s="183"/>
      <c r="V74" s="170"/>
      <c r="W74" s="170"/>
      <c r="X74" s="170"/>
      <c r="Y74" s="170"/>
      <c r="Z74" s="36"/>
      <c r="AC74" s="24"/>
    </row>
    <row r="75" spans="1:29">
      <c r="A75" s="12"/>
      <c r="G75" s="183"/>
      <c r="H75" s="184"/>
      <c r="I75" s="185"/>
      <c r="J75" s="186"/>
      <c r="K75" s="186"/>
      <c r="L75" s="8"/>
      <c r="M75" s="8"/>
      <c r="N75" s="7"/>
      <c r="O75" s="7"/>
      <c r="P75" s="7"/>
      <c r="Q75" s="7"/>
      <c r="R75" s="7"/>
      <c r="S75" s="7"/>
      <c r="U75" s="183"/>
      <c r="V75" s="170"/>
      <c r="W75" s="170"/>
      <c r="X75" s="170"/>
      <c r="Y75" s="170"/>
      <c r="Z75" s="36"/>
      <c r="AC75" s="24"/>
    </row>
    <row r="76" spans="1:29" ht="15" customHeight="1">
      <c r="A76" s="12"/>
      <c r="G76" s="183"/>
      <c r="H76" s="184"/>
      <c r="I76" s="185"/>
      <c r="J76" s="186"/>
      <c r="K76" s="186"/>
      <c r="L76" s="8"/>
      <c r="M76" s="8"/>
      <c r="N76" s="7"/>
      <c r="O76" s="7"/>
      <c r="P76" s="7"/>
      <c r="Q76" s="7"/>
      <c r="R76" s="7"/>
      <c r="S76" s="7"/>
      <c r="U76" s="183"/>
      <c r="V76" s="170"/>
      <c r="W76" s="170"/>
      <c r="X76" s="170"/>
      <c r="Y76" s="170"/>
      <c r="Z76" s="36"/>
      <c r="AC76" s="24"/>
    </row>
    <row r="77" spans="1:29">
      <c r="A77" s="12"/>
      <c r="G77" s="183"/>
      <c r="H77" s="184"/>
      <c r="I77" s="185"/>
      <c r="J77" s="186"/>
      <c r="K77" s="186"/>
      <c r="L77" s="8"/>
      <c r="M77" s="8"/>
      <c r="N77" s="7"/>
      <c r="O77" s="7"/>
      <c r="P77" s="7"/>
      <c r="Q77" s="7"/>
      <c r="R77" s="7"/>
      <c r="S77" s="7"/>
      <c r="U77" s="183"/>
      <c r="V77" s="170"/>
      <c r="W77" s="170"/>
      <c r="X77" s="170"/>
      <c r="Y77" s="170"/>
      <c r="Z77" s="36"/>
      <c r="AC77" s="24"/>
    </row>
    <row r="78" spans="1:29" ht="16.149999999999999" customHeight="1">
      <c r="A78" s="12"/>
      <c r="G78" s="183"/>
      <c r="H78" s="184"/>
      <c r="I78" s="185"/>
      <c r="J78" s="186"/>
      <c r="K78" s="186"/>
      <c r="L78" s="8"/>
      <c r="M78" s="8"/>
      <c r="N78" s="7"/>
      <c r="O78" s="7"/>
      <c r="P78" s="7"/>
      <c r="Q78" s="7"/>
      <c r="R78" s="7"/>
      <c r="S78" s="7"/>
      <c r="U78" s="183"/>
      <c r="V78" s="170"/>
      <c r="W78" s="170"/>
      <c r="X78" s="170"/>
      <c r="Y78" s="170"/>
      <c r="Z78" s="36"/>
      <c r="AC78" s="24"/>
    </row>
    <row r="79" spans="1:29">
      <c r="A79" s="12"/>
      <c r="G79" s="183"/>
      <c r="H79" s="184"/>
      <c r="I79" s="185"/>
      <c r="J79" s="186"/>
      <c r="K79" s="186"/>
      <c r="L79" s="8"/>
      <c r="M79" s="8"/>
      <c r="N79" s="7"/>
      <c r="O79" s="7"/>
      <c r="P79" s="7"/>
      <c r="Q79" s="7"/>
      <c r="R79" s="7"/>
      <c r="S79" s="7"/>
      <c r="U79" s="183"/>
      <c r="V79" s="170"/>
      <c r="W79" s="170"/>
      <c r="X79" s="170"/>
      <c r="Y79" s="170"/>
      <c r="Z79" s="36"/>
      <c r="AC79" s="24"/>
    </row>
    <row r="80" spans="1:29">
      <c r="A80" s="12"/>
      <c r="G80" s="183"/>
      <c r="H80" s="184"/>
      <c r="I80" s="185"/>
      <c r="J80" s="186"/>
      <c r="K80" s="186"/>
      <c r="L80" s="8"/>
      <c r="M80" s="8"/>
      <c r="N80" s="7"/>
      <c r="O80" s="7"/>
      <c r="P80" s="7"/>
      <c r="Q80" s="7"/>
      <c r="R80" s="7"/>
      <c r="S80" s="7"/>
      <c r="U80" s="183"/>
      <c r="V80" s="170"/>
      <c r="W80" s="170"/>
      <c r="X80" s="170"/>
      <c r="Y80" s="170"/>
      <c r="Z80" s="36"/>
      <c r="AC80" s="24"/>
    </row>
    <row r="81" spans="1:29">
      <c r="A81" s="12"/>
      <c r="G81" s="183"/>
      <c r="H81" s="184"/>
      <c r="I81" s="185"/>
      <c r="J81" s="186"/>
      <c r="K81" s="186"/>
      <c r="L81" s="8"/>
      <c r="M81" s="8"/>
      <c r="N81" s="7"/>
      <c r="O81" s="7"/>
      <c r="P81" s="7"/>
      <c r="Q81" s="7"/>
      <c r="R81" s="7"/>
      <c r="S81" s="7"/>
      <c r="U81" s="183"/>
      <c r="V81" s="170"/>
      <c r="W81" s="170"/>
      <c r="X81" s="170"/>
      <c r="Y81" s="170"/>
      <c r="Z81" s="36"/>
      <c r="AC81" s="24"/>
    </row>
    <row r="82" spans="1:29">
      <c r="A82" s="12"/>
      <c r="G82" s="183"/>
      <c r="H82" s="184"/>
      <c r="I82" s="185"/>
      <c r="J82" s="186"/>
      <c r="K82" s="186"/>
      <c r="L82" s="8"/>
      <c r="M82" s="8"/>
      <c r="N82" s="7"/>
      <c r="O82" s="7"/>
      <c r="P82" s="7"/>
      <c r="Q82" s="7"/>
      <c r="R82" s="7"/>
      <c r="S82" s="7"/>
      <c r="U82" s="183"/>
      <c r="V82" s="184"/>
      <c r="W82" s="184"/>
      <c r="X82" s="184"/>
      <c r="Y82" s="184"/>
      <c r="AC82" s="24"/>
    </row>
    <row r="83" spans="1:29">
      <c r="A83" s="12"/>
      <c r="G83" s="183"/>
      <c r="H83" s="184"/>
      <c r="I83" s="185"/>
      <c r="J83" s="186"/>
      <c r="K83" s="186"/>
      <c r="L83" s="8"/>
      <c r="M83" s="8"/>
      <c r="N83" s="7"/>
      <c r="O83" s="7"/>
      <c r="P83" s="7"/>
      <c r="Q83" s="7"/>
      <c r="R83" s="7"/>
      <c r="S83" s="7"/>
      <c r="U83" s="183"/>
      <c r="V83" s="184"/>
      <c r="W83" s="184"/>
      <c r="X83" s="184"/>
      <c r="Y83" s="184"/>
      <c r="AC83" s="24"/>
    </row>
    <row r="84" spans="1:29">
      <c r="A84" s="12"/>
      <c r="G84" s="183"/>
      <c r="H84" s="184"/>
      <c r="I84" s="185"/>
      <c r="J84" s="186"/>
      <c r="K84" s="186"/>
      <c r="L84" s="8"/>
      <c r="M84" s="8"/>
      <c r="N84" s="7"/>
      <c r="O84" s="7"/>
      <c r="P84" s="7"/>
      <c r="Q84" s="7"/>
      <c r="R84" s="7"/>
      <c r="S84" s="7"/>
      <c r="U84" s="183"/>
      <c r="V84" s="184"/>
      <c r="W84" s="184"/>
      <c r="X84" s="184"/>
      <c r="Y84" s="184"/>
      <c r="AC84" s="24"/>
    </row>
    <row r="85" spans="1:29">
      <c r="A85" s="12"/>
      <c r="G85" s="183"/>
      <c r="H85" s="184"/>
      <c r="I85" s="185"/>
      <c r="J85" s="186"/>
      <c r="K85" s="186"/>
      <c r="L85" s="8"/>
      <c r="M85" s="8"/>
      <c r="N85" s="7"/>
      <c r="O85" s="7"/>
      <c r="P85" s="7"/>
      <c r="Q85" s="7"/>
      <c r="R85" s="7"/>
      <c r="S85" s="7"/>
      <c r="U85" s="183"/>
      <c r="V85" s="184"/>
      <c r="W85" s="184"/>
      <c r="X85" s="184"/>
      <c r="Y85" s="184"/>
      <c r="AC85" s="24"/>
    </row>
    <row r="86" spans="1:29">
      <c r="A86" s="12"/>
      <c r="G86" s="183"/>
      <c r="H86" s="184"/>
      <c r="I86" s="185"/>
      <c r="J86" s="186"/>
      <c r="K86" s="186"/>
      <c r="L86" s="8"/>
      <c r="M86" s="8"/>
      <c r="N86" s="7"/>
      <c r="O86" s="7"/>
      <c r="P86" s="7"/>
      <c r="Q86" s="7"/>
      <c r="R86" s="7"/>
      <c r="S86" s="7"/>
      <c r="U86" s="183"/>
      <c r="V86" s="184"/>
      <c r="W86" s="184"/>
      <c r="X86" s="184"/>
      <c r="Y86" s="184"/>
      <c r="AC86" s="24"/>
    </row>
    <row r="87" spans="1:29">
      <c r="A87" s="12"/>
      <c r="G87" s="183"/>
      <c r="H87" s="184"/>
      <c r="I87" s="185"/>
      <c r="J87" s="186"/>
      <c r="K87" s="186"/>
      <c r="L87" s="8"/>
      <c r="M87" s="8"/>
      <c r="N87" s="7"/>
      <c r="O87" s="7"/>
      <c r="P87" s="7"/>
      <c r="Q87" s="7"/>
      <c r="R87" s="7"/>
      <c r="S87" s="7"/>
      <c r="U87" s="183"/>
      <c r="V87" s="184"/>
      <c r="W87" s="184"/>
      <c r="X87" s="184"/>
      <c r="Y87" s="184"/>
      <c r="AC87" s="24"/>
    </row>
    <row r="88" spans="1:29">
      <c r="A88" s="12"/>
      <c r="G88" s="183"/>
      <c r="H88" s="184"/>
      <c r="I88" s="185"/>
      <c r="J88" s="186"/>
      <c r="K88" s="186"/>
      <c r="L88" s="8"/>
      <c r="M88" s="8"/>
      <c r="N88" s="7"/>
      <c r="O88" s="7"/>
      <c r="P88" s="7"/>
      <c r="Q88" s="7"/>
      <c r="R88" s="7"/>
      <c r="S88" s="7"/>
      <c r="U88" s="183"/>
      <c r="V88" s="184"/>
      <c r="W88" s="184"/>
      <c r="X88" s="184"/>
      <c r="Y88" s="184"/>
      <c r="AC88" s="24"/>
    </row>
    <row r="89" spans="1:29">
      <c r="A89" s="12"/>
      <c r="G89" s="183"/>
      <c r="H89" s="184"/>
      <c r="I89" s="185"/>
      <c r="J89" s="186"/>
      <c r="K89" s="186"/>
      <c r="L89" s="8"/>
      <c r="M89" s="8"/>
      <c r="N89" s="7"/>
      <c r="O89" s="7"/>
      <c r="P89" s="7"/>
      <c r="Q89" s="7"/>
      <c r="R89" s="7"/>
      <c r="S89" s="7"/>
      <c r="U89" s="183"/>
      <c r="V89" s="184"/>
      <c r="W89" s="184"/>
      <c r="X89" s="184"/>
      <c r="Y89" s="184"/>
      <c r="AC89" s="24"/>
    </row>
    <row r="90" spans="1:29">
      <c r="A90" s="12"/>
      <c r="G90" s="183"/>
      <c r="H90" s="184"/>
      <c r="I90" s="185"/>
      <c r="J90" s="186"/>
      <c r="K90" s="186"/>
      <c r="L90" s="8"/>
      <c r="M90" s="8"/>
      <c r="N90" s="7"/>
      <c r="O90" s="7"/>
      <c r="P90" s="7"/>
      <c r="Q90" s="7"/>
      <c r="R90" s="7"/>
      <c r="S90" s="7"/>
      <c r="U90" s="183"/>
      <c r="V90" s="184"/>
      <c r="W90" s="184"/>
      <c r="X90" s="184"/>
      <c r="Y90" s="184"/>
      <c r="AC90" s="24"/>
    </row>
    <row r="91" spans="1:29">
      <c r="A91" s="12"/>
      <c r="G91" s="183"/>
      <c r="H91" s="184"/>
      <c r="I91" s="185"/>
      <c r="J91" s="186"/>
      <c r="K91" s="186"/>
      <c r="L91" s="8"/>
      <c r="M91" s="8"/>
      <c r="U91" s="183"/>
      <c r="V91" s="184"/>
      <c r="W91" s="184"/>
      <c r="X91" s="184"/>
      <c r="Y91" s="184"/>
      <c r="AC91" s="24"/>
    </row>
    <row r="92" spans="1:29">
      <c r="A92" s="12"/>
      <c r="G92" s="183"/>
      <c r="H92" s="184"/>
      <c r="I92" s="185"/>
      <c r="J92" s="186"/>
      <c r="K92" s="186"/>
      <c r="L92" s="8"/>
      <c r="M92" s="8"/>
      <c r="U92" s="183"/>
      <c r="V92" s="184"/>
      <c r="W92" s="184"/>
      <c r="X92" s="184"/>
      <c r="Y92" s="184"/>
      <c r="AC92" s="24"/>
    </row>
    <row r="93" spans="1:29">
      <c r="A93" s="12"/>
      <c r="G93" s="183"/>
      <c r="H93" s="184"/>
      <c r="I93" s="185"/>
      <c r="J93" s="186"/>
      <c r="K93" s="186"/>
      <c r="L93" s="8"/>
      <c r="M93" s="8"/>
      <c r="U93" s="183"/>
      <c r="V93" s="184"/>
      <c r="W93" s="184"/>
      <c r="X93" s="184"/>
      <c r="Y93" s="184"/>
      <c r="AC93" s="24"/>
    </row>
    <row r="94" spans="1:29">
      <c r="A94" s="12"/>
      <c r="G94" s="183"/>
      <c r="H94" s="184"/>
      <c r="I94" s="185"/>
      <c r="J94" s="186"/>
      <c r="K94" s="186"/>
      <c r="L94" s="8"/>
      <c r="M94" s="8"/>
      <c r="U94" s="183"/>
      <c r="V94" s="184"/>
      <c r="W94" s="184"/>
      <c r="X94" s="184"/>
      <c r="Y94" s="184"/>
      <c r="AC94" s="24"/>
    </row>
    <row r="95" spans="1:29">
      <c r="A95" s="12"/>
      <c r="G95" s="183"/>
      <c r="H95" s="184"/>
      <c r="I95" s="185"/>
      <c r="J95" s="186"/>
      <c r="K95" s="186"/>
      <c r="L95" s="8"/>
      <c r="M95" s="8"/>
      <c r="U95" s="183"/>
      <c r="V95" s="184"/>
      <c r="W95" s="184"/>
      <c r="X95" s="184"/>
      <c r="Y95" s="184"/>
      <c r="AC95" s="24"/>
    </row>
    <row r="96" spans="1:29">
      <c r="A96" s="12"/>
      <c r="G96" s="183"/>
      <c r="H96" s="184"/>
      <c r="I96" s="185"/>
      <c r="J96" s="186"/>
      <c r="K96" s="186"/>
      <c r="L96" s="8"/>
      <c r="M96" s="8"/>
      <c r="U96" s="183"/>
      <c r="V96" s="184"/>
      <c r="W96" s="184"/>
      <c r="X96" s="184"/>
      <c r="Y96" s="184"/>
      <c r="AC96" s="24"/>
    </row>
    <row r="97" spans="1:702">
      <c r="A97" s="12"/>
      <c r="G97" s="183"/>
      <c r="H97" s="184"/>
      <c r="I97" s="185"/>
      <c r="J97" s="186"/>
      <c r="K97" s="186"/>
      <c r="L97" s="8"/>
      <c r="M97" s="8"/>
      <c r="U97" s="183"/>
      <c r="V97" s="184"/>
      <c r="W97" s="184"/>
      <c r="X97" s="184"/>
      <c r="Y97" s="184"/>
      <c r="AC97" s="24"/>
    </row>
    <row r="98" spans="1:702">
      <c r="A98" s="12"/>
      <c r="G98" s="183"/>
      <c r="H98" s="184"/>
      <c r="I98" s="185"/>
      <c r="J98" s="186"/>
      <c r="K98" s="186"/>
      <c r="L98" s="8"/>
      <c r="M98" s="8"/>
      <c r="U98" s="183"/>
      <c r="V98" s="184"/>
      <c r="W98" s="184"/>
      <c r="X98" s="184"/>
      <c r="Y98" s="184"/>
      <c r="AC98" s="24"/>
    </row>
    <row r="99" spans="1:702">
      <c r="A99" s="12"/>
      <c r="G99" s="183"/>
      <c r="H99" s="184"/>
      <c r="I99" s="185"/>
      <c r="J99" s="186"/>
      <c r="K99" s="186"/>
      <c r="L99" s="8"/>
      <c r="M99" s="8"/>
      <c r="U99" s="183"/>
      <c r="V99" s="184"/>
      <c r="W99" s="184"/>
      <c r="X99" s="184"/>
      <c r="Y99" s="184"/>
      <c r="AC99" s="24"/>
    </row>
    <row r="100" spans="1:702">
      <c r="A100" s="12"/>
      <c r="G100" s="183"/>
      <c r="H100" s="184"/>
      <c r="I100" s="185"/>
      <c r="J100" s="186"/>
      <c r="K100" s="186"/>
      <c r="L100" s="8"/>
      <c r="M100" s="8"/>
      <c r="U100" s="183"/>
      <c r="V100" s="184"/>
      <c r="W100" s="184"/>
      <c r="X100" s="184"/>
      <c r="Y100" s="184"/>
      <c r="Z100" s="175" t="s">
        <v>78</v>
      </c>
      <c r="AC100" s="24"/>
      <c r="ZZ100" s="175"/>
    </row>
    <row r="101" spans="1:702">
      <c r="A101" s="12"/>
      <c r="G101" s="183"/>
      <c r="H101" s="184"/>
      <c r="I101" s="185"/>
      <c r="J101" s="186"/>
      <c r="K101" s="186"/>
      <c r="L101" s="8"/>
      <c r="M101" s="8"/>
      <c r="U101" s="183"/>
      <c r="V101" s="184"/>
      <c r="W101" s="184"/>
      <c r="X101" s="184"/>
      <c r="Y101" s="184"/>
      <c r="AC101" s="24"/>
    </row>
    <row r="102" spans="1:702">
      <c r="A102" s="12"/>
      <c r="G102" s="183"/>
      <c r="H102" s="184"/>
      <c r="I102" s="185"/>
      <c r="J102" s="186"/>
      <c r="K102" s="186"/>
      <c r="L102" s="8"/>
      <c r="M102" s="8"/>
      <c r="U102" s="183"/>
      <c r="V102" s="184"/>
      <c r="W102" s="184"/>
      <c r="X102" s="184"/>
      <c r="Y102" s="184"/>
      <c r="AC102" s="24"/>
    </row>
    <row r="103" spans="1:702">
      <c r="A103" s="12"/>
      <c r="G103" s="183"/>
      <c r="H103" s="184"/>
      <c r="I103" s="185"/>
      <c r="J103" s="186"/>
      <c r="K103" s="186"/>
      <c r="L103" s="8"/>
      <c r="M103" s="8"/>
      <c r="U103" s="183"/>
      <c r="V103" s="184"/>
      <c r="W103" s="184"/>
      <c r="X103" s="184"/>
      <c r="Y103" s="184"/>
      <c r="AC103" s="24"/>
    </row>
    <row r="104" spans="1:702">
      <c r="A104" s="12"/>
      <c r="G104" s="183"/>
      <c r="H104" s="184"/>
      <c r="I104" s="185"/>
      <c r="J104" s="186"/>
      <c r="K104" s="186"/>
      <c r="L104" s="8"/>
      <c r="M104" s="8"/>
      <c r="U104" s="183"/>
      <c r="V104" s="184"/>
      <c r="W104" s="184"/>
      <c r="X104" s="184"/>
      <c r="Y104" s="184"/>
      <c r="AC104" s="24"/>
    </row>
    <row r="105" spans="1:702">
      <c r="A105" s="12"/>
      <c r="G105" s="183"/>
      <c r="H105" s="184"/>
      <c r="I105" s="185"/>
      <c r="J105" s="186"/>
      <c r="K105" s="186"/>
      <c r="L105" s="8"/>
      <c r="M105" s="8"/>
      <c r="U105" s="183"/>
      <c r="V105" s="184"/>
      <c r="W105" s="184"/>
      <c r="X105" s="184"/>
      <c r="Y105" s="184"/>
      <c r="AC105" s="24"/>
    </row>
    <row r="106" spans="1:702">
      <c r="A106" s="12"/>
      <c r="G106" s="183"/>
      <c r="H106" s="184"/>
      <c r="I106" s="185"/>
      <c r="J106" s="186"/>
      <c r="K106" s="186"/>
      <c r="L106" s="8"/>
      <c r="M106" s="8"/>
      <c r="U106" s="183"/>
      <c r="V106" s="184"/>
      <c r="W106" s="184"/>
      <c r="X106" s="184"/>
      <c r="Y106" s="184"/>
      <c r="AC106" s="24"/>
    </row>
    <row r="107" spans="1:702">
      <c r="A107" s="12"/>
      <c r="G107" s="183"/>
      <c r="H107" s="184"/>
      <c r="I107" s="185"/>
      <c r="J107" s="186"/>
      <c r="K107" s="186"/>
      <c r="L107" s="8"/>
      <c r="M107" s="8"/>
      <c r="U107" s="183"/>
      <c r="V107" s="184"/>
      <c r="W107" s="184"/>
      <c r="X107" s="184"/>
      <c r="Y107" s="184"/>
      <c r="AC107" s="24"/>
    </row>
    <row r="108" spans="1:702">
      <c r="A108" s="12"/>
      <c r="G108" s="183"/>
      <c r="H108" s="184"/>
      <c r="I108" s="185"/>
      <c r="J108" s="186"/>
      <c r="K108" s="186"/>
      <c r="L108" s="8"/>
      <c r="M108" s="8"/>
      <c r="U108" s="183"/>
      <c r="V108" s="184"/>
      <c r="W108" s="184"/>
      <c r="X108" s="184"/>
      <c r="Y108" s="184"/>
      <c r="AC108" s="24"/>
    </row>
    <row r="109" spans="1:702">
      <c r="A109" s="12"/>
      <c r="G109" s="183"/>
      <c r="H109" s="184"/>
      <c r="I109" s="185"/>
      <c r="J109" s="186"/>
      <c r="K109" s="186"/>
      <c r="L109" s="8"/>
      <c r="M109" s="8"/>
      <c r="U109" s="183"/>
      <c r="V109" s="184"/>
      <c r="W109" s="184"/>
      <c r="X109" s="184"/>
      <c r="Y109" s="184"/>
      <c r="AC109" s="24"/>
    </row>
    <row r="110" spans="1:702">
      <c r="A110" s="12"/>
      <c r="G110" s="183"/>
      <c r="H110" s="184"/>
      <c r="I110" s="185"/>
      <c r="J110" s="186"/>
      <c r="K110" s="186"/>
      <c r="L110" s="8"/>
      <c r="M110" s="8"/>
      <c r="U110" s="183"/>
      <c r="V110" s="184"/>
      <c r="W110" s="184"/>
      <c r="X110" s="184"/>
      <c r="Y110" s="184"/>
      <c r="AC110" s="24"/>
    </row>
    <row r="111" spans="1:702">
      <c r="A111" s="12"/>
      <c r="G111" s="183"/>
      <c r="H111" s="184"/>
      <c r="I111" s="185"/>
      <c r="J111" s="186"/>
      <c r="K111" s="186"/>
      <c r="L111" s="8"/>
      <c r="M111" s="8"/>
      <c r="U111" s="183"/>
      <c r="V111" s="184"/>
      <c r="W111" s="184"/>
      <c r="X111" s="184"/>
      <c r="Y111" s="184"/>
      <c r="AC111" s="24"/>
    </row>
    <row r="112" spans="1:702">
      <c r="A112" s="12"/>
      <c r="G112" s="183"/>
      <c r="H112" s="184"/>
      <c r="I112" s="185"/>
      <c r="J112" s="186"/>
      <c r="K112" s="186"/>
      <c r="L112" s="8"/>
      <c r="M112" s="8"/>
      <c r="U112" s="183"/>
      <c r="V112" s="184"/>
      <c r="W112" s="184"/>
      <c r="X112" s="184"/>
      <c r="Y112" s="184"/>
      <c r="AC112" s="24"/>
    </row>
    <row r="113" spans="1:29">
      <c r="A113" s="12"/>
      <c r="G113" s="183"/>
      <c r="H113" s="184"/>
      <c r="I113" s="185"/>
      <c r="J113" s="186"/>
      <c r="K113" s="186"/>
      <c r="L113" s="8"/>
      <c r="M113" s="8"/>
      <c r="U113" s="183"/>
      <c r="V113" s="184"/>
      <c r="W113" s="184"/>
      <c r="X113" s="184"/>
      <c r="Y113" s="184"/>
      <c r="AC113" s="24"/>
    </row>
    <row r="114" spans="1:29">
      <c r="A114" s="12"/>
      <c r="G114" s="183"/>
      <c r="H114" s="184"/>
      <c r="I114" s="185"/>
      <c r="J114" s="186"/>
      <c r="K114" s="186"/>
      <c r="L114" s="8"/>
      <c r="M114" s="8"/>
      <c r="U114" s="183"/>
      <c r="V114" s="184"/>
      <c r="W114" s="184"/>
      <c r="X114" s="184"/>
      <c r="Y114" s="184"/>
      <c r="AC114" s="24"/>
    </row>
    <row r="115" spans="1:29">
      <c r="A115" s="12"/>
      <c r="G115" s="183"/>
      <c r="H115" s="184"/>
      <c r="I115" s="185"/>
      <c r="J115" s="186"/>
      <c r="K115" s="186"/>
      <c r="L115" s="8"/>
      <c r="M115" s="8"/>
      <c r="U115" s="183"/>
      <c r="V115" s="184"/>
      <c r="W115" s="184"/>
      <c r="X115" s="184"/>
      <c r="Y115" s="184"/>
      <c r="AC115" s="24"/>
    </row>
    <row r="116" spans="1:29">
      <c r="A116" s="12"/>
      <c r="G116" s="183"/>
      <c r="H116" s="184"/>
      <c r="I116" s="185"/>
      <c r="J116" s="186"/>
      <c r="K116" s="186"/>
      <c r="L116" s="8"/>
      <c r="M116" s="8"/>
      <c r="U116" s="183"/>
      <c r="V116" s="184"/>
      <c r="W116" s="184"/>
      <c r="X116" s="184"/>
      <c r="Y116" s="184"/>
      <c r="AC116" s="24"/>
    </row>
    <row r="117" spans="1:29">
      <c r="A117" s="12"/>
      <c r="G117" s="183"/>
      <c r="H117" s="184"/>
      <c r="I117" s="185"/>
      <c r="J117" s="186"/>
      <c r="K117" s="186"/>
      <c r="L117" s="8"/>
      <c r="M117" s="8"/>
      <c r="U117" s="183"/>
      <c r="V117" s="184"/>
      <c r="W117" s="184"/>
      <c r="X117" s="184"/>
      <c r="Y117" s="184"/>
      <c r="AC117" s="24"/>
    </row>
    <row r="118" spans="1:29">
      <c r="A118" s="12"/>
      <c r="G118" s="183"/>
      <c r="H118" s="184"/>
      <c r="I118" s="185"/>
      <c r="J118" s="186"/>
      <c r="K118" s="186"/>
      <c r="L118" s="8"/>
      <c r="M118" s="8"/>
      <c r="U118" s="183"/>
      <c r="V118" s="184"/>
      <c r="W118" s="184"/>
      <c r="X118" s="184"/>
      <c r="Y118" s="184"/>
      <c r="AC118" s="24"/>
    </row>
    <row r="119" spans="1:29">
      <c r="A119" s="12"/>
      <c r="G119" s="183"/>
      <c r="H119" s="184"/>
      <c r="I119" s="185"/>
      <c r="J119" s="186"/>
      <c r="K119" s="186"/>
      <c r="L119" s="8"/>
      <c r="M119" s="8"/>
      <c r="U119" s="183"/>
      <c r="V119" s="184"/>
      <c r="W119" s="184"/>
      <c r="X119" s="184"/>
      <c r="Y119" s="184"/>
      <c r="AC119" s="24"/>
    </row>
    <row r="120" spans="1:29">
      <c r="A120" s="12"/>
      <c r="G120" s="183"/>
      <c r="H120" s="184"/>
      <c r="I120" s="185"/>
      <c r="J120" s="186"/>
      <c r="K120" s="186"/>
      <c r="L120" s="8"/>
      <c r="M120" s="8"/>
      <c r="U120" s="183"/>
      <c r="V120" s="184"/>
      <c r="W120" s="184"/>
      <c r="X120" s="184"/>
      <c r="Y120" s="184"/>
      <c r="AC120" s="24"/>
    </row>
    <row r="121" spans="1:29">
      <c r="A121" s="12"/>
      <c r="G121" s="183"/>
      <c r="H121" s="184"/>
      <c r="I121" s="185"/>
      <c r="J121" s="186"/>
      <c r="K121" s="186"/>
      <c r="L121" s="8"/>
      <c r="M121" s="8"/>
      <c r="U121" s="183"/>
      <c r="V121" s="184"/>
      <c r="W121" s="184"/>
      <c r="X121" s="184"/>
      <c r="Y121" s="184"/>
      <c r="AC121" s="24"/>
    </row>
    <row r="122" spans="1:29">
      <c r="A122" s="12"/>
      <c r="G122" s="183"/>
      <c r="H122" s="184"/>
      <c r="I122" s="185"/>
      <c r="J122" s="186"/>
      <c r="K122" s="186"/>
      <c r="L122" s="8"/>
      <c r="M122" s="8"/>
      <c r="U122" s="183"/>
      <c r="V122" s="184"/>
      <c r="W122" s="184"/>
      <c r="X122" s="184"/>
      <c r="Y122" s="184"/>
      <c r="AC122" s="24"/>
    </row>
    <row r="123" spans="1:29">
      <c r="A123" s="12"/>
      <c r="G123" s="183"/>
      <c r="H123" s="184"/>
      <c r="I123" s="185"/>
      <c r="J123" s="186"/>
      <c r="K123" s="186"/>
      <c r="L123" s="8"/>
      <c r="M123" s="8"/>
      <c r="U123" s="183"/>
      <c r="V123" s="184"/>
      <c r="W123" s="184"/>
      <c r="X123" s="184"/>
      <c r="Y123" s="184"/>
      <c r="AC123" s="24"/>
    </row>
    <row r="124" spans="1:29">
      <c r="A124" s="12"/>
      <c r="G124" s="183"/>
      <c r="H124" s="184"/>
      <c r="I124" s="185"/>
      <c r="J124" s="186"/>
      <c r="K124" s="186"/>
      <c r="L124" s="8"/>
      <c r="M124" s="8"/>
      <c r="U124" s="183"/>
      <c r="V124" s="184"/>
      <c r="W124" s="184"/>
      <c r="X124" s="184"/>
      <c r="Y124" s="184"/>
      <c r="AC124" s="24"/>
    </row>
    <row r="125" spans="1:29">
      <c r="A125" s="12"/>
      <c r="G125" s="183"/>
      <c r="H125" s="184"/>
      <c r="I125" s="185"/>
      <c r="J125" s="186"/>
      <c r="K125" s="186"/>
      <c r="L125" s="8"/>
      <c r="M125" s="8"/>
      <c r="U125" s="183"/>
      <c r="V125" s="184"/>
      <c r="W125" s="184"/>
      <c r="X125" s="184"/>
      <c r="Y125" s="184"/>
      <c r="AC125" s="24"/>
    </row>
    <row r="126" spans="1:29">
      <c r="A126" s="12"/>
      <c r="G126" s="183"/>
      <c r="H126" s="184"/>
      <c r="I126" s="185"/>
      <c r="J126" s="186"/>
      <c r="K126" s="186"/>
      <c r="L126" s="8"/>
      <c r="M126" s="8"/>
      <c r="U126" s="183"/>
      <c r="V126" s="184"/>
      <c r="W126" s="184"/>
      <c r="X126" s="184"/>
      <c r="Y126" s="184"/>
      <c r="AC126" s="24"/>
    </row>
    <row r="127" spans="1:29">
      <c r="A127" s="12"/>
      <c r="G127" s="183"/>
      <c r="H127" s="184"/>
      <c r="I127" s="185"/>
      <c r="J127" s="186"/>
      <c r="K127" s="186"/>
      <c r="L127" s="8"/>
      <c r="M127" s="8"/>
      <c r="U127" s="183"/>
      <c r="V127" s="184"/>
      <c r="W127" s="184"/>
      <c r="X127" s="184"/>
      <c r="Y127" s="184"/>
      <c r="AC127" s="24"/>
    </row>
    <row r="128" spans="1:29">
      <c r="A128" s="12"/>
      <c r="G128" s="183"/>
      <c r="H128" s="184"/>
      <c r="I128" s="185"/>
      <c r="J128" s="186"/>
      <c r="K128" s="186"/>
      <c r="L128" s="8"/>
      <c r="M128" s="8"/>
      <c r="U128" s="183"/>
      <c r="V128" s="184"/>
      <c r="W128" s="184"/>
      <c r="X128" s="184"/>
      <c r="Y128" s="184"/>
      <c r="AC128" s="24"/>
    </row>
    <row r="129" spans="1:29">
      <c r="A129" s="12"/>
      <c r="G129" s="183"/>
      <c r="H129" s="184"/>
      <c r="I129" s="185"/>
      <c r="J129" s="186"/>
      <c r="K129" s="186"/>
      <c r="L129" s="8"/>
      <c r="M129" s="8"/>
      <c r="U129" s="183"/>
      <c r="V129" s="184"/>
      <c r="W129" s="184"/>
      <c r="X129" s="184"/>
      <c r="Y129" s="184"/>
      <c r="AC129" s="24"/>
    </row>
    <row r="130" spans="1:29">
      <c r="A130" s="12"/>
      <c r="G130" s="183"/>
      <c r="H130" s="184"/>
      <c r="I130" s="185"/>
      <c r="J130" s="186"/>
      <c r="K130" s="186"/>
      <c r="L130" s="8"/>
      <c r="M130" s="8"/>
      <c r="U130" s="183"/>
      <c r="V130" s="184"/>
      <c r="W130" s="184"/>
      <c r="X130" s="184"/>
      <c r="Y130" s="184"/>
      <c r="AC130" s="24"/>
    </row>
    <row r="131" spans="1:29">
      <c r="A131" s="12"/>
      <c r="G131" s="183"/>
      <c r="H131" s="184"/>
      <c r="I131" s="185"/>
      <c r="J131" s="186"/>
      <c r="K131" s="186"/>
      <c r="L131" s="8"/>
      <c r="M131" s="8"/>
      <c r="U131" s="183"/>
      <c r="V131" s="184"/>
      <c r="W131" s="184"/>
      <c r="X131" s="184"/>
      <c r="Y131" s="184"/>
      <c r="AC131" s="24"/>
    </row>
    <row r="132" spans="1:29">
      <c r="A132" s="12"/>
      <c r="G132" s="183"/>
      <c r="H132" s="184"/>
      <c r="I132" s="185"/>
      <c r="J132" s="186"/>
      <c r="K132" s="186"/>
      <c r="L132" s="8"/>
      <c r="M132" s="8"/>
      <c r="U132" s="183"/>
      <c r="V132" s="184"/>
      <c r="W132" s="184"/>
      <c r="X132" s="184"/>
      <c r="Y132" s="184"/>
      <c r="AC132" s="24"/>
    </row>
    <row r="133" spans="1:29">
      <c r="A133" s="12"/>
      <c r="G133" s="183"/>
      <c r="H133" s="184"/>
      <c r="I133" s="185"/>
      <c r="J133" s="186"/>
      <c r="K133" s="186"/>
      <c r="L133" s="8"/>
      <c r="M133" s="8"/>
      <c r="U133" s="183"/>
      <c r="V133" s="184"/>
      <c r="W133" s="184"/>
      <c r="X133" s="184"/>
      <c r="Y133" s="184"/>
      <c r="AC133" s="24"/>
    </row>
    <row r="134" spans="1:29">
      <c r="A134" s="12"/>
      <c r="G134" s="183"/>
      <c r="H134" s="184"/>
      <c r="I134" s="185"/>
      <c r="J134" s="186"/>
      <c r="K134" s="186"/>
      <c r="L134" s="8"/>
      <c r="M134" s="8"/>
      <c r="U134" s="183"/>
      <c r="V134" s="184"/>
      <c r="W134" s="184"/>
      <c r="X134" s="184"/>
      <c r="Y134" s="184"/>
      <c r="AC134" s="24"/>
    </row>
    <row r="135" spans="1:29">
      <c r="A135" s="12"/>
      <c r="G135" s="183"/>
      <c r="H135" s="184"/>
      <c r="I135" s="185"/>
      <c r="J135" s="186"/>
      <c r="K135" s="186"/>
      <c r="L135" s="8"/>
      <c r="M135" s="8"/>
      <c r="U135" s="183"/>
      <c r="V135" s="184"/>
      <c r="W135" s="184"/>
      <c r="X135" s="184"/>
      <c r="Y135" s="184"/>
      <c r="AC135" s="24"/>
    </row>
    <row r="136" spans="1:29">
      <c r="A136" s="12"/>
      <c r="G136" s="183"/>
      <c r="H136" s="184"/>
      <c r="I136" s="185"/>
      <c r="J136" s="186"/>
      <c r="K136" s="186"/>
      <c r="L136" s="8"/>
      <c r="M136" s="8"/>
      <c r="U136" s="183"/>
      <c r="V136" s="184"/>
      <c r="W136" s="184"/>
      <c r="X136" s="184"/>
      <c r="Y136" s="184"/>
      <c r="AC136" s="24"/>
    </row>
    <row r="137" spans="1:29">
      <c r="A137" s="12"/>
      <c r="G137" s="183"/>
      <c r="H137" s="184"/>
      <c r="I137" s="185"/>
      <c r="J137" s="186"/>
      <c r="K137" s="186"/>
      <c r="L137" s="8"/>
      <c r="M137" s="8"/>
      <c r="U137" s="183"/>
      <c r="V137" s="184"/>
      <c r="W137" s="184"/>
      <c r="X137" s="184"/>
      <c r="Y137" s="184"/>
      <c r="AC137" s="24"/>
    </row>
    <row r="138" spans="1:29">
      <c r="A138" s="12"/>
      <c r="G138" s="183"/>
      <c r="H138" s="184"/>
      <c r="I138" s="185"/>
      <c r="J138" s="186"/>
      <c r="K138" s="186"/>
      <c r="L138" s="8"/>
      <c r="M138" s="8"/>
      <c r="U138" s="183"/>
      <c r="V138" s="184"/>
      <c r="W138" s="184"/>
      <c r="X138" s="184"/>
      <c r="Y138" s="184"/>
      <c r="AC138" s="24"/>
    </row>
    <row r="139" spans="1:29">
      <c r="A139" s="12"/>
      <c r="G139" s="183"/>
      <c r="H139" s="184"/>
      <c r="I139" s="185"/>
      <c r="J139" s="186"/>
      <c r="K139" s="186"/>
      <c r="L139" s="8"/>
      <c r="M139" s="8"/>
      <c r="U139" s="183"/>
      <c r="V139" s="184"/>
      <c r="W139" s="184"/>
      <c r="X139" s="184"/>
      <c r="Y139" s="184"/>
      <c r="AC139" s="24"/>
    </row>
    <row r="140" spans="1:29">
      <c r="A140" s="12"/>
      <c r="G140" s="183"/>
      <c r="H140" s="184"/>
      <c r="I140" s="185"/>
      <c r="J140" s="186"/>
      <c r="K140" s="186"/>
      <c r="L140" s="8"/>
      <c r="M140" s="8"/>
      <c r="U140" s="183"/>
      <c r="V140" s="184"/>
      <c r="W140" s="184"/>
      <c r="X140" s="184"/>
      <c r="Y140" s="184"/>
      <c r="AC140" s="24"/>
    </row>
    <row r="141" spans="1:29">
      <c r="A141" s="12"/>
      <c r="G141" s="183"/>
      <c r="H141" s="184"/>
      <c r="I141" s="185"/>
      <c r="J141" s="186"/>
      <c r="K141" s="186"/>
      <c r="L141" s="8"/>
      <c r="M141" s="8"/>
      <c r="U141" s="183"/>
      <c r="V141" s="184"/>
      <c r="W141" s="184"/>
      <c r="X141" s="184"/>
      <c r="Y141" s="184"/>
      <c r="AC141" s="24"/>
    </row>
    <row r="142" spans="1:29">
      <c r="A142" s="12"/>
      <c r="G142" s="183"/>
      <c r="H142" s="184"/>
      <c r="I142" s="185"/>
      <c r="J142" s="186"/>
      <c r="K142" s="186"/>
      <c r="L142" s="8"/>
      <c r="M142" s="8"/>
      <c r="N142" s="8"/>
      <c r="O142" s="8"/>
      <c r="P142" s="8"/>
      <c r="Q142" s="8"/>
      <c r="R142" s="8"/>
      <c r="S142" s="8"/>
      <c r="T142" s="8"/>
      <c r="U142" s="188"/>
      <c r="V142" s="184"/>
      <c r="W142" s="184"/>
      <c r="X142" s="184"/>
      <c r="Y142" s="184"/>
      <c r="AC142" s="24"/>
    </row>
    <row r="143" spans="1:29">
      <c r="A143" s="12"/>
      <c r="G143" s="183"/>
      <c r="H143" s="184"/>
      <c r="I143" s="185"/>
      <c r="J143" s="186"/>
      <c r="K143" s="186"/>
      <c r="L143" s="8"/>
      <c r="M143" s="8"/>
      <c r="N143" s="8"/>
      <c r="O143" s="8"/>
      <c r="P143" s="8"/>
      <c r="Q143" s="8"/>
      <c r="R143" s="8"/>
      <c r="S143" s="8"/>
      <c r="T143" s="8"/>
      <c r="U143" s="188"/>
      <c r="V143" s="184"/>
      <c r="W143" s="184"/>
      <c r="X143" s="184"/>
      <c r="Y143" s="184"/>
      <c r="AC143" s="24"/>
    </row>
    <row r="144" spans="1:29">
      <c r="A144" s="12"/>
      <c r="G144" s="183"/>
      <c r="H144" s="183"/>
      <c r="I144" s="187"/>
      <c r="J144" s="188"/>
      <c r="K144" s="188"/>
      <c r="L144" s="8"/>
      <c r="M144" s="8"/>
      <c r="N144" s="8"/>
      <c r="O144" s="8"/>
      <c r="P144" s="8"/>
      <c r="Q144" s="8"/>
      <c r="R144" s="8"/>
      <c r="S144" s="8"/>
      <c r="T144" s="8"/>
      <c r="U144" s="188"/>
      <c r="V144" s="183"/>
      <c r="W144" s="183"/>
      <c r="X144" s="183"/>
      <c r="Y144" s="183"/>
      <c r="AC144" s="24"/>
    </row>
    <row r="145" spans="1:29" ht="24" customHeight="1">
      <c r="A145" s="12"/>
      <c r="B145" s="12"/>
      <c r="C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spans="1:29">
      <c r="A146" s="12"/>
      <c r="B146" s="12"/>
      <c r="C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spans="1:29">
      <c r="A147" s="12"/>
      <c r="B147" s="12"/>
      <c r="C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spans="1:29">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spans="1:2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spans="1:29">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spans="1:29">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spans="1:29">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spans="1:29">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spans="1:29">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spans="1:29">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spans="1:29">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spans="1:29">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spans="1:29">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spans="1:2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spans="1:29">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spans="1:29">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spans="1:29">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spans="1:29">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spans="1:29">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spans="1:29">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spans="1:29">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spans="1:29">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spans="1:29">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spans="1:2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spans="1:29">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spans="1:29">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spans="1:29">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spans="1:29">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spans="1:29">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spans="1:29">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spans="1:29">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spans="1:29">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spans="1:29">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spans="1:2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spans="1:29">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spans="1:29">
      <c r="A181" s="12"/>
      <c r="B181" s="12"/>
      <c r="C181" s="12"/>
      <c r="D181" s="12"/>
      <c r="E181" s="12"/>
      <c r="F181" s="12"/>
      <c r="G181" s="12"/>
      <c r="H181" s="12"/>
      <c r="I181" s="12"/>
      <c r="J181" s="12"/>
      <c r="K181" s="12"/>
      <c r="L181" s="12"/>
      <c r="M181" s="12"/>
      <c r="T181" s="12"/>
      <c r="U181" s="12"/>
      <c r="V181" s="12"/>
      <c r="W181" s="12"/>
      <c r="X181" s="12"/>
      <c r="Y181" s="12"/>
      <c r="Z181" s="12"/>
      <c r="AA181" s="12"/>
      <c r="AB181" s="12"/>
      <c r="AC181" s="12"/>
    </row>
    <row r="182" spans="1:29">
      <c r="A182" s="12"/>
      <c r="B182" s="12"/>
      <c r="C182" s="12"/>
      <c r="D182" s="12"/>
      <c r="E182" s="12"/>
      <c r="F182" s="12"/>
      <c r="G182" s="12"/>
      <c r="H182" s="12"/>
      <c r="I182" s="12"/>
      <c r="J182" s="12"/>
      <c r="K182" s="12"/>
      <c r="L182" s="12"/>
      <c r="M182" s="12"/>
      <c r="T182" s="12"/>
      <c r="U182" s="12"/>
      <c r="V182" s="12"/>
      <c r="W182" s="12"/>
      <c r="X182" s="12"/>
      <c r="Y182" s="12"/>
      <c r="Z182" s="12"/>
      <c r="AA182" s="12"/>
      <c r="AB182" s="12"/>
      <c r="AC182" s="12"/>
    </row>
    <row r="183" spans="1:29">
      <c r="A183" s="12"/>
      <c r="B183" s="12"/>
      <c r="C183" s="12"/>
      <c r="D183" s="12"/>
      <c r="E183" s="12"/>
      <c r="F183" s="12"/>
      <c r="G183" s="12"/>
      <c r="H183" s="12"/>
      <c r="I183" s="12"/>
      <c r="J183" s="12"/>
      <c r="K183" s="12"/>
      <c r="L183" s="12"/>
      <c r="M183" s="12"/>
      <c r="T183" s="12"/>
      <c r="U183" s="12"/>
      <c r="V183" s="12"/>
      <c r="W183" s="12"/>
      <c r="X183" s="12"/>
      <c r="Y183" s="12"/>
      <c r="Z183" s="12"/>
      <c r="AA183" s="12"/>
      <c r="AB183" s="12"/>
      <c r="AC183" s="12"/>
    </row>
    <row r="184" spans="1:29">
      <c r="D184" s="12"/>
      <c r="I184" s="2"/>
      <c r="J184" s="8"/>
      <c r="K184" s="8"/>
      <c r="L184" s="8"/>
      <c r="M184" s="8"/>
    </row>
    <row r="185" spans="1:29">
      <c r="D185" s="12"/>
      <c r="I185" s="2"/>
      <c r="J185" s="8"/>
      <c r="K185" s="8"/>
      <c r="L185" s="8"/>
      <c r="M185" s="8"/>
    </row>
    <row r="186" spans="1:29">
      <c r="D186" s="12"/>
      <c r="I186" s="2"/>
      <c r="J186" s="8"/>
      <c r="K186" s="8"/>
      <c r="L186" s="8"/>
      <c r="M186" s="8"/>
    </row>
    <row r="187" spans="1:29">
      <c r="I187" s="2"/>
      <c r="J187" s="8"/>
      <c r="K187" s="8"/>
      <c r="L187" s="8"/>
      <c r="M187" s="8"/>
    </row>
    <row r="188" spans="1:29">
      <c r="I188" s="2"/>
      <c r="J188" s="8"/>
      <c r="K188" s="8"/>
      <c r="L188" s="8"/>
      <c r="M188" s="8"/>
    </row>
    <row r="189" spans="1:29">
      <c r="I189" s="2"/>
      <c r="J189" s="8"/>
      <c r="K189" s="8"/>
      <c r="L189" s="8"/>
      <c r="M189" s="8"/>
    </row>
    <row r="190" spans="1:29">
      <c r="I190" s="2"/>
      <c r="J190" s="8"/>
      <c r="K190" s="8"/>
      <c r="L190" s="8"/>
      <c r="M190" s="8"/>
    </row>
    <row r="191" spans="1:29">
      <c r="I191" s="2"/>
      <c r="J191" s="8"/>
      <c r="K191" s="8"/>
      <c r="L191" s="8"/>
      <c r="M191" s="8"/>
    </row>
    <row r="192" spans="1:29">
      <c r="I192" s="2"/>
      <c r="J192" s="8"/>
      <c r="K192" s="8"/>
      <c r="L192" s="8"/>
      <c r="M192" s="8"/>
    </row>
    <row r="193" spans="4:13" s="1" customFormat="1">
      <c r="D193" s="10"/>
      <c r="I193" s="2"/>
      <c r="J193" s="8"/>
      <c r="K193" s="8"/>
      <c r="L193" s="8"/>
      <c r="M193" s="8"/>
    </row>
    <row r="194" spans="4:13" s="1" customFormat="1">
      <c r="D194" s="10"/>
      <c r="I194" s="2"/>
      <c r="J194" s="8"/>
      <c r="K194" s="8"/>
      <c r="L194" s="8"/>
      <c r="M194" s="8"/>
    </row>
    <row r="195" spans="4:13" s="1" customFormat="1">
      <c r="D195" s="10"/>
      <c r="I195" s="2"/>
      <c r="J195" s="8"/>
      <c r="K195" s="8"/>
      <c r="L195" s="8"/>
      <c r="M195" s="8"/>
    </row>
    <row r="196" spans="4:13" s="1" customFormat="1" ht="15">
      <c r="I196" s="2"/>
      <c r="J196" s="8"/>
      <c r="K196" s="8"/>
      <c r="L196" s="8"/>
      <c r="M196" s="8"/>
    </row>
    <row r="197" spans="4:13" s="1" customFormat="1" ht="15">
      <c r="I197" s="2"/>
      <c r="J197" s="8"/>
      <c r="K197" s="8"/>
      <c r="L197" s="8"/>
      <c r="M197" s="8"/>
    </row>
    <row r="198" spans="4:13" s="1" customFormat="1" ht="15">
      <c r="I198" s="2"/>
      <c r="J198" s="8"/>
      <c r="K198" s="8"/>
      <c r="L198" s="8"/>
      <c r="M198" s="8"/>
    </row>
    <row r="199" spans="4:13" s="1" customFormat="1" ht="15">
      <c r="I199" s="2"/>
      <c r="J199" s="8"/>
      <c r="K199" s="8"/>
      <c r="L199" s="8"/>
      <c r="M199" s="8"/>
    </row>
    <row r="200" spans="4:13" s="1" customFormat="1" ht="15">
      <c r="I200" s="2"/>
      <c r="J200" s="8"/>
      <c r="K200" s="8"/>
      <c r="L200" s="8"/>
      <c r="M200" s="8"/>
    </row>
    <row r="201" spans="4:13" s="1" customFormat="1" ht="15">
      <c r="I201" s="2"/>
      <c r="J201" s="8"/>
      <c r="K201" s="8"/>
      <c r="L201" s="8"/>
      <c r="M201" s="8"/>
    </row>
    <row r="202" spans="4:13" s="1" customFormat="1" ht="15">
      <c r="I202" s="2"/>
      <c r="J202" s="8"/>
      <c r="K202" s="8"/>
      <c r="L202" s="8"/>
      <c r="M202" s="8"/>
    </row>
    <row r="203" spans="4:13" s="1" customFormat="1" ht="15">
      <c r="I203" s="2"/>
      <c r="J203" s="8"/>
      <c r="K203" s="8"/>
      <c r="L203" s="8"/>
      <c r="M203" s="8"/>
    </row>
    <row r="204" spans="4:13" s="1" customFormat="1" ht="15">
      <c r="I204" s="2"/>
      <c r="J204" s="8"/>
      <c r="K204" s="8"/>
      <c r="L204" s="8"/>
      <c r="M204" s="8"/>
    </row>
    <row r="205" spans="4:13" s="1" customFormat="1" ht="15">
      <c r="I205" s="2"/>
      <c r="J205" s="8"/>
      <c r="K205" s="8"/>
      <c r="L205" s="8"/>
      <c r="M205" s="8"/>
    </row>
    <row r="206" spans="4:13" s="1" customFormat="1" ht="15">
      <c r="I206" s="2"/>
      <c r="J206" s="8"/>
      <c r="K206" s="8"/>
      <c r="L206" s="8"/>
      <c r="M206" s="8"/>
    </row>
    <row r="207" spans="4:13" s="1" customFormat="1" ht="15">
      <c r="I207" s="2"/>
      <c r="J207" s="8"/>
      <c r="K207" s="8"/>
      <c r="L207" s="8"/>
      <c r="M207" s="8"/>
    </row>
    <row r="208" spans="4:13" s="1" customFormat="1" ht="15">
      <c r="I208" s="2"/>
      <c r="J208" s="8"/>
      <c r="K208" s="8"/>
      <c r="L208" s="8"/>
      <c r="M208" s="8"/>
    </row>
    <row r="209" spans="9:13" s="1" customFormat="1" ht="15">
      <c r="I209" s="2"/>
      <c r="J209" s="8"/>
      <c r="K209" s="8"/>
      <c r="L209" s="8"/>
      <c r="M209" s="8"/>
    </row>
    <row r="210" spans="9:13" s="1" customFormat="1" ht="15">
      <c r="I210" s="2"/>
      <c r="J210" s="8"/>
      <c r="K210" s="8"/>
      <c r="L210" s="8"/>
      <c r="M210" s="8"/>
    </row>
    <row r="211" spans="9:13" s="1" customFormat="1" ht="15">
      <c r="I211" s="2"/>
      <c r="J211" s="8"/>
      <c r="K211" s="8"/>
      <c r="L211" s="8"/>
      <c r="M211" s="8"/>
    </row>
    <row r="212" spans="9:13" s="1" customFormat="1" ht="15">
      <c r="I212" s="2"/>
      <c r="J212" s="8"/>
      <c r="K212" s="8"/>
      <c r="L212" s="8"/>
      <c r="M212" s="8"/>
    </row>
    <row r="213" spans="9:13" s="1" customFormat="1" ht="15">
      <c r="I213" s="2"/>
      <c r="J213" s="8"/>
      <c r="K213" s="8"/>
      <c r="L213" s="8"/>
      <c r="M213" s="8"/>
    </row>
    <row r="214" spans="9:13" s="1" customFormat="1" ht="15">
      <c r="I214" s="2"/>
      <c r="J214" s="8"/>
      <c r="K214" s="8"/>
      <c r="L214" s="8"/>
      <c r="M214" s="8"/>
    </row>
    <row r="215" spans="9:13" s="1" customFormat="1" ht="15">
      <c r="I215" s="2"/>
      <c r="J215" s="8"/>
      <c r="K215" s="8"/>
      <c r="L215" s="8"/>
      <c r="M215" s="8"/>
    </row>
    <row r="216" spans="9:13" s="1" customFormat="1" ht="15">
      <c r="I216" s="2"/>
      <c r="J216" s="8"/>
      <c r="K216" s="8"/>
      <c r="L216" s="8"/>
      <c r="M216" s="8"/>
    </row>
    <row r="217" spans="9:13" s="1" customFormat="1" ht="15">
      <c r="I217" s="2"/>
      <c r="J217" s="8"/>
      <c r="K217" s="8"/>
      <c r="L217" s="8"/>
      <c r="M217" s="8"/>
    </row>
    <row r="218" spans="9:13" s="1" customFormat="1" ht="15">
      <c r="I218" s="2"/>
      <c r="J218" s="8"/>
      <c r="K218" s="8"/>
      <c r="L218" s="8"/>
      <c r="M218" s="8"/>
    </row>
    <row r="219" spans="9:13" s="1" customFormat="1" ht="15">
      <c r="I219" s="2"/>
      <c r="J219" s="8"/>
      <c r="K219" s="8"/>
      <c r="L219" s="8"/>
      <c r="M219" s="8"/>
    </row>
    <row r="220" spans="9:13" s="1" customFormat="1" ht="15">
      <c r="I220" s="2"/>
      <c r="J220" s="8"/>
      <c r="K220" s="8"/>
      <c r="L220" s="8"/>
      <c r="M220" s="8"/>
    </row>
    <row r="221" spans="9:13" s="1" customFormat="1" ht="15">
      <c r="I221" s="2"/>
      <c r="J221" s="8"/>
      <c r="K221" s="8"/>
      <c r="L221" s="8"/>
      <c r="M221" s="8"/>
    </row>
    <row r="222" spans="9:13" s="1" customFormat="1" ht="15">
      <c r="I222" s="2"/>
      <c r="J222" s="8"/>
      <c r="K222" s="8"/>
      <c r="L222" s="8"/>
      <c r="M222" s="8"/>
    </row>
    <row r="223" spans="9:13" s="1" customFormat="1" ht="15">
      <c r="I223" s="2"/>
      <c r="J223" s="8"/>
      <c r="K223" s="8"/>
      <c r="L223" s="8"/>
      <c r="M223" s="8"/>
    </row>
    <row r="224" spans="9:13" s="1" customFormat="1" ht="15">
      <c r="I224" s="2"/>
      <c r="J224" s="8"/>
      <c r="K224" s="8"/>
      <c r="L224" s="8"/>
      <c r="M224" s="8"/>
    </row>
    <row r="225" spans="9:13" s="1" customFormat="1" ht="15">
      <c r="I225" s="2"/>
      <c r="J225" s="8"/>
      <c r="K225" s="8"/>
      <c r="L225" s="8"/>
      <c r="M225" s="8"/>
    </row>
    <row r="226" spans="9:13" s="1" customFormat="1" ht="15">
      <c r="I226" s="2"/>
      <c r="J226" s="8"/>
      <c r="K226" s="8"/>
      <c r="L226" s="8"/>
      <c r="M226" s="8"/>
    </row>
    <row r="227" spans="9:13" s="1" customFormat="1" ht="15">
      <c r="I227" s="2"/>
      <c r="J227" s="8"/>
      <c r="K227" s="8"/>
      <c r="L227" s="8"/>
      <c r="M227" s="8"/>
    </row>
    <row r="228" spans="9:13" s="1" customFormat="1" ht="15">
      <c r="I228" s="2"/>
      <c r="J228" s="8"/>
      <c r="K228" s="8"/>
      <c r="L228" s="8"/>
      <c r="M228" s="8"/>
    </row>
    <row r="229" spans="9:13" s="1" customFormat="1" ht="15">
      <c r="I229" s="2"/>
      <c r="J229" s="8"/>
      <c r="K229" s="8"/>
      <c r="L229" s="8"/>
      <c r="M229" s="8"/>
    </row>
    <row r="230" spans="9:13" s="1" customFormat="1" ht="15">
      <c r="I230" s="2"/>
      <c r="J230" s="8"/>
      <c r="K230" s="8"/>
      <c r="L230" s="8"/>
      <c r="M230" s="8"/>
    </row>
    <row r="231" spans="9:13" s="1" customFormat="1" ht="15">
      <c r="I231" s="2"/>
      <c r="J231" s="8"/>
      <c r="K231" s="8"/>
      <c r="L231" s="8"/>
      <c r="M231" s="8"/>
    </row>
    <row r="232" spans="9:13" s="1" customFormat="1" ht="15">
      <c r="I232" s="2"/>
      <c r="J232" s="8"/>
      <c r="K232" s="8"/>
      <c r="L232" s="8"/>
      <c r="M232" s="8"/>
    </row>
    <row r="233" spans="9:13" s="1" customFormat="1" ht="15">
      <c r="I233" s="2"/>
      <c r="J233" s="8"/>
      <c r="K233" s="8"/>
      <c r="L233" s="8"/>
      <c r="M233" s="8"/>
    </row>
    <row r="234" spans="9:13" s="1" customFormat="1" ht="15">
      <c r="I234" s="2"/>
      <c r="J234" s="8"/>
      <c r="K234" s="8"/>
      <c r="L234" s="8"/>
      <c r="M234" s="8"/>
    </row>
    <row r="235" spans="9:13" s="1" customFormat="1" ht="15">
      <c r="I235" s="2"/>
      <c r="J235" s="8"/>
      <c r="K235" s="8"/>
      <c r="L235" s="8"/>
      <c r="M235" s="8"/>
    </row>
    <row r="236" spans="9:13" s="1" customFormat="1" ht="15">
      <c r="I236" s="2"/>
      <c r="J236" s="8"/>
      <c r="K236" s="8"/>
      <c r="L236" s="8"/>
      <c r="M236" s="8"/>
    </row>
    <row r="237" spans="9:13" s="1" customFormat="1" ht="15">
      <c r="I237" s="2"/>
      <c r="J237" s="8"/>
      <c r="K237" s="8"/>
      <c r="L237" s="8"/>
      <c r="M237" s="8"/>
    </row>
    <row r="238" spans="9:13" s="1" customFormat="1" ht="15">
      <c r="I238" s="2"/>
      <c r="J238" s="8"/>
      <c r="K238" s="8"/>
      <c r="L238" s="8"/>
      <c r="M238" s="8"/>
    </row>
    <row r="239" spans="9:13" s="1" customFormat="1" ht="15">
      <c r="I239" s="2"/>
      <c r="J239" s="8"/>
      <c r="K239" s="8"/>
      <c r="L239" s="8"/>
      <c r="M239" s="8"/>
    </row>
    <row r="240" spans="9:13" s="1" customFormat="1" ht="15">
      <c r="I240" s="2"/>
      <c r="J240" s="8"/>
      <c r="K240" s="8"/>
      <c r="L240" s="8"/>
      <c r="M240" s="8"/>
    </row>
    <row r="241" spans="9:13" s="1" customFormat="1" ht="15">
      <c r="I241" s="2"/>
      <c r="J241" s="8"/>
      <c r="K241" s="8"/>
      <c r="L241" s="8"/>
      <c r="M241" s="8"/>
    </row>
    <row r="242" spans="9:13" s="1" customFormat="1" ht="15">
      <c r="I242" s="2"/>
      <c r="J242" s="8"/>
      <c r="K242" s="8"/>
      <c r="L242" s="8"/>
      <c r="M242" s="8"/>
    </row>
    <row r="243" spans="9:13" s="1" customFormat="1" ht="15">
      <c r="I243" s="2"/>
      <c r="J243" s="8"/>
      <c r="K243" s="8"/>
      <c r="L243" s="8"/>
      <c r="M243" s="8"/>
    </row>
    <row r="244" spans="9:13" s="1" customFormat="1" ht="15">
      <c r="I244" s="2"/>
      <c r="J244" s="8"/>
      <c r="K244" s="8"/>
      <c r="L244" s="8"/>
      <c r="M244" s="8"/>
    </row>
    <row r="245" spans="9:13" s="1" customFormat="1" ht="15">
      <c r="I245" s="2"/>
      <c r="J245" s="8"/>
      <c r="K245" s="8"/>
      <c r="L245" s="8"/>
      <c r="M245" s="8"/>
    </row>
    <row r="246" spans="9:13" s="1" customFormat="1" ht="15">
      <c r="I246" s="2"/>
      <c r="J246" s="8"/>
      <c r="K246" s="8"/>
      <c r="L246" s="8"/>
      <c r="M246" s="8"/>
    </row>
    <row r="247" spans="9:13" s="1" customFormat="1" ht="15">
      <c r="I247" s="2"/>
      <c r="J247" s="8"/>
      <c r="K247" s="8"/>
      <c r="L247" s="8"/>
      <c r="M247" s="8"/>
    </row>
    <row r="248" spans="9:13" s="1" customFormat="1" ht="15">
      <c r="I248" s="2"/>
      <c r="J248" s="8"/>
      <c r="K248" s="8"/>
      <c r="L248" s="8"/>
      <c r="M248" s="8"/>
    </row>
    <row r="249" spans="9:13" s="1" customFormat="1" ht="15">
      <c r="I249" s="2"/>
      <c r="J249" s="8"/>
      <c r="K249" s="8"/>
      <c r="L249" s="8"/>
      <c r="M249" s="8"/>
    </row>
    <row r="250" spans="9:13" s="1" customFormat="1" ht="15">
      <c r="I250" s="2"/>
      <c r="J250" s="8"/>
      <c r="K250" s="8"/>
      <c r="L250" s="8"/>
      <c r="M250" s="8"/>
    </row>
    <row r="251" spans="9:13" s="1" customFormat="1" ht="15">
      <c r="I251" s="2"/>
      <c r="J251" s="8"/>
      <c r="K251" s="8"/>
      <c r="L251" s="8"/>
      <c r="M251" s="8"/>
    </row>
    <row r="252" spans="9:13" s="1" customFormat="1" ht="15">
      <c r="I252" s="2"/>
      <c r="J252" s="8"/>
      <c r="K252" s="8"/>
      <c r="L252" s="8"/>
      <c r="M252" s="8"/>
    </row>
    <row r="253" spans="9:13" s="1" customFormat="1" ht="15">
      <c r="I253" s="2"/>
      <c r="J253" s="8"/>
      <c r="K253" s="8"/>
      <c r="L253" s="8"/>
      <c r="M253" s="8"/>
    </row>
    <row r="254" spans="9:13" s="1" customFormat="1" ht="15">
      <c r="I254" s="2"/>
      <c r="J254" s="8"/>
      <c r="K254" s="8"/>
      <c r="L254" s="8"/>
      <c r="M254" s="8"/>
    </row>
    <row r="255" spans="9:13" s="1" customFormat="1" ht="15">
      <c r="I255" s="2"/>
      <c r="J255" s="8"/>
      <c r="K255" s="8"/>
      <c r="L255" s="8"/>
      <c r="M255" s="8"/>
    </row>
    <row r="256" spans="9:13" s="1" customFormat="1" ht="15">
      <c r="I256" s="2"/>
      <c r="J256" s="8"/>
      <c r="K256" s="8"/>
      <c r="L256" s="8"/>
      <c r="M256" s="8"/>
    </row>
    <row r="257" spans="9:13" s="1" customFormat="1" ht="15">
      <c r="I257" s="2"/>
      <c r="J257" s="8"/>
      <c r="K257" s="8"/>
      <c r="L257" s="8"/>
      <c r="M257" s="8"/>
    </row>
    <row r="258" spans="9:13" s="1" customFormat="1" ht="15">
      <c r="I258" s="2"/>
      <c r="J258" s="8"/>
      <c r="K258" s="8"/>
      <c r="L258" s="8"/>
      <c r="M258" s="8"/>
    </row>
    <row r="259" spans="9:13" s="1" customFormat="1" ht="15">
      <c r="I259" s="2"/>
      <c r="J259" s="8"/>
      <c r="K259" s="8"/>
      <c r="L259" s="8"/>
      <c r="M259" s="8"/>
    </row>
    <row r="260" spans="9:13" s="1" customFormat="1" ht="15">
      <c r="I260" s="2"/>
      <c r="J260" s="8"/>
      <c r="K260" s="8"/>
      <c r="L260" s="8"/>
      <c r="M260" s="8"/>
    </row>
    <row r="261" spans="9:13" s="1" customFormat="1" ht="15">
      <c r="I261" s="2"/>
      <c r="J261" s="8"/>
      <c r="K261" s="8"/>
      <c r="L261" s="8"/>
      <c r="M261" s="8"/>
    </row>
    <row r="262" spans="9:13" s="1" customFormat="1" ht="15">
      <c r="I262" s="2"/>
      <c r="J262" s="8"/>
      <c r="K262" s="8"/>
      <c r="L262" s="8"/>
      <c r="M262" s="8"/>
    </row>
    <row r="263" spans="9:13" s="1" customFormat="1" ht="15">
      <c r="I263" s="2"/>
      <c r="J263" s="8"/>
      <c r="K263" s="8"/>
      <c r="L263" s="8"/>
      <c r="M263" s="8"/>
    </row>
    <row r="264" spans="9:13" s="1" customFormat="1" ht="15">
      <c r="I264" s="2"/>
      <c r="J264" s="8"/>
      <c r="K264" s="8"/>
      <c r="L264" s="8"/>
      <c r="M264" s="8"/>
    </row>
    <row r="265" spans="9:13" s="1" customFormat="1" ht="15">
      <c r="I265" s="2"/>
      <c r="J265" s="8"/>
      <c r="K265" s="8"/>
      <c r="L265" s="8"/>
      <c r="M265" s="8"/>
    </row>
    <row r="266" spans="9:13" s="1" customFormat="1" ht="15">
      <c r="I266" s="2"/>
      <c r="J266" s="8"/>
      <c r="K266" s="8"/>
      <c r="L266" s="8"/>
      <c r="M266" s="8"/>
    </row>
    <row r="267" spans="9:13" s="1" customFormat="1" ht="15">
      <c r="I267" s="2"/>
      <c r="J267" s="8"/>
      <c r="K267" s="8"/>
      <c r="L267" s="8"/>
      <c r="M267" s="8"/>
    </row>
    <row r="268" spans="9:13" s="1" customFormat="1" ht="15">
      <c r="I268" s="2"/>
      <c r="J268" s="8"/>
      <c r="K268" s="8"/>
      <c r="L268" s="8"/>
      <c r="M268" s="8"/>
    </row>
    <row r="269" spans="9:13" s="1" customFormat="1" ht="15">
      <c r="I269" s="2"/>
      <c r="J269" s="8"/>
      <c r="K269" s="8"/>
      <c r="L269" s="8"/>
      <c r="M269" s="8"/>
    </row>
    <row r="270" spans="9:13" s="1" customFormat="1" ht="15">
      <c r="I270" s="2"/>
      <c r="J270" s="8"/>
      <c r="K270" s="8"/>
      <c r="L270" s="8"/>
      <c r="M270" s="8"/>
    </row>
    <row r="271" spans="9:13" s="1" customFormat="1" ht="15">
      <c r="I271" s="2"/>
      <c r="J271" s="8"/>
      <c r="K271" s="8"/>
      <c r="L271" s="8"/>
      <c r="M271" s="8"/>
    </row>
    <row r="272" spans="9:13" s="1" customFormat="1" ht="15">
      <c r="I272" s="2"/>
      <c r="J272" s="8"/>
      <c r="K272" s="8"/>
      <c r="L272" s="8"/>
      <c r="M272" s="8"/>
    </row>
    <row r="273" spans="9:13" s="1" customFormat="1" ht="15">
      <c r="I273" s="2"/>
      <c r="J273" s="8"/>
      <c r="K273" s="8"/>
      <c r="L273" s="8"/>
      <c r="M273" s="8"/>
    </row>
    <row r="274" spans="9:13" s="1" customFormat="1" ht="15">
      <c r="I274" s="2"/>
      <c r="J274" s="8"/>
      <c r="K274" s="8"/>
      <c r="L274" s="8"/>
      <c r="M274" s="8"/>
    </row>
    <row r="275" spans="9:13" s="1" customFormat="1" ht="15">
      <c r="I275" s="2"/>
      <c r="J275" s="8"/>
      <c r="K275" s="8"/>
      <c r="L275" s="8"/>
      <c r="M275" s="8"/>
    </row>
    <row r="276" spans="9:13" s="1" customFormat="1" ht="15">
      <c r="I276" s="2"/>
      <c r="J276" s="8"/>
      <c r="K276" s="8"/>
      <c r="L276" s="8"/>
      <c r="M276" s="8"/>
    </row>
    <row r="277" spans="9:13" s="1" customFormat="1" ht="15">
      <c r="I277" s="2"/>
      <c r="J277" s="8"/>
      <c r="K277" s="8"/>
      <c r="L277" s="8"/>
      <c r="M277" s="8"/>
    </row>
    <row r="278" spans="9:13" s="1" customFormat="1" ht="15">
      <c r="I278" s="2"/>
      <c r="J278" s="8"/>
      <c r="K278" s="8"/>
      <c r="L278" s="8"/>
      <c r="M278" s="8"/>
    </row>
    <row r="279" spans="9:13" s="1" customFormat="1" ht="15">
      <c r="I279" s="2"/>
      <c r="J279" s="8"/>
      <c r="K279" s="8"/>
      <c r="L279" s="8"/>
      <c r="M279" s="8"/>
    </row>
    <row r="280" spans="9:13" s="1" customFormat="1" ht="15">
      <c r="I280" s="2"/>
      <c r="J280" s="8"/>
      <c r="K280" s="8"/>
      <c r="L280" s="8"/>
      <c r="M280" s="8"/>
    </row>
    <row r="281" spans="9:13" s="1" customFormat="1" ht="15">
      <c r="I281" s="2"/>
      <c r="J281" s="8"/>
      <c r="K281" s="8"/>
      <c r="L281" s="8"/>
      <c r="M281" s="8"/>
    </row>
    <row r="282" spans="9:13" s="1" customFormat="1" ht="15">
      <c r="I282" s="2"/>
      <c r="J282" s="8"/>
      <c r="K282" s="8"/>
      <c r="L282" s="8"/>
      <c r="M282" s="8"/>
    </row>
    <row r="283" spans="9:13" s="1" customFormat="1" ht="15">
      <c r="I283" s="2"/>
      <c r="J283" s="8"/>
      <c r="K283" s="8"/>
      <c r="L283" s="8"/>
      <c r="M283" s="8"/>
    </row>
    <row r="284" spans="9:13" s="1" customFormat="1" ht="15">
      <c r="I284" s="2"/>
      <c r="J284" s="8"/>
      <c r="K284" s="8"/>
      <c r="L284" s="8"/>
      <c r="M284" s="8"/>
    </row>
    <row r="285" spans="9:13" s="1" customFormat="1" ht="15">
      <c r="I285" s="2"/>
      <c r="J285" s="8"/>
      <c r="K285" s="8"/>
      <c r="L285" s="8"/>
      <c r="M285" s="8"/>
    </row>
    <row r="286" spans="9:13" s="1" customFormat="1" ht="15">
      <c r="I286" s="2"/>
      <c r="J286" s="8"/>
      <c r="K286" s="8"/>
      <c r="L286" s="8"/>
      <c r="M286" s="8"/>
    </row>
    <row r="287" spans="9:13" s="1" customFormat="1" ht="15">
      <c r="I287" s="2"/>
      <c r="J287" s="8"/>
      <c r="K287" s="8"/>
      <c r="L287" s="8"/>
      <c r="M287" s="8"/>
    </row>
    <row r="288" spans="9:13" s="1" customFormat="1" ht="15">
      <c r="I288" s="2"/>
      <c r="J288" s="8"/>
      <c r="K288" s="8"/>
      <c r="L288" s="8"/>
      <c r="M288" s="8"/>
    </row>
    <row r="289" spans="9:13" s="1" customFormat="1" ht="15">
      <c r="I289" s="2"/>
      <c r="J289" s="8"/>
      <c r="K289" s="8"/>
      <c r="L289" s="8"/>
      <c r="M289" s="8"/>
    </row>
    <row r="290" spans="9:13" s="1" customFormat="1" ht="15">
      <c r="I290" s="2"/>
      <c r="J290" s="8"/>
      <c r="K290" s="8"/>
      <c r="L290" s="8"/>
      <c r="M290" s="8"/>
    </row>
    <row r="291" spans="9:13" s="1" customFormat="1" ht="15">
      <c r="I291" s="2"/>
      <c r="J291" s="8"/>
      <c r="K291" s="8"/>
      <c r="L291" s="8"/>
      <c r="M291" s="8"/>
    </row>
    <row r="292" spans="9:13" s="1" customFormat="1" ht="15">
      <c r="I292" s="2"/>
      <c r="J292" s="8"/>
      <c r="K292" s="8"/>
      <c r="L292" s="8"/>
      <c r="M292" s="8"/>
    </row>
    <row r="293" spans="9:13" s="1" customFormat="1" ht="15">
      <c r="I293" s="2"/>
      <c r="J293" s="8"/>
      <c r="K293" s="8"/>
      <c r="L293" s="8"/>
      <c r="M293" s="8"/>
    </row>
    <row r="294" spans="9:13" s="1" customFormat="1" ht="15">
      <c r="I294" s="2"/>
      <c r="J294" s="8"/>
      <c r="K294" s="8"/>
      <c r="L294" s="8"/>
      <c r="M294" s="8"/>
    </row>
    <row r="295" spans="9:13" s="1" customFormat="1" ht="15">
      <c r="I295" s="2"/>
      <c r="J295" s="8"/>
      <c r="K295" s="8"/>
      <c r="L295" s="8"/>
      <c r="M295" s="8"/>
    </row>
    <row r="296" spans="9:13" s="1" customFormat="1" ht="15">
      <c r="I296" s="2"/>
      <c r="J296" s="8"/>
      <c r="K296" s="8"/>
      <c r="L296" s="8"/>
      <c r="M296" s="8"/>
    </row>
    <row r="297" spans="9:13" s="1" customFormat="1" ht="15">
      <c r="I297" s="2"/>
      <c r="J297" s="8"/>
      <c r="K297" s="8"/>
      <c r="L297" s="8"/>
      <c r="M297" s="8"/>
    </row>
    <row r="298" spans="9:13" s="1" customFormat="1" ht="15">
      <c r="I298" s="2"/>
      <c r="J298" s="8"/>
      <c r="K298" s="8"/>
      <c r="L298" s="8"/>
      <c r="M298" s="8"/>
    </row>
    <row r="299" spans="9:13" s="1" customFormat="1" ht="15">
      <c r="I299" s="2"/>
      <c r="J299" s="8"/>
      <c r="K299" s="8"/>
      <c r="L299" s="8"/>
      <c r="M299" s="8"/>
    </row>
    <row r="300" spans="9:13" s="1" customFormat="1" ht="15">
      <c r="I300" s="2"/>
      <c r="J300" s="8"/>
      <c r="K300" s="8"/>
      <c r="L300" s="8"/>
      <c r="M300" s="8"/>
    </row>
    <row r="301" spans="9:13" s="1" customFormat="1" ht="15">
      <c r="I301" s="2"/>
      <c r="J301" s="8"/>
      <c r="K301" s="8"/>
      <c r="L301" s="8"/>
      <c r="M301" s="8"/>
    </row>
    <row r="302" spans="9:13" s="1" customFormat="1" ht="15">
      <c r="I302" s="2"/>
      <c r="J302" s="8"/>
      <c r="K302" s="8"/>
      <c r="L302" s="8"/>
      <c r="M302" s="8"/>
    </row>
    <row r="303" spans="9:13" s="1" customFormat="1" ht="15">
      <c r="I303" s="2"/>
      <c r="J303" s="8"/>
      <c r="K303" s="8"/>
      <c r="L303" s="8"/>
      <c r="M303" s="8"/>
    </row>
    <row r="304" spans="9:13" s="1" customFormat="1" ht="15">
      <c r="I304" s="2"/>
      <c r="J304" s="8"/>
      <c r="K304" s="8"/>
      <c r="L304" s="8"/>
      <c r="M304" s="8"/>
    </row>
    <row r="305" spans="9:13" s="1" customFormat="1" ht="15">
      <c r="I305" s="2"/>
      <c r="J305" s="8"/>
      <c r="K305" s="8"/>
      <c r="L305" s="8"/>
      <c r="M305" s="8"/>
    </row>
    <row r="306" spans="9:13" s="1" customFormat="1" ht="15">
      <c r="I306" s="2"/>
      <c r="J306" s="8"/>
      <c r="K306" s="8"/>
      <c r="L306" s="8"/>
      <c r="M306" s="8"/>
    </row>
    <row r="307" spans="9:13" s="1" customFormat="1" ht="15">
      <c r="I307" s="2"/>
      <c r="J307" s="8"/>
      <c r="K307" s="8"/>
      <c r="L307" s="8"/>
      <c r="M307" s="8"/>
    </row>
    <row r="308" spans="9:13" s="1" customFormat="1" ht="15">
      <c r="I308" s="2"/>
      <c r="J308" s="8"/>
      <c r="K308" s="8"/>
      <c r="L308" s="8"/>
      <c r="M308" s="8"/>
    </row>
    <row r="309" spans="9:13" s="1" customFormat="1" ht="15">
      <c r="I309" s="2"/>
      <c r="J309" s="8"/>
      <c r="K309" s="8"/>
      <c r="L309" s="8"/>
      <c r="M309" s="8"/>
    </row>
    <row r="310" spans="9:13" s="1" customFormat="1" ht="15">
      <c r="I310" s="2"/>
      <c r="J310" s="8"/>
      <c r="K310" s="8"/>
      <c r="L310" s="8"/>
      <c r="M310" s="8"/>
    </row>
    <row r="311" spans="9:13" s="1" customFormat="1" ht="15">
      <c r="I311" s="2"/>
      <c r="J311" s="8"/>
      <c r="K311" s="8"/>
      <c r="L311" s="8"/>
      <c r="M311" s="8"/>
    </row>
    <row r="312" spans="9:13" s="1" customFormat="1" ht="15">
      <c r="I312" s="2"/>
      <c r="J312" s="8"/>
      <c r="K312" s="8"/>
      <c r="L312" s="8"/>
      <c r="M312" s="8"/>
    </row>
    <row r="313" spans="9:13" s="1" customFormat="1" ht="15">
      <c r="I313" s="2"/>
      <c r="J313" s="8"/>
      <c r="K313" s="8"/>
      <c r="L313" s="8"/>
      <c r="M313" s="8"/>
    </row>
    <row r="314" spans="9:13" s="1" customFormat="1" ht="15">
      <c r="I314" s="2"/>
      <c r="J314" s="8"/>
      <c r="K314" s="8"/>
      <c r="L314" s="8"/>
      <c r="M314" s="8"/>
    </row>
    <row r="315" spans="9:13" s="1" customFormat="1" ht="15">
      <c r="I315" s="2"/>
      <c r="J315" s="8"/>
      <c r="K315" s="8"/>
      <c r="L315" s="8"/>
      <c r="M315" s="8"/>
    </row>
    <row r="316" spans="9:13" s="1" customFormat="1" ht="15">
      <c r="I316" s="2"/>
      <c r="J316" s="8"/>
      <c r="K316" s="8"/>
      <c r="L316" s="8"/>
      <c r="M316" s="8"/>
    </row>
    <row r="317" spans="9:13" s="1" customFormat="1" ht="15">
      <c r="I317" s="2"/>
      <c r="J317" s="8"/>
      <c r="K317" s="8"/>
      <c r="L317" s="8"/>
      <c r="M317" s="8"/>
    </row>
    <row r="318" spans="9:13" s="1" customFormat="1" ht="15">
      <c r="I318" s="2"/>
      <c r="J318" s="8"/>
      <c r="K318" s="8"/>
      <c r="L318" s="8"/>
      <c r="M318" s="8"/>
    </row>
    <row r="319" spans="9:13" s="1" customFormat="1" ht="15">
      <c r="I319" s="2"/>
      <c r="J319" s="8"/>
      <c r="K319" s="8"/>
      <c r="L319" s="8"/>
      <c r="M319" s="8"/>
    </row>
    <row r="320" spans="9:13" s="1" customFormat="1" ht="15">
      <c r="I320" s="2"/>
      <c r="J320" s="8"/>
      <c r="K320" s="8"/>
      <c r="L320" s="8"/>
      <c r="M320" s="8"/>
    </row>
    <row r="321" spans="9:13" s="1" customFormat="1" ht="15">
      <c r="I321" s="2"/>
      <c r="J321" s="8"/>
      <c r="K321" s="8"/>
      <c r="L321" s="8"/>
      <c r="M321" s="8"/>
    </row>
    <row r="322" spans="9:13" s="1" customFormat="1" ht="15">
      <c r="I322" s="2"/>
      <c r="J322" s="8"/>
      <c r="K322" s="8"/>
      <c r="L322" s="8"/>
      <c r="M322" s="8"/>
    </row>
    <row r="323" spans="9:13" s="1" customFormat="1" ht="15">
      <c r="I323" s="2"/>
      <c r="J323" s="8"/>
      <c r="K323" s="8"/>
      <c r="L323" s="8"/>
      <c r="M323" s="8"/>
    </row>
    <row r="324" spans="9:13" s="1" customFormat="1" ht="15">
      <c r="I324" s="2"/>
      <c r="J324" s="8"/>
      <c r="K324" s="8"/>
      <c r="L324" s="8"/>
      <c r="M324" s="8"/>
    </row>
    <row r="325" spans="9:13" s="1" customFormat="1" ht="15">
      <c r="I325" s="2"/>
      <c r="J325" s="8"/>
      <c r="K325" s="8"/>
      <c r="L325" s="8"/>
      <c r="M325" s="8"/>
    </row>
    <row r="326" spans="9:13" s="1" customFormat="1" ht="15">
      <c r="I326" s="2"/>
      <c r="J326" s="8"/>
      <c r="K326" s="8"/>
      <c r="L326" s="8"/>
      <c r="M326" s="8"/>
    </row>
    <row r="327" spans="9:13" s="1" customFormat="1" ht="15">
      <c r="I327" s="2"/>
      <c r="J327" s="8"/>
      <c r="K327" s="8"/>
      <c r="L327" s="8"/>
      <c r="M327" s="8"/>
    </row>
    <row r="328" spans="9:13" s="1" customFormat="1" ht="15">
      <c r="I328" s="2"/>
      <c r="J328" s="8"/>
      <c r="K328" s="8"/>
      <c r="L328" s="8"/>
      <c r="M328" s="8"/>
    </row>
    <row r="329" spans="9:13" s="1" customFormat="1" ht="15">
      <c r="I329" s="2"/>
      <c r="J329" s="8"/>
      <c r="K329" s="8"/>
      <c r="L329" s="8"/>
      <c r="M329" s="8"/>
    </row>
    <row r="330" spans="9:13" s="1" customFormat="1" ht="15">
      <c r="I330" s="2"/>
      <c r="J330" s="8"/>
      <c r="K330" s="8"/>
      <c r="L330" s="8"/>
      <c r="M330" s="8"/>
    </row>
    <row r="331" spans="9:13" s="1" customFormat="1" ht="15">
      <c r="I331" s="2"/>
      <c r="J331" s="8"/>
      <c r="K331" s="8"/>
      <c r="L331" s="8"/>
      <c r="M331" s="8"/>
    </row>
    <row r="332" spans="9:13" s="1" customFormat="1" ht="15">
      <c r="I332" s="2"/>
      <c r="J332" s="8"/>
      <c r="K332" s="8"/>
      <c r="L332" s="8"/>
      <c r="M332" s="8"/>
    </row>
    <row r="333" spans="9:13" s="1" customFormat="1" ht="15">
      <c r="I333" s="2"/>
      <c r="J333" s="8"/>
      <c r="K333" s="8"/>
      <c r="L333" s="8"/>
      <c r="M333" s="8"/>
    </row>
    <row r="334" spans="9:13" s="1" customFormat="1" ht="15">
      <c r="I334" s="2"/>
      <c r="J334" s="8"/>
      <c r="K334" s="8"/>
      <c r="L334" s="8"/>
      <c r="M334" s="8"/>
    </row>
    <row r="335" spans="9:13" s="1" customFormat="1" ht="15">
      <c r="I335" s="2"/>
      <c r="J335" s="8"/>
      <c r="K335" s="8"/>
      <c r="L335" s="8"/>
      <c r="M335" s="8"/>
    </row>
    <row r="336" spans="9:13" s="1" customFormat="1" ht="15">
      <c r="I336" s="2"/>
      <c r="J336" s="8"/>
      <c r="K336" s="8"/>
      <c r="L336" s="8"/>
      <c r="M336" s="8"/>
    </row>
    <row r="337" spans="9:13" s="1" customFormat="1" ht="15">
      <c r="I337" s="2"/>
      <c r="J337" s="8"/>
      <c r="K337" s="8"/>
      <c r="L337" s="8"/>
      <c r="M337" s="8"/>
    </row>
    <row r="338" spans="9:13" s="1" customFormat="1" ht="15">
      <c r="I338" s="2"/>
      <c r="J338" s="8"/>
      <c r="K338" s="8"/>
      <c r="L338" s="8"/>
      <c r="M338" s="8"/>
    </row>
    <row r="339" spans="9:13" s="1" customFormat="1" ht="15">
      <c r="I339" s="2"/>
      <c r="J339" s="8"/>
      <c r="K339" s="8"/>
      <c r="L339" s="8"/>
      <c r="M339" s="8"/>
    </row>
    <row r="340" spans="9:13" s="1" customFormat="1" ht="15">
      <c r="I340" s="2"/>
      <c r="J340" s="8"/>
      <c r="K340" s="8"/>
      <c r="L340" s="8"/>
      <c r="M340" s="8"/>
    </row>
    <row r="341" spans="9:13" s="1" customFormat="1" ht="15">
      <c r="I341" s="2"/>
      <c r="J341" s="8"/>
      <c r="K341" s="8"/>
      <c r="L341" s="8"/>
      <c r="M341" s="8"/>
    </row>
    <row r="342" spans="9:13" s="1" customFormat="1" ht="15">
      <c r="I342" s="2"/>
      <c r="J342" s="8"/>
      <c r="K342" s="8"/>
      <c r="L342" s="8"/>
      <c r="M342" s="8"/>
    </row>
    <row r="343" spans="9:13" s="1" customFormat="1" ht="15">
      <c r="I343" s="2"/>
      <c r="J343" s="8"/>
      <c r="K343" s="8"/>
      <c r="L343" s="8"/>
      <c r="M343" s="8"/>
    </row>
    <row r="344" spans="9:13" s="1" customFormat="1" ht="15">
      <c r="I344" s="2"/>
      <c r="J344" s="8"/>
      <c r="K344" s="8"/>
      <c r="L344" s="8"/>
      <c r="M344" s="8"/>
    </row>
    <row r="345" spans="9:13" s="1" customFormat="1" ht="15">
      <c r="I345" s="2"/>
      <c r="J345" s="8"/>
      <c r="K345" s="8"/>
      <c r="L345" s="8"/>
      <c r="M345" s="8"/>
    </row>
    <row r="346" spans="9:13" s="1" customFormat="1" ht="15">
      <c r="I346" s="2"/>
      <c r="J346" s="8"/>
      <c r="K346" s="8"/>
      <c r="L346" s="8"/>
      <c r="M346" s="8"/>
    </row>
    <row r="347" spans="9:13" s="1" customFormat="1" ht="15">
      <c r="I347" s="2"/>
      <c r="J347" s="8"/>
      <c r="K347" s="8"/>
      <c r="L347" s="8"/>
      <c r="M347" s="8"/>
    </row>
    <row r="348" spans="9:13" s="1" customFormat="1" ht="15">
      <c r="I348" s="2"/>
      <c r="J348" s="8"/>
      <c r="K348" s="8"/>
      <c r="L348" s="8"/>
      <c r="M348" s="8"/>
    </row>
    <row r="349" spans="9:13" s="1" customFormat="1" ht="15">
      <c r="I349" s="2"/>
      <c r="J349" s="8"/>
      <c r="K349" s="8"/>
      <c r="L349" s="8"/>
      <c r="M349" s="8"/>
    </row>
    <row r="350" spans="9:13" s="1" customFormat="1" ht="15">
      <c r="I350" s="2"/>
      <c r="J350" s="8"/>
      <c r="K350" s="8"/>
      <c r="L350" s="8"/>
      <c r="M350" s="8"/>
    </row>
    <row r="351" spans="9:13" s="1" customFormat="1" ht="15">
      <c r="I351" s="2"/>
      <c r="J351" s="8"/>
      <c r="K351" s="8"/>
      <c r="L351" s="8"/>
      <c r="M351" s="8"/>
    </row>
    <row r="352" spans="9:13" s="1" customFormat="1" ht="15">
      <c r="I352" s="2"/>
      <c r="J352" s="8"/>
      <c r="K352" s="8"/>
      <c r="L352" s="8"/>
      <c r="M352" s="8"/>
    </row>
    <row r="353" spans="9:112" s="1" customFormat="1" ht="15">
      <c r="I353" s="2"/>
      <c r="J353" s="8"/>
      <c r="K353" s="8"/>
      <c r="L353" s="8"/>
      <c r="M353" s="8"/>
    </row>
    <row r="354" spans="9:112" s="1" customFormat="1" ht="15">
      <c r="I354" s="2"/>
      <c r="J354" s="8"/>
      <c r="K354" s="8"/>
      <c r="L354" s="8"/>
      <c r="M354" s="8"/>
    </row>
    <row r="355" spans="9:112" s="1" customFormat="1" ht="15">
      <c r="I355" s="2"/>
      <c r="J355" s="8"/>
      <c r="K355" s="8"/>
      <c r="L355" s="8"/>
      <c r="M355" s="8"/>
    </row>
    <row r="356" spans="9:112" s="1" customFormat="1" ht="15">
      <c r="I356" s="2"/>
      <c r="J356" s="8"/>
      <c r="K356" s="8"/>
      <c r="L356" s="8"/>
      <c r="M356" s="8"/>
    </row>
    <row r="357" spans="9:112" s="1" customFormat="1" ht="15">
      <c r="I357" s="2"/>
      <c r="J357" s="8"/>
      <c r="K357" s="8"/>
      <c r="L357" s="8"/>
      <c r="M357" s="8"/>
    </row>
    <row r="358" spans="9:112" s="1" customFormat="1" ht="15">
      <c r="I358" s="2"/>
      <c r="J358" s="8"/>
      <c r="K358" s="8"/>
      <c r="L358" s="8"/>
      <c r="M358" s="8"/>
    </row>
    <row r="359" spans="9:112" s="1" customFormat="1" ht="15">
      <c r="I359" s="2"/>
      <c r="J359" s="8"/>
      <c r="K359" s="8"/>
      <c r="L359" s="8"/>
      <c r="M359" s="8"/>
    </row>
    <row r="360" spans="9:112" s="1" customFormat="1" ht="15">
      <c r="I360" s="2"/>
      <c r="J360" s="8"/>
      <c r="K360" s="8"/>
      <c r="L360" s="8"/>
      <c r="M360" s="8"/>
    </row>
    <row r="361" spans="9:112" s="1" customFormat="1" ht="15">
      <c r="I361" s="2"/>
      <c r="J361" s="8"/>
      <c r="K361" s="8"/>
      <c r="L361" s="8"/>
      <c r="M361" s="8"/>
    </row>
    <row r="362" spans="9:112" s="1" customFormat="1" ht="15">
      <c r="I362" s="2"/>
      <c r="J362" s="8"/>
      <c r="K362" s="8"/>
      <c r="L362" s="8"/>
      <c r="M362" s="8"/>
    </row>
    <row r="363" spans="9:112" s="1" customFormat="1" ht="15">
      <c r="I363" s="2"/>
      <c r="J363" s="8"/>
      <c r="K363" s="8"/>
      <c r="L363" s="8"/>
      <c r="M363" s="8"/>
    </row>
    <row r="364" spans="9:112" s="1" customFormat="1" ht="15">
      <c r="I364" s="2"/>
      <c r="J364" s="8"/>
      <c r="K364" s="8"/>
      <c r="L364" s="8"/>
      <c r="M364" s="8"/>
    </row>
    <row r="365" spans="9:112" s="1" customFormat="1" ht="15">
      <c r="I365" s="2"/>
      <c r="J365" s="8"/>
      <c r="K365" s="8"/>
      <c r="L365" s="8"/>
      <c r="M365" s="8"/>
    </row>
    <row r="366" spans="9:112" s="1" customFormat="1" ht="15">
      <c r="I366" s="2"/>
      <c r="J366" s="8"/>
      <c r="K366" s="8"/>
      <c r="L366" s="8"/>
      <c r="M366" s="8"/>
      <c r="DH366" s="175"/>
    </row>
    <row r="367" spans="9:112" s="1" customFormat="1" ht="15">
      <c r="I367" s="2"/>
      <c r="J367" s="8"/>
      <c r="K367" s="8"/>
      <c r="L367" s="8"/>
      <c r="M367" s="8"/>
    </row>
    <row r="368" spans="9:112" s="1" customFormat="1" ht="15">
      <c r="I368" s="2"/>
      <c r="J368" s="2"/>
      <c r="K368" s="2"/>
      <c r="L368" s="8"/>
      <c r="M368" s="8"/>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xgLqzFxT9aQap/j46ZDvPwVddzalKVIOWjosGEVa+tUt+X+8afLq/dS+MAnNBk9bNML61V1xRn98kDFnJT8j8g==" saltValue="7OP1am2+UEyBV2T3R784yg==" spinCount="100000" sheet="1" formatCells="0" formatColumns="0" formatRows="0" insertHyperlinks="0" sort="0" autoFilter="0"/>
  <mergeCells count="57">
    <mergeCell ref="Z12:Z13"/>
    <mergeCell ref="F12:F13"/>
    <mergeCell ref="N43:O43"/>
    <mergeCell ref="O18:S21"/>
    <mergeCell ref="N41:S41"/>
    <mergeCell ref="N42:P42"/>
    <mergeCell ref="Q42:S42"/>
    <mergeCell ref="N39:O39"/>
    <mergeCell ref="Q35:R35"/>
    <mergeCell ref="Q36:R36"/>
    <mergeCell ref="Q37:R37"/>
    <mergeCell ref="Q38:R38"/>
    <mergeCell ref="N34:P34"/>
    <mergeCell ref="Q34:S34"/>
    <mergeCell ref="N35:O35"/>
    <mergeCell ref="N36:O36"/>
    <mergeCell ref="N38:O38"/>
    <mergeCell ref="I2:N2"/>
    <mergeCell ref="N22:S23"/>
    <mergeCell ref="N4:N5"/>
    <mergeCell ref="N31:S31"/>
    <mergeCell ref="N33:S33"/>
    <mergeCell ref="N28:S29"/>
    <mergeCell ref="N30:Q30"/>
    <mergeCell ref="N26:S26"/>
    <mergeCell ref="N37:O37"/>
    <mergeCell ref="C2:F2"/>
    <mergeCell ref="N25:Q25"/>
    <mergeCell ref="R25:S25"/>
    <mergeCell ref="R30:S30"/>
    <mergeCell ref="R24:S24"/>
    <mergeCell ref="N10:T16"/>
    <mergeCell ref="N9:T9"/>
    <mergeCell ref="N6:T6"/>
    <mergeCell ref="G18:H18"/>
    <mergeCell ref="D4:D5"/>
    <mergeCell ref="D11:D12"/>
    <mergeCell ref="D14:D15"/>
    <mergeCell ref="H7:I9"/>
    <mergeCell ref="H10:I12"/>
    <mergeCell ref="N24:Q24"/>
    <mergeCell ref="D20:D30"/>
    <mergeCell ref="N20:N21"/>
    <mergeCell ref="J6:J7"/>
    <mergeCell ref="X7:Y9"/>
    <mergeCell ref="X10:Y12"/>
    <mergeCell ref="O7:P7"/>
    <mergeCell ref="O8:P8"/>
    <mergeCell ref="R7:S7"/>
    <mergeCell ref="R8:S8"/>
    <mergeCell ref="D7:D9"/>
    <mergeCell ref="V17:W17"/>
    <mergeCell ref="U18:V18"/>
    <mergeCell ref="G12:G13"/>
    <mergeCell ref="D17:D18"/>
    <mergeCell ref="J17:K17"/>
    <mergeCell ref="V6:V7"/>
  </mergeCells>
  <conditionalFormatting sqref="X16">
    <cfRule type="cellIs" dxfId="24" priority="4" operator="greaterThan">
      <formula>0</formula>
    </cfRule>
  </conditionalFormatting>
  <conditionalFormatting sqref="I16">
    <cfRule type="cellIs" dxfId="23" priority="3" operator="greaterThan">
      <formula>0</formula>
    </cfRule>
  </conditionalFormatting>
  <conditionalFormatting sqref="I14">
    <cfRule type="cellIs" dxfId="22" priority="2" operator="greaterThan">
      <formula>0</formula>
    </cfRule>
  </conditionalFormatting>
  <conditionalFormatting sqref="X14">
    <cfRule type="cellIs" dxfId="21" priority="1"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77"/>
  <sheetViews>
    <sheetView zoomScale="90" zoomScaleNormal="90" workbookViewId="0"/>
  </sheetViews>
  <sheetFormatPr defaultColWidth="8.7109375" defaultRowHeight="15.75"/>
  <cols>
    <col min="1" max="2" width="1.7109375" style="10" customWidth="1"/>
    <col min="3" max="3" width="10.140625" style="10" customWidth="1"/>
    <col min="4" max="4" width="71" style="10" customWidth="1"/>
    <col min="5" max="5" width="8.7109375" style="10"/>
    <col min="6" max="6" width="8.7109375" style="1" customWidth="1"/>
    <col min="7" max="7" width="7" style="1" customWidth="1"/>
    <col min="8" max="8" width="21" style="1" customWidth="1"/>
    <col min="9" max="10" width="16.7109375" style="1" customWidth="1"/>
    <col min="11" max="11" width="21" style="1" customWidth="1"/>
    <col min="12" max="13" width="2.42578125" style="1" customWidth="1"/>
    <col min="14" max="14" width="8.7109375" style="1"/>
    <col min="15" max="15" width="8.7109375" style="1" customWidth="1"/>
    <col min="16" max="16" width="6.42578125" style="1" customWidth="1"/>
    <col min="17" max="17" width="8.7109375" style="1"/>
    <col min="18" max="19" width="9" style="1" customWidth="1"/>
    <col min="20" max="20" width="2.28515625" style="1" customWidth="1"/>
    <col min="21" max="21" width="7" style="1" customWidth="1"/>
    <col min="22" max="22" width="21" style="1" customWidth="1"/>
    <col min="23" max="24" width="16.7109375" style="1" customWidth="1"/>
    <col min="25" max="25" width="21" style="1" customWidth="1"/>
    <col min="26" max="26" width="8.7109375" style="1" customWidth="1"/>
    <col min="27" max="28" width="8.7109375" style="1"/>
    <col min="29" max="29" width="38.28515625" style="1" customWidth="1"/>
    <col min="30" max="16384" width="8.7109375" style="1"/>
  </cols>
  <sheetData>
    <row r="1" spans="1:29">
      <c r="A1" s="43"/>
      <c r="B1" s="43"/>
      <c r="C1" s="43"/>
      <c r="D1" s="43"/>
      <c r="E1" s="43"/>
      <c r="F1" s="45"/>
      <c r="G1" s="46"/>
      <c r="H1" s="46">
        <f>'Student Work'!DH366</f>
        <v>0</v>
      </c>
      <c r="I1" s="46"/>
      <c r="J1" s="46"/>
      <c r="K1" s="46"/>
      <c r="L1" s="46"/>
      <c r="M1" s="46"/>
      <c r="N1" s="46"/>
      <c r="O1" s="46"/>
      <c r="P1" s="46"/>
      <c r="Q1" s="46"/>
      <c r="R1" s="46"/>
      <c r="S1" s="46"/>
      <c r="T1" s="46"/>
      <c r="U1" s="46"/>
      <c r="V1" s="46"/>
      <c r="W1" s="46"/>
      <c r="X1" s="46"/>
      <c r="Y1" s="46"/>
      <c r="Z1" s="46"/>
      <c r="AA1" s="45"/>
      <c r="AB1" s="45"/>
      <c r="AC1" s="45"/>
    </row>
    <row r="2" spans="1:29" s="26" customFormat="1" ht="55.15" customHeight="1">
      <c r="A2" s="43"/>
      <c r="B2" s="47"/>
      <c r="C2" s="256" t="s">
        <v>68</v>
      </c>
      <c r="D2" s="257"/>
      <c r="E2" s="257"/>
      <c r="F2" s="257"/>
      <c r="G2" s="48"/>
      <c r="H2" s="174"/>
      <c r="I2" s="174"/>
      <c r="J2" s="174"/>
      <c r="K2" s="174"/>
      <c r="L2" s="174"/>
      <c r="M2" s="174"/>
      <c r="N2" s="174"/>
      <c r="O2" s="67"/>
      <c r="P2" s="67"/>
      <c r="Q2" s="67"/>
      <c r="R2" s="67"/>
      <c r="S2" s="48"/>
      <c r="T2" s="48"/>
      <c r="U2" s="48"/>
      <c r="V2" s="48"/>
      <c r="W2" s="48"/>
      <c r="X2" s="48"/>
      <c r="Y2" s="48"/>
      <c r="Z2" s="48"/>
      <c r="AA2" s="48"/>
      <c r="AB2" s="48"/>
      <c r="AC2" s="45"/>
    </row>
    <row r="3" spans="1:29" s="26" customFormat="1" ht="46.15" customHeight="1">
      <c r="A3" s="43"/>
      <c r="B3" s="47"/>
      <c r="C3" s="49"/>
      <c r="D3" s="77" t="s">
        <v>41</v>
      </c>
      <c r="E3" s="49"/>
      <c r="F3" s="48"/>
      <c r="G3" s="48"/>
      <c r="H3" s="272" t="s">
        <v>65</v>
      </c>
      <c r="I3" s="272"/>
      <c r="J3" s="173">
        <f>COUNTIF(G4:Z143,"ERROR")</f>
        <v>71</v>
      </c>
      <c r="K3" s="48"/>
      <c r="L3" s="48"/>
      <c r="M3" s="48"/>
      <c r="N3" s="50"/>
      <c r="O3" s="51"/>
      <c r="P3" s="51"/>
      <c r="Q3" s="51"/>
      <c r="R3" s="52"/>
      <c r="S3" s="48"/>
      <c r="T3" s="48"/>
      <c r="U3" s="48"/>
      <c r="V3" s="171"/>
      <c r="W3" s="48"/>
      <c r="X3" s="48"/>
      <c r="Y3" s="48"/>
      <c r="Z3" s="48"/>
      <c r="AA3" s="48"/>
      <c r="AB3" s="48"/>
      <c r="AC3" s="45"/>
    </row>
    <row r="4" spans="1:29" ht="22.15" customHeight="1">
      <c r="A4" s="43"/>
      <c r="B4" s="47"/>
      <c r="C4" s="114" t="s">
        <v>24</v>
      </c>
      <c r="D4" s="265" t="s">
        <v>34</v>
      </c>
      <c r="E4" s="47"/>
      <c r="F4" s="48"/>
      <c r="G4" s="62"/>
      <c r="H4" s="278" t="s">
        <v>66</v>
      </c>
      <c r="I4" s="278"/>
      <c r="J4" s="278">
        <f>COUNTIF(G6:Z143,"Correct")</f>
        <v>0</v>
      </c>
      <c r="K4" s="62"/>
      <c r="L4" s="62"/>
      <c r="M4" s="62"/>
      <c r="N4" s="267" t="s">
        <v>24</v>
      </c>
      <c r="O4" s="68"/>
      <c r="P4" s="68"/>
      <c r="Q4" s="52"/>
      <c r="R4" s="68"/>
      <c r="S4" s="68"/>
      <c r="T4" s="62"/>
      <c r="U4" s="62"/>
      <c r="V4" s="172"/>
      <c r="W4" s="62"/>
      <c r="X4" s="62"/>
      <c r="Y4" s="62"/>
      <c r="Z4" s="62"/>
      <c r="AA4" s="54"/>
      <c r="AB4" s="54"/>
      <c r="AC4" s="45"/>
    </row>
    <row r="5" spans="1:29" ht="22.15" customHeight="1">
      <c r="A5" s="43"/>
      <c r="B5" s="47"/>
      <c r="C5" s="59"/>
      <c r="D5" s="266"/>
      <c r="E5" s="47"/>
      <c r="F5" s="48"/>
      <c r="G5" s="54"/>
      <c r="H5" s="278"/>
      <c r="I5" s="278"/>
      <c r="J5" s="278"/>
      <c r="K5" s="54"/>
      <c r="L5" s="54"/>
      <c r="M5" s="54"/>
      <c r="N5" s="267"/>
      <c r="O5" s="68"/>
      <c r="P5" s="68"/>
      <c r="Q5" s="68"/>
      <c r="R5" s="68"/>
      <c r="S5" s="68"/>
      <c r="T5" s="54"/>
      <c r="U5" s="54"/>
      <c r="V5" s="54"/>
      <c r="W5" s="54"/>
      <c r="X5" s="54"/>
      <c r="Y5" s="54"/>
      <c r="Z5" s="54"/>
      <c r="AA5" s="54"/>
      <c r="AB5" s="54"/>
      <c r="AC5" s="45"/>
    </row>
    <row r="6" spans="1:29" ht="22.15" customHeight="1">
      <c r="A6" s="43"/>
      <c r="B6" s="47"/>
      <c r="C6" s="59"/>
      <c r="D6" s="60"/>
      <c r="E6" s="47"/>
      <c r="F6" s="48"/>
      <c r="G6" s="54"/>
      <c r="H6" s="54"/>
      <c r="I6" s="63"/>
      <c r="J6" s="54"/>
      <c r="K6" s="247" t="s">
        <v>27</v>
      </c>
      <c r="L6" s="54"/>
      <c r="M6" s="54"/>
      <c r="N6" s="269" t="s">
        <v>31</v>
      </c>
      <c r="O6" s="269"/>
      <c r="P6" s="269"/>
      <c r="Q6" s="269"/>
      <c r="R6" s="269"/>
      <c r="S6" s="269"/>
      <c r="T6" s="269"/>
      <c r="U6" s="54"/>
      <c r="V6" s="247" t="s">
        <v>39</v>
      </c>
      <c r="W6" s="54"/>
      <c r="X6" s="54"/>
      <c r="Y6" s="54"/>
      <c r="Z6" s="54"/>
      <c r="AA6" s="54"/>
      <c r="AB6" s="54"/>
      <c r="AC6" s="45"/>
    </row>
    <row r="7" spans="1:29" ht="22.15" customHeight="1" thickBot="1">
      <c r="A7" s="43"/>
      <c r="B7" s="47"/>
      <c r="C7" s="115" t="s">
        <v>25</v>
      </c>
      <c r="D7" s="265" t="s">
        <v>33</v>
      </c>
      <c r="E7" s="47"/>
      <c r="F7" s="48"/>
      <c r="G7" s="54"/>
      <c r="H7" s="251" t="s">
        <v>0</v>
      </c>
      <c r="I7" s="251"/>
      <c r="J7" s="66"/>
      <c r="K7" s="247"/>
      <c r="L7" s="54"/>
      <c r="M7" s="54"/>
      <c r="N7" s="192" t="s">
        <v>3</v>
      </c>
      <c r="O7" s="279" t="str">
        <f>IF(ISBLANK('Student Work'!O7:P7),"ERROR","Correct")</f>
        <v>ERROR</v>
      </c>
      <c r="P7" s="280"/>
      <c r="Q7" s="192" t="s">
        <v>4</v>
      </c>
      <c r="R7" s="270" t="str">
        <f>IF(ISBLANK('Student Work'!R7:S7),"ERROR","Correct")</f>
        <v>ERROR</v>
      </c>
      <c r="S7" s="271"/>
      <c r="T7" s="193"/>
      <c r="U7" s="54"/>
      <c r="V7" s="247"/>
      <c r="W7" s="54"/>
      <c r="X7" s="251" t="s">
        <v>1</v>
      </c>
      <c r="Y7" s="251"/>
      <c r="Z7" s="54"/>
      <c r="AA7" s="54"/>
      <c r="AB7" s="54"/>
      <c r="AC7" s="45"/>
    </row>
    <row r="8" spans="1:29" ht="22.15" customHeight="1" thickTop="1">
      <c r="A8" s="43"/>
      <c r="B8" s="47"/>
      <c r="C8" s="58"/>
      <c r="D8" s="268"/>
      <c r="E8" s="47"/>
      <c r="F8" s="54"/>
      <c r="G8" s="54"/>
      <c r="H8" s="251"/>
      <c r="I8" s="251"/>
      <c r="J8" s="140" t="s">
        <v>2</v>
      </c>
      <c r="K8" s="92" t="str">
        <f>IF('Student Work'!K8&gt;0,IF('Student Work'!K8&gt;1000,"Correct","CAUTION"),"ERROR")</f>
        <v>ERROR</v>
      </c>
      <c r="L8" s="54"/>
      <c r="M8" s="54"/>
      <c r="N8" s="192" t="s">
        <v>6</v>
      </c>
      <c r="O8" s="270" t="str">
        <f>IF(ISBLANK('Student Work'!O8:P8),"ERROR","Correct")</f>
        <v>ERROR</v>
      </c>
      <c r="P8" s="271"/>
      <c r="Q8" s="192" t="s">
        <v>7</v>
      </c>
      <c r="R8" s="270" t="str">
        <f>IF(ISBLANK('Student Work'!R8:S8),"ERROR","Correct")</f>
        <v>ERROR</v>
      </c>
      <c r="S8" s="271"/>
      <c r="T8" s="151"/>
      <c r="U8" s="72"/>
      <c r="V8" s="110" t="str">
        <f>IF('Student Work'!V8&gt;0,IF('Student Work'!V8&gt;1000,"Correct","CAUTION"),"ERROR")</f>
        <v>ERROR</v>
      </c>
      <c r="W8" s="145" t="s">
        <v>2</v>
      </c>
      <c r="X8" s="251"/>
      <c r="Y8" s="251"/>
      <c r="Z8" s="54"/>
      <c r="AA8" s="54"/>
      <c r="AB8" s="54"/>
      <c r="AC8" s="45"/>
    </row>
    <row r="9" spans="1:29" ht="22.15" customHeight="1">
      <c r="A9" s="44"/>
      <c r="B9" s="53"/>
      <c r="C9" s="58"/>
      <c r="D9" s="266"/>
      <c r="E9" s="53"/>
      <c r="F9" s="54"/>
      <c r="G9" s="54"/>
      <c r="H9" s="251"/>
      <c r="I9" s="251"/>
      <c r="J9" s="141" t="s">
        <v>5</v>
      </c>
      <c r="K9" s="93" t="str">
        <f>IF(AND(K8&lt;&gt;"ERROR",ABS('Student Work'!K9-0.06*'Student Work'!K8)&lt;0.02),"Correct","ERROR")</f>
        <v>ERROR</v>
      </c>
      <c r="L9" s="54"/>
      <c r="M9" s="54"/>
      <c r="N9" s="246"/>
      <c r="O9" s="246"/>
      <c r="P9" s="246"/>
      <c r="Q9" s="246"/>
      <c r="R9" s="246"/>
      <c r="S9" s="246"/>
      <c r="T9" s="246"/>
      <c r="U9" s="72"/>
      <c r="V9" s="108" t="str">
        <f>IF(AND(V8&lt;&gt;"ERROR",ABS('Student Work'!V9-0.06*'Student Work'!V8)&lt;0.02),"Correct","ERROR")</f>
        <v>ERROR</v>
      </c>
      <c r="W9" s="146" t="s">
        <v>5</v>
      </c>
      <c r="X9" s="251"/>
      <c r="Y9" s="251"/>
      <c r="Z9" s="54"/>
      <c r="AA9" s="54"/>
      <c r="AB9" s="54"/>
      <c r="AC9" s="45"/>
    </row>
    <row r="10" spans="1:29" ht="22.15" customHeight="1">
      <c r="A10" s="44"/>
      <c r="B10" s="53"/>
      <c r="C10" s="58"/>
      <c r="D10" s="61"/>
      <c r="E10" s="53"/>
      <c r="F10" s="65"/>
      <c r="G10" s="54"/>
      <c r="H10" s="264"/>
      <c r="I10" s="264"/>
      <c r="J10" s="141" t="s">
        <v>8</v>
      </c>
      <c r="K10" s="93" t="str">
        <f>IF(ISBLANK('Student Work'!K10),"ERROR",IF('Student Work'!K10&gt;=0,"Correct","ERROR"))</f>
        <v>ERROR</v>
      </c>
      <c r="L10" s="54"/>
      <c r="M10" s="54"/>
      <c r="N10" s="254"/>
      <c r="O10" s="254"/>
      <c r="P10" s="254"/>
      <c r="Q10" s="254"/>
      <c r="R10" s="254"/>
      <c r="S10" s="254"/>
      <c r="T10" s="254"/>
      <c r="U10" s="72"/>
      <c r="V10" s="108" t="str">
        <f>IF(AND(NOT(ISBLANK('Student Work'!V10)),ABS('Student Work'!V10-('Student Work'!V8+'Student Work'!V9))&lt;0.01),"Correct","ERROR")</f>
        <v>ERROR</v>
      </c>
      <c r="W10" s="146" t="s">
        <v>17</v>
      </c>
      <c r="X10" s="250"/>
      <c r="Y10" s="250"/>
      <c r="Z10" s="64"/>
      <c r="AA10" s="54"/>
      <c r="AB10" s="54"/>
      <c r="AC10" s="45"/>
    </row>
    <row r="11" spans="1:29" ht="22.15" customHeight="1">
      <c r="A11" s="44"/>
      <c r="B11" s="53"/>
      <c r="C11" s="115" t="s">
        <v>27</v>
      </c>
      <c r="D11" s="248" t="s">
        <v>37</v>
      </c>
      <c r="E11" s="53"/>
      <c r="F11" s="65"/>
      <c r="G11" s="64"/>
      <c r="H11" s="264"/>
      <c r="I11" s="264"/>
      <c r="J11" s="141" t="s">
        <v>10</v>
      </c>
      <c r="K11" s="93" t="str">
        <f>IF(AND(NOT(ISBLANK('Student Work'!K11)),ABS('Student Work'!K11-('Student Work'!K8+'Student Work'!K9-'Student Work'!K10))&lt;0.01),"Correct","ERROR")</f>
        <v>ERROR</v>
      </c>
      <c r="L11" s="54"/>
      <c r="M11" s="54"/>
      <c r="N11" s="254"/>
      <c r="O11" s="254"/>
      <c r="P11" s="254"/>
      <c r="Q11" s="254"/>
      <c r="R11" s="254"/>
      <c r="S11" s="254"/>
      <c r="T11" s="254"/>
      <c r="U11" s="72"/>
      <c r="V11" s="108" t="str">
        <f>IF(AND(NOT(ISBLANK('Student Work'!V11)),ABS('Student Work'!K10-'Student Work'!V11)&lt;0.01),"Correct","ERROR")</f>
        <v>ERROR</v>
      </c>
      <c r="W11" s="146" t="s">
        <v>18</v>
      </c>
      <c r="X11" s="250"/>
      <c r="Y11" s="250"/>
      <c r="Z11" s="64"/>
      <c r="AA11" s="54"/>
      <c r="AB11" s="54"/>
      <c r="AC11" s="45"/>
    </row>
    <row r="12" spans="1:29" ht="22.15" customHeight="1">
      <c r="A12" s="44"/>
      <c r="B12" s="53"/>
      <c r="C12" s="57"/>
      <c r="D12" s="249"/>
      <c r="E12" s="53"/>
      <c r="F12" s="247" t="s">
        <v>72</v>
      </c>
      <c r="G12" s="64"/>
      <c r="H12" s="264"/>
      <c r="I12" s="264"/>
      <c r="J12" s="141" t="s">
        <v>9</v>
      </c>
      <c r="K12" s="94" t="str">
        <f>IF(AND(NOT(ISBLANK('Student Work'!K12)),'Student Work'!K12=SUM('Student Work'!R25:S25)),"Correct","ERROR")</f>
        <v>ERROR</v>
      </c>
      <c r="L12" s="54"/>
      <c r="M12" s="54"/>
      <c r="N12" s="254"/>
      <c r="O12" s="254"/>
      <c r="P12" s="254"/>
      <c r="Q12" s="254"/>
      <c r="R12" s="254"/>
      <c r="S12" s="254"/>
      <c r="T12" s="254"/>
      <c r="U12" s="72"/>
      <c r="V12" s="111" t="str">
        <f>IF(AND(NOT(ISBLANK('Student Work'!V12)),ABS('Student Work'!V12-SUM('Student Work'!R30:S30))&lt;0.001),"Correct","ERROR")</f>
        <v>ERROR</v>
      </c>
      <c r="W12" s="146" t="s">
        <v>9</v>
      </c>
      <c r="X12" s="250"/>
      <c r="Y12" s="250"/>
      <c r="Z12" s="247" t="s">
        <v>73</v>
      </c>
      <c r="AA12" s="54"/>
      <c r="AB12" s="54"/>
      <c r="AC12" s="45"/>
    </row>
    <row r="13" spans="1:29" ht="22.15" customHeight="1" thickBot="1">
      <c r="A13" s="44"/>
      <c r="B13" s="53"/>
      <c r="C13" s="58"/>
      <c r="D13" s="55"/>
      <c r="E13" s="53"/>
      <c r="F13" s="247"/>
      <c r="G13" s="64"/>
      <c r="H13" s="54"/>
      <c r="I13" s="54"/>
      <c r="J13" s="141" t="s">
        <v>26</v>
      </c>
      <c r="K13" s="94" t="str">
        <f>IF(AND(NOT(ISBLANK('Student Work'!K13)),ABS('Student Work'!K13-12*SUM('Student Work'!R24:S24))&lt;0.001),"Correct","ERROR")</f>
        <v>ERROR</v>
      </c>
      <c r="L13" s="54"/>
      <c r="M13" s="54"/>
      <c r="N13" s="254"/>
      <c r="O13" s="254"/>
      <c r="P13" s="254"/>
      <c r="Q13" s="254"/>
      <c r="R13" s="254"/>
      <c r="S13" s="254"/>
      <c r="T13" s="254"/>
      <c r="U13" s="72"/>
      <c r="V13" s="112" t="str">
        <f>IF(AND(NOT(ISBLANK('Student Work'!V13)),'Student Work'!V13='Student Work'!K13),"Correct","ERROR")</f>
        <v>ERROR</v>
      </c>
      <c r="W13" s="146" t="s">
        <v>50</v>
      </c>
      <c r="X13" s="64"/>
      <c r="Y13" s="64"/>
      <c r="Z13" s="247"/>
      <c r="AA13" s="54"/>
      <c r="AB13" s="54"/>
      <c r="AC13" s="45"/>
    </row>
    <row r="14" spans="1:29" ht="22.15" customHeight="1" thickTop="1">
      <c r="A14" s="44"/>
      <c r="B14" s="53"/>
      <c r="C14" s="115" t="s">
        <v>39</v>
      </c>
      <c r="D14" s="248" t="s">
        <v>38</v>
      </c>
      <c r="E14" s="53"/>
      <c r="F14" s="65"/>
      <c r="G14" s="64"/>
      <c r="H14" s="140" t="s">
        <v>20</v>
      </c>
      <c r="I14" s="97" t="str">
        <f>IF(ISBLANK('Student Work'!I14),"ERROR",IF(ABS('Student Work'!I14-('Student Work'!K10+'Student Work'!K15))&lt;0.01,"Correct","ERROR"))</f>
        <v>ERROR</v>
      </c>
      <c r="J14" s="141" t="s">
        <v>11</v>
      </c>
      <c r="K14" s="95" t="str">
        <f>IF(ISBLANK('Student Work'!K14),"ERROR",IF(ABS('Student Work'!K14-PMT('Student Work'!K12/12,'Student Work'!K13,-'Student Work'!K11))&lt;0.01,"Correct","ERROR"))</f>
        <v>ERROR</v>
      </c>
      <c r="L14" s="69"/>
      <c r="M14" s="69"/>
      <c r="N14" s="254"/>
      <c r="O14" s="254"/>
      <c r="P14" s="254"/>
      <c r="Q14" s="254"/>
      <c r="R14" s="254"/>
      <c r="S14" s="254"/>
      <c r="T14" s="254"/>
      <c r="U14" s="72"/>
      <c r="V14" s="113" t="str">
        <f>IF(ISBLANK('Student Work'!V14),"ERROR",IF(ABS('Student Work'!V14-PMT('Student Work'!V12/12,'Student Work'!V13,'Student Work'!V11,-'Student Work'!V10))&lt;0.01,"Correct","ERROR"))</f>
        <v>ERROR</v>
      </c>
      <c r="W14" s="146" t="s">
        <v>11</v>
      </c>
      <c r="X14" s="100" t="str">
        <f>IF(ISBLANK('Student Work'!X14),"ERROR",IF(ABS('Student Work'!X14-('Student Work'!V11+'Student Work'!V15))&lt;0.01,"Correct","ERROR"))</f>
        <v>ERROR</v>
      </c>
      <c r="Y14" s="101" t="s">
        <v>20</v>
      </c>
      <c r="Z14" s="64"/>
      <c r="AA14" s="54"/>
      <c r="AB14" s="54"/>
      <c r="AC14" s="45"/>
    </row>
    <row r="15" spans="1:29" ht="22.15" customHeight="1">
      <c r="A15" s="44"/>
      <c r="B15" s="53"/>
      <c r="C15" s="56"/>
      <c r="D15" s="249"/>
      <c r="E15" s="53"/>
      <c r="F15" s="54"/>
      <c r="G15" s="64"/>
      <c r="H15" s="143" t="s">
        <v>22</v>
      </c>
      <c r="I15" s="98" t="str">
        <f>IF(ISBLANK('Student Work'!I15),"ERROR",IF(ABS('Student Work'!I15-('Student Work'!K8+'Student Work'!K9))&lt;0.01,"Correct","ERROR"))</f>
        <v>ERROR</v>
      </c>
      <c r="J15" s="141" t="s">
        <v>13</v>
      </c>
      <c r="K15" s="93" t="str">
        <f>IF(ISBLANK('Student Work'!K15),"ERROR",IF(ABS('Student Work'!K15-'Student Work'!K14*'Student Work'!K13)&lt;1,"Correct","ERROR"))</f>
        <v>ERROR</v>
      </c>
      <c r="L15" s="69"/>
      <c r="M15" s="69"/>
      <c r="N15" s="254"/>
      <c r="O15" s="254"/>
      <c r="P15" s="254"/>
      <c r="Q15" s="254"/>
      <c r="R15" s="254"/>
      <c r="S15" s="254"/>
      <c r="T15" s="254"/>
      <c r="U15" s="72"/>
      <c r="V15" s="108" t="str">
        <f>IF(ISBLANK('Student Work'!V15),"ERROR",IF(ABS('Student Work'!V15-'Student Work'!V14*'Student Work'!V13)&lt;1,"Correct","ERROR"))</f>
        <v>ERROR</v>
      </c>
      <c r="W15" s="146" t="s">
        <v>13</v>
      </c>
      <c r="X15" s="102" t="str">
        <f>IF(ISBLANK('Student Work'!X15),"ERROR",IF(ABS('Student Work'!X15-('Student Work'!V8+'Student Work'!V9))&lt;0.01,"Correct","ERROR"))</f>
        <v>ERROR</v>
      </c>
      <c r="Y15" s="103" t="s">
        <v>22</v>
      </c>
      <c r="Z15" s="64"/>
      <c r="AA15" s="54"/>
      <c r="AB15" s="54"/>
      <c r="AC15" s="45"/>
    </row>
    <row r="16" spans="1:29" ht="22.15" customHeight="1" thickBot="1">
      <c r="A16" s="44"/>
      <c r="B16" s="53"/>
      <c r="C16" s="56"/>
      <c r="D16" s="178"/>
      <c r="E16" s="53"/>
      <c r="F16" s="54"/>
      <c r="G16" s="64"/>
      <c r="H16" s="144" t="s">
        <v>21</v>
      </c>
      <c r="I16" s="99" t="str">
        <f>IF(ISBLANK('Student Work'!I16),"ERROR",IF(ABS('Student Work'!I16-('Student Work'!I14-'Student Work'!I15))&lt;0.01,"Correct","ERROR"))</f>
        <v>ERROR</v>
      </c>
      <c r="J16" s="142" t="s">
        <v>12</v>
      </c>
      <c r="K16" s="96" t="str">
        <f>IF(ISBLANK('Student Work'!K16),"ERROR",IF(ABS('Student Work'!K16-('Student Work'!K15-'Student Work'!K11))&lt;1,"Correct","ERROR"))</f>
        <v>ERROR</v>
      </c>
      <c r="L16" s="54"/>
      <c r="M16" s="54"/>
      <c r="N16" s="254"/>
      <c r="O16" s="254"/>
      <c r="P16" s="254"/>
      <c r="Q16" s="254"/>
      <c r="R16" s="254"/>
      <c r="S16" s="254"/>
      <c r="T16" s="254"/>
      <c r="U16" s="72"/>
      <c r="V16" s="109" t="str">
        <f>IF(ISBLANK('Student Work'!V16),"ERROR",IF(ABS('Student Work'!V16-(FV('Student Work'!V12/12,'Student Work'!V13,-'Student Work'!V14,-'Student Work'!V11)-'Student Work'!X14))&lt;0.05,"Correct","ERROR"))</f>
        <v>ERROR</v>
      </c>
      <c r="W16" s="147" t="s">
        <v>12</v>
      </c>
      <c r="X16" s="104" t="str">
        <f>IF(ISBLANK('Student Work'!X16),"ERROR",IF(ABS('Student Work'!X16-('Student Work'!X15-'Student Work'!X14))&lt;0.01,"Correct","ERROR"))</f>
        <v>ERROR</v>
      </c>
      <c r="Y16" s="105" t="s">
        <v>43</v>
      </c>
      <c r="Z16" s="64"/>
      <c r="AA16" s="54"/>
      <c r="AB16" s="54"/>
      <c r="AC16" s="45"/>
    </row>
    <row r="17" spans="1:29" ht="21" customHeight="1" thickTop="1">
      <c r="A17" s="44"/>
      <c r="B17" s="53"/>
      <c r="C17" s="115" t="s">
        <v>74</v>
      </c>
      <c r="D17" s="248" t="s">
        <v>75</v>
      </c>
      <c r="E17" s="53"/>
      <c r="F17" s="54"/>
      <c r="G17" s="54"/>
      <c r="H17" s="54"/>
      <c r="I17" s="252"/>
      <c r="J17" s="252"/>
      <c r="K17" s="252"/>
      <c r="L17" s="54"/>
      <c r="M17" s="54"/>
      <c r="N17" s="54"/>
      <c r="O17" s="54"/>
      <c r="P17" s="54"/>
      <c r="Q17" s="54"/>
      <c r="R17" s="54"/>
      <c r="S17" s="54"/>
      <c r="T17" s="72"/>
      <c r="U17" s="72"/>
      <c r="V17" s="70"/>
      <c r="W17" s="71"/>
      <c r="X17" s="252"/>
      <c r="Y17" s="252"/>
      <c r="Z17" s="252"/>
      <c r="AA17" s="54"/>
      <c r="AB17" s="54"/>
      <c r="AC17" s="45"/>
    </row>
    <row r="18" spans="1:29" ht="16.149999999999999" customHeight="1">
      <c r="A18" s="44"/>
      <c r="B18" s="53"/>
      <c r="C18" s="55"/>
      <c r="D18" s="249"/>
      <c r="E18" s="53"/>
      <c r="F18" s="54"/>
      <c r="G18" s="253" t="s">
        <v>29</v>
      </c>
      <c r="H18" s="253"/>
      <c r="I18" s="138" t="s">
        <v>44</v>
      </c>
      <c r="J18" s="139">
        <f>'Student Work'!J18</f>
        <v>0</v>
      </c>
      <c r="K18" s="54"/>
      <c r="L18" s="54"/>
      <c r="M18" s="54"/>
      <c r="N18" s="54"/>
      <c r="O18" s="54"/>
      <c r="P18" s="54"/>
      <c r="Q18" s="54"/>
      <c r="R18" s="54"/>
      <c r="S18" s="54"/>
      <c r="T18" s="54"/>
      <c r="U18" s="255" t="s">
        <v>30</v>
      </c>
      <c r="V18" s="255"/>
      <c r="W18" s="152"/>
      <c r="X18" s="74"/>
      <c r="Y18" s="54"/>
      <c r="Z18" s="54"/>
      <c r="AA18" s="54"/>
      <c r="AB18" s="54"/>
      <c r="AC18" s="45"/>
    </row>
    <row r="19" spans="1:29">
      <c r="A19" s="44"/>
      <c r="B19" s="53"/>
      <c r="C19" s="47"/>
      <c r="D19" s="55"/>
      <c r="E19" s="53"/>
      <c r="F19" s="54"/>
      <c r="G19" s="157" t="s">
        <v>15</v>
      </c>
      <c r="H19" s="157" t="s">
        <v>45</v>
      </c>
      <c r="I19" s="158" t="s">
        <v>47</v>
      </c>
      <c r="J19" s="158" t="s">
        <v>46</v>
      </c>
      <c r="K19" s="157" t="s">
        <v>48</v>
      </c>
      <c r="L19" s="54"/>
      <c r="M19" s="54"/>
      <c r="N19" s="54"/>
      <c r="O19" s="54"/>
      <c r="P19" s="54"/>
      <c r="Q19" s="54"/>
      <c r="R19" s="54"/>
      <c r="S19" s="54"/>
      <c r="T19" s="54"/>
      <c r="U19" s="148" t="s">
        <v>15</v>
      </c>
      <c r="V19" s="149" t="s">
        <v>45</v>
      </c>
      <c r="W19" s="149" t="s">
        <v>42</v>
      </c>
      <c r="X19" s="149" t="s">
        <v>11</v>
      </c>
      <c r="Y19" s="149" t="s">
        <v>48</v>
      </c>
      <c r="Z19" s="54"/>
      <c r="AA19" s="54"/>
      <c r="AB19" s="54"/>
      <c r="AC19" s="45"/>
    </row>
    <row r="20" spans="1:29" ht="16.149999999999999" customHeight="1">
      <c r="A20" s="44"/>
      <c r="B20" s="53"/>
      <c r="C20" s="115" t="s">
        <v>76</v>
      </c>
      <c r="D20" s="265" t="s">
        <v>67</v>
      </c>
      <c r="E20" s="53"/>
      <c r="F20" s="54"/>
      <c r="G20" s="153">
        <v>1</v>
      </c>
      <c r="H20" s="154" t="str">
        <f>IF(ISBLANK('Student Work'!H20),"ERROR",IF(ABS('Student Work'!H20-'Student Work'!K11)&lt;0.01,"Correct","ERROR"))</f>
        <v>ERROR</v>
      </c>
      <c r="I20" s="155" t="str">
        <f>IF(ISBLANK('Student Work'!I20),"ERROR",IF(ABS('Student Work'!I20-'Student Work'!H20*'Student Work'!$K$12/12)&lt;0.01,"Correct","ERROR"))</f>
        <v>ERROR</v>
      </c>
      <c r="J20" s="156" t="str">
        <f>IF(ISBLANK('Student Work'!J20),"ERROR",IF(ABS('Student Work'!J20-('Student Work'!$K$14-'Student Work'!I20))&lt;0.01,"Correct","ERROR"))</f>
        <v>ERROR</v>
      </c>
      <c r="K20" s="155" t="str">
        <f>IF(ISBLANK('Student Work'!K20),"ERROR",IF(ABS('Student Work'!K20-('Student Work'!H20-'Student Work'!J20))&lt;0.01,"Correct","ERROR"))</f>
        <v>ERROR</v>
      </c>
      <c r="L20" s="54"/>
      <c r="M20" s="54"/>
      <c r="N20" s="247" t="s">
        <v>25</v>
      </c>
      <c r="O20" s="54"/>
      <c r="P20" s="54"/>
      <c r="Q20" s="54"/>
      <c r="R20" s="54"/>
      <c r="S20" s="54"/>
      <c r="T20" s="54"/>
      <c r="U20" s="150">
        <v>1</v>
      </c>
      <c r="V20" s="118" t="str">
        <f>IF(ISBLANK('Student Work'!V20),"ERROR",IF(ABS('Student Work'!V20-'Student Work'!V11)&lt;0.01,"Correct","ERROR"))</f>
        <v>ERROR</v>
      </c>
      <c r="W20" s="118" t="str">
        <f>IF(ISBLANK('Student Work'!W20),"ERROR",IF(ABS('Student Work'!W20-'Student Work'!V20*'Student Work'!$V$12/12)&lt;0.01,"Correct","ERROR"))</f>
        <v>ERROR</v>
      </c>
      <c r="X20" s="119" t="str">
        <f>IF(ISBLANK('Student Work'!X20),"ERROR",IF(ABS('Student Work'!X20-'Student Work'!$V$14)&lt;0.01,"Correct","ERROR"))</f>
        <v>ERROR</v>
      </c>
      <c r="Y20" s="118" t="str">
        <f>IF(ISBLANK('Student Work'!Y20),"ERROR",IF(ABS('Student Work'!Y20-('Student Work'!V20+'Student Work'!W20+'Student Work'!X20))&lt;0.01,"Correct","ERROR"))</f>
        <v>ERROR</v>
      </c>
      <c r="Z20" s="54"/>
      <c r="AA20" s="54"/>
      <c r="AB20" s="54"/>
      <c r="AC20" s="45"/>
    </row>
    <row r="21" spans="1:29" ht="16.149999999999999" customHeight="1">
      <c r="A21" s="44"/>
      <c r="B21" s="53"/>
      <c r="C21" s="53"/>
      <c r="D21" s="268"/>
      <c r="E21" s="53"/>
      <c r="F21" s="54"/>
      <c r="G21" s="116">
        <v>2</v>
      </c>
      <c r="H21" s="117" t="str">
        <f>IF(ISBLANK('Student Work'!H21),"ERROR",IF(ABS('Student Work'!H21-'Student Work'!K20)&lt;0.01,"Correct","ERROR"))</f>
        <v>ERROR</v>
      </c>
      <c r="I21" s="118" t="str">
        <f>IF(ISBLANK('Student Work'!I21),"ERROR",IF(ABS('Student Work'!I21-'Student Work'!H21*'Student Work'!$K$12/12)&lt;0.01,"Correct","ERROR"))</f>
        <v>ERROR</v>
      </c>
      <c r="J21" s="156" t="str">
        <f>IF(ISBLANK('Student Work'!J21),"ERROR",IF(ABS('Student Work'!J21-('Student Work'!$K$14-'Student Work'!I21))&lt;0.01,"Correct","ERROR"))</f>
        <v>ERROR</v>
      </c>
      <c r="K21" s="155" t="str">
        <f>IF(ISBLANK('Student Work'!K21),"ERROR",IF(ABS('Student Work'!K21-('Student Work'!H21-'Student Work'!J21))&lt;0.01,"Correct","ERROR"))</f>
        <v>ERROR</v>
      </c>
      <c r="L21" s="54"/>
      <c r="M21" s="54"/>
      <c r="N21" s="247"/>
      <c r="O21" s="54"/>
      <c r="P21" s="54"/>
      <c r="Q21" s="54"/>
      <c r="R21" s="54"/>
      <c r="S21" s="54"/>
      <c r="T21" s="54"/>
      <c r="U21" s="150">
        <v>2</v>
      </c>
      <c r="V21" s="118" t="str">
        <f>IF(ISBLANK('Student Work'!V21),"ERROR",IF(ABS('Student Work'!V21-'Student Work'!Y20)&lt;0.01,"Correct","ERROR"))</f>
        <v>ERROR</v>
      </c>
      <c r="W21" s="118" t="str">
        <f>IF(ISBLANK('Student Work'!W21),"ERROR",IF(ABS('Student Work'!W21-'Student Work'!V21*'Student Work'!$V$12/12)&lt;0.01,"Correct","ERROR"))</f>
        <v>ERROR</v>
      </c>
      <c r="X21" s="119" t="str">
        <f>IF(ISBLANK('Student Work'!X21),"ERROR",IF(ABS('Student Work'!X21-'Student Work'!$V$14)&lt;0.01,"Correct","ERROR"))</f>
        <v>ERROR</v>
      </c>
      <c r="Y21" s="118" t="str">
        <f>IF(ISBLANK('Student Work'!Y21),"ERROR",IF(ABS('Student Work'!Y21-('Student Work'!V21+'Student Work'!W21+'Student Work'!X21))&lt;0.01,"Correct","ERROR"))</f>
        <v>ERROR</v>
      </c>
      <c r="Z21" s="54"/>
      <c r="AA21" s="54"/>
      <c r="AB21" s="54"/>
      <c r="AC21" s="45"/>
    </row>
    <row r="22" spans="1:29">
      <c r="A22" s="44"/>
      <c r="B22" s="53"/>
      <c r="C22" s="53"/>
      <c r="D22" s="268"/>
      <c r="E22" s="53"/>
      <c r="F22" s="54"/>
      <c r="G22" s="116">
        <v>3</v>
      </c>
      <c r="H22" s="117" t="str">
        <f>IF(ISBLANK('Student Work'!H22),"ERROR",IF(ABS('Student Work'!H22-'Student Work'!K21)&lt;0.01,"Correct","ERROR"))</f>
        <v>ERROR</v>
      </c>
      <c r="I22" s="118" t="str">
        <f>IF(ISBLANK('Student Work'!I22),"ERROR",IF(ABS('Student Work'!I22-'Student Work'!H22*'Student Work'!$K$12/12)&lt;0.01,"Correct","ERROR"))</f>
        <v>ERROR</v>
      </c>
      <c r="J22" s="156" t="str">
        <f>IF(ISBLANK('Student Work'!J22),"ERROR",IF(ABS('Student Work'!J22-('Student Work'!$K$14-'Student Work'!I22))&lt;0.01,"Correct","ERROR"))</f>
        <v>ERROR</v>
      </c>
      <c r="K22" s="155" t="str">
        <f>IF(ISBLANK('Student Work'!K22),"ERROR",IF(ABS('Student Work'!K22-('Student Work'!H22-'Student Work'!J22))&lt;0.01,"Correct","ERROR"))</f>
        <v>ERROR</v>
      </c>
      <c r="L22" s="54"/>
      <c r="M22" s="54"/>
      <c r="N22" s="273" t="s">
        <v>51</v>
      </c>
      <c r="O22" s="273"/>
      <c r="P22" s="273"/>
      <c r="Q22" s="273"/>
      <c r="R22" s="273"/>
      <c r="S22" s="273"/>
      <c r="T22" s="54"/>
      <c r="U22" s="150">
        <v>3</v>
      </c>
      <c r="V22" s="118" t="str">
        <f>IF(ISBLANK('Student Work'!V22),"ERROR",IF(ABS('Student Work'!V22-'Student Work'!Y21)&lt;0.01,"Correct","ERROR"))</f>
        <v>ERROR</v>
      </c>
      <c r="W22" s="118" t="str">
        <f>IF(ISBLANK('Student Work'!W22),"ERROR",IF(ABS('Student Work'!W22-'Student Work'!V22*'Student Work'!$V$12/12)&lt;0.01,"Correct","ERROR"))</f>
        <v>ERROR</v>
      </c>
      <c r="X22" s="119" t="str">
        <f>IF(ISBLANK('Student Work'!X22),"ERROR",IF(ABS('Student Work'!X22-'Student Work'!$V$14)&lt;0.01,"Correct","ERROR"))</f>
        <v>ERROR</v>
      </c>
      <c r="Y22" s="118" t="str">
        <f>IF(ISBLANK('Student Work'!Y22),"ERROR",IF(ABS('Student Work'!Y22-('Student Work'!V22+'Student Work'!W22+'Student Work'!X22))&lt;0.01,"Correct","ERROR"))</f>
        <v>ERROR</v>
      </c>
      <c r="Z22" s="54"/>
      <c r="AA22" s="54"/>
      <c r="AB22" s="54"/>
      <c r="AC22" s="45"/>
    </row>
    <row r="23" spans="1:29">
      <c r="A23" s="44"/>
      <c r="B23" s="53"/>
      <c r="C23" s="53"/>
      <c r="D23" s="268"/>
      <c r="E23" s="53"/>
      <c r="F23" s="54"/>
      <c r="G23" s="116">
        <v>4</v>
      </c>
      <c r="H23" s="117" t="str">
        <f>IF(ISBLANK('Student Work'!H23),"ERROR",IF(ABS('Student Work'!H23-'Student Work'!K22)&lt;0.01,"Correct","ERROR"))</f>
        <v>ERROR</v>
      </c>
      <c r="I23" s="118" t="str">
        <f>IF(ISBLANK('Student Work'!I23),"ERROR",IF(ABS('Student Work'!I23-'Student Work'!H23*'Student Work'!$K$12/12)&lt;0.01,"Correct","ERROR"))</f>
        <v>ERROR</v>
      </c>
      <c r="J23" s="156" t="str">
        <f>IF(ISBLANK('Student Work'!J23),"ERROR",IF(ABS('Student Work'!J23-('Student Work'!$K$14-'Student Work'!I23))&lt;0.01,"Correct","ERROR"))</f>
        <v>ERROR</v>
      </c>
      <c r="K23" s="155" t="str">
        <f>IF(ISBLANK('Student Work'!K23),"ERROR",IF(ABS('Student Work'!K23-('Student Work'!H23-'Student Work'!J23))&lt;0.01,"Correct","ERROR"))</f>
        <v>ERROR</v>
      </c>
      <c r="L23" s="54"/>
      <c r="M23" s="54"/>
      <c r="N23" s="274"/>
      <c r="O23" s="274"/>
      <c r="P23" s="274"/>
      <c r="Q23" s="274"/>
      <c r="R23" s="274"/>
      <c r="S23" s="274"/>
      <c r="T23" s="54"/>
      <c r="U23" s="150">
        <v>4</v>
      </c>
      <c r="V23" s="118" t="str">
        <f>IF(ISBLANK('Student Work'!V23),"ERROR",IF(ABS('Student Work'!V23-'Student Work'!Y22)&lt;0.01,"Correct","ERROR"))</f>
        <v>ERROR</v>
      </c>
      <c r="W23" s="118" t="str">
        <f>IF(ISBLANK('Student Work'!W23),"ERROR",IF(ABS('Student Work'!W23-'Student Work'!V23*'Student Work'!$V$12/12)&lt;0.01,"Correct","ERROR"))</f>
        <v>ERROR</v>
      </c>
      <c r="X23" s="119" t="str">
        <f>IF(ISBLANK('Student Work'!X23),"ERROR",IF(ABS('Student Work'!X23-'Student Work'!$V$14)&lt;0.01,"Correct","ERROR"))</f>
        <v>ERROR</v>
      </c>
      <c r="Y23" s="118" t="str">
        <f>IF(ISBLANK('Student Work'!Y23),"ERROR",IF(ABS('Student Work'!Y23-('Student Work'!V23+'Student Work'!W23+'Student Work'!X23))&lt;0.01,"Correct","ERROR"))</f>
        <v>ERROR</v>
      </c>
      <c r="Z23" s="54"/>
      <c r="AA23" s="54"/>
      <c r="AB23" s="54"/>
      <c r="AC23" s="45"/>
    </row>
    <row r="24" spans="1:29">
      <c r="A24" s="44"/>
      <c r="B24" s="53"/>
      <c r="C24" s="53"/>
      <c r="D24" s="266"/>
      <c r="E24" s="53"/>
      <c r="F24" s="54"/>
      <c r="G24" s="116">
        <v>5</v>
      </c>
      <c r="H24" s="117" t="str">
        <f>IF(ISBLANK('Student Work'!H24),"ERROR",IF(ABS('Student Work'!H24-'Student Work'!K23)&lt;0.01,"Correct","ERROR"))</f>
        <v>ERROR</v>
      </c>
      <c r="I24" s="118" t="str">
        <f>IF(ISBLANK('Student Work'!I24),"ERROR",IF(ABS('Student Work'!I24-'Student Work'!H24*'Student Work'!$K$12/12)&lt;0.01,"Correct","ERROR"))</f>
        <v>ERROR</v>
      </c>
      <c r="J24" s="156" t="str">
        <f>IF(ISBLANK('Student Work'!J24),"ERROR",IF(ABS('Student Work'!J24-('Student Work'!$K$14-'Student Work'!I24))&lt;0.01,"Correct","ERROR"))</f>
        <v>ERROR</v>
      </c>
      <c r="K24" s="155" t="str">
        <f>IF(ISBLANK('Student Work'!K24),"ERROR",IF(ABS('Student Work'!K24-('Student Work'!H24-'Student Work'!J24))&lt;0.01,"Correct","ERROR"))</f>
        <v>ERROR</v>
      </c>
      <c r="L24" s="54"/>
      <c r="M24" s="54"/>
      <c r="N24" s="260" t="s">
        <v>35</v>
      </c>
      <c r="O24" s="260"/>
      <c r="P24" s="260"/>
      <c r="Q24" s="261"/>
      <c r="R24" s="276" t="str">
        <f>IF(ISBLANK('Student Work'!R24:S24),"ERROR",IF('Student Work'!R24:S24&gt;0,IF('Student Work'!R24&gt;10,"Caution: Too Long!","Correct"),"ERROR"))</f>
        <v>ERROR</v>
      </c>
      <c r="S24" s="277"/>
      <c r="T24" s="54"/>
      <c r="U24" s="150">
        <v>5</v>
      </c>
      <c r="V24" s="118" t="str">
        <f>IF(ISBLANK('Student Work'!V24),"ERROR",IF(ABS('Student Work'!V24-'Student Work'!Y23)&lt;0.01,"Correct","ERROR"))</f>
        <v>ERROR</v>
      </c>
      <c r="W24" s="118" t="str">
        <f>IF(ISBLANK('Student Work'!W24),"ERROR",IF(ABS('Student Work'!W24-'Student Work'!V24*'Student Work'!$V$12/12)&lt;0.01,"Correct","ERROR"))</f>
        <v>ERROR</v>
      </c>
      <c r="X24" s="119" t="str">
        <f>IF(ISBLANK('Student Work'!X24),"ERROR",IF(ABS('Student Work'!X24-'Student Work'!$V$14)&lt;0.01,"Correct","ERROR"))</f>
        <v>ERROR</v>
      </c>
      <c r="Y24" s="118" t="str">
        <f>IF(ISBLANK('Student Work'!Y24),"ERROR",IF(ABS('Student Work'!Y24-('Student Work'!V24+'Student Work'!W24+'Student Work'!X24))&lt;0.01,"Correct","ERROR"))</f>
        <v>ERROR</v>
      </c>
      <c r="Z24" s="54"/>
      <c r="AA24" s="73"/>
      <c r="AB24" s="73"/>
      <c r="AC24" s="45"/>
    </row>
    <row r="25" spans="1:29">
      <c r="A25" s="44"/>
      <c r="B25" s="53"/>
      <c r="C25" s="53"/>
      <c r="D25" s="258" t="s">
        <v>69</v>
      </c>
      <c r="E25" s="53"/>
      <c r="F25" s="78" t="s">
        <v>40</v>
      </c>
      <c r="G25" s="107">
        <f>IF($K$13="Correct",IF(AND(G24+1&lt;='Student Work'!$K$13,G24&lt;&gt;0),G24+1,IF('Student Work'!G25&gt;0,"ERROR",0)),0)</f>
        <v>0</v>
      </c>
      <c r="H25" s="120">
        <f>IF(G25=0,0,IF(ISBLANK('Student Work'!H25),"ERROR",IF(ABS('Student Work'!H25-'Student Work'!K24)&lt;0.01,IF(G25&lt;&gt;"ERROR","Correct","ERROR"),"ERROR")))</f>
        <v>0</v>
      </c>
      <c r="I25" s="121">
        <f>IF(G25=0,0,IF(ISBLANK('Student Work'!I25),"ERROR",IF(ABS('Student Work'!I25-'Student Work'!H25*'Student Work'!$K$12/12)&lt;0.01,IF(G25&lt;&gt;"ERROR","Correct","ERROR"),"ERROR")))</f>
        <v>0</v>
      </c>
      <c r="J25" s="121">
        <f>IF(G25=0,0,IF(ISBLANK('Student Work'!J25),"ERROR",IF(ABS('Student Work'!J25-('Student Work'!$K$14-'Student Work'!I25))&lt;0.01,IF(G25&lt;&gt;"ERROR","Correct","ERROR"),"ERROR")))</f>
        <v>0</v>
      </c>
      <c r="K25" s="121">
        <f>IF(G25=0,0,IF(ISBLANK('Student Work'!K25),"ERROR",IF(ABS('Student Work'!K25-('Student Work'!H25-'Student Work'!J25))&lt;0.01,IF(G25&lt;&gt;"ERROR","Correct","ERROR"),"ERROR")))</f>
        <v>0</v>
      </c>
      <c r="L25" s="54"/>
      <c r="M25" s="54"/>
      <c r="N25" s="260" t="s">
        <v>36</v>
      </c>
      <c r="O25" s="260"/>
      <c r="P25" s="260"/>
      <c r="Q25" s="261"/>
      <c r="R25" s="262" t="str">
        <f>IF(ISBLANK('Student Work'!R25:S25),"ERROR",IF(AND('Student Work'!R25:S25&gt;0,'Student Work'!R25:S25&lt;0.1),"Correct","ERROR"))</f>
        <v>ERROR</v>
      </c>
      <c r="S25" s="263"/>
      <c r="T25" s="54"/>
      <c r="U25" s="107">
        <f>IF($V$13="Correct",IF(AND(U24+1&lt;='Student Work'!$V$13,U24&lt;&gt;0),U24+1,IF('Student Work'!U25&gt;0,"ERROR",0)),0)</f>
        <v>0</v>
      </c>
      <c r="V25" s="121">
        <f>IF(U25=0,0,IF(ISBLANK('Student Work'!V25),"ERROR",IF(ABS('Student Work'!V25-'Student Work'!Y24)&lt;0.01,IF(U25&lt;&gt;"ERROR","Correct","ERROR"),"ERROR")))</f>
        <v>0</v>
      </c>
      <c r="W25" s="121">
        <f>IF(U25=0,0,IF(ISBLANK('Student Work'!W25),"ERROR",IF(ABS('Student Work'!W25-'Student Work'!V25*'Student Work'!$V$12/12)&lt;0.01,IF(U25&lt;&gt;"ERROR","Correct","ERROR"),"ERROR")))</f>
        <v>0</v>
      </c>
      <c r="X25" s="121">
        <f>IF(U25=0,0,IF(ISBLANK('Student Work'!X25),"ERROR",IF(ABS('Student Work'!X25-'Student Work'!$V$14)&lt;0.01,IF(U25&lt;&gt;"ERROR","Correct","ERROR"),"ERROR")))</f>
        <v>0</v>
      </c>
      <c r="Y25" s="121">
        <f>IF(U25=0,0,IF(ISBLANK('Student Work'!Y25),"ERROR",IF(ABS('Student Work'!Y25-('Student Work'!V25+'Student Work'!W25+'Student Work'!X25))&lt;0.01,IF(U25&lt;&gt;"ERROR","Correct","ERROR"),"ERROR")))</f>
        <v>0</v>
      </c>
      <c r="Z25" s="78" t="s">
        <v>40</v>
      </c>
      <c r="AA25" s="73"/>
      <c r="AB25" s="73"/>
      <c r="AC25" s="45"/>
    </row>
    <row r="26" spans="1:29">
      <c r="A26" s="43"/>
      <c r="B26" s="47"/>
      <c r="C26" s="53"/>
      <c r="D26" s="259"/>
      <c r="E26" s="47"/>
      <c r="F26" s="54"/>
      <c r="G26" s="107">
        <f>IF($K$13="Correct",IF(AND(G25+1&lt;='Student Work'!$K$13,G25&lt;&gt;0),G25+1,IF('Student Work'!G26&gt;0,"ERROR",0)),0)</f>
        <v>0</v>
      </c>
      <c r="H26" s="120">
        <f>IF(G26=0,0,IF(ISBLANK('Student Work'!H26),"ERROR",IF(ABS('Student Work'!H26-'Student Work'!K25)&lt;0.01,IF(G26&lt;&gt;"ERROR","Correct","ERROR"),"ERROR")))</f>
        <v>0</v>
      </c>
      <c r="I26" s="121">
        <f>IF(G26=0,0,IF(ISBLANK('Student Work'!I26),"ERROR",IF(ABS('Student Work'!I26-'Student Work'!H26*'Student Work'!$K$12/12)&lt;0.01,IF(G26&lt;&gt;"ERROR","Correct","ERROR"),"ERROR")))</f>
        <v>0</v>
      </c>
      <c r="J26" s="121">
        <f>IF(G26=0,0,IF(ISBLANK('Student Work'!J26),"ERROR",IF(ABS('Student Work'!J26-('Student Work'!$K$14-'Student Work'!I26))&lt;0.01,IF(G26&lt;&gt;"ERROR","Correct","ERROR"),"ERROR")))</f>
        <v>0</v>
      </c>
      <c r="K26" s="121">
        <f>IF(G26=0,0,IF(ISBLANK('Student Work'!K26),"ERROR",IF(ABS('Student Work'!K26-('Student Work'!H26-'Student Work'!J26))&lt;0.01,IF(G26&lt;&gt;"ERROR","Correct","ERROR"),"ERROR")))</f>
        <v>0</v>
      </c>
      <c r="L26" s="54"/>
      <c r="M26" s="54"/>
      <c r="N26" s="246"/>
      <c r="O26" s="246"/>
      <c r="P26" s="246"/>
      <c r="Q26" s="246"/>
      <c r="R26" s="246"/>
      <c r="S26" s="246"/>
      <c r="T26" s="54"/>
      <c r="U26" s="107">
        <f>IF($V$13="Correct",IF(AND(U25+1&lt;='Student Work'!$V$13,U25&lt;&gt;0),U25+1,IF('Student Work'!U26&gt;0,"ERROR",0)),0)</f>
        <v>0</v>
      </c>
      <c r="V26" s="121">
        <f>IF(U26=0,0,IF(ISBLANK('Student Work'!V26),"ERROR",IF(ABS('Student Work'!V26-'Student Work'!Y25)&lt;0.01,IF(U26&lt;&gt;"ERROR","Correct","ERROR"),"ERROR")))</f>
        <v>0</v>
      </c>
      <c r="W26" s="121">
        <f>IF(U26=0,0,IF(ISBLANK('Student Work'!W26),"ERROR",IF(ABS('Student Work'!W26-'Student Work'!V26*'Student Work'!$V$12/12)&lt;0.01,IF(U26&lt;&gt;"ERROR","Correct","ERROR"),"ERROR")))</f>
        <v>0</v>
      </c>
      <c r="X26" s="121">
        <f>IF(U26=0,0,IF(ISBLANK('Student Work'!X26),"ERROR",IF(ABS('Student Work'!X26-'Student Work'!$V$14)&lt;0.01,IF(U26&lt;&gt;"ERROR","Correct","ERROR"),"ERROR")))</f>
        <v>0</v>
      </c>
      <c r="Y26" s="121">
        <f>IF(U26=0,0,IF(ISBLANK('Student Work'!Y26),"ERROR",IF(ABS('Student Work'!Y26-('Student Work'!V26+'Student Work'!W26+'Student Work'!X26))&lt;0.01,IF(U26&lt;&gt;"ERROR","Correct","ERROR"),"ERROR")))</f>
        <v>0</v>
      </c>
      <c r="Z26" s="121">
        <f>IF(V26=0,0,IF(ISBLANK('Student Work'!#REF!),"ERROR",IF(ABS('Student Work'!#REF!-('Student Work'!W26+'Student Work'!X26+'Student Work'!Y26))&lt;0.01,"Correct","ERROR")))</f>
        <v>0</v>
      </c>
      <c r="AA26" s="73"/>
      <c r="AB26" s="73"/>
      <c r="AC26" s="45"/>
    </row>
    <row r="27" spans="1:29">
      <c r="A27" s="43"/>
      <c r="B27" s="47"/>
      <c r="C27" s="47"/>
      <c r="D27" s="259"/>
      <c r="E27" s="47"/>
      <c r="F27" s="54"/>
      <c r="G27" s="107">
        <f>IF($K$13="Correct",IF(AND(G26+1&lt;='Student Work'!$K$13,G26&lt;&gt;0),G26+1,IF('Student Work'!G27&gt;0,"ERROR",0)),0)</f>
        <v>0</v>
      </c>
      <c r="H27" s="120">
        <f>IF(G27=0,0,IF(ISBLANK('Student Work'!H27),"ERROR",IF(ABS('Student Work'!H27-'Student Work'!K26)&lt;0.01,IF(G27&lt;&gt;"ERROR","Correct","ERROR"),"ERROR")))</f>
        <v>0</v>
      </c>
      <c r="I27" s="121">
        <f>IF(G27=0,0,IF(ISBLANK('Student Work'!I27),"ERROR",IF(ABS('Student Work'!I27-'Student Work'!H27*'Student Work'!$K$12/12)&lt;0.01,IF(G27&lt;&gt;"ERROR","Correct","ERROR"),"ERROR")))</f>
        <v>0</v>
      </c>
      <c r="J27" s="121">
        <f>IF(G27=0,0,IF(ISBLANK('Student Work'!J27),"ERROR",IF(ABS('Student Work'!J27-('Student Work'!$K$14-'Student Work'!I27))&lt;0.01,IF(G27&lt;&gt;"ERROR","Correct","ERROR"),"ERROR")))</f>
        <v>0</v>
      </c>
      <c r="K27" s="121">
        <f>IF(G27=0,0,IF(ISBLANK('Student Work'!K27),"ERROR",IF(ABS('Student Work'!K27-('Student Work'!H27-'Student Work'!J27))&lt;0.01,IF(G27&lt;&gt;"ERROR","Correct","ERROR"),"ERROR")))</f>
        <v>0</v>
      </c>
      <c r="L27" s="54"/>
      <c r="M27" s="54"/>
      <c r="N27" s="54"/>
      <c r="O27" s="54"/>
      <c r="P27" s="54"/>
      <c r="Q27" s="54"/>
      <c r="R27" s="54"/>
      <c r="S27" s="54"/>
      <c r="T27" s="54"/>
      <c r="U27" s="107">
        <f>IF($V$13="Correct",IF(AND(U26+1&lt;='Student Work'!$V$13,U26&lt;&gt;0),U26+1,IF('Student Work'!U27&gt;0,"ERROR",0)),0)</f>
        <v>0</v>
      </c>
      <c r="V27" s="121">
        <f>IF(U27=0,0,IF(ISBLANK('Student Work'!V27),"ERROR",IF(ABS('Student Work'!V27-'Student Work'!Y26)&lt;0.01,IF(U27&lt;&gt;"ERROR","Correct","ERROR"),"ERROR")))</f>
        <v>0</v>
      </c>
      <c r="W27" s="121">
        <f>IF(U27=0,0,IF(ISBLANK('Student Work'!W27),"ERROR",IF(ABS('Student Work'!W27-'Student Work'!V27*'Student Work'!$V$12/12)&lt;0.01,IF(U27&lt;&gt;"ERROR","Correct","ERROR"),"ERROR")))</f>
        <v>0</v>
      </c>
      <c r="X27" s="121">
        <f>IF(U27=0,0,IF(ISBLANK('Student Work'!X27),"ERROR",IF(ABS('Student Work'!X27-'Student Work'!$V$14)&lt;0.01,IF(U27&lt;&gt;"ERROR","Correct","ERROR"),"ERROR")))</f>
        <v>0</v>
      </c>
      <c r="Y27" s="121">
        <f>IF(U27=0,0,IF(ISBLANK('Student Work'!Y27),"ERROR",IF(ABS('Student Work'!Y27-('Student Work'!V27+'Student Work'!W27+'Student Work'!X27))&lt;0.01,IF(U27&lt;&gt;"ERROR","Correct","ERROR"),"ERROR")))</f>
        <v>0</v>
      </c>
      <c r="Z27" s="121">
        <f>IF(V27=0,0,IF(ISBLANK('Student Work'!#REF!),"ERROR",IF(ABS('Student Work'!#REF!-('Student Work'!W27+'Student Work'!X27+'Student Work'!Y27))&lt;0.01,"Correct","ERROR")))</f>
        <v>0</v>
      </c>
      <c r="AA27" s="54"/>
      <c r="AB27" s="54"/>
      <c r="AC27" s="45"/>
    </row>
    <row r="28" spans="1:29">
      <c r="A28" s="43"/>
      <c r="B28" s="47"/>
      <c r="C28" s="47"/>
      <c r="D28" s="259"/>
      <c r="E28" s="47"/>
      <c r="F28" s="54"/>
      <c r="G28" s="107">
        <f>IF($K$13="Correct",IF(AND(G27+1&lt;='Student Work'!$K$13,G27&lt;&gt;0),G27+1,IF('Student Work'!G28&gt;0,"ERROR",0)),0)</f>
        <v>0</v>
      </c>
      <c r="H28" s="120">
        <f>IF(G28=0,0,IF(ISBLANK('Student Work'!H28),"ERROR",IF(ABS('Student Work'!H28-'Student Work'!K27)&lt;0.01,IF(G28&lt;&gt;"ERROR","Correct","ERROR"),"ERROR")))</f>
        <v>0</v>
      </c>
      <c r="I28" s="121">
        <f>IF(G28=0,0,IF(ISBLANK('Student Work'!I28),"ERROR",IF(ABS('Student Work'!I28-'Student Work'!H28*'Student Work'!$K$12/12)&lt;0.01,IF(G28&lt;&gt;"ERROR","Correct","ERROR"),"ERROR")))</f>
        <v>0</v>
      </c>
      <c r="J28" s="121">
        <f>IF(G28=0,0,IF(ISBLANK('Student Work'!J28),"ERROR",IF(ABS('Student Work'!J28-('Student Work'!$K$14-'Student Work'!I28))&lt;0.01,IF(G28&lt;&gt;"ERROR","Correct","ERROR"),"ERROR")))</f>
        <v>0</v>
      </c>
      <c r="K28" s="121">
        <f>IF(G28=0,0,IF(ISBLANK('Student Work'!K28),"ERROR",IF(ABS('Student Work'!K28-('Student Work'!H28-'Student Work'!J28))&lt;0.01,IF(G28&lt;&gt;"ERROR","Correct","ERROR"),"ERROR")))</f>
        <v>0</v>
      </c>
      <c r="L28" s="54"/>
      <c r="M28" s="54"/>
      <c r="N28" s="273" t="s">
        <v>52</v>
      </c>
      <c r="O28" s="273"/>
      <c r="P28" s="273"/>
      <c r="Q28" s="273"/>
      <c r="R28" s="273"/>
      <c r="S28" s="273"/>
      <c r="T28" s="54"/>
      <c r="U28" s="107">
        <f>IF($V$13="Correct",IF(AND(U27+1&lt;='Student Work'!$V$13,U27&lt;&gt;0),U27+1,IF('Student Work'!U28&gt;0,"ERROR",0)),0)</f>
        <v>0</v>
      </c>
      <c r="V28" s="121">
        <f>IF(U28=0,0,IF(ISBLANK('Student Work'!V28),"ERROR",IF(ABS('Student Work'!V28-'Student Work'!Y27)&lt;0.01,IF(U28&lt;&gt;"ERROR","Correct","ERROR"),"ERROR")))</f>
        <v>0</v>
      </c>
      <c r="W28" s="121">
        <f>IF(U28=0,0,IF(ISBLANK('Student Work'!W28),"ERROR",IF(ABS('Student Work'!W28-'Student Work'!V28*'Student Work'!$V$12/12)&lt;0.01,IF(U28&lt;&gt;"ERROR","Correct","ERROR"),"ERROR")))</f>
        <v>0</v>
      </c>
      <c r="X28" s="121">
        <f>IF(U28=0,0,IF(ISBLANK('Student Work'!X28),"ERROR",IF(ABS('Student Work'!X28-'Student Work'!$V$14)&lt;0.01,IF(U28&lt;&gt;"ERROR","Correct","ERROR"),"ERROR")))</f>
        <v>0</v>
      </c>
      <c r="Y28" s="121">
        <f>IF(U28=0,0,IF(ISBLANK('Student Work'!Y28),"ERROR",IF(ABS('Student Work'!Y28-('Student Work'!V28+'Student Work'!W28+'Student Work'!X28))&lt;0.01,IF(U28&lt;&gt;"ERROR","Correct","ERROR"),"ERROR")))</f>
        <v>0</v>
      </c>
      <c r="Z28" s="121">
        <f>IF(V28=0,0,IF(ISBLANK('Student Work'!#REF!),"ERROR",IF(ABS('Student Work'!#REF!-('Student Work'!W28+'Student Work'!X28+'Student Work'!Y28))&lt;0.01,"Correct","ERROR")))</f>
        <v>0</v>
      </c>
      <c r="AA28" s="54"/>
      <c r="AB28" s="54"/>
      <c r="AC28" s="45"/>
    </row>
    <row r="29" spans="1:29">
      <c r="A29" s="43"/>
      <c r="B29" s="47"/>
      <c r="C29" s="47"/>
      <c r="D29" s="259"/>
      <c r="E29" s="47"/>
      <c r="F29" s="54"/>
      <c r="G29" s="107">
        <f>IF($K$13="Correct",IF(AND(G28+1&lt;='Student Work'!$K$13,G28&lt;&gt;0),G28+1,IF('Student Work'!G29&gt;0,"ERROR",0)),0)</f>
        <v>0</v>
      </c>
      <c r="H29" s="120">
        <f>IF(G29=0,0,IF(ISBLANK('Student Work'!H29),"ERROR",IF(ABS('Student Work'!H29-'Student Work'!K28)&lt;0.01,IF(G29&lt;&gt;"ERROR","Correct","ERROR"),"ERROR")))</f>
        <v>0</v>
      </c>
      <c r="I29" s="121">
        <f>IF(G29=0,0,IF(ISBLANK('Student Work'!I29),"ERROR",IF(ABS('Student Work'!I29-'Student Work'!H29*'Student Work'!$K$12/12)&lt;0.01,IF(G29&lt;&gt;"ERROR","Correct","ERROR"),"ERROR")))</f>
        <v>0</v>
      </c>
      <c r="J29" s="121">
        <f>IF(G29=0,0,IF(ISBLANK('Student Work'!J29),"ERROR",IF(ABS('Student Work'!J29-('Student Work'!$K$14-'Student Work'!I29))&lt;0.01,IF(G29&lt;&gt;"ERROR","Correct","ERROR"),"ERROR")))</f>
        <v>0</v>
      </c>
      <c r="K29" s="121">
        <f>IF(G29=0,0,IF(ISBLANK('Student Work'!K29),"ERROR",IF(ABS('Student Work'!K29-('Student Work'!H29-'Student Work'!J29))&lt;0.01,IF(G29&lt;&gt;"ERROR","Correct","ERROR"),"ERROR")))</f>
        <v>0</v>
      </c>
      <c r="L29" s="54"/>
      <c r="M29" s="54"/>
      <c r="N29" s="274"/>
      <c r="O29" s="274"/>
      <c r="P29" s="274"/>
      <c r="Q29" s="274"/>
      <c r="R29" s="274"/>
      <c r="S29" s="274"/>
      <c r="T29" s="54"/>
      <c r="U29" s="107">
        <f>IF($V$13="Correct",IF(AND(U28+1&lt;='Student Work'!$V$13,U28&lt;&gt;0),U28+1,IF('Student Work'!U29&gt;0,"ERROR",0)),0)</f>
        <v>0</v>
      </c>
      <c r="V29" s="121">
        <f>IF(U29=0,0,IF(ISBLANK('Student Work'!V29),"ERROR",IF(ABS('Student Work'!V29-'Student Work'!Y28)&lt;0.01,IF(U29&lt;&gt;"ERROR","Correct","ERROR"),"ERROR")))</f>
        <v>0</v>
      </c>
      <c r="W29" s="121">
        <f>IF(U29=0,0,IF(ISBLANK('Student Work'!W29),"ERROR",IF(ABS('Student Work'!W29-'Student Work'!V29*'Student Work'!$V$12/12)&lt;0.01,IF(U29&lt;&gt;"ERROR","Correct","ERROR"),"ERROR")))</f>
        <v>0</v>
      </c>
      <c r="X29" s="121">
        <f>IF(U29=0,0,IF(ISBLANK('Student Work'!X29),"ERROR",IF(ABS('Student Work'!X29-'Student Work'!$V$14)&lt;0.01,IF(U29&lt;&gt;"ERROR","Correct","ERROR"),"ERROR")))</f>
        <v>0</v>
      </c>
      <c r="Y29" s="121">
        <f>IF(U29=0,0,IF(ISBLANK('Student Work'!Y29),"ERROR",IF(ABS('Student Work'!Y29-('Student Work'!V29+'Student Work'!W29+'Student Work'!X29))&lt;0.01,IF(U29&lt;&gt;"ERROR","Correct","ERROR"),"ERROR")))</f>
        <v>0</v>
      </c>
      <c r="Z29" s="121">
        <f>IF(V29=0,0,IF(ISBLANK('Student Work'!#REF!),"ERROR",IF(ABS('Student Work'!#REF!-('Student Work'!W29+'Student Work'!X29+'Student Work'!Y29))&lt;0.01,"Correct","ERROR")))</f>
        <v>0</v>
      </c>
      <c r="AA29" s="54"/>
      <c r="AB29" s="54"/>
      <c r="AC29" s="45"/>
    </row>
    <row r="30" spans="1:29">
      <c r="A30" s="44"/>
      <c r="B30" s="53"/>
      <c r="C30" s="47"/>
      <c r="D30" s="259"/>
      <c r="E30" s="53"/>
      <c r="F30" s="54"/>
      <c r="G30" s="107">
        <f>IF($K$13="Correct",IF(AND(G29+1&lt;='Student Work'!$K$13,G29&lt;&gt;0),G29+1,IF('Student Work'!G30&gt;0,"ERROR",0)),0)</f>
        <v>0</v>
      </c>
      <c r="H30" s="120">
        <f>IF(G30=0,0,IF(ISBLANK('Student Work'!H30),"ERROR",IF(ABS('Student Work'!H30-'Student Work'!K29)&lt;0.01,IF(G30&lt;&gt;"ERROR","Correct","ERROR"),"ERROR")))</f>
        <v>0</v>
      </c>
      <c r="I30" s="121">
        <f>IF(G30=0,0,IF(ISBLANK('Student Work'!I30),"ERROR",IF(ABS('Student Work'!I30-'Student Work'!H30*'Student Work'!$K$12/12)&lt;0.01,IF(G30&lt;&gt;"ERROR","Correct","ERROR"),"ERROR")))</f>
        <v>0</v>
      </c>
      <c r="J30" s="121">
        <f>IF(G30=0,0,IF(ISBLANK('Student Work'!J30),"ERROR",IF(ABS('Student Work'!J30-('Student Work'!$K$14-'Student Work'!I30))&lt;0.01,IF(G30&lt;&gt;"ERROR","Correct","ERROR"),"ERROR")))</f>
        <v>0</v>
      </c>
      <c r="K30" s="121">
        <f>IF(G30=0,0,IF(ISBLANK('Student Work'!K30),"ERROR",IF(ABS('Student Work'!K30-('Student Work'!H30-'Student Work'!J30))&lt;0.01,IF(G30&lt;&gt;"ERROR","Correct","ERROR"),"ERROR")))</f>
        <v>0</v>
      </c>
      <c r="L30" s="54"/>
      <c r="M30" s="54"/>
      <c r="N30" s="260" t="s">
        <v>53</v>
      </c>
      <c r="O30" s="260"/>
      <c r="P30" s="260"/>
      <c r="Q30" s="260"/>
      <c r="R30" s="275" t="str">
        <f>IF(ISBLANK('Student Work'!R30:S30),"ERROR",IF(AND('Student Work'!R30:S30&gt;0,'Student Work'!R30:S30&lt;0.1),"Correct","ERROR"))</f>
        <v>ERROR</v>
      </c>
      <c r="S30" s="275"/>
      <c r="T30" s="54"/>
      <c r="U30" s="107">
        <f>IF($V$13="Correct",IF(AND(U29+1&lt;='Student Work'!$V$13,U29&lt;&gt;0),U29+1,IF('Student Work'!U30&gt;0,"ERROR",0)),0)</f>
        <v>0</v>
      </c>
      <c r="V30" s="121">
        <f>IF(U30=0,0,IF(ISBLANK('Student Work'!V30),"ERROR",IF(ABS('Student Work'!V30-'Student Work'!Y29)&lt;0.01,IF(U30&lt;&gt;"ERROR","Correct","ERROR"),"ERROR")))</f>
        <v>0</v>
      </c>
      <c r="W30" s="121">
        <f>IF(U30=0,0,IF(ISBLANK('Student Work'!W30),"ERROR",IF(ABS('Student Work'!W30-'Student Work'!V30*'Student Work'!$V$12/12)&lt;0.01,IF(U30&lt;&gt;"ERROR","Correct","ERROR"),"ERROR")))</f>
        <v>0</v>
      </c>
      <c r="X30" s="121">
        <f>IF(U30=0,0,IF(ISBLANK('Student Work'!X30),"ERROR",IF(ABS('Student Work'!X30-'Student Work'!$V$14)&lt;0.01,IF(U30&lt;&gt;"ERROR","Correct","ERROR"),"ERROR")))</f>
        <v>0</v>
      </c>
      <c r="Y30" s="121">
        <f>IF(U30=0,0,IF(ISBLANK('Student Work'!Y30),"ERROR",IF(ABS('Student Work'!Y30-('Student Work'!V30+'Student Work'!W30+'Student Work'!X30))&lt;0.01,IF(U30&lt;&gt;"ERROR","Correct","ERROR"),"ERROR")))</f>
        <v>0</v>
      </c>
      <c r="Z30" s="121">
        <f>IF(V30=0,0,IF(ISBLANK('Student Work'!#REF!),"ERROR",IF(ABS('Student Work'!#REF!-('Student Work'!W30+'Student Work'!X30+'Student Work'!Y30))&lt;0.01,"Correct","ERROR")))</f>
        <v>0</v>
      </c>
      <c r="AA30" s="54"/>
      <c r="AB30" s="54"/>
      <c r="AC30" s="45"/>
    </row>
    <row r="31" spans="1:29">
      <c r="A31" s="44"/>
      <c r="B31" s="53"/>
      <c r="C31" s="53"/>
      <c r="D31" s="259"/>
      <c r="E31" s="53"/>
      <c r="F31" s="54"/>
      <c r="G31" s="107">
        <f>IF($K$13="Correct",IF(AND(G30+1&lt;='Student Work'!$K$13,G30&lt;&gt;0),G30+1,IF('Student Work'!G31&gt;0,"ERROR",0)),0)</f>
        <v>0</v>
      </c>
      <c r="H31" s="120">
        <f>IF(G31=0,0,IF(ISBLANK('Student Work'!H31),"ERROR",IF(ABS('Student Work'!H31-'Student Work'!K30)&lt;0.01,IF(G31&lt;&gt;"ERROR","Correct","ERROR"),"ERROR")))</f>
        <v>0</v>
      </c>
      <c r="I31" s="121">
        <f>IF(G31=0,0,IF(ISBLANK('Student Work'!I31),"ERROR",IF(ABS('Student Work'!I31-'Student Work'!H31*'Student Work'!$K$12/12)&lt;0.01,IF(G31&lt;&gt;"ERROR","Correct","ERROR"),"ERROR")))</f>
        <v>0</v>
      </c>
      <c r="J31" s="121">
        <f>IF(G31=0,0,IF(ISBLANK('Student Work'!J31),"ERROR",IF(ABS('Student Work'!J31-('Student Work'!$K$14-'Student Work'!I31))&lt;0.01,IF(G31&lt;&gt;"ERROR","Correct","ERROR"),"ERROR")))</f>
        <v>0</v>
      </c>
      <c r="K31" s="121">
        <f>IF(G31=0,0,IF(ISBLANK('Student Work'!K31),"ERROR",IF(ABS('Student Work'!K31-('Student Work'!H31-'Student Work'!J31))&lt;0.01,IF(G31&lt;&gt;"ERROR","Correct","ERROR"),"ERROR")))</f>
        <v>0</v>
      </c>
      <c r="L31" s="54"/>
      <c r="M31" s="54"/>
      <c r="N31" s="246"/>
      <c r="O31" s="246"/>
      <c r="P31" s="246"/>
      <c r="Q31" s="246"/>
      <c r="R31" s="246"/>
      <c r="S31" s="246"/>
      <c r="T31" s="54"/>
      <c r="U31" s="107">
        <f>IF($V$13="Correct",IF(AND(U30+1&lt;='Student Work'!$V$13,U30&lt;&gt;0),U30+1,IF('Student Work'!U31&gt;0,"ERROR",0)),0)</f>
        <v>0</v>
      </c>
      <c r="V31" s="121">
        <f>IF(U31=0,0,IF(ISBLANK('Student Work'!V31),"ERROR",IF(ABS('Student Work'!V31-'Student Work'!Y30)&lt;0.01,IF(U31&lt;&gt;"ERROR","Correct","ERROR"),"ERROR")))</f>
        <v>0</v>
      </c>
      <c r="W31" s="121">
        <f>IF(U31=0,0,IF(ISBLANK('Student Work'!W31),"ERROR",IF(ABS('Student Work'!W31-'Student Work'!V31*'Student Work'!$V$12/12)&lt;0.01,IF(U31&lt;&gt;"ERROR","Correct","ERROR"),"ERROR")))</f>
        <v>0</v>
      </c>
      <c r="X31" s="121">
        <f>IF(U31=0,0,IF(ISBLANK('Student Work'!X31),"ERROR",IF(ABS('Student Work'!X31-'Student Work'!$V$14)&lt;0.01,IF(U31&lt;&gt;"ERROR","Correct","ERROR"),"ERROR")))</f>
        <v>0</v>
      </c>
      <c r="Y31" s="121">
        <f>IF(U31=0,0,IF(ISBLANK('Student Work'!Y31),"ERROR",IF(ABS('Student Work'!Y31-('Student Work'!V31+'Student Work'!W31+'Student Work'!X31))&lt;0.01,IF(U31&lt;&gt;"ERROR","Correct","ERROR"),"ERROR")))</f>
        <v>0</v>
      </c>
      <c r="Z31" s="121">
        <f>IF(V31=0,0,IF(ISBLANK('Student Work'!#REF!),"ERROR",IF(ABS('Student Work'!#REF!-('Student Work'!W31+'Student Work'!X31+'Student Work'!Y31))&lt;0.01,"Correct","ERROR")))</f>
        <v>0</v>
      </c>
      <c r="AA31" s="54"/>
      <c r="AB31" s="54"/>
      <c r="AC31" s="45"/>
    </row>
    <row r="32" spans="1:29">
      <c r="A32" s="44"/>
      <c r="B32" s="53"/>
      <c r="C32" s="53"/>
      <c r="D32" s="259"/>
      <c r="E32" s="53"/>
      <c r="F32" s="54"/>
      <c r="G32" s="107">
        <f>IF($K$13="Correct",IF(AND(G31+1&lt;='Student Work'!$K$13,G31&lt;&gt;0),G31+1,IF('Student Work'!G32&gt;0,"ERROR",0)),0)</f>
        <v>0</v>
      </c>
      <c r="H32" s="120">
        <f>IF(G32=0,0,IF(ISBLANK('Student Work'!H32),"ERROR",IF(ABS('Student Work'!H32-'Student Work'!K31)&lt;0.01,IF(G32&lt;&gt;"ERROR","Correct","ERROR"),"ERROR")))</f>
        <v>0</v>
      </c>
      <c r="I32" s="121">
        <f>IF(G32=0,0,IF(ISBLANK('Student Work'!I32),"ERROR",IF(ABS('Student Work'!I32-'Student Work'!H32*'Student Work'!$K$12/12)&lt;0.01,IF(G32&lt;&gt;"ERROR","Correct","ERROR"),"ERROR")))</f>
        <v>0</v>
      </c>
      <c r="J32" s="121">
        <f>IF(G32=0,0,IF(ISBLANK('Student Work'!J32),"ERROR",IF(ABS('Student Work'!J32-('Student Work'!$K$14-'Student Work'!I32))&lt;0.01,IF(G32&lt;&gt;"ERROR","Correct","ERROR"),"ERROR")))</f>
        <v>0</v>
      </c>
      <c r="K32" s="121">
        <f>IF(G32=0,0,IF(ISBLANK('Student Work'!K32),"ERROR",IF(ABS('Student Work'!K32-('Student Work'!H32-'Student Work'!J32))&lt;0.01,IF(G32&lt;&gt;"ERROR","Correct","ERROR"),"ERROR")))</f>
        <v>0</v>
      </c>
      <c r="L32" s="54"/>
      <c r="M32" s="54"/>
      <c r="N32" s="54"/>
      <c r="O32" s="54"/>
      <c r="P32" s="54"/>
      <c r="Q32" s="54"/>
      <c r="R32" s="54"/>
      <c r="S32" s="54"/>
      <c r="T32" s="54"/>
      <c r="U32" s="107">
        <f>IF($V$13="Correct",IF(AND(U31+1&lt;='Student Work'!$V$13,U31&lt;&gt;0),U31+1,IF('Student Work'!U32&gt;0,"ERROR",0)),0)</f>
        <v>0</v>
      </c>
      <c r="V32" s="121">
        <f>IF(U32=0,0,IF(ISBLANK('Student Work'!V32),"ERROR",IF(ABS('Student Work'!V32-'Student Work'!Y31)&lt;0.01,IF(U32&lt;&gt;"ERROR","Correct","ERROR"),"ERROR")))</f>
        <v>0</v>
      </c>
      <c r="W32" s="121">
        <f>IF(U32=0,0,IF(ISBLANK('Student Work'!W32),"ERROR",IF(ABS('Student Work'!W32-'Student Work'!V32*'Student Work'!$V$12/12)&lt;0.01,IF(U32&lt;&gt;"ERROR","Correct","ERROR"),"ERROR")))</f>
        <v>0</v>
      </c>
      <c r="X32" s="121">
        <f>IF(U32=0,0,IF(ISBLANK('Student Work'!X32),"ERROR",IF(ABS('Student Work'!X32-'Student Work'!$V$14)&lt;0.01,IF(U32&lt;&gt;"ERROR","Correct","ERROR"),"ERROR")))</f>
        <v>0</v>
      </c>
      <c r="Y32" s="121">
        <f>IF(U32=0,0,IF(ISBLANK('Student Work'!Y32),"ERROR",IF(ABS('Student Work'!Y32-('Student Work'!V32+'Student Work'!W32+'Student Work'!X32))&lt;0.01,IF(U32&lt;&gt;"ERROR","Correct","ERROR"),"ERROR")))</f>
        <v>0</v>
      </c>
      <c r="Z32" s="121">
        <f>IF(V32=0,0,IF(ISBLANK('Student Work'!#REF!),"ERROR",IF(ABS('Student Work'!#REF!-('Student Work'!W32+'Student Work'!X32+'Student Work'!Y32))&lt;0.01,"Correct","ERROR")))</f>
        <v>0</v>
      </c>
      <c r="AA32" s="54"/>
      <c r="AB32" s="54"/>
      <c r="AC32" s="45"/>
    </row>
    <row r="33" spans="1:29" ht="16.149999999999999" customHeight="1">
      <c r="A33" s="44"/>
      <c r="B33" s="53"/>
      <c r="C33" s="53"/>
      <c r="D33" s="259"/>
      <c r="E33" s="53"/>
      <c r="F33" s="54"/>
      <c r="G33" s="107">
        <f>IF($K$13="Correct",IF(AND(G32+1&lt;='Student Work'!$K$13,G32&lt;&gt;0),G32+1,IF('Student Work'!G33&gt;0,"ERROR",0)),0)</f>
        <v>0</v>
      </c>
      <c r="H33" s="120">
        <f>IF(G33=0,0,IF(ISBLANK('Student Work'!H33),"ERROR",IF(ABS('Student Work'!H33-'Student Work'!K32)&lt;0.01,IF(G33&lt;&gt;"ERROR","Correct","ERROR"),"ERROR")))</f>
        <v>0</v>
      </c>
      <c r="I33" s="121">
        <f>IF(G33=0,0,IF(ISBLANK('Student Work'!I33),"ERROR",IF(ABS('Student Work'!I33-'Student Work'!H33*'Student Work'!$K$12/12)&lt;0.01,IF(G33&lt;&gt;"ERROR","Correct","ERROR"),"ERROR")))</f>
        <v>0</v>
      </c>
      <c r="J33" s="121">
        <f>IF(G33=0,0,IF(ISBLANK('Student Work'!J33),"ERROR",IF(ABS('Student Work'!J33-('Student Work'!$K$14-'Student Work'!I33))&lt;0.01,IF(G33&lt;&gt;"ERROR","Correct","ERROR"),"ERROR")))</f>
        <v>0</v>
      </c>
      <c r="K33" s="121">
        <f>IF(G33=0,0,IF(ISBLANK('Student Work'!K33),"ERROR",IF(ABS('Student Work'!K33-('Student Work'!H33-'Student Work'!J33))&lt;0.01,IF(G33&lt;&gt;"ERROR","Correct","ERROR"),"ERROR")))</f>
        <v>0</v>
      </c>
      <c r="L33" s="54"/>
      <c r="M33" s="54"/>
      <c r="N33" s="54"/>
      <c r="O33" s="54"/>
      <c r="P33" s="54"/>
      <c r="Q33" s="54"/>
      <c r="R33" s="54"/>
      <c r="S33" s="54"/>
      <c r="T33" s="54"/>
      <c r="U33" s="107">
        <f>IF($V$13="Correct",IF(AND(U32+1&lt;='Student Work'!$V$13,U32&lt;&gt;0),U32+1,IF('Student Work'!U33&gt;0,"ERROR",0)),0)</f>
        <v>0</v>
      </c>
      <c r="V33" s="121">
        <f>IF(U33=0,0,IF(ISBLANK('Student Work'!V33),"ERROR",IF(ABS('Student Work'!V33-'Student Work'!Y32)&lt;0.01,IF(U33&lt;&gt;"ERROR","Correct","ERROR"),"ERROR")))</f>
        <v>0</v>
      </c>
      <c r="W33" s="121">
        <f>IF(U33=0,0,IF(ISBLANK('Student Work'!W33),"ERROR",IF(ABS('Student Work'!W33-'Student Work'!V33*'Student Work'!$V$12/12)&lt;0.01,IF(U33&lt;&gt;"ERROR","Correct","ERROR"),"ERROR")))</f>
        <v>0</v>
      </c>
      <c r="X33" s="121">
        <f>IF(U33=0,0,IF(ISBLANK('Student Work'!X33),"ERROR",IF(ABS('Student Work'!X33-'Student Work'!$V$14)&lt;0.01,IF(U33&lt;&gt;"ERROR","Correct","ERROR"),"ERROR")))</f>
        <v>0</v>
      </c>
      <c r="Y33" s="121">
        <f>IF(U33=0,0,IF(ISBLANK('Student Work'!Y33),"ERROR",IF(ABS('Student Work'!Y33-('Student Work'!V33+'Student Work'!W33+'Student Work'!X33))&lt;0.01,IF(U33&lt;&gt;"ERROR","Correct","ERROR"),"ERROR")))</f>
        <v>0</v>
      </c>
      <c r="Z33" s="121">
        <f>IF(V33=0,0,IF(ISBLANK('Student Work'!#REF!),"ERROR",IF(ABS('Student Work'!#REF!-('Student Work'!W33+'Student Work'!X33+'Student Work'!Y33))&lt;0.01,"Correct","ERROR")))</f>
        <v>0</v>
      </c>
      <c r="AA33" s="54"/>
      <c r="AB33" s="54"/>
      <c r="AC33" s="45"/>
    </row>
    <row r="34" spans="1:29">
      <c r="A34" s="44"/>
      <c r="B34" s="53"/>
      <c r="C34" s="53"/>
      <c r="D34" s="259"/>
      <c r="E34" s="53"/>
      <c r="F34" s="54"/>
      <c r="G34" s="107">
        <f>IF($K$13="Correct",IF(AND(G33+1&lt;='Student Work'!$K$13,G33&lt;&gt;0),G33+1,IF('Student Work'!G34&gt;0,"ERROR",0)),0)</f>
        <v>0</v>
      </c>
      <c r="H34" s="120">
        <f>IF(G34=0,0,IF(ISBLANK('Student Work'!H34),"ERROR",IF(ABS('Student Work'!H34-'Student Work'!K33)&lt;0.01,IF(G34&lt;&gt;"ERROR","Correct","ERROR"),"ERROR")))</f>
        <v>0</v>
      </c>
      <c r="I34" s="121">
        <f>IF(G34=0,0,IF(ISBLANK('Student Work'!I34),"ERROR",IF(ABS('Student Work'!I34-'Student Work'!H34*'Student Work'!$K$12/12)&lt;0.01,IF(G34&lt;&gt;"ERROR","Correct","ERROR"),"ERROR")))</f>
        <v>0</v>
      </c>
      <c r="J34" s="121">
        <f>IF(G34=0,0,IF(ISBLANK('Student Work'!J34),"ERROR",IF(ABS('Student Work'!J34-('Student Work'!$K$14-'Student Work'!I34))&lt;0.01,IF(G34&lt;&gt;"ERROR","Correct","ERROR"),"ERROR")))</f>
        <v>0</v>
      </c>
      <c r="K34" s="121">
        <f>IF(G34=0,0,IF(ISBLANK('Student Work'!K34),"ERROR",IF(ABS('Student Work'!K34-('Student Work'!H34-'Student Work'!J34))&lt;0.01,IF(G34&lt;&gt;"ERROR","Correct","ERROR"),"ERROR")))</f>
        <v>0</v>
      </c>
      <c r="L34" s="54"/>
      <c r="M34" s="54"/>
      <c r="N34" s="54"/>
      <c r="O34" s="54"/>
      <c r="P34" s="54"/>
      <c r="Q34" s="54"/>
      <c r="R34" s="54"/>
      <c r="S34" s="54"/>
      <c r="T34" s="54"/>
      <c r="U34" s="107">
        <f>IF($V$13="Correct",IF(AND(U33+1&lt;='Student Work'!$V$13,U33&lt;&gt;0),U33+1,IF('Student Work'!U34&gt;0,"ERROR",0)),0)</f>
        <v>0</v>
      </c>
      <c r="V34" s="121">
        <f>IF(U34=0,0,IF(ISBLANK('Student Work'!V34),"ERROR",IF(ABS('Student Work'!V34-'Student Work'!Y33)&lt;0.01,IF(U34&lt;&gt;"ERROR","Correct","ERROR"),"ERROR")))</f>
        <v>0</v>
      </c>
      <c r="W34" s="121">
        <f>IF(U34=0,0,IF(ISBLANK('Student Work'!W34),"ERROR",IF(ABS('Student Work'!W34-'Student Work'!V34*'Student Work'!$V$12/12)&lt;0.01,IF(U34&lt;&gt;"ERROR","Correct","ERROR"),"ERROR")))</f>
        <v>0</v>
      </c>
      <c r="X34" s="121">
        <f>IF(U34=0,0,IF(ISBLANK('Student Work'!X34),"ERROR",IF(ABS('Student Work'!X34-'Student Work'!$V$14)&lt;0.01,IF(U34&lt;&gt;"ERROR","Correct","ERROR"),"ERROR")))</f>
        <v>0</v>
      </c>
      <c r="Y34" s="121">
        <f>IF(U34=0,0,IF(ISBLANK('Student Work'!Y34),"ERROR",IF(ABS('Student Work'!Y34-('Student Work'!V34+'Student Work'!W34+'Student Work'!X34))&lt;0.01,IF(U34&lt;&gt;"ERROR","Correct","ERROR"),"ERROR")))</f>
        <v>0</v>
      </c>
      <c r="Z34" s="121">
        <f>IF(V34=0,0,IF(ISBLANK('Student Work'!#REF!),"ERROR",IF(ABS('Student Work'!#REF!-('Student Work'!W34+'Student Work'!X34+'Student Work'!Y34))&lt;0.01,"Correct","ERROR")))</f>
        <v>0</v>
      </c>
      <c r="AA34" s="54"/>
      <c r="AB34" s="54"/>
      <c r="AC34" s="45"/>
    </row>
    <row r="35" spans="1:29" ht="16.149999999999999" customHeight="1">
      <c r="A35" s="44"/>
      <c r="B35" s="53"/>
      <c r="C35" s="53"/>
      <c r="D35" s="259"/>
      <c r="E35" s="53"/>
      <c r="F35" s="54"/>
      <c r="G35" s="107">
        <f>IF($K$13="Correct",IF(AND(G34+1&lt;='Student Work'!$K$13,G34&lt;&gt;0),G34+1,IF('Student Work'!G35&gt;0,"ERROR",0)),0)</f>
        <v>0</v>
      </c>
      <c r="H35" s="120">
        <f>IF(G35=0,0,IF(ISBLANK('Student Work'!H35),"ERROR",IF(ABS('Student Work'!H35-'Student Work'!K34)&lt;0.01,IF(G35&lt;&gt;"ERROR","Correct","ERROR"),"ERROR")))</f>
        <v>0</v>
      </c>
      <c r="I35" s="121">
        <f>IF(G35=0,0,IF(ISBLANK('Student Work'!I35),"ERROR",IF(ABS('Student Work'!I35-'Student Work'!H35*'Student Work'!$K$12/12)&lt;0.01,IF(G35&lt;&gt;"ERROR","Correct","ERROR"),"ERROR")))</f>
        <v>0</v>
      </c>
      <c r="J35" s="121">
        <f>IF(G35=0,0,IF(ISBLANK('Student Work'!J35),"ERROR",IF(ABS('Student Work'!J35-('Student Work'!$K$14-'Student Work'!I35))&lt;0.01,IF(G35&lt;&gt;"ERROR","Correct","ERROR"),"ERROR")))</f>
        <v>0</v>
      </c>
      <c r="K35" s="121">
        <f>IF(G35=0,0,IF(ISBLANK('Student Work'!K35),"ERROR",IF(ABS('Student Work'!K35-('Student Work'!H35-'Student Work'!J35))&lt;0.01,IF(G35&lt;&gt;"ERROR","Correct","ERROR"),"ERROR")))</f>
        <v>0</v>
      </c>
      <c r="L35" s="54"/>
      <c r="M35" s="54"/>
      <c r="N35" s="54"/>
      <c r="O35" s="54"/>
      <c r="P35" s="54"/>
      <c r="Q35" s="54"/>
      <c r="R35" s="54"/>
      <c r="S35" s="54"/>
      <c r="T35" s="54"/>
      <c r="U35" s="107">
        <f>IF($V$13="Correct",IF(AND(U34+1&lt;='Student Work'!$V$13,U34&lt;&gt;0),U34+1,IF('Student Work'!U35&gt;0,"ERROR",0)),0)</f>
        <v>0</v>
      </c>
      <c r="V35" s="121">
        <f>IF(U35=0,0,IF(ISBLANK('Student Work'!V35),"ERROR",IF(ABS('Student Work'!V35-'Student Work'!Y34)&lt;0.01,IF(U35&lt;&gt;"ERROR","Correct","ERROR"),"ERROR")))</f>
        <v>0</v>
      </c>
      <c r="W35" s="121">
        <f>IF(U35=0,0,IF(ISBLANK('Student Work'!W35),"ERROR",IF(ABS('Student Work'!W35-'Student Work'!V35*'Student Work'!$V$12/12)&lt;0.01,IF(U35&lt;&gt;"ERROR","Correct","ERROR"),"ERROR")))</f>
        <v>0</v>
      </c>
      <c r="X35" s="121">
        <f>IF(U35=0,0,IF(ISBLANK('Student Work'!X35),"ERROR",IF(ABS('Student Work'!X35-'Student Work'!$V$14)&lt;0.01,IF(U35&lt;&gt;"ERROR","Correct","ERROR"),"ERROR")))</f>
        <v>0</v>
      </c>
      <c r="Y35" s="121">
        <f>IF(U35=0,0,IF(ISBLANK('Student Work'!Y35),"ERROR",IF(ABS('Student Work'!Y35-('Student Work'!V35+'Student Work'!W35+'Student Work'!X35))&lt;0.01,IF(U35&lt;&gt;"ERROR","Correct","ERROR"),"ERROR")))</f>
        <v>0</v>
      </c>
      <c r="Z35" s="121">
        <f>IF(V35=0,0,IF(ISBLANK('Student Work'!#REF!),"ERROR",IF(ABS('Student Work'!#REF!-('Student Work'!W35+'Student Work'!X35+'Student Work'!Y35))&lt;0.01,"Correct","ERROR")))</f>
        <v>0</v>
      </c>
      <c r="AA35" s="54"/>
      <c r="AB35" s="54"/>
      <c r="AC35" s="45"/>
    </row>
    <row r="36" spans="1:29" ht="16.149999999999999" customHeight="1">
      <c r="A36" s="44"/>
      <c r="B36" s="53"/>
      <c r="C36" s="53"/>
      <c r="D36" s="259"/>
      <c r="E36" s="53"/>
      <c r="F36" s="54"/>
      <c r="G36" s="107">
        <f>IF($K$13="Correct",IF(AND(G35+1&lt;='Student Work'!$K$13,G35&lt;&gt;0),G35+1,IF('Student Work'!G36&gt;0,"ERROR",0)),0)</f>
        <v>0</v>
      </c>
      <c r="H36" s="120">
        <f>IF(G36=0,0,IF(ISBLANK('Student Work'!H36),"ERROR",IF(ABS('Student Work'!H36-'Student Work'!K35)&lt;0.01,IF(G36&lt;&gt;"ERROR","Correct","ERROR"),"ERROR")))</f>
        <v>0</v>
      </c>
      <c r="I36" s="121">
        <f>IF(G36=0,0,IF(ISBLANK('Student Work'!I36),"ERROR",IF(ABS('Student Work'!I36-'Student Work'!H36*'Student Work'!$K$12/12)&lt;0.01,IF(G36&lt;&gt;"ERROR","Correct","ERROR"),"ERROR")))</f>
        <v>0</v>
      </c>
      <c r="J36" s="121">
        <f>IF(G36=0,0,IF(ISBLANK('Student Work'!J36),"ERROR",IF(ABS('Student Work'!J36-('Student Work'!$K$14-'Student Work'!I36))&lt;0.01,IF(G36&lt;&gt;"ERROR","Correct","ERROR"),"ERROR")))</f>
        <v>0</v>
      </c>
      <c r="K36" s="121">
        <f>IF(G36=0,0,IF(ISBLANK('Student Work'!K36),"ERROR",IF(ABS('Student Work'!K36-('Student Work'!H36-'Student Work'!J36))&lt;0.01,IF(G36&lt;&gt;"ERROR","Correct","ERROR"),"ERROR")))</f>
        <v>0</v>
      </c>
      <c r="L36" s="54"/>
      <c r="M36" s="54"/>
      <c r="N36" s="54"/>
      <c r="O36" s="54"/>
      <c r="P36" s="54"/>
      <c r="Q36" s="54"/>
      <c r="R36" s="54"/>
      <c r="S36" s="54"/>
      <c r="T36" s="54"/>
      <c r="U36" s="107">
        <f>IF($V$13="Correct",IF(AND(U35+1&lt;='Student Work'!$V$13,U35&lt;&gt;0),U35+1,IF('Student Work'!U36&gt;0,"ERROR",0)),0)</f>
        <v>0</v>
      </c>
      <c r="V36" s="121">
        <f>IF(U36=0,0,IF(ISBLANK('Student Work'!V36),"ERROR",IF(ABS('Student Work'!V36-'Student Work'!Y35)&lt;0.01,IF(U36&lt;&gt;"ERROR","Correct","ERROR"),"ERROR")))</f>
        <v>0</v>
      </c>
      <c r="W36" s="121">
        <f>IF(U36=0,0,IF(ISBLANK('Student Work'!W36),"ERROR",IF(ABS('Student Work'!W36-'Student Work'!V36*'Student Work'!$V$12/12)&lt;0.01,IF(U36&lt;&gt;"ERROR","Correct","ERROR"),"ERROR")))</f>
        <v>0</v>
      </c>
      <c r="X36" s="121">
        <f>IF(U36=0,0,IF(ISBLANK('Student Work'!X36),"ERROR",IF(ABS('Student Work'!X36-'Student Work'!$V$14)&lt;0.01,IF(U36&lt;&gt;"ERROR","Correct","ERROR"),"ERROR")))</f>
        <v>0</v>
      </c>
      <c r="Y36" s="121">
        <f>IF(U36=0,0,IF(ISBLANK('Student Work'!Y36),"ERROR",IF(ABS('Student Work'!Y36-('Student Work'!V36+'Student Work'!W36+'Student Work'!X36))&lt;0.01,IF(U36&lt;&gt;"ERROR","Correct","ERROR"),"ERROR")))</f>
        <v>0</v>
      </c>
      <c r="Z36" s="121">
        <f>IF(V36=0,0,IF(ISBLANK('Student Work'!#REF!),"ERROR",IF(ABS('Student Work'!#REF!-('Student Work'!W36+'Student Work'!X36+'Student Work'!Y36))&lt;0.01,"Correct","ERROR")))</f>
        <v>0</v>
      </c>
      <c r="AA36" s="54"/>
      <c r="AB36" s="54"/>
      <c r="AC36" s="45"/>
    </row>
    <row r="37" spans="1:29" ht="16.149999999999999" customHeight="1">
      <c r="A37" s="44"/>
      <c r="B37" s="53"/>
      <c r="C37" s="53"/>
      <c r="D37" s="259"/>
      <c r="E37" s="53"/>
      <c r="F37" s="54"/>
      <c r="G37" s="107">
        <f>IF($K$13="Correct",IF(AND(G36+1&lt;='Student Work'!$K$13,G36&lt;&gt;0),G36+1,IF('Student Work'!G37&gt;0,"ERROR",0)),0)</f>
        <v>0</v>
      </c>
      <c r="H37" s="120">
        <f>IF(G37=0,0,IF(ISBLANK('Student Work'!H37),"ERROR",IF(ABS('Student Work'!H37-'Student Work'!K36)&lt;0.01,IF(G37&lt;&gt;"ERROR","Correct","ERROR"),"ERROR")))</f>
        <v>0</v>
      </c>
      <c r="I37" s="121">
        <f>IF(G37=0,0,IF(ISBLANK('Student Work'!I37),"ERROR",IF(ABS('Student Work'!I37-'Student Work'!H37*'Student Work'!$K$12/12)&lt;0.01,IF(G37&lt;&gt;"ERROR","Correct","ERROR"),"ERROR")))</f>
        <v>0</v>
      </c>
      <c r="J37" s="121">
        <f>IF(G37=0,0,IF(ISBLANK('Student Work'!J37),"ERROR",IF(ABS('Student Work'!J37-('Student Work'!$K$14-'Student Work'!I37))&lt;0.01,IF(G37&lt;&gt;"ERROR","Correct","ERROR"),"ERROR")))</f>
        <v>0</v>
      </c>
      <c r="K37" s="121">
        <f>IF(G37=0,0,IF(ISBLANK('Student Work'!K37),"ERROR",IF(ABS('Student Work'!K37-('Student Work'!H37-'Student Work'!J37))&lt;0.01,IF(G37&lt;&gt;"ERROR","Correct","ERROR"),"ERROR")))</f>
        <v>0</v>
      </c>
      <c r="L37" s="54"/>
      <c r="M37" s="54"/>
      <c r="N37" s="54"/>
      <c r="O37" s="54"/>
      <c r="P37" s="54"/>
      <c r="Q37" s="54"/>
      <c r="R37" s="54"/>
      <c r="S37" s="54"/>
      <c r="T37" s="54"/>
      <c r="U37" s="107">
        <f>IF($V$13="Correct",IF(AND(U36+1&lt;='Student Work'!$V$13,U36&lt;&gt;0),U36+1,IF('Student Work'!U37&gt;0,"ERROR",0)),0)</f>
        <v>0</v>
      </c>
      <c r="V37" s="121">
        <f>IF(U37=0,0,IF(ISBLANK('Student Work'!V37),"ERROR",IF(ABS('Student Work'!V37-'Student Work'!Y36)&lt;0.01,IF(U37&lt;&gt;"ERROR","Correct","ERROR"),"ERROR")))</f>
        <v>0</v>
      </c>
      <c r="W37" s="121">
        <f>IF(U37=0,0,IF(ISBLANK('Student Work'!W37),"ERROR",IF(ABS('Student Work'!W37-'Student Work'!V37*'Student Work'!$V$12/12)&lt;0.01,IF(U37&lt;&gt;"ERROR","Correct","ERROR"),"ERROR")))</f>
        <v>0</v>
      </c>
      <c r="X37" s="121">
        <f>IF(U37=0,0,IF(ISBLANK('Student Work'!X37),"ERROR",IF(ABS('Student Work'!X37-'Student Work'!$V$14)&lt;0.01,IF(U37&lt;&gt;"ERROR","Correct","ERROR"),"ERROR")))</f>
        <v>0</v>
      </c>
      <c r="Y37" s="121">
        <f>IF(U37=0,0,IF(ISBLANK('Student Work'!Y37),"ERROR",IF(ABS('Student Work'!Y37-('Student Work'!V37+'Student Work'!W37+'Student Work'!X37))&lt;0.01,IF(U37&lt;&gt;"ERROR","Correct","ERROR"),"ERROR")))</f>
        <v>0</v>
      </c>
      <c r="Z37" s="121">
        <f>IF(V37=0,0,IF(ISBLANK('Student Work'!#REF!),"ERROR",IF(ABS('Student Work'!#REF!-('Student Work'!W37+'Student Work'!X37+'Student Work'!Y37))&lt;0.01,"Correct","ERROR")))</f>
        <v>0</v>
      </c>
      <c r="AA37" s="54"/>
      <c r="AB37" s="54"/>
      <c r="AC37" s="45"/>
    </row>
    <row r="38" spans="1:29" ht="16.149999999999999" customHeight="1">
      <c r="A38" s="44"/>
      <c r="B38" s="53"/>
      <c r="C38" s="53"/>
      <c r="D38" s="259"/>
      <c r="E38" s="53"/>
      <c r="F38" s="54"/>
      <c r="G38" s="107">
        <f>IF($K$13="Correct",IF(AND(G37+1&lt;='Student Work'!$K$13,G37&lt;&gt;0),G37+1,IF('Student Work'!G38&gt;0,"ERROR",0)),0)</f>
        <v>0</v>
      </c>
      <c r="H38" s="120">
        <f>IF(G38=0,0,IF(ISBLANK('Student Work'!H38),"ERROR",IF(ABS('Student Work'!H38-'Student Work'!K37)&lt;0.01,IF(G38&lt;&gt;"ERROR","Correct","ERROR"),"ERROR")))</f>
        <v>0</v>
      </c>
      <c r="I38" s="121">
        <f>IF(G38=0,0,IF(ISBLANK('Student Work'!I38),"ERROR",IF(ABS('Student Work'!I38-'Student Work'!H38*'Student Work'!$K$12/12)&lt;0.01,IF(G38&lt;&gt;"ERROR","Correct","ERROR"),"ERROR")))</f>
        <v>0</v>
      </c>
      <c r="J38" s="121">
        <f>IF(G38=0,0,IF(ISBLANK('Student Work'!J38),"ERROR",IF(ABS('Student Work'!J38-('Student Work'!$K$14-'Student Work'!I38))&lt;0.01,IF(G38&lt;&gt;"ERROR","Correct","ERROR"),"ERROR")))</f>
        <v>0</v>
      </c>
      <c r="K38" s="121">
        <f>IF(G38=0,0,IF(ISBLANK('Student Work'!K38),"ERROR",IF(ABS('Student Work'!K38-('Student Work'!H38-'Student Work'!J38))&lt;0.01,IF(G38&lt;&gt;"ERROR","Correct","ERROR"),"ERROR")))</f>
        <v>0</v>
      </c>
      <c r="L38" s="54"/>
      <c r="M38" s="54"/>
      <c r="N38" s="54"/>
      <c r="O38" s="54"/>
      <c r="P38" s="54"/>
      <c r="Q38" s="54"/>
      <c r="R38" s="54"/>
      <c r="S38" s="54"/>
      <c r="T38" s="54"/>
      <c r="U38" s="107">
        <f>IF($V$13="Correct",IF(AND(U37+1&lt;='Student Work'!$V$13,U37&lt;&gt;0),U37+1,IF('Student Work'!U38&gt;0,"ERROR",0)),0)</f>
        <v>0</v>
      </c>
      <c r="V38" s="121">
        <f>IF(U38=0,0,IF(ISBLANK('Student Work'!V38),"ERROR",IF(ABS('Student Work'!V38-'Student Work'!Y37)&lt;0.01,IF(U38&lt;&gt;"ERROR","Correct","ERROR"),"ERROR")))</f>
        <v>0</v>
      </c>
      <c r="W38" s="121">
        <f>IF(U38=0,0,IF(ISBLANK('Student Work'!W38),"ERROR",IF(ABS('Student Work'!W38-'Student Work'!V38*'Student Work'!$V$12/12)&lt;0.01,IF(U38&lt;&gt;"ERROR","Correct","ERROR"),"ERROR")))</f>
        <v>0</v>
      </c>
      <c r="X38" s="121">
        <f>IF(U38=0,0,IF(ISBLANK('Student Work'!X38),"ERROR",IF(ABS('Student Work'!X38-'Student Work'!$V$14)&lt;0.01,IF(U38&lt;&gt;"ERROR","Correct","ERROR"),"ERROR")))</f>
        <v>0</v>
      </c>
      <c r="Y38" s="121">
        <f>IF(U38=0,0,IF(ISBLANK('Student Work'!Y38),"ERROR",IF(ABS('Student Work'!Y38-('Student Work'!V38+'Student Work'!W38+'Student Work'!X38))&lt;0.01,IF(U38&lt;&gt;"ERROR","Correct","ERROR"),"ERROR")))</f>
        <v>0</v>
      </c>
      <c r="Z38" s="121">
        <f>IF(V38=0,0,IF(ISBLANK('Student Work'!#REF!),"ERROR",IF(ABS('Student Work'!#REF!-('Student Work'!W38+'Student Work'!X38+'Student Work'!Y38))&lt;0.01,"Correct","ERROR")))</f>
        <v>0</v>
      </c>
      <c r="AA38" s="54"/>
      <c r="AB38" s="54"/>
      <c r="AC38" s="45"/>
    </row>
    <row r="39" spans="1:29">
      <c r="A39" s="44"/>
      <c r="B39" s="53"/>
      <c r="C39" s="53"/>
      <c r="D39" s="259"/>
      <c r="E39" s="53"/>
      <c r="F39" s="54"/>
      <c r="G39" s="107">
        <f>IF($K$13="Correct",IF(AND(G38+1&lt;='Student Work'!$K$13,G38&lt;&gt;0),G38+1,IF('Student Work'!G39&gt;0,"ERROR",0)),0)</f>
        <v>0</v>
      </c>
      <c r="H39" s="120">
        <f>IF(G39=0,0,IF(ISBLANK('Student Work'!H39),"ERROR",IF(ABS('Student Work'!H39-'Student Work'!K38)&lt;0.01,IF(G39&lt;&gt;"ERROR","Correct","ERROR"),"ERROR")))</f>
        <v>0</v>
      </c>
      <c r="I39" s="121">
        <f>IF(G39=0,0,IF(ISBLANK('Student Work'!I39),"ERROR",IF(ABS('Student Work'!I39-'Student Work'!H39*'Student Work'!$K$12/12)&lt;0.01,IF(G39&lt;&gt;"ERROR","Correct","ERROR"),"ERROR")))</f>
        <v>0</v>
      </c>
      <c r="J39" s="121">
        <f>IF(G39=0,0,IF(ISBLANK('Student Work'!J39),"ERROR",IF(ABS('Student Work'!J39-('Student Work'!$K$14-'Student Work'!I39))&lt;0.01,IF(G39&lt;&gt;"ERROR","Correct","ERROR"),"ERROR")))</f>
        <v>0</v>
      </c>
      <c r="K39" s="121">
        <f>IF(G39=0,0,IF(ISBLANK('Student Work'!K39),"ERROR",IF(ABS('Student Work'!K39-('Student Work'!H39-'Student Work'!J39))&lt;0.01,IF(G39&lt;&gt;"ERROR","Correct","ERROR"),"ERROR")))</f>
        <v>0</v>
      </c>
      <c r="L39" s="54"/>
      <c r="M39" s="54"/>
      <c r="N39" s="54"/>
      <c r="O39" s="54"/>
      <c r="P39" s="54"/>
      <c r="Q39" s="54"/>
      <c r="R39" s="54"/>
      <c r="S39" s="54"/>
      <c r="T39" s="54"/>
      <c r="U39" s="107">
        <f>IF($V$13="Correct",IF(AND(U38+1&lt;='Student Work'!$V$13,U38&lt;&gt;0),U38+1,IF('Student Work'!U39&gt;0,"ERROR",0)),0)</f>
        <v>0</v>
      </c>
      <c r="V39" s="121">
        <f>IF(U39=0,0,IF(ISBLANK('Student Work'!V39),"ERROR",IF(ABS('Student Work'!V39-'Student Work'!Y38)&lt;0.01,IF(U39&lt;&gt;"ERROR","Correct","ERROR"),"ERROR")))</f>
        <v>0</v>
      </c>
      <c r="W39" s="121">
        <f>IF(U39=0,0,IF(ISBLANK('Student Work'!W39),"ERROR",IF(ABS('Student Work'!W39-'Student Work'!V39*'Student Work'!$V$12/12)&lt;0.01,IF(U39&lt;&gt;"ERROR","Correct","ERROR"),"ERROR")))</f>
        <v>0</v>
      </c>
      <c r="X39" s="121">
        <f>IF(U39=0,0,IF(ISBLANK('Student Work'!X39),"ERROR",IF(ABS('Student Work'!X39-'Student Work'!$V$14)&lt;0.01,IF(U39&lt;&gt;"ERROR","Correct","ERROR"),"ERROR")))</f>
        <v>0</v>
      </c>
      <c r="Y39" s="121">
        <f>IF(U39=0,0,IF(ISBLANK('Student Work'!Y39),"ERROR",IF(ABS('Student Work'!Y39-('Student Work'!V39+'Student Work'!W39+'Student Work'!X39))&lt;0.01,IF(U39&lt;&gt;"ERROR","Correct","ERROR"),"ERROR")))</f>
        <v>0</v>
      </c>
      <c r="Z39" s="121">
        <f>IF(V39=0,0,IF(ISBLANK('Student Work'!#REF!),"ERROR",IF(ABS('Student Work'!#REF!-('Student Work'!W39+'Student Work'!X39+'Student Work'!Y39))&lt;0.01,"Correct","ERROR")))</f>
        <v>0</v>
      </c>
      <c r="AA39" s="54"/>
      <c r="AB39" s="54"/>
      <c r="AC39" s="45"/>
    </row>
    <row r="40" spans="1:29">
      <c r="A40" s="44"/>
      <c r="B40" s="53"/>
      <c r="C40" s="53"/>
      <c r="D40" s="259"/>
      <c r="E40" s="53"/>
      <c r="F40" s="54"/>
      <c r="G40" s="107">
        <f>IF($K$13="Correct",IF(AND(G39+1&lt;='Student Work'!$K$13,G39&lt;&gt;0),G39+1,IF('Student Work'!G40&gt;0,"ERROR",0)),0)</f>
        <v>0</v>
      </c>
      <c r="H40" s="120">
        <f>IF(G40=0,0,IF(ISBLANK('Student Work'!H40),"ERROR",IF(ABS('Student Work'!H40-'Student Work'!K39)&lt;0.01,IF(G40&lt;&gt;"ERROR","Correct","ERROR"),"ERROR")))</f>
        <v>0</v>
      </c>
      <c r="I40" s="121">
        <f>IF(G40=0,0,IF(ISBLANK('Student Work'!I40),"ERROR",IF(ABS('Student Work'!I40-'Student Work'!H40*'Student Work'!$K$12/12)&lt;0.01,IF(G40&lt;&gt;"ERROR","Correct","ERROR"),"ERROR")))</f>
        <v>0</v>
      </c>
      <c r="J40" s="121">
        <f>IF(G40=0,0,IF(ISBLANK('Student Work'!J40),"ERROR",IF(ABS('Student Work'!J40-('Student Work'!$K$14-'Student Work'!I40))&lt;0.01,IF(G40&lt;&gt;"ERROR","Correct","ERROR"),"ERROR")))</f>
        <v>0</v>
      </c>
      <c r="K40" s="121">
        <f>IF(G40=0,0,IF(ISBLANK('Student Work'!K40),"ERROR",IF(ABS('Student Work'!K40-('Student Work'!H40-'Student Work'!J40))&lt;0.01,IF(G40&lt;&gt;"ERROR","Correct","ERROR"),"ERROR")))</f>
        <v>0</v>
      </c>
      <c r="L40" s="54"/>
      <c r="M40" s="54"/>
      <c r="N40" s="54"/>
      <c r="O40" s="54"/>
      <c r="P40" s="54"/>
      <c r="Q40" s="54"/>
      <c r="R40" s="54"/>
      <c r="S40" s="54"/>
      <c r="T40" s="54"/>
      <c r="U40" s="107">
        <f>IF($V$13="Correct",IF(AND(U39+1&lt;='Student Work'!$V$13,U39&lt;&gt;0),U39+1,IF('Student Work'!U40&gt;0,"ERROR",0)),0)</f>
        <v>0</v>
      </c>
      <c r="V40" s="121">
        <f>IF(U40=0,0,IF(ISBLANK('Student Work'!V40),"ERROR",IF(ABS('Student Work'!V40-'Student Work'!Y39)&lt;0.01,IF(U40&lt;&gt;"ERROR","Correct","ERROR"),"ERROR")))</f>
        <v>0</v>
      </c>
      <c r="W40" s="121">
        <f>IF(U40=0,0,IF(ISBLANK('Student Work'!W40),"ERROR",IF(ABS('Student Work'!W40-'Student Work'!V40*'Student Work'!$V$12/12)&lt;0.01,IF(U40&lt;&gt;"ERROR","Correct","ERROR"),"ERROR")))</f>
        <v>0</v>
      </c>
      <c r="X40" s="121">
        <f>IF(U40=0,0,IF(ISBLANK('Student Work'!X40),"ERROR",IF(ABS('Student Work'!X40-'Student Work'!$V$14)&lt;0.01,IF(U40&lt;&gt;"ERROR","Correct","ERROR"),"ERROR")))</f>
        <v>0</v>
      </c>
      <c r="Y40" s="121">
        <f>IF(U40=0,0,IF(ISBLANK('Student Work'!Y40),"ERROR",IF(ABS('Student Work'!Y40-('Student Work'!V40+'Student Work'!W40+'Student Work'!X40))&lt;0.01,IF(U40&lt;&gt;"ERROR","Correct","ERROR"),"ERROR")))</f>
        <v>0</v>
      </c>
      <c r="Z40" s="121">
        <f>IF(V40=0,0,IF(ISBLANK('Student Work'!#REF!),"ERROR",IF(ABS('Student Work'!#REF!-('Student Work'!W40+'Student Work'!X40+'Student Work'!Y40))&lt;0.01,"Correct","ERROR")))</f>
        <v>0</v>
      </c>
      <c r="AA40" s="54"/>
      <c r="AB40" s="54"/>
      <c r="AC40" s="45"/>
    </row>
    <row r="41" spans="1:29" ht="16.149999999999999" customHeight="1">
      <c r="A41" s="44"/>
      <c r="B41" s="53"/>
      <c r="C41" s="53"/>
      <c r="D41" s="259"/>
      <c r="E41" s="53"/>
      <c r="F41" s="54"/>
      <c r="G41" s="107">
        <f>IF($K$13="Correct",IF(AND(G40+1&lt;='Student Work'!$K$13,G40&lt;&gt;0),G40+1,IF('Student Work'!G41&gt;0,"ERROR",0)),0)</f>
        <v>0</v>
      </c>
      <c r="H41" s="120">
        <f>IF(G41=0,0,IF(ISBLANK('Student Work'!H41),"ERROR",IF(ABS('Student Work'!H41-'Student Work'!K40)&lt;0.01,IF(G41&lt;&gt;"ERROR","Correct","ERROR"),"ERROR")))</f>
        <v>0</v>
      </c>
      <c r="I41" s="121">
        <f>IF(G41=0,0,IF(ISBLANK('Student Work'!I41),"ERROR",IF(ABS('Student Work'!I41-'Student Work'!H41*'Student Work'!$K$12/12)&lt;0.01,IF(G41&lt;&gt;"ERROR","Correct","ERROR"),"ERROR")))</f>
        <v>0</v>
      </c>
      <c r="J41" s="121">
        <f>IF(G41=0,0,IF(ISBLANK('Student Work'!J41),"ERROR",IF(ABS('Student Work'!J41-('Student Work'!$K$14-'Student Work'!I41))&lt;0.01,IF(G41&lt;&gt;"ERROR","Correct","ERROR"),"ERROR")))</f>
        <v>0</v>
      </c>
      <c r="K41" s="121">
        <f>IF(G41=0,0,IF(ISBLANK('Student Work'!K41),"ERROR",IF(ABS('Student Work'!K41-('Student Work'!H41-'Student Work'!J41))&lt;0.01,IF(G41&lt;&gt;"ERROR","Correct","ERROR"),"ERROR")))</f>
        <v>0</v>
      </c>
      <c r="L41" s="54"/>
      <c r="M41" s="54"/>
      <c r="N41" s="54"/>
      <c r="O41" s="54"/>
      <c r="P41" s="54"/>
      <c r="Q41" s="54"/>
      <c r="R41" s="54"/>
      <c r="S41" s="54"/>
      <c r="T41" s="54"/>
      <c r="U41" s="107">
        <f>IF($V$13="Correct",IF(AND(U40+1&lt;='Student Work'!$V$13,U40&lt;&gt;0),U40+1,IF('Student Work'!U41&gt;0,"ERROR",0)),0)</f>
        <v>0</v>
      </c>
      <c r="V41" s="121">
        <f>IF(U41=0,0,IF(ISBLANK('Student Work'!V41),"ERROR",IF(ABS('Student Work'!V41-'Student Work'!Y40)&lt;0.01,IF(U41&lt;&gt;"ERROR","Correct","ERROR"),"ERROR")))</f>
        <v>0</v>
      </c>
      <c r="W41" s="121">
        <f>IF(U41=0,0,IF(ISBLANK('Student Work'!W41),"ERROR",IF(ABS('Student Work'!W41-'Student Work'!V41*'Student Work'!$V$12/12)&lt;0.01,IF(U41&lt;&gt;"ERROR","Correct","ERROR"),"ERROR")))</f>
        <v>0</v>
      </c>
      <c r="X41" s="121">
        <f>IF(U41=0,0,IF(ISBLANK('Student Work'!X41),"ERROR",IF(ABS('Student Work'!X41-'Student Work'!$V$14)&lt;0.01,IF(U41&lt;&gt;"ERROR","Correct","ERROR"),"ERROR")))</f>
        <v>0</v>
      </c>
      <c r="Y41" s="121">
        <f>IF(U41=0,0,IF(ISBLANK('Student Work'!Y41),"ERROR",IF(ABS('Student Work'!Y41-('Student Work'!V41+'Student Work'!W41+'Student Work'!X41))&lt;0.01,IF(U41&lt;&gt;"ERROR","Correct","ERROR"),"ERROR")))</f>
        <v>0</v>
      </c>
      <c r="Z41" s="121">
        <f>IF(V41=0,0,IF(ISBLANK('Student Work'!#REF!),"ERROR",IF(ABS('Student Work'!#REF!-('Student Work'!W41+'Student Work'!X41+'Student Work'!Y41))&lt;0.01,"Correct","ERROR")))</f>
        <v>0</v>
      </c>
      <c r="AA41" s="54"/>
      <c r="AB41" s="54"/>
      <c r="AC41" s="45"/>
    </row>
    <row r="42" spans="1:29" ht="16.149999999999999" customHeight="1">
      <c r="A42" s="44"/>
      <c r="B42" s="53"/>
      <c r="C42" s="53"/>
      <c r="D42" s="259"/>
      <c r="E42" s="53"/>
      <c r="F42" s="54"/>
      <c r="G42" s="107">
        <f>IF($K$13="Correct",IF(AND(G41+1&lt;='Student Work'!$K$13,G41&lt;&gt;0),G41+1,IF('Student Work'!G42&gt;0,"ERROR",0)),0)</f>
        <v>0</v>
      </c>
      <c r="H42" s="120">
        <f>IF(G42=0,0,IF(ISBLANK('Student Work'!H42),"ERROR",IF(ABS('Student Work'!H42-'Student Work'!K41)&lt;0.01,IF(G42&lt;&gt;"ERROR","Correct","ERROR"),"ERROR")))</f>
        <v>0</v>
      </c>
      <c r="I42" s="121">
        <f>IF(G42=0,0,IF(ISBLANK('Student Work'!I42),"ERROR",IF(ABS('Student Work'!I42-'Student Work'!H42*'Student Work'!$K$12/12)&lt;0.01,IF(G42&lt;&gt;"ERROR","Correct","ERROR"),"ERROR")))</f>
        <v>0</v>
      </c>
      <c r="J42" s="121">
        <f>IF(G42=0,0,IF(ISBLANK('Student Work'!J42),"ERROR",IF(ABS('Student Work'!J42-('Student Work'!$K$14-'Student Work'!I42))&lt;0.01,IF(G42&lt;&gt;"ERROR","Correct","ERROR"),"ERROR")))</f>
        <v>0</v>
      </c>
      <c r="K42" s="121">
        <f>IF(G42=0,0,IF(ISBLANK('Student Work'!K42),"ERROR",IF(ABS('Student Work'!K42-('Student Work'!H42-'Student Work'!J42))&lt;0.01,IF(G42&lt;&gt;"ERROR","Correct","ERROR"),"ERROR")))</f>
        <v>0</v>
      </c>
      <c r="L42" s="54"/>
      <c r="M42" s="54"/>
      <c r="N42" s="54"/>
      <c r="O42" s="54"/>
      <c r="P42" s="54"/>
      <c r="Q42" s="54"/>
      <c r="R42" s="54"/>
      <c r="S42" s="54"/>
      <c r="T42" s="54"/>
      <c r="U42" s="107">
        <f>IF($V$13="Correct",IF(AND(U41+1&lt;='Student Work'!$V$13,U41&lt;&gt;0),U41+1,IF('Student Work'!U42&gt;0,"ERROR",0)),0)</f>
        <v>0</v>
      </c>
      <c r="V42" s="121">
        <f>IF(U42=0,0,IF(ISBLANK('Student Work'!V42),"ERROR",IF(ABS('Student Work'!V42-'Student Work'!Y41)&lt;0.01,IF(U42&lt;&gt;"ERROR","Correct","ERROR"),"ERROR")))</f>
        <v>0</v>
      </c>
      <c r="W42" s="121">
        <f>IF(U42=0,0,IF(ISBLANK('Student Work'!W42),"ERROR",IF(ABS('Student Work'!W42-'Student Work'!V42*'Student Work'!$V$12/12)&lt;0.01,IF(U42&lt;&gt;"ERROR","Correct","ERROR"),"ERROR")))</f>
        <v>0</v>
      </c>
      <c r="X42" s="121">
        <f>IF(U42=0,0,IF(ISBLANK('Student Work'!X42),"ERROR",IF(ABS('Student Work'!X42-'Student Work'!$V$14)&lt;0.01,IF(U42&lt;&gt;"ERROR","Correct","ERROR"),"ERROR")))</f>
        <v>0</v>
      </c>
      <c r="Y42" s="121">
        <f>IF(U42=0,0,IF(ISBLANK('Student Work'!Y42),"ERROR",IF(ABS('Student Work'!Y42-('Student Work'!V42+'Student Work'!W42+'Student Work'!X42))&lt;0.01,IF(U42&lt;&gt;"ERROR","Correct","ERROR"),"ERROR")))</f>
        <v>0</v>
      </c>
      <c r="Z42" s="121">
        <f>IF(V42=0,0,IF(ISBLANK('Student Work'!#REF!),"ERROR",IF(ABS('Student Work'!#REF!-('Student Work'!W42+'Student Work'!X42+'Student Work'!Y42))&lt;0.01,"Correct","ERROR")))</f>
        <v>0</v>
      </c>
      <c r="AA42" s="54"/>
      <c r="AB42" s="54"/>
      <c r="AC42" s="45"/>
    </row>
    <row r="43" spans="1:29">
      <c r="A43" s="44"/>
      <c r="B43" s="53"/>
      <c r="C43" s="53"/>
      <c r="D43" s="259"/>
      <c r="E43" s="53"/>
      <c r="F43" s="54"/>
      <c r="G43" s="107">
        <f>IF($K$13="Correct",IF(AND(G42+1&lt;='Student Work'!$K$13,G42&lt;&gt;0),G42+1,IF('Student Work'!G43&gt;0,"ERROR",0)),0)</f>
        <v>0</v>
      </c>
      <c r="H43" s="120">
        <f>IF(G43=0,0,IF(ISBLANK('Student Work'!H43),"ERROR",IF(ABS('Student Work'!H43-'Student Work'!K42)&lt;0.01,IF(G43&lt;&gt;"ERROR","Correct","ERROR"),"ERROR")))</f>
        <v>0</v>
      </c>
      <c r="I43" s="121">
        <f>IF(G43=0,0,IF(ISBLANK('Student Work'!I43),"ERROR",IF(ABS('Student Work'!I43-'Student Work'!H43*'Student Work'!$K$12/12)&lt;0.01,IF(G43&lt;&gt;"ERROR","Correct","ERROR"),"ERROR")))</f>
        <v>0</v>
      </c>
      <c r="J43" s="121">
        <f>IF(G43=0,0,IF(ISBLANK('Student Work'!J43),"ERROR",IF(ABS('Student Work'!J43-('Student Work'!$K$14-'Student Work'!I43))&lt;0.01,IF(G43&lt;&gt;"ERROR","Correct","ERROR"),"ERROR")))</f>
        <v>0</v>
      </c>
      <c r="K43" s="121">
        <f>IF(G43=0,0,IF(ISBLANK('Student Work'!K43),"ERROR",IF(ABS('Student Work'!K43-('Student Work'!H43-'Student Work'!J43))&lt;0.01,IF(G43&lt;&gt;"ERROR","Correct","ERROR"),"ERROR")))</f>
        <v>0</v>
      </c>
      <c r="L43" s="54"/>
      <c r="M43" s="54"/>
      <c r="N43" s="54"/>
      <c r="O43" s="54"/>
      <c r="P43" s="54"/>
      <c r="Q43" s="54"/>
      <c r="R43" s="54"/>
      <c r="S43" s="54"/>
      <c r="T43" s="54"/>
      <c r="U43" s="107">
        <f>IF($V$13="Correct",IF(AND(U42+1&lt;='Student Work'!$V$13,U42&lt;&gt;0),U42+1,IF('Student Work'!U43&gt;0,"ERROR",0)),0)</f>
        <v>0</v>
      </c>
      <c r="V43" s="121">
        <f>IF(U43=0,0,IF(ISBLANK('Student Work'!V43),"ERROR",IF(ABS('Student Work'!V43-'Student Work'!Y42)&lt;0.01,IF(U43&lt;&gt;"ERROR","Correct","ERROR"),"ERROR")))</f>
        <v>0</v>
      </c>
      <c r="W43" s="121">
        <f>IF(U43=0,0,IF(ISBLANK('Student Work'!W43),"ERROR",IF(ABS('Student Work'!W43-'Student Work'!V43*'Student Work'!$V$12/12)&lt;0.01,IF(U43&lt;&gt;"ERROR","Correct","ERROR"),"ERROR")))</f>
        <v>0</v>
      </c>
      <c r="X43" s="121">
        <f>IF(U43=0,0,IF(ISBLANK('Student Work'!X43),"ERROR",IF(ABS('Student Work'!X43-'Student Work'!$V$14)&lt;0.01,IF(U43&lt;&gt;"ERROR","Correct","ERROR"),"ERROR")))</f>
        <v>0</v>
      </c>
      <c r="Y43" s="121">
        <f>IF(U43=0,0,IF(ISBLANK('Student Work'!Y43),"ERROR",IF(ABS('Student Work'!Y43-('Student Work'!V43+'Student Work'!W43+'Student Work'!X43))&lt;0.01,IF(U43&lt;&gt;"ERROR","Correct","ERROR"),"ERROR")))</f>
        <v>0</v>
      </c>
      <c r="Z43" s="121">
        <f>IF(V43=0,0,IF(ISBLANK('Student Work'!#REF!),"ERROR",IF(ABS('Student Work'!#REF!-('Student Work'!W43+'Student Work'!X43+'Student Work'!Y43))&lt;0.01,"Correct","ERROR")))</f>
        <v>0</v>
      </c>
      <c r="AA43" s="54"/>
      <c r="AB43" s="54"/>
      <c r="AC43" s="45"/>
    </row>
    <row r="44" spans="1:29">
      <c r="A44" s="44"/>
      <c r="B44" s="53"/>
      <c r="C44" s="53"/>
      <c r="D44" s="259"/>
      <c r="E44" s="53"/>
      <c r="F44" s="54"/>
      <c r="G44" s="107">
        <f>IF($K$13="Correct",IF(AND(G43+1&lt;='Student Work'!$K$13,G43&lt;&gt;0),G43+1,IF('Student Work'!G44&gt;0,"ERROR",0)),0)</f>
        <v>0</v>
      </c>
      <c r="H44" s="120">
        <f>IF(G44=0,0,IF(ISBLANK('Student Work'!H44),"ERROR",IF(ABS('Student Work'!H44-'Student Work'!K43)&lt;0.01,IF(G44&lt;&gt;"ERROR","Correct","ERROR"),"ERROR")))</f>
        <v>0</v>
      </c>
      <c r="I44" s="121">
        <f>IF(G44=0,0,IF(ISBLANK('Student Work'!I44),"ERROR",IF(ABS('Student Work'!I44-'Student Work'!H44*'Student Work'!$K$12/12)&lt;0.01,IF(G44&lt;&gt;"ERROR","Correct","ERROR"),"ERROR")))</f>
        <v>0</v>
      </c>
      <c r="J44" s="121">
        <f>IF(G44=0,0,IF(ISBLANK('Student Work'!J44),"ERROR",IF(ABS('Student Work'!J44-('Student Work'!$K$14-'Student Work'!I44))&lt;0.01,IF(G44&lt;&gt;"ERROR","Correct","ERROR"),"ERROR")))</f>
        <v>0</v>
      </c>
      <c r="K44" s="121">
        <f>IF(G44=0,0,IF(ISBLANK('Student Work'!K44),"ERROR",IF(ABS('Student Work'!K44-('Student Work'!H44-'Student Work'!J44))&lt;0.01,IF(G44&lt;&gt;"ERROR","Correct","ERROR"),"ERROR")))</f>
        <v>0</v>
      </c>
      <c r="L44" s="54"/>
      <c r="M44" s="54"/>
      <c r="N44" s="54"/>
      <c r="O44" s="54"/>
      <c r="P44" s="54"/>
      <c r="Q44" s="54"/>
      <c r="R44" s="54"/>
      <c r="S44" s="54"/>
      <c r="T44" s="54"/>
      <c r="U44" s="107">
        <f>IF($V$13="Correct",IF(AND(U43+1&lt;='Student Work'!$V$13,U43&lt;&gt;0),U43+1,IF('Student Work'!U44&gt;0,"ERROR",0)),0)</f>
        <v>0</v>
      </c>
      <c r="V44" s="121">
        <f>IF(U44=0,0,IF(ISBLANK('Student Work'!V44),"ERROR",IF(ABS('Student Work'!V44-'Student Work'!Y43)&lt;0.01,IF(U44&lt;&gt;"ERROR","Correct","ERROR"),"ERROR")))</f>
        <v>0</v>
      </c>
      <c r="W44" s="121">
        <f>IF(U44=0,0,IF(ISBLANK('Student Work'!W44),"ERROR",IF(ABS('Student Work'!W44-'Student Work'!V44*'Student Work'!$V$12/12)&lt;0.01,IF(U44&lt;&gt;"ERROR","Correct","ERROR"),"ERROR")))</f>
        <v>0</v>
      </c>
      <c r="X44" s="121">
        <f>IF(U44=0,0,IF(ISBLANK('Student Work'!X44),"ERROR",IF(ABS('Student Work'!X44-'Student Work'!$V$14)&lt;0.01,IF(U44&lt;&gt;"ERROR","Correct","ERROR"),"ERROR")))</f>
        <v>0</v>
      </c>
      <c r="Y44" s="121">
        <f>IF(U44=0,0,IF(ISBLANK('Student Work'!Y44),"ERROR",IF(ABS('Student Work'!Y44-('Student Work'!V44+'Student Work'!W44+'Student Work'!X44))&lt;0.01,IF(U44&lt;&gt;"ERROR","Correct","ERROR"),"ERROR")))</f>
        <v>0</v>
      </c>
      <c r="Z44" s="121">
        <f>IF(V44=0,0,IF(ISBLANK('Student Work'!#REF!),"ERROR",IF(ABS('Student Work'!#REF!-('Student Work'!W44+'Student Work'!X44+'Student Work'!Y44))&lt;0.01,"Correct","ERROR")))</f>
        <v>0</v>
      </c>
      <c r="AA44" s="54"/>
      <c r="AB44" s="54"/>
      <c r="AC44" s="45"/>
    </row>
    <row r="45" spans="1:29">
      <c r="A45" s="44"/>
      <c r="B45" s="53"/>
      <c r="C45" s="53"/>
      <c r="D45" s="259"/>
      <c r="E45" s="53"/>
      <c r="F45" s="54"/>
      <c r="G45" s="107">
        <f>IF($K$13="Correct",IF(AND(G44+1&lt;='Student Work'!$K$13,G44&lt;&gt;0),G44+1,IF('Student Work'!G45&gt;0,"ERROR",0)),0)</f>
        <v>0</v>
      </c>
      <c r="H45" s="120">
        <f>IF(G45=0,0,IF(ISBLANK('Student Work'!H45),"ERROR",IF(ABS('Student Work'!H45-'Student Work'!K44)&lt;0.01,IF(G45&lt;&gt;"ERROR","Correct","ERROR"),"ERROR")))</f>
        <v>0</v>
      </c>
      <c r="I45" s="121">
        <f>IF(G45=0,0,IF(ISBLANK('Student Work'!I45),"ERROR",IF(ABS('Student Work'!I45-'Student Work'!H45*'Student Work'!$K$12/12)&lt;0.01,IF(G45&lt;&gt;"ERROR","Correct","ERROR"),"ERROR")))</f>
        <v>0</v>
      </c>
      <c r="J45" s="121">
        <f>IF(G45=0,0,IF(ISBLANK('Student Work'!J45),"ERROR",IF(ABS('Student Work'!J45-('Student Work'!$K$14-'Student Work'!I45))&lt;0.01,IF(G45&lt;&gt;"ERROR","Correct","ERROR"),"ERROR")))</f>
        <v>0</v>
      </c>
      <c r="K45" s="121">
        <f>IF(G45=0,0,IF(ISBLANK('Student Work'!K45),"ERROR",IF(ABS('Student Work'!K45-('Student Work'!H45-'Student Work'!J45))&lt;0.01,IF(G45&lt;&gt;"ERROR","Correct","ERROR"),"ERROR")))</f>
        <v>0</v>
      </c>
      <c r="L45" s="54"/>
      <c r="M45" s="54"/>
      <c r="N45" s="75"/>
      <c r="O45" s="75"/>
      <c r="P45" s="75"/>
      <c r="Q45" s="75"/>
      <c r="R45" s="75"/>
      <c r="S45" s="75"/>
      <c r="T45" s="54"/>
      <c r="U45" s="107">
        <f>IF($V$13="Correct",IF(AND(U44+1&lt;='Student Work'!$V$13,U44&lt;&gt;0),U44+1,IF('Student Work'!U45&gt;0,"ERROR",0)),0)</f>
        <v>0</v>
      </c>
      <c r="V45" s="121">
        <f>IF(U45=0,0,IF(ISBLANK('Student Work'!V45),"ERROR",IF(ABS('Student Work'!V45-'Student Work'!Y44)&lt;0.01,IF(U45&lt;&gt;"ERROR","Correct","ERROR"),"ERROR")))</f>
        <v>0</v>
      </c>
      <c r="W45" s="121">
        <f>IF(U45=0,0,IF(ISBLANK('Student Work'!W45),"ERROR",IF(ABS('Student Work'!W45-'Student Work'!V45*'Student Work'!$V$12/12)&lt;0.01,IF(U45&lt;&gt;"ERROR","Correct","ERROR"),"ERROR")))</f>
        <v>0</v>
      </c>
      <c r="X45" s="121">
        <f>IF(U45=0,0,IF(ISBLANK('Student Work'!X45),"ERROR",IF(ABS('Student Work'!X45-'Student Work'!$V$14)&lt;0.01,IF(U45&lt;&gt;"ERROR","Correct","ERROR"),"ERROR")))</f>
        <v>0</v>
      </c>
      <c r="Y45" s="121">
        <f>IF(U45=0,0,IF(ISBLANK('Student Work'!Y45),"ERROR",IF(ABS('Student Work'!Y45-('Student Work'!V45+'Student Work'!W45+'Student Work'!X45))&lt;0.01,IF(U45&lt;&gt;"ERROR","Correct","ERROR"),"ERROR")))</f>
        <v>0</v>
      </c>
      <c r="Z45" s="121">
        <f>IF(V45=0,0,IF(ISBLANK('Student Work'!#REF!),"ERROR",IF(ABS('Student Work'!#REF!-('Student Work'!W45+'Student Work'!X45+'Student Work'!Y45))&lt;0.01,"Correct","ERROR")))</f>
        <v>0</v>
      </c>
      <c r="AA45" s="54"/>
      <c r="AB45" s="54"/>
      <c r="AC45" s="45"/>
    </row>
    <row r="46" spans="1:29">
      <c r="A46" s="44"/>
      <c r="B46" s="53"/>
      <c r="C46" s="53"/>
      <c r="D46" s="259"/>
      <c r="E46" s="53"/>
      <c r="F46" s="54"/>
      <c r="G46" s="107">
        <f>IF($K$13="Correct",IF(AND(G45+1&lt;='Student Work'!$K$13,G45&lt;&gt;0),G45+1,IF('Student Work'!G46&gt;0,"ERROR",0)),0)</f>
        <v>0</v>
      </c>
      <c r="H46" s="120">
        <f>IF(G46=0,0,IF(ISBLANK('Student Work'!H46),"ERROR",IF(ABS('Student Work'!H46-'Student Work'!K45)&lt;0.01,IF(G46&lt;&gt;"ERROR","Correct","ERROR"),"ERROR")))</f>
        <v>0</v>
      </c>
      <c r="I46" s="121">
        <f>IF(G46=0,0,IF(ISBLANK('Student Work'!I46),"ERROR",IF(ABS('Student Work'!I46-'Student Work'!H46*'Student Work'!$K$12/12)&lt;0.01,IF(G46&lt;&gt;"ERROR","Correct","ERROR"),"ERROR")))</f>
        <v>0</v>
      </c>
      <c r="J46" s="121">
        <f>IF(G46=0,0,IF(ISBLANK('Student Work'!J46),"ERROR",IF(ABS('Student Work'!J46-('Student Work'!$K$14-'Student Work'!I46))&lt;0.01,IF(G46&lt;&gt;"ERROR","Correct","ERROR"),"ERROR")))</f>
        <v>0</v>
      </c>
      <c r="K46" s="121">
        <f>IF(G46=0,0,IF(ISBLANK('Student Work'!K46),"ERROR",IF(ABS('Student Work'!K46-('Student Work'!H46-'Student Work'!J46))&lt;0.01,IF(G46&lt;&gt;"ERROR","Correct","ERROR"),"ERROR")))</f>
        <v>0</v>
      </c>
      <c r="L46" s="54"/>
      <c r="M46" s="54"/>
      <c r="N46" s="75"/>
      <c r="O46" s="75"/>
      <c r="P46" s="75"/>
      <c r="Q46" s="75"/>
      <c r="R46" s="75"/>
      <c r="S46" s="75"/>
      <c r="T46" s="54"/>
      <c r="U46" s="107">
        <f>IF($V$13="Correct",IF(AND(U45+1&lt;='Student Work'!$V$13,U45&lt;&gt;0),U45+1,IF('Student Work'!U46&gt;0,"ERROR",0)),0)</f>
        <v>0</v>
      </c>
      <c r="V46" s="121">
        <f>IF(U46=0,0,IF(ISBLANK('Student Work'!V46),"ERROR",IF(ABS('Student Work'!V46-'Student Work'!Y45)&lt;0.01,IF(U46&lt;&gt;"ERROR","Correct","ERROR"),"ERROR")))</f>
        <v>0</v>
      </c>
      <c r="W46" s="121">
        <f>IF(U46=0,0,IF(ISBLANK('Student Work'!W46),"ERROR",IF(ABS('Student Work'!W46-'Student Work'!V46*'Student Work'!$V$12/12)&lt;0.01,IF(U46&lt;&gt;"ERROR","Correct","ERROR"),"ERROR")))</f>
        <v>0</v>
      </c>
      <c r="X46" s="121">
        <f>IF(U46=0,0,IF(ISBLANK('Student Work'!X46),"ERROR",IF(ABS('Student Work'!X46-'Student Work'!$V$14)&lt;0.01,IF(U46&lt;&gt;"ERROR","Correct","ERROR"),"ERROR")))</f>
        <v>0</v>
      </c>
      <c r="Y46" s="121">
        <f>IF(U46=0,0,IF(ISBLANK('Student Work'!Y46),"ERROR",IF(ABS('Student Work'!Y46-('Student Work'!V46+'Student Work'!W46+'Student Work'!X46))&lt;0.01,IF(U46&lt;&gt;"ERROR","Correct","ERROR"),"ERROR")))</f>
        <v>0</v>
      </c>
      <c r="Z46" s="121">
        <f>IF(V46=0,0,IF(ISBLANK('Student Work'!#REF!),"ERROR",IF(ABS('Student Work'!#REF!-('Student Work'!W46+'Student Work'!X46+'Student Work'!Y46))&lt;0.01,"Correct","ERROR")))</f>
        <v>0</v>
      </c>
      <c r="AA46" s="54"/>
      <c r="AB46" s="54"/>
      <c r="AC46" s="45"/>
    </row>
    <row r="47" spans="1:29" ht="16.149999999999999" customHeight="1">
      <c r="A47" s="44"/>
      <c r="B47" s="53"/>
      <c r="C47" s="53"/>
      <c r="D47" s="259"/>
      <c r="E47" s="53"/>
      <c r="F47" s="54"/>
      <c r="G47" s="107">
        <f>IF($K$13="Correct",IF(AND(G46+1&lt;='Student Work'!$K$13,G46&lt;&gt;0),G46+1,IF('Student Work'!G47&gt;0,"ERROR",0)),0)</f>
        <v>0</v>
      </c>
      <c r="H47" s="120">
        <f>IF(G47=0,0,IF(ISBLANK('Student Work'!H47),"ERROR",IF(ABS('Student Work'!H47-'Student Work'!K46)&lt;0.01,IF(G47&lt;&gt;"ERROR","Correct","ERROR"),"ERROR")))</f>
        <v>0</v>
      </c>
      <c r="I47" s="121">
        <f>IF(G47=0,0,IF(ISBLANK('Student Work'!I47),"ERROR",IF(ABS('Student Work'!I47-'Student Work'!H47*'Student Work'!$K$12/12)&lt;0.01,IF(G47&lt;&gt;"ERROR","Correct","ERROR"),"ERROR")))</f>
        <v>0</v>
      </c>
      <c r="J47" s="121">
        <f>IF(G47=0,0,IF(ISBLANK('Student Work'!J47),"ERROR",IF(ABS('Student Work'!J47-('Student Work'!$K$14-'Student Work'!I47))&lt;0.01,IF(G47&lt;&gt;"ERROR","Correct","ERROR"),"ERROR")))</f>
        <v>0</v>
      </c>
      <c r="K47" s="121">
        <f>IF(G47=0,0,IF(ISBLANK('Student Work'!K47),"ERROR",IF(ABS('Student Work'!K47-('Student Work'!H47-'Student Work'!J47))&lt;0.01,IF(G47&lt;&gt;"ERROR","Correct","ERROR"),"ERROR")))</f>
        <v>0</v>
      </c>
      <c r="L47" s="54"/>
      <c r="M47" s="54"/>
      <c r="N47" s="75"/>
      <c r="O47" s="75"/>
      <c r="P47" s="75"/>
      <c r="Q47" s="75"/>
      <c r="R47" s="75"/>
      <c r="S47" s="75"/>
      <c r="T47" s="54"/>
      <c r="U47" s="107">
        <f>IF($V$13="Correct",IF(AND(U46+1&lt;='Student Work'!$V$13,U46&lt;&gt;0),U46+1,IF('Student Work'!U47&gt;0,"ERROR",0)),0)</f>
        <v>0</v>
      </c>
      <c r="V47" s="121">
        <f>IF(U47=0,0,IF(ISBLANK('Student Work'!V47),"ERROR",IF(ABS('Student Work'!V47-'Student Work'!Y46)&lt;0.01,IF(U47&lt;&gt;"ERROR","Correct","ERROR"),"ERROR")))</f>
        <v>0</v>
      </c>
      <c r="W47" s="121">
        <f>IF(U47=0,0,IF(ISBLANK('Student Work'!W47),"ERROR",IF(ABS('Student Work'!W47-'Student Work'!V47*'Student Work'!$V$12/12)&lt;0.01,IF(U47&lt;&gt;"ERROR","Correct","ERROR"),"ERROR")))</f>
        <v>0</v>
      </c>
      <c r="X47" s="121">
        <f>IF(U47=0,0,IF(ISBLANK('Student Work'!X47),"ERROR",IF(ABS('Student Work'!X47-'Student Work'!$V$14)&lt;0.01,IF(U47&lt;&gt;"ERROR","Correct","ERROR"),"ERROR")))</f>
        <v>0</v>
      </c>
      <c r="Y47" s="121">
        <f>IF(U47=0,0,IF(ISBLANK('Student Work'!Y47),"ERROR",IF(ABS('Student Work'!Y47-('Student Work'!V47+'Student Work'!W47+'Student Work'!X47))&lt;0.01,IF(U47&lt;&gt;"ERROR","Correct","ERROR"),"ERROR")))</f>
        <v>0</v>
      </c>
      <c r="Z47" s="121">
        <f>IF(V47=0,0,IF(ISBLANK('Student Work'!#REF!),"ERROR",IF(ABS('Student Work'!#REF!-('Student Work'!W47+'Student Work'!X47+'Student Work'!Y47))&lt;0.01,"Correct","ERROR")))</f>
        <v>0</v>
      </c>
      <c r="AA47" s="54"/>
      <c r="AB47" s="54"/>
      <c r="AC47" s="45"/>
    </row>
    <row r="48" spans="1:29">
      <c r="A48" s="44"/>
      <c r="B48" s="53"/>
      <c r="C48" s="53"/>
      <c r="D48" s="259"/>
      <c r="E48" s="53"/>
      <c r="F48" s="54"/>
      <c r="G48" s="107">
        <f>IF($K$13="Correct",IF(AND(G47+1&lt;='Student Work'!$K$13,G47&lt;&gt;0),G47+1,IF('Student Work'!G48&gt;0,"ERROR",0)),0)</f>
        <v>0</v>
      </c>
      <c r="H48" s="120">
        <f>IF(G48=0,0,IF(ISBLANK('Student Work'!H48),"ERROR",IF(ABS('Student Work'!H48-'Student Work'!K47)&lt;0.01,IF(G48&lt;&gt;"ERROR","Correct","ERROR"),"ERROR")))</f>
        <v>0</v>
      </c>
      <c r="I48" s="121">
        <f>IF(G48=0,0,IF(ISBLANK('Student Work'!I48),"ERROR",IF(ABS('Student Work'!I48-'Student Work'!H48*'Student Work'!$K$12/12)&lt;0.01,IF(G48&lt;&gt;"ERROR","Correct","ERROR"),"ERROR")))</f>
        <v>0</v>
      </c>
      <c r="J48" s="121">
        <f>IF(G48=0,0,IF(ISBLANK('Student Work'!J48),"ERROR",IF(ABS('Student Work'!J48-('Student Work'!$K$14-'Student Work'!I48))&lt;0.01,IF(G48&lt;&gt;"ERROR","Correct","ERROR"),"ERROR")))</f>
        <v>0</v>
      </c>
      <c r="K48" s="121">
        <f>IF(G48=0,0,IF(ISBLANK('Student Work'!K48),"ERROR",IF(ABS('Student Work'!K48-('Student Work'!H48-'Student Work'!J48))&lt;0.01,IF(G48&lt;&gt;"ERROR","Correct","ERROR"),"ERROR")))</f>
        <v>0</v>
      </c>
      <c r="L48" s="54"/>
      <c r="M48" s="54"/>
      <c r="N48" s="75"/>
      <c r="O48" s="75"/>
      <c r="P48" s="75"/>
      <c r="Q48" s="75"/>
      <c r="R48" s="75"/>
      <c r="S48" s="75"/>
      <c r="T48" s="54"/>
      <c r="U48" s="107">
        <f>IF($V$13="Correct",IF(AND(U47+1&lt;='Student Work'!$V$13,U47&lt;&gt;0),U47+1,IF('Student Work'!U48&gt;0,"ERROR",0)),0)</f>
        <v>0</v>
      </c>
      <c r="V48" s="121">
        <f>IF(U48=0,0,IF(ISBLANK('Student Work'!V48),"ERROR",IF(ABS('Student Work'!V48-'Student Work'!Y47)&lt;0.01,IF(U48&lt;&gt;"ERROR","Correct","ERROR"),"ERROR")))</f>
        <v>0</v>
      </c>
      <c r="W48" s="121">
        <f>IF(U48=0,0,IF(ISBLANK('Student Work'!W48),"ERROR",IF(ABS('Student Work'!W48-'Student Work'!V48*'Student Work'!$V$12/12)&lt;0.01,IF(U48&lt;&gt;"ERROR","Correct","ERROR"),"ERROR")))</f>
        <v>0</v>
      </c>
      <c r="X48" s="121">
        <f>IF(U48=0,0,IF(ISBLANK('Student Work'!X48),"ERROR",IF(ABS('Student Work'!X48-'Student Work'!$V$14)&lt;0.01,IF(U48&lt;&gt;"ERROR","Correct","ERROR"),"ERROR")))</f>
        <v>0</v>
      </c>
      <c r="Y48" s="121">
        <f>IF(U48=0,0,IF(ISBLANK('Student Work'!Y48),"ERROR",IF(ABS('Student Work'!Y48-('Student Work'!V48+'Student Work'!W48+'Student Work'!X48))&lt;0.01,IF(U48&lt;&gt;"ERROR","Correct","ERROR"),"ERROR")))</f>
        <v>0</v>
      </c>
      <c r="Z48" s="121">
        <f>IF(V48=0,0,IF(ISBLANK('Student Work'!#REF!),"ERROR",IF(ABS('Student Work'!#REF!-('Student Work'!W48+'Student Work'!X48+'Student Work'!Y48))&lt;0.01,"Correct","ERROR")))</f>
        <v>0</v>
      </c>
      <c r="AA48" s="54"/>
      <c r="AB48" s="54"/>
      <c r="AC48" s="45"/>
    </row>
    <row r="49" spans="1:29">
      <c r="A49" s="44"/>
      <c r="B49" s="53"/>
      <c r="C49" s="53"/>
      <c r="D49" s="259"/>
      <c r="E49" s="53"/>
      <c r="F49" s="54"/>
      <c r="G49" s="107">
        <f>IF($K$13="Correct",IF(AND(G48+1&lt;='Student Work'!$K$13,G48&lt;&gt;0),G48+1,IF('Student Work'!G49&gt;0,"ERROR",0)),0)</f>
        <v>0</v>
      </c>
      <c r="H49" s="120">
        <f>IF(G49=0,0,IF(ISBLANK('Student Work'!H49),"ERROR",IF(ABS('Student Work'!H49-'Student Work'!K48)&lt;0.01,IF(G49&lt;&gt;"ERROR","Correct","ERROR"),"ERROR")))</f>
        <v>0</v>
      </c>
      <c r="I49" s="121">
        <f>IF(G49=0,0,IF(ISBLANK('Student Work'!I49),"ERROR",IF(ABS('Student Work'!I49-'Student Work'!H49*'Student Work'!$K$12/12)&lt;0.01,IF(G49&lt;&gt;"ERROR","Correct","ERROR"),"ERROR")))</f>
        <v>0</v>
      </c>
      <c r="J49" s="121">
        <f>IF(G49=0,0,IF(ISBLANK('Student Work'!J49),"ERROR",IF(ABS('Student Work'!J49-('Student Work'!$K$14-'Student Work'!I49))&lt;0.01,IF(G49&lt;&gt;"ERROR","Correct","ERROR"),"ERROR")))</f>
        <v>0</v>
      </c>
      <c r="K49" s="121">
        <f>IF(G49=0,0,IF(ISBLANK('Student Work'!K49),"ERROR",IF(ABS('Student Work'!K49-('Student Work'!H49-'Student Work'!J49))&lt;0.01,IF(G49&lt;&gt;"ERROR","Correct","ERROR"),"ERROR")))</f>
        <v>0</v>
      </c>
      <c r="L49" s="54"/>
      <c r="M49" s="54"/>
      <c r="N49" s="75"/>
      <c r="O49" s="75"/>
      <c r="P49" s="75"/>
      <c r="Q49" s="75"/>
      <c r="R49" s="75"/>
      <c r="S49" s="75"/>
      <c r="T49" s="54"/>
      <c r="U49" s="107">
        <f>IF($V$13="Correct",IF(AND(U48+1&lt;='Student Work'!$V$13,U48&lt;&gt;0),U48+1,IF('Student Work'!U49&gt;0,"ERROR",0)),0)</f>
        <v>0</v>
      </c>
      <c r="V49" s="121">
        <f>IF(U49=0,0,IF(ISBLANK('Student Work'!V49),"ERROR",IF(ABS('Student Work'!V49-'Student Work'!Y48)&lt;0.01,IF(U49&lt;&gt;"ERROR","Correct","ERROR"),"ERROR")))</f>
        <v>0</v>
      </c>
      <c r="W49" s="121">
        <f>IF(U49=0,0,IF(ISBLANK('Student Work'!W49),"ERROR",IF(ABS('Student Work'!W49-'Student Work'!V49*'Student Work'!$V$12/12)&lt;0.01,IF(U49&lt;&gt;"ERROR","Correct","ERROR"),"ERROR")))</f>
        <v>0</v>
      </c>
      <c r="X49" s="121">
        <f>IF(U49=0,0,IF(ISBLANK('Student Work'!X49),"ERROR",IF(ABS('Student Work'!X49-'Student Work'!$V$14)&lt;0.01,IF(U49&lt;&gt;"ERROR","Correct","ERROR"),"ERROR")))</f>
        <v>0</v>
      </c>
      <c r="Y49" s="121">
        <f>IF(U49=0,0,IF(ISBLANK('Student Work'!Y49),"ERROR",IF(ABS('Student Work'!Y49-('Student Work'!V49+'Student Work'!W49+'Student Work'!X49))&lt;0.01,IF(U49&lt;&gt;"ERROR","Correct","ERROR"),"ERROR")))</f>
        <v>0</v>
      </c>
      <c r="Z49" s="121">
        <f>IF(V49=0,0,IF(ISBLANK('Student Work'!#REF!),"ERROR",IF(ABS('Student Work'!#REF!-('Student Work'!W49+'Student Work'!X49+'Student Work'!Y49))&lt;0.01,"Correct","ERROR")))</f>
        <v>0</v>
      </c>
      <c r="AA49" s="54"/>
      <c r="AB49" s="54"/>
      <c r="AC49" s="45"/>
    </row>
    <row r="50" spans="1:29">
      <c r="A50" s="44"/>
      <c r="B50" s="53"/>
      <c r="C50" s="53"/>
      <c r="D50" s="259"/>
      <c r="E50" s="53"/>
      <c r="F50" s="54"/>
      <c r="G50" s="107">
        <f>IF($K$13="Correct",IF(AND(G49+1&lt;='Student Work'!$K$13,G49&lt;&gt;0),G49+1,IF('Student Work'!G50&gt;0,"ERROR",0)),0)</f>
        <v>0</v>
      </c>
      <c r="H50" s="120">
        <f>IF(G50=0,0,IF(ISBLANK('Student Work'!H50),"ERROR",IF(ABS('Student Work'!H50-'Student Work'!K49)&lt;0.01,IF(G50&lt;&gt;"ERROR","Correct","ERROR"),"ERROR")))</f>
        <v>0</v>
      </c>
      <c r="I50" s="121">
        <f>IF(G50=0,0,IF(ISBLANK('Student Work'!I50),"ERROR",IF(ABS('Student Work'!I50-'Student Work'!H50*'Student Work'!$K$12/12)&lt;0.01,IF(G50&lt;&gt;"ERROR","Correct","ERROR"),"ERROR")))</f>
        <v>0</v>
      </c>
      <c r="J50" s="121">
        <f>IF(G50=0,0,IF(ISBLANK('Student Work'!J50),"ERROR",IF(ABS('Student Work'!J50-('Student Work'!$K$14-'Student Work'!I50))&lt;0.01,IF(G50&lt;&gt;"ERROR","Correct","ERROR"),"ERROR")))</f>
        <v>0</v>
      </c>
      <c r="K50" s="121">
        <f>IF(G50=0,0,IF(ISBLANK('Student Work'!K50),"ERROR",IF(ABS('Student Work'!K50-('Student Work'!H50-'Student Work'!J50))&lt;0.01,IF(G50&lt;&gt;"ERROR","Correct","ERROR"),"ERROR")))</f>
        <v>0</v>
      </c>
      <c r="L50" s="54"/>
      <c r="M50" s="54"/>
      <c r="N50" s="75"/>
      <c r="O50" s="75"/>
      <c r="P50" s="75"/>
      <c r="Q50" s="75"/>
      <c r="R50" s="75"/>
      <c r="S50" s="75"/>
      <c r="T50" s="54"/>
      <c r="U50" s="107">
        <f>IF($V$13="Correct",IF(AND(U49+1&lt;='Student Work'!$V$13,U49&lt;&gt;0),U49+1,IF('Student Work'!U50&gt;0,"ERROR",0)),0)</f>
        <v>0</v>
      </c>
      <c r="V50" s="121">
        <f>IF(U50=0,0,IF(ISBLANK('Student Work'!V50),"ERROR",IF(ABS('Student Work'!V50-'Student Work'!Y49)&lt;0.01,IF(U50&lt;&gt;"ERROR","Correct","ERROR"),"ERROR")))</f>
        <v>0</v>
      </c>
      <c r="W50" s="121">
        <f>IF(U50=0,0,IF(ISBLANK('Student Work'!W50),"ERROR",IF(ABS('Student Work'!W50-'Student Work'!V50*'Student Work'!$V$12/12)&lt;0.01,IF(U50&lt;&gt;"ERROR","Correct","ERROR"),"ERROR")))</f>
        <v>0</v>
      </c>
      <c r="X50" s="121">
        <f>IF(U50=0,0,IF(ISBLANK('Student Work'!X50),"ERROR",IF(ABS('Student Work'!X50-'Student Work'!$V$14)&lt;0.01,IF(U50&lt;&gt;"ERROR","Correct","ERROR"),"ERROR")))</f>
        <v>0</v>
      </c>
      <c r="Y50" s="121">
        <f>IF(U50=0,0,IF(ISBLANK('Student Work'!Y50),"ERROR",IF(ABS('Student Work'!Y50-('Student Work'!V50+'Student Work'!W50+'Student Work'!X50))&lt;0.01,IF(U50&lt;&gt;"ERROR","Correct","ERROR"),"ERROR")))</f>
        <v>0</v>
      </c>
      <c r="Z50" s="121">
        <f>IF(V50=0,0,IF(ISBLANK('Student Work'!#REF!),"ERROR",IF(ABS('Student Work'!#REF!-('Student Work'!W50+'Student Work'!X50+'Student Work'!Y50))&lt;0.01,"Correct","ERROR")))</f>
        <v>0</v>
      </c>
      <c r="AA50" s="54"/>
      <c r="AB50" s="54"/>
      <c r="AC50" s="45"/>
    </row>
    <row r="51" spans="1:29">
      <c r="A51" s="44"/>
      <c r="B51" s="54"/>
      <c r="C51" s="54"/>
      <c r="D51" s="259"/>
      <c r="E51" s="54"/>
      <c r="F51" s="54"/>
      <c r="G51" s="107">
        <f>IF($K$13="Correct",IF(AND(G50+1&lt;='Student Work'!$K$13,G50&lt;&gt;0),G50+1,IF('Student Work'!G51&gt;0,"ERROR",0)),0)</f>
        <v>0</v>
      </c>
      <c r="H51" s="120">
        <f>IF(G51=0,0,IF(ISBLANK('Student Work'!H51),"ERROR",IF(ABS('Student Work'!H51-'Student Work'!K50)&lt;0.01,IF(G51&lt;&gt;"ERROR","Correct","ERROR"),"ERROR")))</f>
        <v>0</v>
      </c>
      <c r="I51" s="121">
        <f>IF(G51=0,0,IF(ISBLANK('Student Work'!I51),"ERROR",IF(ABS('Student Work'!I51-'Student Work'!H51*'Student Work'!$K$12/12)&lt;0.01,IF(G51&lt;&gt;"ERROR","Correct","ERROR"),"ERROR")))</f>
        <v>0</v>
      </c>
      <c r="J51" s="121">
        <f>IF(G51=0,0,IF(ISBLANK('Student Work'!J51),"ERROR",IF(ABS('Student Work'!J51-('Student Work'!$K$14-'Student Work'!I51))&lt;0.01,IF(G51&lt;&gt;"ERROR","Correct","ERROR"),"ERROR")))</f>
        <v>0</v>
      </c>
      <c r="K51" s="121">
        <f>IF(G51=0,0,IF(ISBLANK('Student Work'!K51),"ERROR",IF(ABS('Student Work'!K51-('Student Work'!H51-'Student Work'!J51))&lt;0.01,IF(G51&lt;&gt;"ERROR","Correct","ERROR"),"ERROR")))</f>
        <v>0</v>
      </c>
      <c r="L51" s="54"/>
      <c r="M51" s="54"/>
      <c r="N51" s="75"/>
      <c r="O51" s="75"/>
      <c r="P51" s="75"/>
      <c r="Q51" s="75"/>
      <c r="R51" s="75"/>
      <c r="S51" s="75"/>
      <c r="T51" s="54"/>
      <c r="U51" s="107">
        <f>IF($V$13="Correct",IF(AND(U50+1&lt;='Student Work'!$V$13,U50&lt;&gt;0),U50+1,IF('Student Work'!U51&gt;0,"ERROR",0)),0)</f>
        <v>0</v>
      </c>
      <c r="V51" s="121">
        <f>IF(U51=0,0,IF(ISBLANK('Student Work'!V51),"ERROR",IF(ABS('Student Work'!V51-'Student Work'!Y50)&lt;0.01,IF(U51&lt;&gt;"ERROR","Correct","ERROR"),"ERROR")))</f>
        <v>0</v>
      </c>
      <c r="W51" s="121">
        <f>IF(U51=0,0,IF(ISBLANK('Student Work'!W51),"ERROR",IF(ABS('Student Work'!W51-'Student Work'!V51*'Student Work'!$V$12/12)&lt;0.01,IF(U51&lt;&gt;"ERROR","Correct","ERROR"),"ERROR")))</f>
        <v>0</v>
      </c>
      <c r="X51" s="121">
        <f>IF(U51=0,0,IF(ISBLANK('Student Work'!X51),"ERROR",IF(ABS('Student Work'!X51-'Student Work'!$V$14)&lt;0.01,IF(U51&lt;&gt;"ERROR","Correct","ERROR"),"ERROR")))</f>
        <v>0</v>
      </c>
      <c r="Y51" s="121">
        <f>IF(U51=0,0,IF(ISBLANK('Student Work'!Y51),"ERROR",IF(ABS('Student Work'!Y51-('Student Work'!V51+'Student Work'!W51+'Student Work'!X51))&lt;0.01,IF(U51&lt;&gt;"ERROR","Correct","ERROR"),"ERROR")))</f>
        <v>0</v>
      </c>
      <c r="Z51" s="121">
        <f>IF(V51=0,0,IF(ISBLANK('Student Work'!#REF!),"ERROR",IF(ABS('Student Work'!#REF!-('Student Work'!W51+'Student Work'!X51+'Student Work'!Y51))&lt;0.01,"Correct","ERROR")))</f>
        <v>0</v>
      </c>
      <c r="AA51" s="54"/>
      <c r="AB51" s="54"/>
      <c r="AC51" s="45"/>
    </row>
    <row r="52" spans="1:29">
      <c r="A52" s="44"/>
      <c r="B52" s="54"/>
      <c r="C52" s="54"/>
      <c r="D52" s="259"/>
      <c r="E52" s="54"/>
      <c r="F52" s="54"/>
      <c r="G52" s="107">
        <f>IF($K$13="Correct",IF(AND(G51+1&lt;='Student Work'!$K$13,G51&lt;&gt;0),G51+1,IF('Student Work'!G52&gt;0,"ERROR",0)),0)</f>
        <v>0</v>
      </c>
      <c r="H52" s="120">
        <f>IF(G52=0,0,IF(ISBLANK('Student Work'!H52),"ERROR",IF(ABS('Student Work'!H52-'Student Work'!K51)&lt;0.01,IF(G52&lt;&gt;"ERROR","Correct","ERROR"),"ERROR")))</f>
        <v>0</v>
      </c>
      <c r="I52" s="121">
        <f>IF(G52=0,0,IF(ISBLANK('Student Work'!I52),"ERROR",IF(ABS('Student Work'!I52-'Student Work'!H52*'Student Work'!$K$12/12)&lt;0.01,IF(G52&lt;&gt;"ERROR","Correct","ERROR"),"ERROR")))</f>
        <v>0</v>
      </c>
      <c r="J52" s="121">
        <f>IF(G52=0,0,IF(ISBLANK('Student Work'!J52),"ERROR",IF(ABS('Student Work'!J52-('Student Work'!$K$14-'Student Work'!I52))&lt;0.01,IF(G52&lt;&gt;"ERROR","Correct","ERROR"),"ERROR")))</f>
        <v>0</v>
      </c>
      <c r="K52" s="121">
        <f>IF(G52=0,0,IF(ISBLANK('Student Work'!K52),"ERROR",IF(ABS('Student Work'!K52-('Student Work'!H52-'Student Work'!J52))&lt;0.01,IF(G52&lt;&gt;"ERROR","Correct","ERROR"),"ERROR")))</f>
        <v>0</v>
      </c>
      <c r="L52" s="54"/>
      <c r="M52" s="54"/>
      <c r="N52" s="75"/>
      <c r="O52" s="75"/>
      <c r="P52" s="75"/>
      <c r="Q52" s="75"/>
      <c r="R52" s="75"/>
      <c r="S52" s="75"/>
      <c r="T52" s="54"/>
      <c r="U52" s="107">
        <f>IF($V$13="Correct",IF(AND(U51+1&lt;='Student Work'!$V$13,U51&lt;&gt;0),U51+1,IF('Student Work'!U52&gt;0,"ERROR",0)),0)</f>
        <v>0</v>
      </c>
      <c r="V52" s="121">
        <f>IF(U52=0,0,IF(ISBLANK('Student Work'!V52),"ERROR",IF(ABS('Student Work'!V52-'Student Work'!Y51)&lt;0.01,IF(U52&lt;&gt;"ERROR","Correct","ERROR"),"ERROR")))</f>
        <v>0</v>
      </c>
      <c r="W52" s="121">
        <f>IF(U52=0,0,IF(ISBLANK('Student Work'!W52),"ERROR",IF(ABS('Student Work'!W52-'Student Work'!V52*'Student Work'!$V$12/12)&lt;0.01,IF(U52&lt;&gt;"ERROR","Correct","ERROR"),"ERROR")))</f>
        <v>0</v>
      </c>
      <c r="X52" s="121">
        <f>IF(U52=0,0,IF(ISBLANK('Student Work'!X52),"ERROR",IF(ABS('Student Work'!X52-'Student Work'!$V$14)&lt;0.01,IF(U52&lt;&gt;"ERROR","Correct","ERROR"),"ERROR")))</f>
        <v>0</v>
      </c>
      <c r="Y52" s="121">
        <f>IF(U52=0,0,IF(ISBLANK('Student Work'!Y52),"ERROR",IF(ABS('Student Work'!Y52-('Student Work'!V52+'Student Work'!W52+'Student Work'!X52))&lt;0.01,IF(U52&lt;&gt;"ERROR","Correct","ERROR"),"ERROR")))</f>
        <v>0</v>
      </c>
      <c r="Z52" s="121">
        <f>IF(V52=0,0,IF(ISBLANK('Student Work'!#REF!),"ERROR",IF(ABS('Student Work'!#REF!-('Student Work'!W52+'Student Work'!X52+'Student Work'!Y52))&lt;0.01,"Correct","ERROR")))</f>
        <v>0</v>
      </c>
      <c r="AA52" s="54"/>
      <c r="AB52" s="54"/>
      <c r="AC52" s="45"/>
    </row>
    <row r="53" spans="1:29">
      <c r="A53" s="44"/>
      <c r="B53" s="54"/>
      <c r="C53" s="54"/>
      <c r="D53" s="259"/>
      <c r="E53" s="54"/>
      <c r="F53" s="54"/>
      <c r="G53" s="107">
        <f>IF($K$13="Correct",IF(AND(G52+1&lt;='Student Work'!$K$13,G52&lt;&gt;0),G52+1,IF('Student Work'!G53&gt;0,"ERROR",0)),0)</f>
        <v>0</v>
      </c>
      <c r="H53" s="120">
        <f>IF(G53=0,0,IF(ISBLANK('Student Work'!H53),"ERROR",IF(ABS('Student Work'!H53-'Student Work'!K52)&lt;0.01,IF(G53&lt;&gt;"ERROR","Correct","ERROR"),"ERROR")))</f>
        <v>0</v>
      </c>
      <c r="I53" s="121">
        <f>IF(G53=0,0,IF(ISBLANK('Student Work'!I53),"ERROR",IF(ABS('Student Work'!I53-'Student Work'!H53*'Student Work'!$K$12/12)&lt;0.01,IF(G53&lt;&gt;"ERROR","Correct","ERROR"),"ERROR")))</f>
        <v>0</v>
      </c>
      <c r="J53" s="121">
        <f>IF(G53=0,0,IF(ISBLANK('Student Work'!J53),"ERROR",IF(ABS('Student Work'!J53-('Student Work'!$K$14-'Student Work'!I53))&lt;0.01,IF(G53&lt;&gt;"ERROR","Correct","ERROR"),"ERROR")))</f>
        <v>0</v>
      </c>
      <c r="K53" s="121">
        <f>IF(G53=0,0,IF(ISBLANK('Student Work'!K53),"ERROR",IF(ABS('Student Work'!K53-('Student Work'!H53-'Student Work'!J53))&lt;0.01,IF(G53&lt;&gt;"ERROR","Correct","ERROR"),"ERROR")))</f>
        <v>0</v>
      </c>
      <c r="L53" s="54"/>
      <c r="M53" s="54"/>
      <c r="N53" s="75"/>
      <c r="O53" s="75"/>
      <c r="P53" s="75"/>
      <c r="Q53" s="75"/>
      <c r="R53" s="75"/>
      <c r="S53" s="75"/>
      <c r="T53" s="54"/>
      <c r="U53" s="107">
        <f>IF($V$13="Correct",IF(AND(U52+1&lt;='Student Work'!$V$13,U52&lt;&gt;0),U52+1,IF('Student Work'!U53&gt;0,"ERROR",0)),0)</f>
        <v>0</v>
      </c>
      <c r="V53" s="121">
        <f>IF(U53=0,0,IF(ISBLANK('Student Work'!V53),"ERROR",IF(ABS('Student Work'!V53-'Student Work'!Y52)&lt;0.01,IF(U53&lt;&gt;"ERROR","Correct","ERROR"),"ERROR")))</f>
        <v>0</v>
      </c>
      <c r="W53" s="121">
        <f>IF(U53=0,0,IF(ISBLANK('Student Work'!W53),"ERROR",IF(ABS('Student Work'!W53-'Student Work'!V53*'Student Work'!$V$12/12)&lt;0.01,IF(U53&lt;&gt;"ERROR","Correct","ERROR"),"ERROR")))</f>
        <v>0</v>
      </c>
      <c r="X53" s="121">
        <f>IF(U53=0,0,IF(ISBLANK('Student Work'!X53),"ERROR",IF(ABS('Student Work'!X53-'Student Work'!$V$14)&lt;0.01,IF(U53&lt;&gt;"ERROR","Correct","ERROR"),"ERROR")))</f>
        <v>0</v>
      </c>
      <c r="Y53" s="121">
        <f>IF(U53=0,0,IF(ISBLANK('Student Work'!Y53),"ERROR",IF(ABS('Student Work'!Y53-('Student Work'!V53+'Student Work'!W53+'Student Work'!X53))&lt;0.01,IF(U53&lt;&gt;"ERROR","Correct","ERROR"),"ERROR")))</f>
        <v>0</v>
      </c>
      <c r="Z53" s="121">
        <f>IF(V53=0,0,IF(ISBLANK('Student Work'!#REF!),"ERROR",IF(ABS('Student Work'!#REF!-('Student Work'!W53+'Student Work'!X53+'Student Work'!Y53))&lt;0.01,"Correct","ERROR")))</f>
        <v>0</v>
      </c>
      <c r="AA53" s="54"/>
      <c r="AB53" s="54"/>
      <c r="AC53" s="45"/>
    </row>
    <row r="54" spans="1:29">
      <c r="A54" s="44"/>
      <c r="B54" s="54"/>
      <c r="C54" s="54"/>
      <c r="D54" s="54"/>
      <c r="E54" s="54"/>
      <c r="F54" s="54"/>
      <c r="G54" s="107">
        <f>IF($K$13="Correct",IF(AND(G53+1&lt;='Student Work'!$K$13,G53&lt;&gt;0),G53+1,IF('Student Work'!G54&gt;0,"ERROR",0)),0)</f>
        <v>0</v>
      </c>
      <c r="H54" s="120">
        <f>IF(G54=0,0,IF(ISBLANK('Student Work'!H54),"ERROR",IF(ABS('Student Work'!H54-'Student Work'!K53)&lt;0.01,IF(G54&lt;&gt;"ERROR","Correct","ERROR"),"ERROR")))</f>
        <v>0</v>
      </c>
      <c r="I54" s="121">
        <f>IF(G54=0,0,IF(ISBLANK('Student Work'!I54),"ERROR",IF(ABS('Student Work'!I54-'Student Work'!H54*'Student Work'!$K$12/12)&lt;0.01,IF(G54&lt;&gt;"ERROR","Correct","ERROR"),"ERROR")))</f>
        <v>0</v>
      </c>
      <c r="J54" s="121">
        <f>IF(G54=0,0,IF(ISBLANK('Student Work'!J54),"ERROR",IF(ABS('Student Work'!J54-('Student Work'!$K$14-'Student Work'!I54))&lt;0.01,IF(G54&lt;&gt;"ERROR","Correct","ERROR"),"ERROR")))</f>
        <v>0</v>
      </c>
      <c r="K54" s="121">
        <f>IF(G54=0,0,IF(ISBLANK('Student Work'!K54),"ERROR",IF(ABS('Student Work'!K54-('Student Work'!H54-'Student Work'!J54))&lt;0.01,IF(G54&lt;&gt;"ERROR","Correct","ERROR"),"ERROR")))</f>
        <v>0</v>
      </c>
      <c r="L54" s="54"/>
      <c r="M54" s="54"/>
      <c r="N54" s="75"/>
      <c r="O54" s="75"/>
      <c r="P54" s="75"/>
      <c r="Q54" s="75"/>
      <c r="R54" s="75"/>
      <c r="S54" s="75"/>
      <c r="T54" s="54"/>
      <c r="U54" s="107">
        <f>IF($V$13="Correct",IF(AND(U53+1&lt;='Student Work'!$V$13,U53&lt;&gt;0),U53+1,IF('Student Work'!U54&gt;0,"ERROR",0)),0)</f>
        <v>0</v>
      </c>
      <c r="V54" s="121">
        <f>IF(U54=0,0,IF(ISBLANK('Student Work'!V54),"ERROR",IF(ABS('Student Work'!V54-'Student Work'!Y53)&lt;0.01,IF(U54&lt;&gt;"ERROR","Correct","ERROR"),"ERROR")))</f>
        <v>0</v>
      </c>
      <c r="W54" s="121">
        <f>IF(U54=0,0,IF(ISBLANK('Student Work'!W54),"ERROR",IF(ABS('Student Work'!W54-'Student Work'!V54*'Student Work'!$V$12/12)&lt;0.01,IF(U54&lt;&gt;"ERROR","Correct","ERROR"),"ERROR")))</f>
        <v>0</v>
      </c>
      <c r="X54" s="121">
        <f>IF(U54=0,0,IF(ISBLANK('Student Work'!X54),"ERROR",IF(ABS('Student Work'!X54-'Student Work'!$V$14)&lt;0.01,IF(U54&lt;&gt;"ERROR","Correct","ERROR"),"ERROR")))</f>
        <v>0</v>
      </c>
      <c r="Y54" s="121">
        <f>IF(U54=0,0,IF(ISBLANK('Student Work'!Y54),"ERROR",IF(ABS('Student Work'!Y54-('Student Work'!V54+'Student Work'!W54+'Student Work'!X54))&lt;0.01,IF(U54&lt;&gt;"ERROR","Correct","ERROR"),"ERROR")))</f>
        <v>0</v>
      </c>
      <c r="Z54" s="121">
        <f>IF(V54=0,0,IF(ISBLANK('Student Work'!#REF!),"ERROR",IF(ABS('Student Work'!#REF!-('Student Work'!W54+'Student Work'!X54+'Student Work'!Y54))&lt;0.01,"Correct","ERROR")))</f>
        <v>0</v>
      </c>
      <c r="AA54" s="54"/>
      <c r="AB54" s="54"/>
      <c r="AC54" s="45"/>
    </row>
    <row r="55" spans="1:29">
      <c r="A55" s="44"/>
      <c r="B55" s="54"/>
      <c r="C55" s="54"/>
      <c r="D55" s="54"/>
      <c r="E55" s="54"/>
      <c r="F55" s="54"/>
      <c r="G55" s="107">
        <f>IF($K$13="Correct",IF(AND(G54+1&lt;='Student Work'!$K$13,G54&lt;&gt;0),G54+1,IF('Student Work'!G55&gt;0,"ERROR",0)),0)</f>
        <v>0</v>
      </c>
      <c r="H55" s="120">
        <f>IF(G55=0,0,IF(ISBLANK('Student Work'!H55),"ERROR",IF(ABS('Student Work'!H55-'Student Work'!K54)&lt;0.01,IF(G55&lt;&gt;"ERROR","Correct","ERROR"),"ERROR")))</f>
        <v>0</v>
      </c>
      <c r="I55" s="121">
        <f>IF(G55=0,0,IF(ISBLANK('Student Work'!I55),"ERROR",IF(ABS('Student Work'!I55-'Student Work'!H55*'Student Work'!$K$12/12)&lt;0.01,IF(G55&lt;&gt;"ERROR","Correct","ERROR"),"ERROR")))</f>
        <v>0</v>
      </c>
      <c r="J55" s="121">
        <f>IF(G55=0,0,IF(ISBLANK('Student Work'!J55),"ERROR",IF(ABS('Student Work'!J55-('Student Work'!$K$14-'Student Work'!I55))&lt;0.01,IF(G55&lt;&gt;"ERROR","Correct","ERROR"),"ERROR")))</f>
        <v>0</v>
      </c>
      <c r="K55" s="121">
        <f>IF(G55=0,0,IF(ISBLANK('Student Work'!K55),"ERROR",IF(ABS('Student Work'!K55-('Student Work'!H55-'Student Work'!J55))&lt;0.01,IF(G55&lt;&gt;"ERROR","Correct","ERROR"),"ERROR")))</f>
        <v>0</v>
      </c>
      <c r="L55" s="54"/>
      <c r="M55" s="54"/>
      <c r="N55" s="75"/>
      <c r="O55" s="75"/>
      <c r="P55" s="75"/>
      <c r="Q55" s="75"/>
      <c r="R55" s="75"/>
      <c r="S55" s="75"/>
      <c r="T55" s="54"/>
      <c r="U55" s="107">
        <f>IF($V$13="Correct",IF(AND(U54+1&lt;='Student Work'!$V$13,U54&lt;&gt;0),U54+1,IF('Student Work'!U55&gt;0,"ERROR",0)),0)</f>
        <v>0</v>
      </c>
      <c r="V55" s="121">
        <f>IF(U55=0,0,IF(ISBLANK('Student Work'!V55),"ERROR",IF(ABS('Student Work'!V55-'Student Work'!Y54)&lt;0.01,IF(U55&lt;&gt;"ERROR","Correct","ERROR"),"ERROR")))</f>
        <v>0</v>
      </c>
      <c r="W55" s="121">
        <f>IF(U55=0,0,IF(ISBLANK('Student Work'!W55),"ERROR",IF(ABS('Student Work'!W55-'Student Work'!V55*'Student Work'!$V$12/12)&lt;0.01,IF(U55&lt;&gt;"ERROR","Correct","ERROR"),"ERROR")))</f>
        <v>0</v>
      </c>
      <c r="X55" s="121">
        <f>IF(U55=0,0,IF(ISBLANK('Student Work'!X55),"ERROR",IF(ABS('Student Work'!X55-'Student Work'!$V$14)&lt;0.01,IF(U55&lt;&gt;"ERROR","Correct","ERROR"),"ERROR")))</f>
        <v>0</v>
      </c>
      <c r="Y55" s="121">
        <f>IF(U55=0,0,IF(ISBLANK('Student Work'!Y55),"ERROR",IF(ABS('Student Work'!Y55-('Student Work'!V55+'Student Work'!W55+'Student Work'!X55))&lt;0.01,IF(U55&lt;&gt;"ERROR","Correct","ERROR"),"ERROR")))</f>
        <v>0</v>
      </c>
      <c r="Z55" s="121">
        <f>IF(V55=0,0,IF(ISBLANK('Student Work'!#REF!),"ERROR",IF(ABS('Student Work'!#REF!-('Student Work'!W55+'Student Work'!X55+'Student Work'!Y55))&lt;0.01,"Correct","ERROR")))</f>
        <v>0</v>
      </c>
      <c r="AA55" s="54"/>
      <c r="AB55" s="54"/>
      <c r="AC55" s="45"/>
    </row>
    <row r="56" spans="1:29">
      <c r="A56" s="44"/>
      <c r="B56" s="47"/>
      <c r="C56" s="47"/>
      <c r="D56" s="54"/>
      <c r="E56" s="47"/>
      <c r="F56" s="54"/>
      <c r="G56" s="107">
        <f>IF($K$13="Correct",IF(AND(G55+1&lt;='Student Work'!$K$13,G55&lt;&gt;0),G55+1,IF('Student Work'!G56&gt;0,"ERROR",0)),0)</f>
        <v>0</v>
      </c>
      <c r="H56" s="120">
        <f>IF(G56=0,0,IF(ISBLANK('Student Work'!H56),"ERROR",IF(ABS('Student Work'!H56-'Student Work'!K55)&lt;0.01,IF(G56&lt;&gt;"ERROR","Correct","ERROR"),"ERROR")))</f>
        <v>0</v>
      </c>
      <c r="I56" s="121">
        <f>IF(G56=0,0,IF(ISBLANK('Student Work'!I56),"ERROR",IF(ABS('Student Work'!I56-'Student Work'!H56*'Student Work'!$K$12/12)&lt;0.01,IF(G56&lt;&gt;"ERROR","Correct","ERROR"),"ERROR")))</f>
        <v>0</v>
      </c>
      <c r="J56" s="121">
        <f>IF(G56=0,0,IF(ISBLANK('Student Work'!J56),"ERROR",IF(ABS('Student Work'!J56-('Student Work'!$K$14-'Student Work'!I56))&lt;0.01,IF(G56&lt;&gt;"ERROR","Correct","ERROR"),"ERROR")))</f>
        <v>0</v>
      </c>
      <c r="K56" s="121">
        <f>IF(G56=0,0,IF(ISBLANK('Student Work'!K56),"ERROR",IF(ABS('Student Work'!K56-('Student Work'!H56-'Student Work'!J56))&lt;0.01,IF(G56&lt;&gt;"ERROR","Correct","ERROR"),"ERROR")))</f>
        <v>0</v>
      </c>
      <c r="L56" s="54"/>
      <c r="M56" s="54"/>
      <c r="N56" s="75"/>
      <c r="O56" s="75"/>
      <c r="P56" s="75"/>
      <c r="Q56" s="75"/>
      <c r="R56" s="75"/>
      <c r="S56" s="75"/>
      <c r="T56" s="54"/>
      <c r="U56" s="107">
        <f>IF($V$13="Correct",IF(AND(U55+1&lt;='Student Work'!$V$13,U55&lt;&gt;0),U55+1,IF('Student Work'!U56&gt;0,"ERROR",0)),0)</f>
        <v>0</v>
      </c>
      <c r="V56" s="121">
        <f>IF(U56=0,0,IF(ISBLANK('Student Work'!V56),"ERROR",IF(ABS('Student Work'!V56-'Student Work'!Y55)&lt;0.01,IF(U56&lt;&gt;"ERROR","Correct","ERROR"),"ERROR")))</f>
        <v>0</v>
      </c>
      <c r="W56" s="121">
        <f>IF(U56=0,0,IF(ISBLANK('Student Work'!W56),"ERROR",IF(ABS('Student Work'!W56-'Student Work'!V56*'Student Work'!$V$12/12)&lt;0.01,IF(U56&lt;&gt;"ERROR","Correct","ERROR"),"ERROR")))</f>
        <v>0</v>
      </c>
      <c r="X56" s="121">
        <f>IF(U56=0,0,IF(ISBLANK('Student Work'!X56),"ERROR",IF(ABS('Student Work'!X56-'Student Work'!$V$14)&lt;0.01,IF(U56&lt;&gt;"ERROR","Correct","ERROR"),"ERROR")))</f>
        <v>0</v>
      </c>
      <c r="Y56" s="121">
        <f>IF(U56=0,0,IF(ISBLANK('Student Work'!Y56),"ERROR",IF(ABS('Student Work'!Y56-('Student Work'!V56+'Student Work'!W56+'Student Work'!X56))&lt;0.01,IF(U56&lt;&gt;"ERROR","Correct","ERROR"),"ERROR")))</f>
        <v>0</v>
      </c>
      <c r="Z56" s="121">
        <f>IF(V56=0,0,IF(ISBLANK('Student Work'!#REF!),"ERROR",IF(ABS('Student Work'!#REF!-('Student Work'!W56+'Student Work'!X56+'Student Work'!Y56))&lt;0.01,"Correct","ERROR")))</f>
        <v>0</v>
      </c>
      <c r="AA56" s="54"/>
      <c r="AB56" s="54"/>
      <c r="AC56" s="45"/>
    </row>
    <row r="57" spans="1:29" ht="16.149999999999999" customHeight="1">
      <c r="A57" s="44"/>
      <c r="B57" s="47"/>
      <c r="C57" s="47"/>
      <c r="D57" s="54"/>
      <c r="E57" s="47"/>
      <c r="F57" s="54"/>
      <c r="G57" s="107">
        <f>IF($K$13="Correct",IF(AND(G56+1&lt;='Student Work'!$K$13,G56&lt;&gt;0),G56+1,IF('Student Work'!G57&gt;0,"ERROR",0)),0)</f>
        <v>0</v>
      </c>
      <c r="H57" s="120">
        <f>IF(G57=0,0,IF(ISBLANK('Student Work'!H57),"ERROR",IF(ABS('Student Work'!H57-'Student Work'!K56)&lt;0.01,IF(G57&lt;&gt;"ERROR","Correct","ERROR"),"ERROR")))</f>
        <v>0</v>
      </c>
      <c r="I57" s="121">
        <f>IF(G57=0,0,IF(ISBLANK('Student Work'!I57),"ERROR",IF(ABS('Student Work'!I57-'Student Work'!H57*'Student Work'!$K$12/12)&lt;0.01,IF(G57&lt;&gt;"ERROR","Correct","ERROR"),"ERROR")))</f>
        <v>0</v>
      </c>
      <c r="J57" s="121">
        <f>IF(G57=0,0,IF(ISBLANK('Student Work'!J57),"ERROR",IF(ABS('Student Work'!J57-('Student Work'!$K$14-'Student Work'!I57))&lt;0.01,IF(G57&lt;&gt;"ERROR","Correct","ERROR"),"ERROR")))</f>
        <v>0</v>
      </c>
      <c r="K57" s="121">
        <f>IF(G57=0,0,IF(ISBLANK('Student Work'!K57),"ERROR",IF(ABS('Student Work'!K57-('Student Work'!H57-'Student Work'!J57))&lt;0.01,IF(G57&lt;&gt;"ERROR","Correct","ERROR"),"ERROR")))</f>
        <v>0</v>
      </c>
      <c r="L57" s="54"/>
      <c r="M57" s="54"/>
      <c r="N57" s="75"/>
      <c r="O57" s="75"/>
      <c r="P57" s="75"/>
      <c r="Q57" s="75"/>
      <c r="R57" s="75"/>
      <c r="S57" s="75"/>
      <c r="T57" s="54"/>
      <c r="U57" s="107">
        <f>IF($V$13="Correct",IF(AND(U56+1&lt;='Student Work'!$V$13,U56&lt;&gt;0),U56+1,IF('Student Work'!U57&gt;0,"ERROR",0)),0)</f>
        <v>0</v>
      </c>
      <c r="V57" s="121">
        <f>IF(U57=0,0,IF(ISBLANK('Student Work'!V57),"ERROR",IF(ABS('Student Work'!V57-'Student Work'!Y56)&lt;0.01,IF(U57&lt;&gt;"ERROR","Correct","ERROR"),"ERROR")))</f>
        <v>0</v>
      </c>
      <c r="W57" s="121">
        <f>IF(U57=0,0,IF(ISBLANK('Student Work'!W57),"ERROR",IF(ABS('Student Work'!W57-'Student Work'!V57*'Student Work'!$V$12/12)&lt;0.01,IF(U57&lt;&gt;"ERROR","Correct","ERROR"),"ERROR")))</f>
        <v>0</v>
      </c>
      <c r="X57" s="121">
        <f>IF(U57=0,0,IF(ISBLANK('Student Work'!X57),"ERROR",IF(ABS('Student Work'!X57-'Student Work'!$V$14)&lt;0.01,IF(U57&lt;&gt;"ERROR","Correct","ERROR"),"ERROR")))</f>
        <v>0</v>
      </c>
      <c r="Y57" s="121">
        <f>IF(U57=0,0,IF(ISBLANK('Student Work'!Y57),"ERROR",IF(ABS('Student Work'!Y57-('Student Work'!V57+'Student Work'!W57+'Student Work'!X57))&lt;0.01,IF(U57&lt;&gt;"ERROR","Correct","ERROR"),"ERROR")))</f>
        <v>0</v>
      </c>
      <c r="Z57" s="121">
        <f>IF(V57=0,0,IF(ISBLANK('Student Work'!#REF!),"ERROR",IF(ABS('Student Work'!#REF!-('Student Work'!W57+'Student Work'!X57+'Student Work'!Y57))&lt;0.01,"Correct","ERROR")))</f>
        <v>0</v>
      </c>
      <c r="AA57" s="54"/>
      <c r="AB57" s="54"/>
      <c r="AC57" s="45"/>
    </row>
    <row r="58" spans="1:29" ht="15" customHeight="1">
      <c r="A58" s="44"/>
      <c r="B58" s="47"/>
      <c r="C58" s="47"/>
      <c r="D58" s="54"/>
      <c r="E58" s="47"/>
      <c r="F58" s="54"/>
      <c r="G58" s="107">
        <f>IF($K$13="Correct",IF(AND(G57+1&lt;='Student Work'!$K$13,G57&lt;&gt;0),G57+1,IF('Student Work'!G58&gt;0,"ERROR",0)),0)</f>
        <v>0</v>
      </c>
      <c r="H58" s="120">
        <f>IF(G58=0,0,IF(ISBLANK('Student Work'!H58),"ERROR",IF(ABS('Student Work'!H58-'Student Work'!K57)&lt;0.01,IF(G58&lt;&gt;"ERROR","Correct","ERROR"),"ERROR")))</f>
        <v>0</v>
      </c>
      <c r="I58" s="121">
        <f>IF(G58=0,0,IF(ISBLANK('Student Work'!I58),"ERROR",IF(ABS('Student Work'!I58-'Student Work'!H58*'Student Work'!$K$12/12)&lt;0.01,IF(G58&lt;&gt;"ERROR","Correct","ERROR"),"ERROR")))</f>
        <v>0</v>
      </c>
      <c r="J58" s="121">
        <f>IF(G58=0,0,IF(ISBLANK('Student Work'!J58),"ERROR",IF(ABS('Student Work'!J58-('Student Work'!$K$14-'Student Work'!I58))&lt;0.01,IF(G58&lt;&gt;"ERROR","Correct","ERROR"),"ERROR")))</f>
        <v>0</v>
      </c>
      <c r="K58" s="121">
        <f>IF(G58=0,0,IF(ISBLANK('Student Work'!K58),"ERROR",IF(ABS('Student Work'!K58-('Student Work'!H58-'Student Work'!J58))&lt;0.01,IF(G58&lt;&gt;"ERROR","Correct","ERROR"),"ERROR")))</f>
        <v>0</v>
      </c>
      <c r="L58" s="54"/>
      <c r="M58" s="54"/>
      <c r="N58" s="75"/>
      <c r="O58" s="75"/>
      <c r="P58" s="75"/>
      <c r="Q58" s="75"/>
      <c r="R58" s="75"/>
      <c r="S58" s="75"/>
      <c r="T58" s="54"/>
      <c r="U58" s="107">
        <f>IF($V$13="Correct",IF(AND(U57+1&lt;='Student Work'!$V$13,U57&lt;&gt;0),U57+1,IF('Student Work'!U58&gt;0,"ERROR",0)),0)</f>
        <v>0</v>
      </c>
      <c r="V58" s="121">
        <f>IF(U58=0,0,IF(ISBLANK('Student Work'!V58),"ERROR",IF(ABS('Student Work'!V58-'Student Work'!Y57)&lt;0.01,IF(U58&lt;&gt;"ERROR","Correct","ERROR"),"ERROR")))</f>
        <v>0</v>
      </c>
      <c r="W58" s="121">
        <f>IF(U58=0,0,IF(ISBLANK('Student Work'!W58),"ERROR",IF(ABS('Student Work'!W58-'Student Work'!V58*'Student Work'!$V$12/12)&lt;0.01,IF(U58&lt;&gt;"ERROR","Correct","ERROR"),"ERROR")))</f>
        <v>0</v>
      </c>
      <c r="X58" s="121">
        <f>IF(U58=0,0,IF(ISBLANK('Student Work'!X58),"ERROR",IF(ABS('Student Work'!X58-'Student Work'!$V$14)&lt;0.01,IF(U58&lt;&gt;"ERROR","Correct","ERROR"),"ERROR")))</f>
        <v>0</v>
      </c>
      <c r="Y58" s="121">
        <f>IF(U58=0,0,IF(ISBLANK('Student Work'!Y58),"ERROR",IF(ABS('Student Work'!Y58-('Student Work'!V58+'Student Work'!W58+'Student Work'!X58))&lt;0.01,IF(U58&lt;&gt;"ERROR","Correct","ERROR"),"ERROR")))</f>
        <v>0</v>
      </c>
      <c r="Z58" s="121">
        <f>IF(V58=0,0,IF(ISBLANK('Student Work'!#REF!),"ERROR",IF(ABS('Student Work'!#REF!-('Student Work'!W58+'Student Work'!X58+'Student Work'!Y58))&lt;0.01,"Correct","ERROR")))</f>
        <v>0</v>
      </c>
      <c r="AA58" s="54"/>
      <c r="AB58" s="54"/>
      <c r="AC58" s="45"/>
    </row>
    <row r="59" spans="1:29">
      <c r="A59" s="44"/>
      <c r="B59" s="47"/>
      <c r="C59" s="47"/>
      <c r="D59" s="47"/>
      <c r="E59" s="47"/>
      <c r="F59" s="54"/>
      <c r="G59" s="107">
        <f>IF($K$13="Correct",IF(AND(G58+1&lt;='Student Work'!$K$13,G58&lt;&gt;0),G58+1,IF('Student Work'!G59&gt;0,"ERROR",0)),0)</f>
        <v>0</v>
      </c>
      <c r="H59" s="120">
        <f>IF(G59=0,0,IF(ISBLANK('Student Work'!H59),"ERROR",IF(ABS('Student Work'!H59-'Student Work'!K58)&lt;0.01,IF(G59&lt;&gt;"ERROR","Correct","ERROR"),"ERROR")))</f>
        <v>0</v>
      </c>
      <c r="I59" s="121">
        <f>IF(G59=0,0,IF(ISBLANK('Student Work'!I59),"ERROR",IF(ABS('Student Work'!I59-'Student Work'!H59*'Student Work'!$K$12/12)&lt;0.01,IF(G59&lt;&gt;"ERROR","Correct","ERROR"),"ERROR")))</f>
        <v>0</v>
      </c>
      <c r="J59" s="121">
        <f>IF(G59=0,0,IF(ISBLANK('Student Work'!J59),"ERROR",IF(ABS('Student Work'!J59-('Student Work'!$K$14-'Student Work'!I59))&lt;0.01,IF(G59&lt;&gt;"ERROR","Correct","ERROR"),"ERROR")))</f>
        <v>0</v>
      </c>
      <c r="K59" s="121">
        <f>IF(G59=0,0,IF(ISBLANK('Student Work'!K59),"ERROR",IF(ABS('Student Work'!K59-('Student Work'!H59-'Student Work'!J59))&lt;0.01,IF(G59&lt;&gt;"ERROR","Correct","ERROR"),"ERROR")))</f>
        <v>0</v>
      </c>
      <c r="L59" s="54"/>
      <c r="M59" s="54"/>
      <c r="N59" s="75"/>
      <c r="O59" s="75"/>
      <c r="P59" s="75"/>
      <c r="Q59" s="75"/>
      <c r="R59" s="75"/>
      <c r="S59" s="75"/>
      <c r="T59" s="54"/>
      <c r="U59" s="107">
        <f>IF($V$13="Correct",IF(AND(U58+1&lt;='Student Work'!$V$13,U58&lt;&gt;0),U58+1,IF('Student Work'!U59&gt;0,"ERROR",0)),0)</f>
        <v>0</v>
      </c>
      <c r="V59" s="121">
        <f>IF(U59=0,0,IF(ISBLANK('Student Work'!V59),"ERROR",IF(ABS('Student Work'!V59-'Student Work'!Y58)&lt;0.01,IF(U59&lt;&gt;"ERROR","Correct","ERROR"),"ERROR")))</f>
        <v>0</v>
      </c>
      <c r="W59" s="121">
        <f>IF(U59=0,0,IF(ISBLANK('Student Work'!W59),"ERROR",IF(ABS('Student Work'!W59-'Student Work'!V59*'Student Work'!$V$12/12)&lt;0.01,IF(U59&lt;&gt;"ERROR","Correct","ERROR"),"ERROR")))</f>
        <v>0</v>
      </c>
      <c r="X59" s="121">
        <f>IF(U59=0,0,IF(ISBLANK('Student Work'!X59),"ERROR",IF(ABS('Student Work'!X59-'Student Work'!$V$14)&lt;0.01,IF(U59&lt;&gt;"ERROR","Correct","ERROR"),"ERROR")))</f>
        <v>0</v>
      </c>
      <c r="Y59" s="121">
        <f>IF(U59=0,0,IF(ISBLANK('Student Work'!Y59),"ERROR",IF(ABS('Student Work'!Y59-('Student Work'!V59+'Student Work'!W59+'Student Work'!X59))&lt;0.01,IF(U59&lt;&gt;"ERROR","Correct","ERROR"),"ERROR")))</f>
        <v>0</v>
      </c>
      <c r="Z59" s="121">
        <f>IF(V59=0,0,IF(ISBLANK('Student Work'!#REF!),"ERROR",IF(ABS('Student Work'!#REF!-('Student Work'!W59+'Student Work'!X59+'Student Work'!Y59))&lt;0.01,"Correct","ERROR")))</f>
        <v>0</v>
      </c>
      <c r="AA59" s="54"/>
      <c r="AB59" s="54"/>
      <c r="AC59" s="45"/>
    </row>
    <row r="60" spans="1:29">
      <c r="A60" s="44"/>
      <c r="B60" s="47"/>
      <c r="C60" s="47"/>
      <c r="D60" s="47"/>
      <c r="E60" s="47"/>
      <c r="F60" s="54"/>
      <c r="G60" s="107">
        <f>IF($K$13="Correct",IF(AND(G59+1&lt;='Student Work'!$K$13,G59&lt;&gt;0),G59+1,IF('Student Work'!G60&gt;0,"ERROR",0)),0)</f>
        <v>0</v>
      </c>
      <c r="H60" s="120">
        <f>IF(G60=0,0,IF(ISBLANK('Student Work'!H60),"ERROR",IF(ABS('Student Work'!H60-'Student Work'!K59)&lt;0.01,IF(G60&lt;&gt;"ERROR","Correct","ERROR"),"ERROR")))</f>
        <v>0</v>
      </c>
      <c r="I60" s="121">
        <f>IF(G60=0,0,IF(ISBLANK('Student Work'!I60),"ERROR",IF(ABS('Student Work'!I60-'Student Work'!H60*'Student Work'!$K$12/12)&lt;0.01,IF(G60&lt;&gt;"ERROR","Correct","ERROR"),"ERROR")))</f>
        <v>0</v>
      </c>
      <c r="J60" s="121">
        <f>IF(G60=0,0,IF(ISBLANK('Student Work'!J60),"ERROR",IF(ABS('Student Work'!J60-('Student Work'!$K$14-'Student Work'!I60))&lt;0.01,IF(G60&lt;&gt;"ERROR","Correct","ERROR"),"ERROR")))</f>
        <v>0</v>
      </c>
      <c r="K60" s="121">
        <f>IF(G60=0,0,IF(ISBLANK('Student Work'!K60),"ERROR",IF(ABS('Student Work'!K60-('Student Work'!H60-'Student Work'!J60))&lt;0.01,IF(G60&lt;&gt;"ERROR","Correct","ERROR"),"ERROR")))</f>
        <v>0</v>
      </c>
      <c r="L60" s="54"/>
      <c r="M60" s="54"/>
      <c r="N60" s="75"/>
      <c r="O60" s="75"/>
      <c r="P60" s="75"/>
      <c r="Q60" s="75"/>
      <c r="R60" s="75"/>
      <c r="S60" s="75"/>
      <c r="T60" s="54"/>
      <c r="U60" s="107">
        <f>IF($V$13="Correct",IF(AND(U59+1&lt;='Student Work'!$V$13,U59&lt;&gt;0),U59+1,IF('Student Work'!U60&gt;0,"ERROR",0)),0)</f>
        <v>0</v>
      </c>
      <c r="V60" s="121">
        <f>IF(U60=0,0,IF(ISBLANK('Student Work'!V60),"ERROR",IF(ABS('Student Work'!V60-'Student Work'!Y59)&lt;0.01,IF(U60&lt;&gt;"ERROR","Correct","ERROR"),"ERROR")))</f>
        <v>0</v>
      </c>
      <c r="W60" s="121">
        <f>IF(U60=0,0,IF(ISBLANK('Student Work'!W60),"ERROR",IF(ABS('Student Work'!W60-'Student Work'!V60*'Student Work'!$V$12/12)&lt;0.01,IF(U60&lt;&gt;"ERROR","Correct","ERROR"),"ERROR")))</f>
        <v>0</v>
      </c>
      <c r="X60" s="121">
        <f>IF(U60=0,0,IF(ISBLANK('Student Work'!X60),"ERROR",IF(ABS('Student Work'!X60-'Student Work'!$V$14)&lt;0.01,IF(U60&lt;&gt;"ERROR","Correct","ERROR"),"ERROR")))</f>
        <v>0</v>
      </c>
      <c r="Y60" s="121">
        <f>IF(U60=0,0,IF(ISBLANK('Student Work'!Y60),"ERROR",IF(ABS('Student Work'!Y60-('Student Work'!V60+'Student Work'!W60+'Student Work'!X60))&lt;0.01,IF(U60&lt;&gt;"ERROR","Correct","ERROR"),"ERROR")))</f>
        <v>0</v>
      </c>
      <c r="Z60" s="121">
        <f>IF(V60=0,0,IF(ISBLANK('Student Work'!#REF!),"ERROR",IF(ABS('Student Work'!#REF!-('Student Work'!W60+'Student Work'!X60+'Student Work'!Y60))&lt;0.01,"Correct","ERROR")))</f>
        <v>0</v>
      </c>
      <c r="AA60" s="54"/>
      <c r="AB60" s="54"/>
      <c r="AC60" s="45"/>
    </row>
    <row r="61" spans="1:29">
      <c r="A61" s="44"/>
      <c r="B61" s="47"/>
      <c r="C61" s="47"/>
      <c r="D61" s="47"/>
      <c r="E61" s="47"/>
      <c r="F61" s="54"/>
      <c r="G61" s="107">
        <f>IF($K$13="Correct",IF(AND(G60+1&lt;='Student Work'!$K$13,G60&lt;&gt;0),G60+1,IF('Student Work'!G61&gt;0,"ERROR",0)),0)</f>
        <v>0</v>
      </c>
      <c r="H61" s="120">
        <f>IF(G61=0,0,IF(ISBLANK('Student Work'!H61),"ERROR",IF(ABS('Student Work'!H61-'Student Work'!K60)&lt;0.01,IF(G61&lt;&gt;"ERROR","Correct","ERROR"),"ERROR")))</f>
        <v>0</v>
      </c>
      <c r="I61" s="121">
        <f>IF(G61=0,0,IF(ISBLANK('Student Work'!I61),"ERROR",IF(ABS('Student Work'!I61-'Student Work'!H61*'Student Work'!$K$12/12)&lt;0.01,IF(G61&lt;&gt;"ERROR","Correct","ERROR"),"ERROR")))</f>
        <v>0</v>
      </c>
      <c r="J61" s="121">
        <f>IF(G61=0,0,IF(ISBLANK('Student Work'!J61),"ERROR",IF(ABS('Student Work'!J61-('Student Work'!$K$14-'Student Work'!I61))&lt;0.01,IF(G61&lt;&gt;"ERROR","Correct","ERROR"),"ERROR")))</f>
        <v>0</v>
      </c>
      <c r="K61" s="121">
        <f>IF(G61=0,0,IF(ISBLANK('Student Work'!K61),"ERROR",IF(ABS('Student Work'!K61-('Student Work'!H61-'Student Work'!J61))&lt;0.01,IF(G61&lt;&gt;"ERROR","Correct","ERROR"),"ERROR")))</f>
        <v>0</v>
      </c>
      <c r="L61" s="54"/>
      <c r="M61" s="54"/>
      <c r="N61" s="75"/>
      <c r="O61" s="75"/>
      <c r="P61" s="75"/>
      <c r="Q61" s="75"/>
      <c r="R61" s="75"/>
      <c r="S61" s="75"/>
      <c r="T61" s="54"/>
      <c r="U61" s="107">
        <f>IF($V$13="Correct",IF(AND(U60+1&lt;='Student Work'!$V$13,U60&lt;&gt;0),U60+1,IF('Student Work'!U61&gt;0,"ERROR",0)),0)</f>
        <v>0</v>
      </c>
      <c r="V61" s="121">
        <f>IF(U61=0,0,IF(ISBLANK('Student Work'!V61),"ERROR",IF(ABS('Student Work'!V61-'Student Work'!Y60)&lt;0.01,IF(U61&lt;&gt;"ERROR","Correct","ERROR"),"ERROR")))</f>
        <v>0</v>
      </c>
      <c r="W61" s="121">
        <f>IF(U61=0,0,IF(ISBLANK('Student Work'!W61),"ERROR",IF(ABS('Student Work'!W61-'Student Work'!V61*'Student Work'!$V$12/12)&lt;0.01,IF(U61&lt;&gt;"ERROR","Correct","ERROR"),"ERROR")))</f>
        <v>0</v>
      </c>
      <c r="X61" s="121">
        <f>IF(U61=0,0,IF(ISBLANK('Student Work'!X61),"ERROR",IF(ABS('Student Work'!X61-'Student Work'!$V$14)&lt;0.01,IF(U61&lt;&gt;"ERROR","Correct","ERROR"),"ERROR")))</f>
        <v>0</v>
      </c>
      <c r="Y61" s="121">
        <f>IF(U61=0,0,IF(ISBLANK('Student Work'!Y61),"ERROR",IF(ABS('Student Work'!Y61-('Student Work'!V61+'Student Work'!W61+'Student Work'!X61))&lt;0.01,IF(U61&lt;&gt;"ERROR","Correct","ERROR"),"ERROR")))</f>
        <v>0</v>
      </c>
      <c r="Z61" s="121">
        <f>IF(V61=0,0,IF(ISBLANK('Student Work'!#REF!),"ERROR",IF(ABS('Student Work'!#REF!-('Student Work'!W61+'Student Work'!X61+'Student Work'!Y61))&lt;0.01,"Correct","ERROR")))</f>
        <v>0</v>
      </c>
      <c r="AA61" s="54"/>
      <c r="AB61" s="54"/>
      <c r="AC61" s="45"/>
    </row>
    <row r="62" spans="1:29" ht="15" customHeight="1">
      <c r="A62" s="44"/>
      <c r="B62" s="47"/>
      <c r="C62" s="47"/>
      <c r="D62" s="47"/>
      <c r="E62" s="47"/>
      <c r="F62" s="54"/>
      <c r="G62" s="107">
        <f>IF($K$13="Correct",IF(AND(G61+1&lt;='Student Work'!$K$13,G61&lt;&gt;0),G61+1,IF('Student Work'!G62&gt;0,"ERROR",0)),0)</f>
        <v>0</v>
      </c>
      <c r="H62" s="120">
        <f>IF(G62=0,0,IF(ISBLANK('Student Work'!H62),"ERROR",IF(ABS('Student Work'!H62-'Student Work'!K61)&lt;0.01,IF(G62&lt;&gt;"ERROR","Correct","ERROR"),"ERROR")))</f>
        <v>0</v>
      </c>
      <c r="I62" s="121">
        <f>IF(G62=0,0,IF(ISBLANK('Student Work'!I62),"ERROR",IF(ABS('Student Work'!I62-'Student Work'!H62*'Student Work'!$K$12/12)&lt;0.01,IF(G62&lt;&gt;"ERROR","Correct","ERROR"),"ERROR")))</f>
        <v>0</v>
      </c>
      <c r="J62" s="121">
        <f>IF(G62=0,0,IF(ISBLANK('Student Work'!J62),"ERROR",IF(ABS('Student Work'!J62-('Student Work'!$K$14-'Student Work'!I62))&lt;0.01,IF(G62&lt;&gt;"ERROR","Correct","ERROR"),"ERROR")))</f>
        <v>0</v>
      </c>
      <c r="K62" s="121">
        <f>IF(G62=0,0,IF(ISBLANK('Student Work'!K62),"ERROR",IF(ABS('Student Work'!K62-('Student Work'!H62-'Student Work'!J62))&lt;0.01,IF(G62&lt;&gt;"ERROR","Correct","ERROR"),"ERROR")))</f>
        <v>0</v>
      </c>
      <c r="L62" s="54"/>
      <c r="M62" s="54"/>
      <c r="N62" s="75"/>
      <c r="O62" s="75"/>
      <c r="P62" s="75"/>
      <c r="Q62" s="75"/>
      <c r="R62" s="75"/>
      <c r="S62" s="75"/>
      <c r="T62" s="54"/>
      <c r="U62" s="107">
        <f>IF($V$13="Correct",IF(AND(U61+1&lt;='Student Work'!$V$13,U61&lt;&gt;0),U61+1,IF('Student Work'!U62&gt;0,"ERROR",0)),0)</f>
        <v>0</v>
      </c>
      <c r="V62" s="121">
        <f>IF(U62=0,0,IF(ISBLANK('Student Work'!V62),"ERROR",IF(ABS('Student Work'!V62-'Student Work'!Y61)&lt;0.01,IF(U62&lt;&gt;"ERROR","Correct","ERROR"),"ERROR")))</f>
        <v>0</v>
      </c>
      <c r="W62" s="121">
        <f>IF(U62=0,0,IF(ISBLANK('Student Work'!W62),"ERROR",IF(ABS('Student Work'!W62-'Student Work'!V62*'Student Work'!$V$12/12)&lt;0.01,IF(U62&lt;&gt;"ERROR","Correct","ERROR"),"ERROR")))</f>
        <v>0</v>
      </c>
      <c r="X62" s="121">
        <f>IF(U62=0,0,IF(ISBLANK('Student Work'!X62),"ERROR",IF(ABS('Student Work'!X62-'Student Work'!$V$14)&lt;0.01,IF(U62&lt;&gt;"ERROR","Correct","ERROR"),"ERROR")))</f>
        <v>0</v>
      </c>
      <c r="Y62" s="121">
        <f>IF(U62=0,0,IF(ISBLANK('Student Work'!Y62),"ERROR",IF(ABS('Student Work'!Y62-('Student Work'!V62+'Student Work'!W62+'Student Work'!X62))&lt;0.01,IF(U62&lt;&gt;"ERROR","Correct","ERROR"),"ERROR")))</f>
        <v>0</v>
      </c>
      <c r="Z62" s="121">
        <f>IF(V62=0,0,IF(ISBLANK('Student Work'!#REF!),"ERROR",IF(ABS('Student Work'!#REF!-('Student Work'!W62+'Student Work'!X62+'Student Work'!Y62))&lt;0.01,"Correct","ERROR")))</f>
        <v>0</v>
      </c>
      <c r="AA62" s="54"/>
      <c r="AB62" s="54"/>
      <c r="AC62" s="45"/>
    </row>
    <row r="63" spans="1:29">
      <c r="A63" s="44"/>
      <c r="B63" s="47"/>
      <c r="C63" s="47"/>
      <c r="D63" s="47"/>
      <c r="E63" s="47"/>
      <c r="F63" s="54"/>
      <c r="G63" s="107">
        <f>IF($K$13="Correct",IF(AND(G62+1&lt;='Student Work'!$K$13,G62&lt;&gt;0),G62+1,IF('Student Work'!G63&gt;0,"ERROR",0)),0)</f>
        <v>0</v>
      </c>
      <c r="H63" s="120">
        <f>IF(G63=0,0,IF(ISBLANK('Student Work'!H63),"ERROR",IF(ABS('Student Work'!H63-'Student Work'!K62)&lt;0.01,IF(G63&lt;&gt;"ERROR","Correct","ERROR"),"ERROR")))</f>
        <v>0</v>
      </c>
      <c r="I63" s="121">
        <f>IF(G63=0,0,IF(ISBLANK('Student Work'!I63),"ERROR",IF(ABS('Student Work'!I63-'Student Work'!H63*'Student Work'!$K$12/12)&lt;0.01,IF(G63&lt;&gt;"ERROR","Correct","ERROR"),"ERROR")))</f>
        <v>0</v>
      </c>
      <c r="J63" s="121">
        <f>IF(G63=0,0,IF(ISBLANK('Student Work'!J63),"ERROR",IF(ABS('Student Work'!J63-('Student Work'!$K$14-'Student Work'!I63))&lt;0.01,IF(G63&lt;&gt;"ERROR","Correct","ERROR"),"ERROR")))</f>
        <v>0</v>
      </c>
      <c r="K63" s="121">
        <f>IF(G63=0,0,IF(ISBLANK('Student Work'!K63),"ERROR",IF(ABS('Student Work'!K63-('Student Work'!H63-'Student Work'!J63))&lt;0.01,IF(G63&lt;&gt;"ERROR","Correct","ERROR"),"ERROR")))</f>
        <v>0</v>
      </c>
      <c r="L63" s="54"/>
      <c r="M63" s="54"/>
      <c r="N63" s="75"/>
      <c r="O63" s="75"/>
      <c r="P63" s="75"/>
      <c r="Q63" s="75"/>
      <c r="R63" s="75"/>
      <c r="S63" s="75"/>
      <c r="T63" s="54"/>
      <c r="U63" s="107">
        <f>IF($V$13="Correct",IF(AND(U62+1&lt;='Student Work'!$V$13,U62&lt;&gt;0),U62+1,IF('Student Work'!U63&gt;0,"ERROR",0)),0)</f>
        <v>0</v>
      </c>
      <c r="V63" s="121">
        <f>IF(U63=0,0,IF(ISBLANK('Student Work'!V63),"ERROR",IF(ABS('Student Work'!V63-'Student Work'!Y62)&lt;0.01,IF(U63&lt;&gt;"ERROR","Correct","ERROR"),"ERROR")))</f>
        <v>0</v>
      </c>
      <c r="W63" s="121">
        <f>IF(U63=0,0,IF(ISBLANK('Student Work'!W63),"ERROR",IF(ABS('Student Work'!W63-'Student Work'!V63*'Student Work'!$V$12/12)&lt;0.01,IF(U63&lt;&gt;"ERROR","Correct","ERROR"),"ERROR")))</f>
        <v>0</v>
      </c>
      <c r="X63" s="121">
        <f>IF(U63=0,0,IF(ISBLANK('Student Work'!X63),"ERROR",IF(ABS('Student Work'!X63-'Student Work'!$V$14)&lt;0.01,IF(U63&lt;&gt;"ERROR","Correct","ERROR"),"ERROR")))</f>
        <v>0</v>
      </c>
      <c r="Y63" s="121">
        <f>IF(U63=0,0,IF(ISBLANK('Student Work'!Y63),"ERROR",IF(ABS('Student Work'!Y63-('Student Work'!V63+'Student Work'!W63+'Student Work'!X63))&lt;0.01,IF(U63&lt;&gt;"ERROR","Correct","ERROR"),"ERROR")))</f>
        <v>0</v>
      </c>
      <c r="Z63" s="121">
        <f>IF(V63=0,0,IF(ISBLANK('Student Work'!#REF!),"ERROR",IF(ABS('Student Work'!#REF!-('Student Work'!W63+'Student Work'!X63+'Student Work'!Y63))&lt;0.01,"Correct","ERROR")))</f>
        <v>0</v>
      </c>
      <c r="AA63" s="54"/>
      <c r="AB63" s="54"/>
      <c r="AC63" s="45"/>
    </row>
    <row r="64" spans="1:29">
      <c r="A64" s="44"/>
      <c r="B64" s="47"/>
      <c r="C64" s="47"/>
      <c r="D64" s="47"/>
      <c r="E64" s="47"/>
      <c r="F64" s="54"/>
      <c r="G64" s="107">
        <f>IF($K$13="Correct",IF(AND(G63+1&lt;='Student Work'!$K$13,G63&lt;&gt;0),G63+1,IF('Student Work'!G64&gt;0,"ERROR",0)),0)</f>
        <v>0</v>
      </c>
      <c r="H64" s="120">
        <f>IF(G64=0,0,IF(ISBLANK('Student Work'!H64),"ERROR",IF(ABS('Student Work'!H64-'Student Work'!K63)&lt;0.01,IF(G64&lt;&gt;"ERROR","Correct","ERROR"),"ERROR")))</f>
        <v>0</v>
      </c>
      <c r="I64" s="121">
        <f>IF(G64=0,0,IF(ISBLANK('Student Work'!I64),"ERROR",IF(ABS('Student Work'!I64-'Student Work'!H64*'Student Work'!$K$12/12)&lt;0.01,IF(G64&lt;&gt;"ERROR","Correct","ERROR"),"ERROR")))</f>
        <v>0</v>
      </c>
      <c r="J64" s="121">
        <f>IF(G64=0,0,IF(ISBLANK('Student Work'!J64),"ERROR",IF(ABS('Student Work'!J64-('Student Work'!$K$14-'Student Work'!I64))&lt;0.01,IF(G64&lt;&gt;"ERROR","Correct","ERROR"),"ERROR")))</f>
        <v>0</v>
      </c>
      <c r="K64" s="121">
        <f>IF(G64=0,0,IF(ISBLANK('Student Work'!K64),"ERROR",IF(ABS('Student Work'!K64-('Student Work'!H64-'Student Work'!J64))&lt;0.01,IF(G64&lt;&gt;"ERROR","Correct","ERROR"),"ERROR")))</f>
        <v>0</v>
      </c>
      <c r="L64" s="54"/>
      <c r="M64" s="54"/>
      <c r="N64" s="75"/>
      <c r="O64" s="75"/>
      <c r="P64" s="75"/>
      <c r="Q64" s="75"/>
      <c r="R64" s="75"/>
      <c r="S64" s="75"/>
      <c r="T64" s="54"/>
      <c r="U64" s="107">
        <f>IF($V$13="Correct",IF(AND(U63+1&lt;='Student Work'!$V$13,U63&lt;&gt;0),U63+1,IF('Student Work'!U64&gt;0,"ERROR",0)),0)</f>
        <v>0</v>
      </c>
      <c r="V64" s="121">
        <f>IF(U64=0,0,IF(ISBLANK('Student Work'!V64),"ERROR",IF(ABS('Student Work'!V64-'Student Work'!Y63)&lt;0.01,IF(U64&lt;&gt;"ERROR","Correct","ERROR"),"ERROR")))</f>
        <v>0</v>
      </c>
      <c r="W64" s="121">
        <f>IF(U64=0,0,IF(ISBLANK('Student Work'!W64),"ERROR",IF(ABS('Student Work'!W64-'Student Work'!V64*'Student Work'!$V$12/12)&lt;0.01,IF(U64&lt;&gt;"ERROR","Correct","ERROR"),"ERROR")))</f>
        <v>0</v>
      </c>
      <c r="X64" s="121">
        <f>IF(U64=0,0,IF(ISBLANK('Student Work'!X64),"ERROR",IF(ABS('Student Work'!X64-'Student Work'!$V$14)&lt;0.01,IF(U64&lt;&gt;"ERROR","Correct","ERROR"),"ERROR")))</f>
        <v>0</v>
      </c>
      <c r="Y64" s="121">
        <f>IF(U64=0,0,IF(ISBLANK('Student Work'!Y64),"ERROR",IF(ABS('Student Work'!Y64-('Student Work'!V64+'Student Work'!W64+'Student Work'!X64))&lt;0.01,IF(U64&lt;&gt;"ERROR","Correct","ERROR"),"ERROR")))</f>
        <v>0</v>
      </c>
      <c r="Z64" s="121">
        <f>IF(V64=0,0,IF(ISBLANK('Student Work'!#REF!),"ERROR",IF(ABS('Student Work'!#REF!-('Student Work'!W64+'Student Work'!X64+'Student Work'!Y64))&lt;0.01,"Correct","ERROR")))</f>
        <v>0</v>
      </c>
      <c r="AA64" s="54"/>
      <c r="AB64" s="54"/>
      <c r="AC64" s="45"/>
    </row>
    <row r="65" spans="1:29">
      <c r="A65" s="44"/>
      <c r="B65" s="47"/>
      <c r="C65" s="47"/>
      <c r="D65" s="47"/>
      <c r="E65" s="47"/>
      <c r="F65" s="54"/>
      <c r="G65" s="107">
        <f>IF($K$13="Correct",IF(AND(G64+1&lt;='Student Work'!$K$13,G64&lt;&gt;0),G64+1,IF('Student Work'!G65&gt;0,"ERROR",0)),0)</f>
        <v>0</v>
      </c>
      <c r="H65" s="120">
        <f>IF(G65=0,0,IF(ISBLANK('Student Work'!H65),"ERROR",IF(ABS('Student Work'!H65-'Student Work'!K64)&lt;0.01,IF(G65&lt;&gt;"ERROR","Correct","ERROR"),"ERROR")))</f>
        <v>0</v>
      </c>
      <c r="I65" s="121">
        <f>IF(G65=0,0,IF(ISBLANK('Student Work'!I65),"ERROR",IF(ABS('Student Work'!I65-'Student Work'!H65*'Student Work'!$K$12/12)&lt;0.01,IF(G65&lt;&gt;"ERROR","Correct","ERROR"),"ERROR")))</f>
        <v>0</v>
      </c>
      <c r="J65" s="121">
        <f>IF(G65=0,0,IF(ISBLANK('Student Work'!J65),"ERROR",IF(ABS('Student Work'!J65-('Student Work'!$K$14-'Student Work'!I65))&lt;0.01,IF(G65&lt;&gt;"ERROR","Correct","ERROR"),"ERROR")))</f>
        <v>0</v>
      </c>
      <c r="K65" s="121">
        <f>IF(G65=0,0,IF(ISBLANK('Student Work'!K65),"ERROR",IF(ABS('Student Work'!K65-('Student Work'!H65-'Student Work'!J65))&lt;0.01,IF(G65&lt;&gt;"ERROR","Correct","ERROR"),"ERROR")))</f>
        <v>0</v>
      </c>
      <c r="L65" s="54"/>
      <c r="M65" s="54"/>
      <c r="N65" s="75"/>
      <c r="O65" s="75"/>
      <c r="P65" s="75"/>
      <c r="Q65" s="75"/>
      <c r="R65" s="75"/>
      <c r="S65" s="75"/>
      <c r="T65" s="54"/>
      <c r="U65" s="107">
        <f>IF($V$13="Correct",IF(AND(U64+1&lt;='Student Work'!$V$13,U64&lt;&gt;0),U64+1,IF('Student Work'!U65&gt;0,"ERROR",0)),0)</f>
        <v>0</v>
      </c>
      <c r="V65" s="121">
        <f>IF(U65=0,0,IF(ISBLANK('Student Work'!V65),"ERROR",IF(ABS('Student Work'!V65-'Student Work'!Y64)&lt;0.01,IF(U65&lt;&gt;"ERROR","Correct","ERROR"),"ERROR")))</f>
        <v>0</v>
      </c>
      <c r="W65" s="121">
        <f>IF(U65=0,0,IF(ISBLANK('Student Work'!W65),"ERROR",IF(ABS('Student Work'!W65-'Student Work'!V65*'Student Work'!$V$12/12)&lt;0.01,IF(U65&lt;&gt;"ERROR","Correct","ERROR"),"ERROR")))</f>
        <v>0</v>
      </c>
      <c r="X65" s="121">
        <f>IF(U65=0,0,IF(ISBLANK('Student Work'!X65),"ERROR",IF(ABS('Student Work'!X65-'Student Work'!$V$14)&lt;0.01,IF(U65&lt;&gt;"ERROR","Correct","ERROR"),"ERROR")))</f>
        <v>0</v>
      </c>
      <c r="Y65" s="121">
        <f>IF(U65=0,0,IF(ISBLANK('Student Work'!Y65),"ERROR",IF(ABS('Student Work'!Y65-('Student Work'!V65+'Student Work'!W65+'Student Work'!X65))&lt;0.01,IF(U65&lt;&gt;"ERROR","Correct","ERROR"),"ERROR")))</f>
        <v>0</v>
      </c>
      <c r="Z65" s="121">
        <f>IF(V65=0,0,IF(ISBLANK('Student Work'!#REF!),"ERROR",IF(ABS('Student Work'!#REF!-('Student Work'!W65+'Student Work'!X65+'Student Work'!Y65))&lt;0.01,"Correct","ERROR")))</f>
        <v>0</v>
      </c>
      <c r="AA65" s="54"/>
      <c r="AB65" s="54"/>
      <c r="AC65" s="45"/>
    </row>
    <row r="66" spans="1:29">
      <c r="A66" s="44"/>
      <c r="B66" s="47"/>
      <c r="C66" s="47"/>
      <c r="D66" s="47"/>
      <c r="E66" s="47"/>
      <c r="F66" s="54"/>
      <c r="G66" s="107">
        <f>IF($K$13="Correct",IF(AND(G65+1&lt;='Student Work'!$K$13,G65&lt;&gt;0),G65+1,IF('Student Work'!G66&gt;0,"ERROR",0)),0)</f>
        <v>0</v>
      </c>
      <c r="H66" s="120">
        <f>IF(G66=0,0,IF(ISBLANK('Student Work'!H66),"ERROR",IF(ABS('Student Work'!H66-'Student Work'!K65)&lt;0.01,IF(G66&lt;&gt;"ERROR","Correct","ERROR"),"ERROR")))</f>
        <v>0</v>
      </c>
      <c r="I66" s="121">
        <f>IF(G66=0,0,IF(ISBLANK('Student Work'!I66),"ERROR",IF(ABS('Student Work'!I66-'Student Work'!H66*'Student Work'!$K$12/12)&lt;0.01,IF(G66&lt;&gt;"ERROR","Correct","ERROR"),"ERROR")))</f>
        <v>0</v>
      </c>
      <c r="J66" s="121">
        <f>IF(G66=0,0,IF(ISBLANK('Student Work'!J66),"ERROR",IF(ABS('Student Work'!J66-('Student Work'!$K$14-'Student Work'!I66))&lt;0.01,IF(G66&lt;&gt;"ERROR","Correct","ERROR"),"ERROR")))</f>
        <v>0</v>
      </c>
      <c r="K66" s="121">
        <f>IF(G66=0,0,IF(ISBLANK('Student Work'!K66),"ERROR",IF(ABS('Student Work'!K66-('Student Work'!H66-'Student Work'!J66))&lt;0.01,IF(G66&lt;&gt;"ERROR","Correct","ERROR"),"ERROR")))</f>
        <v>0</v>
      </c>
      <c r="L66" s="54"/>
      <c r="M66" s="54"/>
      <c r="N66" s="75"/>
      <c r="O66" s="75"/>
      <c r="P66" s="75"/>
      <c r="Q66" s="75"/>
      <c r="R66" s="75"/>
      <c r="S66" s="75"/>
      <c r="T66" s="54"/>
      <c r="U66" s="107">
        <f>IF($V$13="Correct",IF(AND(U65+1&lt;='Student Work'!$V$13,U65&lt;&gt;0),U65+1,IF('Student Work'!U66&gt;0,"ERROR",0)),0)</f>
        <v>0</v>
      </c>
      <c r="V66" s="121">
        <f>IF(U66=0,0,IF(ISBLANK('Student Work'!V66),"ERROR",IF(ABS('Student Work'!V66-'Student Work'!Y65)&lt;0.01,IF(U66&lt;&gt;"ERROR","Correct","ERROR"),"ERROR")))</f>
        <v>0</v>
      </c>
      <c r="W66" s="121">
        <f>IF(U66=0,0,IF(ISBLANK('Student Work'!W66),"ERROR",IF(ABS('Student Work'!W66-'Student Work'!V66*'Student Work'!$V$12/12)&lt;0.01,IF(U66&lt;&gt;"ERROR","Correct","ERROR"),"ERROR")))</f>
        <v>0</v>
      </c>
      <c r="X66" s="121">
        <f>IF(U66=0,0,IF(ISBLANK('Student Work'!X66),"ERROR",IF(ABS('Student Work'!X66-'Student Work'!$V$14)&lt;0.01,IF(U66&lt;&gt;"ERROR","Correct","ERROR"),"ERROR")))</f>
        <v>0</v>
      </c>
      <c r="Y66" s="121">
        <f>IF(U66=0,0,IF(ISBLANK('Student Work'!Y66),"ERROR",IF(ABS('Student Work'!Y66-('Student Work'!V66+'Student Work'!W66+'Student Work'!X66))&lt;0.01,IF(U66&lt;&gt;"ERROR","Correct","ERROR"),"ERROR")))</f>
        <v>0</v>
      </c>
      <c r="Z66" s="121">
        <f>IF(V66=0,0,IF(ISBLANK('Student Work'!#REF!),"ERROR",IF(ABS('Student Work'!#REF!-('Student Work'!W66+'Student Work'!X66+'Student Work'!Y66))&lt;0.01,"Correct","ERROR")))</f>
        <v>0</v>
      </c>
      <c r="AA66" s="54"/>
      <c r="AB66" s="54"/>
      <c r="AC66" s="45"/>
    </row>
    <row r="67" spans="1:29">
      <c r="A67" s="44"/>
      <c r="B67" s="47"/>
      <c r="C67" s="47"/>
      <c r="D67" s="47"/>
      <c r="E67" s="47"/>
      <c r="F67" s="54"/>
      <c r="G67" s="107">
        <f>IF($K$13="Correct",IF(AND(G66+1&lt;='Student Work'!$K$13,G66&lt;&gt;0),G66+1,IF('Student Work'!G67&gt;0,"ERROR",0)),0)</f>
        <v>0</v>
      </c>
      <c r="H67" s="120">
        <f>IF(G67=0,0,IF(ISBLANK('Student Work'!H67),"ERROR",IF(ABS('Student Work'!H67-'Student Work'!K66)&lt;0.01,IF(G67&lt;&gt;"ERROR","Correct","ERROR"),"ERROR")))</f>
        <v>0</v>
      </c>
      <c r="I67" s="121">
        <f>IF(G67=0,0,IF(ISBLANK('Student Work'!I67),"ERROR",IF(ABS('Student Work'!I67-'Student Work'!H67*'Student Work'!$K$12/12)&lt;0.01,IF(G67&lt;&gt;"ERROR","Correct","ERROR"),"ERROR")))</f>
        <v>0</v>
      </c>
      <c r="J67" s="121">
        <f>IF(G67=0,0,IF(ISBLANK('Student Work'!J67),"ERROR",IF(ABS('Student Work'!J67-('Student Work'!$K$14-'Student Work'!I67))&lt;0.01,IF(G67&lt;&gt;"ERROR","Correct","ERROR"),"ERROR")))</f>
        <v>0</v>
      </c>
      <c r="K67" s="121">
        <f>IF(G67=0,0,IF(ISBLANK('Student Work'!K67),"ERROR",IF(ABS('Student Work'!K67-('Student Work'!H67-'Student Work'!J67))&lt;0.01,IF(G67&lt;&gt;"ERROR","Correct","ERROR"),"ERROR")))</f>
        <v>0</v>
      </c>
      <c r="L67" s="54"/>
      <c r="M67" s="54"/>
      <c r="N67" s="75"/>
      <c r="O67" s="75"/>
      <c r="P67" s="75"/>
      <c r="Q67" s="75"/>
      <c r="R67" s="75"/>
      <c r="S67" s="75"/>
      <c r="T67" s="54"/>
      <c r="U67" s="107">
        <f>IF($V$13="Correct",IF(AND(U66+1&lt;='Student Work'!$V$13,U66&lt;&gt;0),U66+1,IF('Student Work'!U67&gt;0,"ERROR",0)),0)</f>
        <v>0</v>
      </c>
      <c r="V67" s="121">
        <f>IF(U67=0,0,IF(ISBLANK('Student Work'!V67),"ERROR",IF(ABS('Student Work'!V67-'Student Work'!Y66)&lt;0.01,IF(U67&lt;&gt;"ERROR","Correct","ERROR"),"ERROR")))</f>
        <v>0</v>
      </c>
      <c r="W67" s="121">
        <f>IF(U67=0,0,IF(ISBLANK('Student Work'!W67),"ERROR",IF(ABS('Student Work'!W67-'Student Work'!V67*'Student Work'!$V$12/12)&lt;0.01,IF(U67&lt;&gt;"ERROR","Correct","ERROR"),"ERROR")))</f>
        <v>0</v>
      </c>
      <c r="X67" s="121">
        <f>IF(U67=0,0,IF(ISBLANK('Student Work'!X67),"ERROR",IF(ABS('Student Work'!X67-'Student Work'!$V$14)&lt;0.01,IF(U67&lt;&gt;"ERROR","Correct","ERROR"),"ERROR")))</f>
        <v>0</v>
      </c>
      <c r="Y67" s="121">
        <f>IF(U67=0,0,IF(ISBLANK('Student Work'!Y67),"ERROR",IF(ABS('Student Work'!Y67-('Student Work'!V67+'Student Work'!W67+'Student Work'!X67))&lt;0.01,IF(U67&lt;&gt;"ERROR","Correct","ERROR"),"ERROR")))</f>
        <v>0</v>
      </c>
      <c r="Z67" s="121">
        <f>IF(V67=0,0,IF(ISBLANK('Student Work'!#REF!),"ERROR",IF(ABS('Student Work'!#REF!-('Student Work'!W67+'Student Work'!X67+'Student Work'!Y67))&lt;0.01,"Correct","ERROR")))</f>
        <v>0</v>
      </c>
      <c r="AA67" s="54"/>
      <c r="AB67" s="54"/>
      <c r="AC67" s="45"/>
    </row>
    <row r="68" spans="1:29">
      <c r="A68" s="44"/>
      <c r="B68" s="47"/>
      <c r="C68" s="47"/>
      <c r="D68" s="47"/>
      <c r="E68" s="47"/>
      <c r="F68" s="54"/>
      <c r="G68" s="107">
        <f>IF($K$13="Correct",IF(AND(G67+1&lt;='Student Work'!$K$13,G67&lt;&gt;0),G67+1,IF('Student Work'!G68&gt;0,"ERROR",0)),0)</f>
        <v>0</v>
      </c>
      <c r="H68" s="120">
        <f>IF(G68=0,0,IF(ISBLANK('Student Work'!H68),"ERROR",IF(ABS('Student Work'!H68-'Student Work'!K67)&lt;0.01,IF(G68&lt;&gt;"ERROR","Correct","ERROR"),"ERROR")))</f>
        <v>0</v>
      </c>
      <c r="I68" s="121">
        <f>IF(G68=0,0,IF(ISBLANK('Student Work'!I68),"ERROR",IF(ABS('Student Work'!I68-'Student Work'!H68*'Student Work'!$K$12/12)&lt;0.01,IF(G68&lt;&gt;"ERROR","Correct","ERROR"),"ERROR")))</f>
        <v>0</v>
      </c>
      <c r="J68" s="121">
        <f>IF(G68=0,0,IF(ISBLANK('Student Work'!J68),"ERROR",IF(ABS('Student Work'!J68-('Student Work'!$K$14-'Student Work'!I68))&lt;0.01,IF(G68&lt;&gt;"ERROR","Correct","ERROR"),"ERROR")))</f>
        <v>0</v>
      </c>
      <c r="K68" s="121">
        <f>IF(G68=0,0,IF(ISBLANK('Student Work'!K68),"ERROR",IF(ABS('Student Work'!K68-('Student Work'!H68-'Student Work'!J68))&lt;0.01,IF(G68&lt;&gt;"ERROR","Correct","ERROR"),"ERROR")))</f>
        <v>0</v>
      </c>
      <c r="L68" s="54"/>
      <c r="M68" s="54"/>
      <c r="N68" s="75"/>
      <c r="O68" s="75"/>
      <c r="P68" s="75"/>
      <c r="Q68" s="75"/>
      <c r="R68" s="75"/>
      <c r="S68" s="75"/>
      <c r="T68" s="54"/>
      <c r="U68" s="107">
        <f>IF($V$13="Correct",IF(AND(U67+1&lt;='Student Work'!$V$13,U67&lt;&gt;0),U67+1,IF('Student Work'!U68&gt;0,"ERROR",0)),0)</f>
        <v>0</v>
      </c>
      <c r="V68" s="121">
        <f>IF(U68=0,0,IF(ISBLANK('Student Work'!V68),"ERROR",IF(ABS('Student Work'!V68-'Student Work'!Y67)&lt;0.01,IF(U68&lt;&gt;"ERROR","Correct","ERROR"),"ERROR")))</f>
        <v>0</v>
      </c>
      <c r="W68" s="121">
        <f>IF(U68=0,0,IF(ISBLANK('Student Work'!W68),"ERROR",IF(ABS('Student Work'!W68-'Student Work'!V68*'Student Work'!$V$12/12)&lt;0.01,IF(U68&lt;&gt;"ERROR","Correct","ERROR"),"ERROR")))</f>
        <v>0</v>
      </c>
      <c r="X68" s="121">
        <f>IF(U68=0,0,IF(ISBLANK('Student Work'!X68),"ERROR",IF(ABS('Student Work'!X68-'Student Work'!$V$14)&lt;0.01,IF(U68&lt;&gt;"ERROR","Correct","ERROR"),"ERROR")))</f>
        <v>0</v>
      </c>
      <c r="Y68" s="121">
        <f>IF(U68=0,0,IF(ISBLANK('Student Work'!Y68),"ERROR",IF(ABS('Student Work'!Y68-('Student Work'!V68+'Student Work'!W68+'Student Work'!X68))&lt;0.01,IF(U68&lt;&gt;"ERROR","Correct","ERROR"),"ERROR")))</f>
        <v>0</v>
      </c>
      <c r="Z68" s="121">
        <f>IF(V68=0,0,IF(ISBLANK('Student Work'!#REF!),"ERROR",IF(ABS('Student Work'!#REF!-('Student Work'!W68+'Student Work'!X68+'Student Work'!Y68))&lt;0.01,"Correct","ERROR")))</f>
        <v>0</v>
      </c>
      <c r="AA68" s="54"/>
      <c r="AB68" s="54"/>
      <c r="AC68" s="45"/>
    </row>
    <row r="69" spans="1:29">
      <c r="A69" s="44"/>
      <c r="B69" s="47"/>
      <c r="C69" s="47"/>
      <c r="D69" s="47"/>
      <c r="E69" s="47"/>
      <c r="F69" s="54"/>
      <c r="G69" s="107">
        <f>IF($K$13="Correct",IF(AND(G68+1&lt;='Student Work'!$K$13,G68&lt;&gt;0),G68+1,IF('Student Work'!G69&gt;0,"ERROR",0)),0)</f>
        <v>0</v>
      </c>
      <c r="H69" s="120">
        <f>IF(G69=0,0,IF(ISBLANK('Student Work'!H69),"ERROR",IF(ABS('Student Work'!H69-'Student Work'!K68)&lt;0.01,IF(G69&lt;&gt;"ERROR","Correct","ERROR"),"ERROR")))</f>
        <v>0</v>
      </c>
      <c r="I69" s="121">
        <f>IF(G69=0,0,IF(ISBLANK('Student Work'!I69),"ERROR",IF(ABS('Student Work'!I69-'Student Work'!H69*'Student Work'!$K$12/12)&lt;0.01,IF(G69&lt;&gt;"ERROR","Correct","ERROR"),"ERROR")))</f>
        <v>0</v>
      </c>
      <c r="J69" s="121">
        <f>IF(G69=0,0,IF(ISBLANK('Student Work'!J69),"ERROR",IF(ABS('Student Work'!J69-('Student Work'!$K$14-'Student Work'!I69))&lt;0.01,IF(G69&lt;&gt;"ERROR","Correct","ERROR"),"ERROR")))</f>
        <v>0</v>
      </c>
      <c r="K69" s="121">
        <f>IF(G69=0,0,IF(ISBLANK('Student Work'!K69),"ERROR",IF(ABS('Student Work'!K69-('Student Work'!H69-'Student Work'!J69))&lt;0.01,IF(G69&lt;&gt;"ERROR","Correct","ERROR"),"ERROR")))</f>
        <v>0</v>
      </c>
      <c r="L69" s="54"/>
      <c r="M69" s="54"/>
      <c r="N69" s="75"/>
      <c r="O69" s="75"/>
      <c r="P69" s="75"/>
      <c r="Q69" s="75"/>
      <c r="R69" s="75"/>
      <c r="S69" s="75"/>
      <c r="T69" s="54"/>
      <c r="U69" s="107">
        <f>IF($V$13="Correct",IF(AND(U68+1&lt;='Student Work'!$V$13,U68&lt;&gt;0),U68+1,IF('Student Work'!U69&gt;0,"ERROR",0)),0)</f>
        <v>0</v>
      </c>
      <c r="V69" s="121">
        <f>IF(U69=0,0,IF(ISBLANK('Student Work'!V69),"ERROR",IF(ABS('Student Work'!V69-'Student Work'!Y68)&lt;0.01,IF(U69&lt;&gt;"ERROR","Correct","ERROR"),"ERROR")))</f>
        <v>0</v>
      </c>
      <c r="W69" s="121">
        <f>IF(U69=0,0,IF(ISBLANK('Student Work'!W69),"ERROR",IF(ABS('Student Work'!W69-'Student Work'!V69*'Student Work'!$V$12/12)&lt;0.01,IF(U69&lt;&gt;"ERROR","Correct","ERROR"),"ERROR")))</f>
        <v>0</v>
      </c>
      <c r="X69" s="121">
        <f>IF(U69=0,0,IF(ISBLANK('Student Work'!X69),"ERROR",IF(ABS('Student Work'!X69-'Student Work'!$V$14)&lt;0.01,IF(U69&lt;&gt;"ERROR","Correct","ERROR"),"ERROR")))</f>
        <v>0</v>
      </c>
      <c r="Y69" s="121">
        <f>IF(U69=0,0,IF(ISBLANK('Student Work'!Y69),"ERROR",IF(ABS('Student Work'!Y69-('Student Work'!V69+'Student Work'!W69+'Student Work'!X69))&lt;0.01,IF(U69&lt;&gt;"ERROR","Correct","ERROR"),"ERROR")))</f>
        <v>0</v>
      </c>
      <c r="Z69" s="121">
        <f>IF(V69=0,0,IF(ISBLANK('Student Work'!#REF!),"ERROR",IF(ABS('Student Work'!#REF!-('Student Work'!W69+'Student Work'!X69+'Student Work'!Y69))&lt;0.01,"Correct","ERROR")))</f>
        <v>0</v>
      </c>
      <c r="AA69" s="54"/>
      <c r="AB69" s="54"/>
      <c r="AC69" s="45"/>
    </row>
    <row r="70" spans="1:29">
      <c r="A70" s="44"/>
      <c r="B70" s="47"/>
      <c r="C70" s="47"/>
      <c r="D70" s="47"/>
      <c r="E70" s="47"/>
      <c r="F70" s="54"/>
      <c r="G70" s="107">
        <f>IF($K$13="Correct",IF(AND(G69+1&lt;='Student Work'!$K$13,G69&lt;&gt;0),G69+1,IF('Student Work'!G70&gt;0,"ERROR",0)),0)</f>
        <v>0</v>
      </c>
      <c r="H70" s="120">
        <f>IF(G70=0,0,IF(ISBLANK('Student Work'!H70),"ERROR",IF(ABS('Student Work'!H70-'Student Work'!K69)&lt;0.01,IF(G70&lt;&gt;"ERROR","Correct","ERROR"),"ERROR")))</f>
        <v>0</v>
      </c>
      <c r="I70" s="121">
        <f>IF(G70=0,0,IF(ISBLANK('Student Work'!I70),"ERROR",IF(ABS('Student Work'!I70-'Student Work'!H70*'Student Work'!$K$12/12)&lt;0.01,IF(G70&lt;&gt;"ERROR","Correct","ERROR"),"ERROR")))</f>
        <v>0</v>
      </c>
      <c r="J70" s="121">
        <f>IF(G70=0,0,IF(ISBLANK('Student Work'!J70),"ERROR",IF(ABS('Student Work'!J70-('Student Work'!$K$14-'Student Work'!I70))&lt;0.01,IF(G70&lt;&gt;"ERROR","Correct","ERROR"),"ERROR")))</f>
        <v>0</v>
      </c>
      <c r="K70" s="121">
        <f>IF(G70=0,0,IF(ISBLANK('Student Work'!K70),"ERROR",IF(ABS('Student Work'!K70-('Student Work'!H70-'Student Work'!J70))&lt;0.01,IF(G70&lt;&gt;"ERROR","Correct","ERROR"),"ERROR")))</f>
        <v>0</v>
      </c>
      <c r="L70" s="76"/>
      <c r="M70" s="76"/>
      <c r="N70" s="75"/>
      <c r="O70" s="75"/>
      <c r="P70" s="75"/>
      <c r="Q70" s="75"/>
      <c r="R70" s="75"/>
      <c r="S70" s="75"/>
      <c r="T70" s="54"/>
      <c r="U70" s="107">
        <f>IF($V$13="Correct",IF(AND(U69+1&lt;='Student Work'!$V$13,U69&lt;&gt;0),U69+1,IF('Student Work'!U70&gt;0,"ERROR",0)),0)</f>
        <v>0</v>
      </c>
      <c r="V70" s="121">
        <f>IF(U70=0,0,IF(ISBLANK('Student Work'!V70),"ERROR",IF(ABS('Student Work'!V70-'Student Work'!Y69)&lt;0.01,IF(U70&lt;&gt;"ERROR","Correct","ERROR"),"ERROR")))</f>
        <v>0</v>
      </c>
      <c r="W70" s="121">
        <f>IF(U70=0,0,IF(ISBLANK('Student Work'!W70),"ERROR",IF(ABS('Student Work'!W70-'Student Work'!V70*'Student Work'!$V$12/12)&lt;0.01,IF(U70&lt;&gt;"ERROR","Correct","ERROR"),"ERROR")))</f>
        <v>0</v>
      </c>
      <c r="X70" s="121">
        <f>IF(U70=0,0,IF(ISBLANK('Student Work'!X70),"ERROR",IF(ABS('Student Work'!X70-'Student Work'!$V$14)&lt;0.01,IF(U70&lt;&gt;"ERROR","Correct","ERROR"),"ERROR")))</f>
        <v>0</v>
      </c>
      <c r="Y70" s="121">
        <f>IF(U70=0,0,IF(ISBLANK('Student Work'!Y70),"ERROR",IF(ABS('Student Work'!Y70-('Student Work'!V70+'Student Work'!W70+'Student Work'!X70))&lt;0.01,IF(U70&lt;&gt;"ERROR","Correct","ERROR"),"ERROR")))</f>
        <v>0</v>
      </c>
      <c r="Z70" s="121">
        <f>IF(V70=0,0,IF(ISBLANK('Student Work'!#REF!),"ERROR",IF(ABS('Student Work'!#REF!-('Student Work'!W70+'Student Work'!X70+'Student Work'!Y70))&lt;0.01,"Correct","ERROR")))</f>
        <v>0</v>
      </c>
      <c r="AA70" s="54"/>
      <c r="AB70" s="54"/>
      <c r="AC70" s="45"/>
    </row>
    <row r="71" spans="1:29" ht="15" customHeight="1">
      <c r="A71" s="44"/>
      <c r="B71" s="47"/>
      <c r="C71" s="47"/>
      <c r="D71" s="47"/>
      <c r="E71" s="47"/>
      <c r="F71" s="54"/>
      <c r="G71" s="107">
        <f>IF($K$13="Correct",IF(AND(G70+1&lt;='Student Work'!$K$13,G70&lt;&gt;0),G70+1,IF('Student Work'!G71&gt;0,"ERROR",0)),0)</f>
        <v>0</v>
      </c>
      <c r="H71" s="120">
        <f>IF(G71=0,0,IF(ISBLANK('Student Work'!H71),"ERROR",IF(ABS('Student Work'!H71-'Student Work'!K70)&lt;0.01,IF(G71&lt;&gt;"ERROR","Correct","ERROR"),"ERROR")))</f>
        <v>0</v>
      </c>
      <c r="I71" s="121">
        <f>IF(G71=0,0,IF(ISBLANK('Student Work'!I71),"ERROR",IF(ABS('Student Work'!I71-'Student Work'!H71*'Student Work'!$K$12/12)&lt;0.01,IF(G71&lt;&gt;"ERROR","Correct","ERROR"),"ERROR")))</f>
        <v>0</v>
      </c>
      <c r="J71" s="121">
        <f>IF(G71=0,0,IF(ISBLANK('Student Work'!J71),"ERROR",IF(ABS('Student Work'!J71-('Student Work'!$K$14-'Student Work'!I71))&lt;0.01,IF(G71&lt;&gt;"ERROR","Correct","ERROR"),"ERROR")))</f>
        <v>0</v>
      </c>
      <c r="K71" s="121">
        <f>IF(G71=0,0,IF(ISBLANK('Student Work'!K71),"ERROR",IF(ABS('Student Work'!K71-('Student Work'!H71-'Student Work'!J71))&lt;0.01,IF(G71&lt;&gt;"ERROR","Correct","ERROR"),"ERROR")))</f>
        <v>0</v>
      </c>
      <c r="L71" s="76"/>
      <c r="M71" s="76"/>
      <c r="N71" s="75"/>
      <c r="O71" s="75"/>
      <c r="P71" s="75"/>
      <c r="Q71" s="75"/>
      <c r="R71" s="75"/>
      <c r="S71" s="75"/>
      <c r="T71" s="54"/>
      <c r="U71" s="107">
        <f>IF($V$13="Correct",IF(AND(U70+1&lt;='Student Work'!$V$13,U70&lt;&gt;0),U70+1,IF('Student Work'!U71&gt;0,"ERROR",0)),0)</f>
        <v>0</v>
      </c>
      <c r="V71" s="121">
        <f>IF(U71=0,0,IF(ISBLANK('Student Work'!V71),"ERROR",IF(ABS('Student Work'!V71-'Student Work'!Y70)&lt;0.01,IF(U71&lt;&gt;"ERROR","Correct","ERROR"),"ERROR")))</f>
        <v>0</v>
      </c>
      <c r="W71" s="121">
        <f>IF(U71=0,0,IF(ISBLANK('Student Work'!W71),"ERROR",IF(ABS('Student Work'!W71-'Student Work'!V71*'Student Work'!$V$12/12)&lt;0.01,IF(U71&lt;&gt;"ERROR","Correct","ERROR"),"ERROR")))</f>
        <v>0</v>
      </c>
      <c r="X71" s="121">
        <f>IF(U71=0,0,IF(ISBLANK('Student Work'!X71),"ERROR",IF(ABS('Student Work'!X71-'Student Work'!$V$14)&lt;0.01,IF(U71&lt;&gt;"ERROR","Correct","ERROR"),"ERROR")))</f>
        <v>0</v>
      </c>
      <c r="Y71" s="121">
        <f>IF(U71=0,0,IF(ISBLANK('Student Work'!Y71),"ERROR",IF(ABS('Student Work'!Y71-('Student Work'!V71+'Student Work'!W71+'Student Work'!X71))&lt;0.01,IF(U71&lt;&gt;"ERROR","Correct","ERROR"),"ERROR")))</f>
        <v>0</v>
      </c>
      <c r="Z71" s="121">
        <f>IF(V71=0,0,IF(ISBLANK('Student Work'!#REF!),"ERROR",IF(ABS('Student Work'!#REF!-('Student Work'!W71+'Student Work'!X71+'Student Work'!Y71))&lt;0.01,"Correct","ERROR")))</f>
        <v>0</v>
      </c>
      <c r="AA71" s="54"/>
      <c r="AB71" s="54"/>
      <c r="AC71" s="45"/>
    </row>
    <row r="72" spans="1:29">
      <c r="A72" s="44"/>
      <c r="B72" s="47"/>
      <c r="C72" s="47"/>
      <c r="D72" s="47"/>
      <c r="E72" s="47"/>
      <c r="F72" s="54"/>
      <c r="G72" s="107">
        <f>IF($K$13="Correct",IF(AND(G71+1&lt;='Student Work'!$K$13,G71&lt;&gt;0),G71+1,IF('Student Work'!G72&gt;0,"ERROR",0)),0)</f>
        <v>0</v>
      </c>
      <c r="H72" s="120">
        <f>IF(G72=0,0,IF(ISBLANK('Student Work'!H72),"ERROR",IF(ABS('Student Work'!H72-'Student Work'!K71)&lt;0.01,IF(G72&lt;&gt;"ERROR","Correct","ERROR"),"ERROR")))</f>
        <v>0</v>
      </c>
      <c r="I72" s="121">
        <f>IF(G72=0,0,IF(ISBLANK('Student Work'!I72),"ERROR",IF(ABS('Student Work'!I72-'Student Work'!H72*'Student Work'!$K$12/12)&lt;0.01,IF(G72&lt;&gt;"ERROR","Correct","ERROR"),"ERROR")))</f>
        <v>0</v>
      </c>
      <c r="J72" s="121">
        <f>IF(G72=0,0,IF(ISBLANK('Student Work'!J72),"ERROR",IF(ABS('Student Work'!J72-('Student Work'!$K$14-'Student Work'!I72))&lt;0.01,IF(G72&lt;&gt;"ERROR","Correct","ERROR"),"ERROR")))</f>
        <v>0</v>
      </c>
      <c r="K72" s="121">
        <f>IF(G72=0,0,IF(ISBLANK('Student Work'!K72),"ERROR",IF(ABS('Student Work'!K72-('Student Work'!H72-'Student Work'!J72))&lt;0.01,IF(G72&lt;&gt;"ERROR","Correct","ERROR"),"ERROR")))</f>
        <v>0</v>
      </c>
      <c r="L72" s="76"/>
      <c r="M72" s="76"/>
      <c r="N72" s="75"/>
      <c r="O72" s="75"/>
      <c r="P72" s="75"/>
      <c r="Q72" s="75"/>
      <c r="R72" s="75"/>
      <c r="S72" s="75"/>
      <c r="T72" s="54"/>
      <c r="U72" s="107">
        <f>IF($V$13="Correct",IF(AND(U71+1&lt;='Student Work'!$V$13,U71&lt;&gt;0),U71+1,IF('Student Work'!U72&gt;0,"ERROR",0)),0)</f>
        <v>0</v>
      </c>
      <c r="V72" s="121">
        <f>IF(U72=0,0,IF(ISBLANK('Student Work'!V72),"ERROR",IF(ABS('Student Work'!V72-'Student Work'!Y71)&lt;0.01,IF(U72&lt;&gt;"ERROR","Correct","ERROR"),"ERROR")))</f>
        <v>0</v>
      </c>
      <c r="W72" s="121">
        <f>IF(U72=0,0,IF(ISBLANK('Student Work'!W72),"ERROR",IF(ABS('Student Work'!W72-'Student Work'!V72*'Student Work'!$V$12/12)&lt;0.01,IF(U72&lt;&gt;"ERROR","Correct","ERROR"),"ERROR")))</f>
        <v>0</v>
      </c>
      <c r="X72" s="121">
        <f>IF(U72=0,0,IF(ISBLANK('Student Work'!X72),"ERROR",IF(ABS('Student Work'!X72-'Student Work'!$V$14)&lt;0.01,IF(U72&lt;&gt;"ERROR","Correct","ERROR"),"ERROR")))</f>
        <v>0</v>
      </c>
      <c r="Y72" s="121">
        <f>IF(U72=0,0,IF(ISBLANK('Student Work'!Y72),"ERROR",IF(ABS('Student Work'!Y72-('Student Work'!V72+'Student Work'!W72+'Student Work'!X72))&lt;0.01,IF(U72&lt;&gt;"ERROR","Correct","ERROR"),"ERROR")))</f>
        <v>0</v>
      </c>
      <c r="Z72" s="121">
        <f>IF(V72=0,0,IF(ISBLANK('Student Work'!#REF!),"ERROR",IF(ABS('Student Work'!#REF!-('Student Work'!W72+'Student Work'!X72+'Student Work'!Y72))&lt;0.01,"Correct","ERROR")))</f>
        <v>0</v>
      </c>
      <c r="AA72" s="54"/>
      <c r="AB72" s="54"/>
      <c r="AC72" s="45"/>
    </row>
    <row r="73" spans="1:29">
      <c r="A73" s="44"/>
      <c r="B73" s="47"/>
      <c r="C73" s="47"/>
      <c r="D73" s="47"/>
      <c r="E73" s="47"/>
      <c r="F73" s="54"/>
      <c r="G73" s="107">
        <f>IF($K$13="Correct",IF(AND(G72+1&lt;='Student Work'!$K$13,G72&lt;&gt;0),G72+1,IF('Student Work'!G73&gt;0,"ERROR",0)),0)</f>
        <v>0</v>
      </c>
      <c r="H73" s="120">
        <f>IF(G73=0,0,IF(ISBLANK('Student Work'!H73),"ERROR",IF(ABS('Student Work'!H73-'Student Work'!K72)&lt;0.01,IF(G73&lt;&gt;"ERROR","Correct","ERROR"),"ERROR")))</f>
        <v>0</v>
      </c>
      <c r="I73" s="121">
        <f>IF(G73=0,0,IF(ISBLANK('Student Work'!I73),"ERROR",IF(ABS('Student Work'!I73-'Student Work'!H73*'Student Work'!$K$12/12)&lt;0.01,IF(G73&lt;&gt;"ERROR","Correct","ERROR"),"ERROR")))</f>
        <v>0</v>
      </c>
      <c r="J73" s="121">
        <f>IF(G73=0,0,IF(ISBLANK('Student Work'!J73),"ERROR",IF(ABS('Student Work'!J73-('Student Work'!$K$14-'Student Work'!I73))&lt;0.01,IF(G73&lt;&gt;"ERROR","Correct","ERROR"),"ERROR")))</f>
        <v>0</v>
      </c>
      <c r="K73" s="121">
        <f>IF(G73=0,0,IF(ISBLANK('Student Work'!K73),"ERROR",IF(ABS('Student Work'!K73-('Student Work'!H73-'Student Work'!J73))&lt;0.01,IF(G73&lt;&gt;"ERROR","Correct","ERROR"),"ERROR")))</f>
        <v>0</v>
      </c>
      <c r="L73" s="76"/>
      <c r="M73" s="76"/>
      <c r="N73" s="75"/>
      <c r="O73" s="75"/>
      <c r="P73" s="75"/>
      <c r="Q73" s="75"/>
      <c r="R73" s="75"/>
      <c r="S73" s="75"/>
      <c r="T73" s="54"/>
      <c r="U73" s="107">
        <f>IF($V$13="Correct",IF(AND(U72+1&lt;='Student Work'!$V$13,U72&lt;&gt;0),U72+1,IF('Student Work'!U73&gt;0,"ERROR",0)),0)</f>
        <v>0</v>
      </c>
      <c r="V73" s="121">
        <f>IF(U73=0,0,IF(ISBLANK('Student Work'!V73),"ERROR",IF(ABS('Student Work'!V73-'Student Work'!Y72)&lt;0.01,IF(U73&lt;&gt;"ERROR","Correct","ERROR"),"ERROR")))</f>
        <v>0</v>
      </c>
      <c r="W73" s="121">
        <f>IF(U73=0,0,IF(ISBLANK('Student Work'!W73),"ERROR",IF(ABS('Student Work'!W73-'Student Work'!V73*'Student Work'!$V$12/12)&lt;0.01,IF(U73&lt;&gt;"ERROR","Correct","ERROR"),"ERROR")))</f>
        <v>0</v>
      </c>
      <c r="X73" s="121">
        <f>IF(U73=0,0,IF(ISBLANK('Student Work'!X73),"ERROR",IF(ABS('Student Work'!X73-'Student Work'!$V$14)&lt;0.01,IF(U73&lt;&gt;"ERROR","Correct","ERROR"),"ERROR")))</f>
        <v>0</v>
      </c>
      <c r="Y73" s="121">
        <f>IF(U73=0,0,IF(ISBLANK('Student Work'!Y73),"ERROR",IF(ABS('Student Work'!Y73-('Student Work'!V73+'Student Work'!W73+'Student Work'!X73))&lt;0.01,IF(U73&lt;&gt;"ERROR","Correct","ERROR"),"ERROR")))</f>
        <v>0</v>
      </c>
      <c r="Z73" s="121">
        <f>IF(V73=0,0,IF(ISBLANK('Student Work'!#REF!),"ERROR",IF(ABS('Student Work'!#REF!-('Student Work'!W73+'Student Work'!X73+'Student Work'!Y73))&lt;0.01,"Correct","ERROR")))</f>
        <v>0</v>
      </c>
      <c r="AA73" s="54"/>
      <c r="AB73" s="54"/>
      <c r="AC73" s="45"/>
    </row>
    <row r="74" spans="1:29" ht="15" customHeight="1">
      <c r="A74" s="44"/>
      <c r="B74" s="47"/>
      <c r="C74" s="47"/>
      <c r="D74" s="47"/>
      <c r="E74" s="47"/>
      <c r="F74" s="54"/>
      <c r="G74" s="107">
        <f>IF($K$13="Correct",IF(AND(G73+1&lt;='Student Work'!$K$13,G73&lt;&gt;0),G73+1,IF('Student Work'!G74&gt;0,"ERROR",0)),0)</f>
        <v>0</v>
      </c>
      <c r="H74" s="120">
        <f>IF(G74=0,0,IF(ISBLANK('Student Work'!H74),"ERROR",IF(ABS('Student Work'!H74-'Student Work'!K73)&lt;0.01,IF(G74&lt;&gt;"ERROR","Correct","ERROR"),"ERROR")))</f>
        <v>0</v>
      </c>
      <c r="I74" s="121">
        <f>IF(G74=0,0,IF(ISBLANK('Student Work'!I74),"ERROR",IF(ABS('Student Work'!I74-'Student Work'!H74*'Student Work'!$K$12/12)&lt;0.01,IF(G74&lt;&gt;"ERROR","Correct","ERROR"),"ERROR")))</f>
        <v>0</v>
      </c>
      <c r="J74" s="121">
        <f>IF(G74=0,0,IF(ISBLANK('Student Work'!J74),"ERROR",IF(ABS('Student Work'!J74-('Student Work'!$K$14-'Student Work'!I74))&lt;0.01,IF(G74&lt;&gt;"ERROR","Correct","ERROR"),"ERROR")))</f>
        <v>0</v>
      </c>
      <c r="K74" s="121">
        <f>IF(G74=0,0,IF(ISBLANK('Student Work'!K74),"ERROR",IF(ABS('Student Work'!K74-('Student Work'!H74-'Student Work'!J74))&lt;0.01,IF(G74&lt;&gt;"ERROR","Correct","ERROR"),"ERROR")))</f>
        <v>0</v>
      </c>
      <c r="L74" s="76"/>
      <c r="M74" s="76"/>
      <c r="N74" s="75"/>
      <c r="O74" s="75"/>
      <c r="P74" s="75"/>
      <c r="Q74" s="75"/>
      <c r="R74" s="75"/>
      <c r="S74" s="75"/>
      <c r="T74" s="54"/>
      <c r="U74" s="107">
        <f>IF($V$13="Correct",IF(AND(U73+1&lt;='Student Work'!$V$13,U73&lt;&gt;0),U73+1,IF('Student Work'!U74&gt;0,"ERROR",0)),0)</f>
        <v>0</v>
      </c>
      <c r="V74" s="121">
        <f>IF(U74=0,0,IF(ISBLANK('Student Work'!V74),"ERROR",IF(ABS('Student Work'!V74-'Student Work'!Y73)&lt;0.01,IF(U74&lt;&gt;"ERROR","Correct","ERROR"),"ERROR")))</f>
        <v>0</v>
      </c>
      <c r="W74" s="121">
        <f>IF(U74=0,0,IF(ISBLANK('Student Work'!W74),"ERROR",IF(ABS('Student Work'!W74-'Student Work'!V74*'Student Work'!$V$12/12)&lt;0.01,IF(U74&lt;&gt;"ERROR","Correct","ERROR"),"ERROR")))</f>
        <v>0</v>
      </c>
      <c r="X74" s="121">
        <f>IF(U74=0,0,IF(ISBLANK('Student Work'!X74),"ERROR",IF(ABS('Student Work'!X74-'Student Work'!$V$14)&lt;0.01,IF(U74&lt;&gt;"ERROR","Correct","ERROR"),"ERROR")))</f>
        <v>0</v>
      </c>
      <c r="Y74" s="121">
        <f>IF(U74=0,0,IF(ISBLANK('Student Work'!Y74),"ERROR",IF(ABS('Student Work'!Y74-('Student Work'!V74+'Student Work'!W74+'Student Work'!X74))&lt;0.01,IF(U74&lt;&gt;"ERROR","Correct","ERROR"),"ERROR")))</f>
        <v>0</v>
      </c>
      <c r="Z74" s="121">
        <f>IF(V74=0,0,IF(ISBLANK('Student Work'!#REF!),"ERROR",IF(ABS('Student Work'!#REF!-('Student Work'!W74+'Student Work'!X74+'Student Work'!Y74))&lt;0.01,"Correct","ERROR")))</f>
        <v>0</v>
      </c>
      <c r="AA74" s="54"/>
      <c r="AB74" s="54"/>
      <c r="AC74" s="45"/>
    </row>
    <row r="75" spans="1:29">
      <c r="A75" s="44"/>
      <c r="B75" s="47"/>
      <c r="C75" s="47"/>
      <c r="D75" s="47"/>
      <c r="E75" s="47"/>
      <c r="F75" s="54"/>
      <c r="G75" s="107">
        <f>IF($K$13="Correct",IF(AND(G74+1&lt;='Student Work'!$K$13,G74&lt;&gt;0),G74+1,IF('Student Work'!G75&gt;0,"ERROR",0)),0)</f>
        <v>0</v>
      </c>
      <c r="H75" s="120">
        <f>IF(G75=0,0,IF(ISBLANK('Student Work'!H75),"ERROR",IF(ABS('Student Work'!H75-'Student Work'!K74)&lt;0.01,IF(G75&lt;&gt;"ERROR","Correct","ERROR"),"ERROR")))</f>
        <v>0</v>
      </c>
      <c r="I75" s="121">
        <f>IF(G75=0,0,IF(ISBLANK('Student Work'!I75),"ERROR",IF(ABS('Student Work'!I75-'Student Work'!H75*'Student Work'!$K$12/12)&lt;0.01,IF(G75&lt;&gt;"ERROR","Correct","ERROR"),"ERROR")))</f>
        <v>0</v>
      </c>
      <c r="J75" s="121">
        <f>IF(G75=0,0,IF(ISBLANK('Student Work'!J75),"ERROR",IF(ABS('Student Work'!J75-('Student Work'!$K$14-'Student Work'!I75))&lt;0.01,IF(G75&lt;&gt;"ERROR","Correct","ERROR"),"ERROR")))</f>
        <v>0</v>
      </c>
      <c r="K75" s="121">
        <f>IF(G75=0,0,IF(ISBLANK('Student Work'!K75),"ERROR",IF(ABS('Student Work'!K75-('Student Work'!H75-'Student Work'!J75))&lt;0.01,IF(G75&lt;&gt;"ERROR","Correct","ERROR"),"ERROR")))</f>
        <v>0</v>
      </c>
      <c r="L75" s="76"/>
      <c r="M75" s="76"/>
      <c r="N75" s="75"/>
      <c r="O75" s="75"/>
      <c r="P75" s="75"/>
      <c r="Q75" s="75"/>
      <c r="R75" s="75"/>
      <c r="S75" s="75"/>
      <c r="T75" s="54"/>
      <c r="U75" s="107">
        <f>IF($V$13="Correct",IF(AND(U74+1&lt;='Student Work'!$V$13,U74&lt;&gt;0),U74+1,IF('Student Work'!U75&gt;0,"ERROR",0)),0)</f>
        <v>0</v>
      </c>
      <c r="V75" s="121">
        <f>IF(U75=0,0,IF(ISBLANK('Student Work'!V75),"ERROR",IF(ABS('Student Work'!V75-'Student Work'!Y74)&lt;0.01,IF(U75&lt;&gt;"ERROR","Correct","ERROR"),"ERROR")))</f>
        <v>0</v>
      </c>
      <c r="W75" s="121">
        <f>IF(U75=0,0,IF(ISBLANK('Student Work'!W75),"ERROR",IF(ABS('Student Work'!W75-'Student Work'!V75*'Student Work'!$V$12/12)&lt;0.01,IF(U75&lt;&gt;"ERROR","Correct","ERROR"),"ERROR")))</f>
        <v>0</v>
      </c>
      <c r="X75" s="121">
        <f>IF(U75=0,0,IF(ISBLANK('Student Work'!X75),"ERROR",IF(ABS('Student Work'!X75-'Student Work'!$V$14)&lt;0.01,IF(U75&lt;&gt;"ERROR","Correct","ERROR"),"ERROR")))</f>
        <v>0</v>
      </c>
      <c r="Y75" s="121">
        <f>IF(U75=0,0,IF(ISBLANK('Student Work'!Y75),"ERROR",IF(ABS('Student Work'!Y75-('Student Work'!V75+'Student Work'!W75+'Student Work'!X75))&lt;0.01,IF(U75&lt;&gt;"ERROR","Correct","ERROR"),"ERROR")))</f>
        <v>0</v>
      </c>
      <c r="Z75" s="121">
        <f>IF(V75=0,0,IF(ISBLANK('Student Work'!#REF!),"ERROR",IF(ABS('Student Work'!#REF!-('Student Work'!W75+'Student Work'!X75+'Student Work'!Y75))&lt;0.01,"Correct","ERROR")))</f>
        <v>0</v>
      </c>
      <c r="AA75" s="54"/>
      <c r="AB75" s="54"/>
      <c r="AC75" s="45"/>
    </row>
    <row r="76" spans="1:29" ht="15" customHeight="1">
      <c r="A76" s="44"/>
      <c r="B76" s="47"/>
      <c r="C76" s="47"/>
      <c r="D76" s="47"/>
      <c r="E76" s="47"/>
      <c r="F76" s="54"/>
      <c r="G76" s="107">
        <f>IF($K$13="Correct",IF(AND(G75+1&lt;='Student Work'!$K$13,G75&lt;&gt;0),G75+1,IF('Student Work'!G76&gt;0,"ERROR",0)),0)</f>
        <v>0</v>
      </c>
      <c r="H76" s="120">
        <f>IF(G76=0,0,IF(ISBLANK('Student Work'!H76),"ERROR",IF(ABS('Student Work'!H76-'Student Work'!K75)&lt;0.01,IF(G76&lt;&gt;"ERROR","Correct","ERROR"),"ERROR")))</f>
        <v>0</v>
      </c>
      <c r="I76" s="121">
        <f>IF(G76=0,0,IF(ISBLANK('Student Work'!I76),"ERROR",IF(ABS('Student Work'!I76-'Student Work'!H76*'Student Work'!$K$12/12)&lt;0.01,IF(G76&lt;&gt;"ERROR","Correct","ERROR"),"ERROR")))</f>
        <v>0</v>
      </c>
      <c r="J76" s="121">
        <f>IF(G76=0,0,IF(ISBLANK('Student Work'!J76),"ERROR",IF(ABS('Student Work'!J76-('Student Work'!$K$14-'Student Work'!I76))&lt;0.01,IF(G76&lt;&gt;"ERROR","Correct","ERROR"),"ERROR")))</f>
        <v>0</v>
      </c>
      <c r="K76" s="121">
        <f>IF(G76=0,0,IF(ISBLANK('Student Work'!K76),"ERROR",IF(ABS('Student Work'!K76-('Student Work'!H76-'Student Work'!J76))&lt;0.01,IF(G76&lt;&gt;"ERROR","Correct","ERROR"),"ERROR")))</f>
        <v>0</v>
      </c>
      <c r="L76" s="76"/>
      <c r="M76" s="76"/>
      <c r="N76" s="75"/>
      <c r="O76" s="75"/>
      <c r="P76" s="75"/>
      <c r="Q76" s="75"/>
      <c r="R76" s="75"/>
      <c r="S76" s="75"/>
      <c r="T76" s="54"/>
      <c r="U76" s="107">
        <f>IF($V$13="Correct",IF(AND(U75+1&lt;='Student Work'!$V$13,U75&lt;&gt;0),U75+1,IF('Student Work'!U76&gt;0,"ERROR",0)),0)</f>
        <v>0</v>
      </c>
      <c r="V76" s="121">
        <f>IF(U76=0,0,IF(ISBLANK('Student Work'!V76),"ERROR",IF(ABS('Student Work'!V76-'Student Work'!Y75)&lt;0.01,IF(U76&lt;&gt;"ERROR","Correct","ERROR"),"ERROR")))</f>
        <v>0</v>
      </c>
      <c r="W76" s="121">
        <f>IF(U76=0,0,IF(ISBLANK('Student Work'!W76),"ERROR",IF(ABS('Student Work'!W76-'Student Work'!V76*'Student Work'!$V$12/12)&lt;0.01,IF(U76&lt;&gt;"ERROR","Correct","ERROR"),"ERROR")))</f>
        <v>0</v>
      </c>
      <c r="X76" s="121">
        <f>IF(U76=0,0,IF(ISBLANK('Student Work'!X76),"ERROR",IF(ABS('Student Work'!X76-'Student Work'!$V$14)&lt;0.01,IF(U76&lt;&gt;"ERROR","Correct","ERROR"),"ERROR")))</f>
        <v>0</v>
      </c>
      <c r="Y76" s="121">
        <f>IF(U76=0,0,IF(ISBLANK('Student Work'!Y76),"ERROR",IF(ABS('Student Work'!Y76-('Student Work'!V76+'Student Work'!W76+'Student Work'!X76))&lt;0.01,IF(U76&lt;&gt;"ERROR","Correct","ERROR"),"ERROR")))</f>
        <v>0</v>
      </c>
      <c r="Z76" s="121">
        <f>IF(V76=0,0,IF(ISBLANK('Student Work'!#REF!),"ERROR",IF(ABS('Student Work'!#REF!-('Student Work'!W76+'Student Work'!X76+'Student Work'!Y76))&lt;0.01,"Correct","ERROR")))</f>
        <v>0</v>
      </c>
      <c r="AA76" s="54"/>
      <c r="AB76" s="54"/>
      <c r="AC76" s="45"/>
    </row>
    <row r="77" spans="1:29">
      <c r="A77" s="44"/>
      <c r="B77" s="47"/>
      <c r="C77" s="47"/>
      <c r="D77" s="47"/>
      <c r="E77" s="47"/>
      <c r="F77" s="54"/>
      <c r="G77" s="107">
        <f>IF($K$13="Correct",IF(AND(G76+1&lt;='Student Work'!$K$13,G76&lt;&gt;0),G76+1,IF('Student Work'!G77&gt;0,"ERROR",0)),0)</f>
        <v>0</v>
      </c>
      <c r="H77" s="120">
        <f>IF(G77=0,0,IF(ISBLANK('Student Work'!H77),"ERROR",IF(ABS('Student Work'!H77-'Student Work'!K76)&lt;0.01,IF(G77&lt;&gt;"ERROR","Correct","ERROR"),"ERROR")))</f>
        <v>0</v>
      </c>
      <c r="I77" s="121">
        <f>IF(G77=0,0,IF(ISBLANK('Student Work'!I77),"ERROR",IF(ABS('Student Work'!I77-'Student Work'!H77*'Student Work'!$K$12/12)&lt;0.01,IF(G77&lt;&gt;"ERROR","Correct","ERROR"),"ERROR")))</f>
        <v>0</v>
      </c>
      <c r="J77" s="121">
        <f>IF(G77=0,0,IF(ISBLANK('Student Work'!J77),"ERROR",IF(ABS('Student Work'!J77-('Student Work'!$K$14-'Student Work'!I77))&lt;0.01,IF(G77&lt;&gt;"ERROR","Correct","ERROR"),"ERROR")))</f>
        <v>0</v>
      </c>
      <c r="K77" s="121">
        <f>IF(G77=0,0,IF(ISBLANK('Student Work'!K77),"ERROR",IF(ABS('Student Work'!K77-('Student Work'!H77-'Student Work'!J77))&lt;0.01,IF(G77&lt;&gt;"ERROR","Correct","ERROR"),"ERROR")))</f>
        <v>0</v>
      </c>
      <c r="L77" s="76"/>
      <c r="M77" s="76"/>
      <c r="N77" s="75"/>
      <c r="O77" s="75"/>
      <c r="P77" s="75"/>
      <c r="Q77" s="75"/>
      <c r="R77" s="75"/>
      <c r="S77" s="75"/>
      <c r="T77" s="54"/>
      <c r="U77" s="107">
        <f>IF($V$13="Correct",IF(AND(U76+1&lt;='Student Work'!$V$13,U76&lt;&gt;0),U76+1,IF('Student Work'!U77&gt;0,"ERROR",0)),0)</f>
        <v>0</v>
      </c>
      <c r="V77" s="121">
        <f>IF(U77=0,0,IF(ISBLANK('Student Work'!V77),"ERROR",IF(ABS('Student Work'!V77-'Student Work'!Y76)&lt;0.01,IF(U77&lt;&gt;"ERROR","Correct","ERROR"),"ERROR")))</f>
        <v>0</v>
      </c>
      <c r="W77" s="121">
        <f>IF(U77=0,0,IF(ISBLANK('Student Work'!W77),"ERROR",IF(ABS('Student Work'!W77-'Student Work'!V77*'Student Work'!$V$12/12)&lt;0.01,IF(U77&lt;&gt;"ERROR","Correct","ERROR"),"ERROR")))</f>
        <v>0</v>
      </c>
      <c r="X77" s="121">
        <f>IF(U77=0,0,IF(ISBLANK('Student Work'!X77),"ERROR",IF(ABS('Student Work'!X77-'Student Work'!$V$14)&lt;0.01,IF(U77&lt;&gt;"ERROR","Correct","ERROR"),"ERROR")))</f>
        <v>0</v>
      </c>
      <c r="Y77" s="121">
        <f>IF(U77=0,0,IF(ISBLANK('Student Work'!Y77),"ERROR",IF(ABS('Student Work'!Y77-('Student Work'!V77+'Student Work'!W77+'Student Work'!X77))&lt;0.01,IF(U77&lt;&gt;"ERROR","Correct","ERROR"),"ERROR")))</f>
        <v>0</v>
      </c>
      <c r="Z77" s="121">
        <f>IF(V77=0,0,IF(ISBLANK('Student Work'!#REF!),"ERROR",IF(ABS('Student Work'!#REF!-('Student Work'!W77+'Student Work'!X77+'Student Work'!Y77))&lt;0.01,"Correct","ERROR")))</f>
        <v>0</v>
      </c>
      <c r="AA77" s="54"/>
      <c r="AB77" s="54"/>
      <c r="AC77" s="45"/>
    </row>
    <row r="78" spans="1:29" ht="16.149999999999999" customHeight="1">
      <c r="A78" s="44"/>
      <c r="B78" s="47"/>
      <c r="C78" s="47"/>
      <c r="D78" s="47"/>
      <c r="E78" s="47"/>
      <c r="F78" s="54"/>
      <c r="G78" s="107">
        <f>IF($K$13="Correct",IF(AND(G77+1&lt;='Student Work'!$K$13,G77&lt;&gt;0),G77+1,IF('Student Work'!G78&gt;0,"ERROR",0)),0)</f>
        <v>0</v>
      </c>
      <c r="H78" s="120">
        <f>IF(G78=0,0,IF(ISBLANK('Student Work'!H78),"ERROR",IF(ABS('Student Work'!H78-'Student Work'!K77)&lt;0.01,IF(G78&lt;&gt;"ERROR","Correct","ERROR"),"ERROR")))</f>
        <v>0</v>
      </c>
      <c r="I78" s="121">
        <f>IF(G78=0,0,IF(ISBLANK('Student Work'!I78),"ERROR",IF(ABS('Student Work'!I78-'Student Work'!H78*'Student Work'!$K$12/12)&lt;0.01,IF(G78&lt;&gt;"ERROR","Correct","ERROR"),"ERROR")))</f>
        <v>0</v>
      </c>
      <c r="J78" s="121">
        <f>IF(G78=0,0,IF(ISBLANK('Student Work'!J78),"ERROR",IF(ABS('Student Work'!J78-('Student Work'!$K$14-'Student Work'!I78))&lt;0.01,IF(G78&lt;&gt;"ERROR","Correct","ERROR"),"ERROR")))</f>
        <v>0</v>
      </c>
      <c r="K78" s="121">
        <f>IF(G78=0,0,IF(ISBLANK('Student Work'!K78),"ERROR",IF(ABS('Student Work'!K78-('Student Work'!H78-'Student Work'!J78))&lt;0.01,IF(G78&lt;&gt;"ERROR","Correct","ERROR"),"ERROR")))</f>
        <v>0</v>
      </c>
      <c r="L78" s="76"/>
      <c r="M78" s="76"/>
      <c r="N78" s="75"/>
      <c r="O78" s="75"/>
      <c r="P78" s="75"/>
      <c r="Q78" s="75"/>
      <c r="R78" s="75"/>
      <c r="S78" s="75"/>
      <c r="T78" s="54"/>
      <c r="U78" s="107">
        <f>IF($V$13="Correct",IF(AND(U77+1&lt;='Student Work'!$V$13,U77&lt;&gt;0),U77+1,IF('Student Work'!U78&gt;0,"ERROR",0)),0)</f>
        <v>0</v>
      </c>
      <c r="V78" s="121">
        <f>IF(U78=0,0,IF(ISBLANK('Student Work'!V78),"ERROR",IF(ABS('Student Work'!V78-'Student Work'!Y77)&lt;0.01,IF(U78&lt;&gt;"ERROR","Correct","ERROR"),"ERROR")))</f>
        <v>0</v>
      </c>
      <c r="W78" s="121">
        <f>IF(U78=0,0,IF(ISBLANK('Student Work'!W78),"ERROR",IF(ABS('Student Work'!W78-'Student Work'!V78*'Student Work'!$V$12/12)&lt;0.01,IF(U78&lt;&gt;"ERROR","Correct","ERROR"),"ERROR")))</f>
        <v>0</v>
      </c>
      <c r="X78" s="121">
        <f>IF(U78=0,0,IF(ISBLANK('Student Work'!X78),"ERROR",IF(ABS('Student Work'!X78-'Student Work'!$V$14)&lt;0.01,IF(U78&lt;&gt;"ERROR","Correct","ERROR"),"ERROR")))</f>
        <v>0</v>
      </c>
      <c r="Y78" s="121">
        <f>IF(U78=0,0,IF(ISBLANK('Student Work'!Y78),"ERROR",IF(ABS('Student Work'!Y78-('Student Work'!V78+'Student Work'!W78+'Student Work'!X78))&lt;0.01,IF(U78&lt;&gt;"ERROR","Correct","ERROR"),"ERROR")))</f>
        <v>0</v>
      </c>
      <c r="Z78" s="121">
        <f>IF(V78=0,0,IF(ISBLANK('Student Work'!#REF!),"ERROR",IF(ABS('Student Work'!#REF!-('Student Work'!W78+'Student Work'!X78+'Student Work'!Y78))&lt;0.01,"Correct","ERROR")))</f>
        <v>0</v>
      </c>
      <c r="AA78" s="54"/>
      <c r="AB78" s="54"/>
      <c r="AC78" s="45"/>
    </row>
    <row r="79" spans="1:29">
      <c r="A79" s="44"/>
      <c r="B79" s="47"/>
      <c r="C79" s="47"/>
      <c r="D79" s="47"/>
      <c r="E79" s="47"/>
      <c r="F79" s="54"/>
      <c r="G79" s="107">
        <f>IF($K$13="Correct",IF(AND(G78+1&lt;='Student Work'!$K$13,G78&lt;&gt;0),G78+1,IF('Student Work'!G79&gt;0,"ERROR",0)),0)</f>
        <v>0</v>
      </c>
      <c r="H79" s="120">
        <f>IF(G79=0,0,IF(ISBLANK('Student Work'!H79),"ERROR",IF(ABS('Student Work'!H79-'Student Work'!K78)&lt;0.01,IF(G79&lt;&gt;"ERROR","Correct","ERROR"),"ERROR")))</f>
        <v>0</v>
      </c>
      <c r="I79" s="121">
        <f>IF(G79=0,0,IF(ISBLANK('Student Work'!I79),"ERROR",IF(ABS('Student Work'!I79-'Student Work'!H79*'Student Work'!$K$12/12)&lt;0.01,IF(G79&lt;&gt;"ERROR","Correct","ERROR"),"ERROR")))</f>
        <v>0</v>
      </c>
      <c r="J79" s="121">
        <f>IF(G79=0,0,IF(ISBLANK('Student Work'!J79),"ERROR",IF(ABS('Student Work'!J79-('Student Work'!$K$14-'Student Work'!I79))&lt;0.01,IF(G79&lt;&gt;"ERROR","Correct","ERROR"),"ERROR")))</f>
        <v>0</v>
      </c>
      <c r="K79" s="121">
        <f>IF(G79=0,0,IF(ISBLANK('Student Work'!K79),"ERROR",IF(ABS('Student Work'!K79-('Student Work'!H79-'Student Work'!J79))&lt;0.01,IF(G79&lt;&gt;"ERROR","Correct","ERROR"),"ERROR")))</f>
        <v>0</v>
      </c>
      <c r="L79" s="76"/>
      <c r="M79" s="76"/>
      <c r="N79" s="75"/>
      <c r="O79" s="75"/>
      <c r="P79" s="75"/>
      <c r="Q79" s="75"/>
      <c r="R79" s="75"/>
      <c r="S79" s="75"/>
      <c r="T79" s="54"/>
      <c r="U79" s="107">
        <f>IF($V$13="Correct",IF(AND(U78+1&lt;='Student Work'!$V$13,U78&lt;&gt;0),U78+1,IF('Student Work'!U79&gt;0,"ERROR",0)),0)</f>
        <v>0</v>
      </c>
      <c r="V79" s="121">
        <f>IF(U79=0,0,IF(ISBLANK('Student Work'!V79),"ERROR",IF(ABS('Student Work'!V79-'Student Work'!Y78)&lt;0.01,IF(U79&lt;&gt;"ERROR","Correct","ERROR"),"ERROR")))</f>
        <v>0</v>
      </c>
      <c r="W79" s="121">
        <f>IF(U79=0,0,IF(ISBLANK('Student Work'!W79),"ERROR",IF(ABS('Student Work'!W79-'Student Work'!V79*'Student Work'!$V$12/12)&lt;0.01,IF(U79&lt;&gt;"ERROR","Correct","ERROR"),"ERROR")))</f>
        <v>0</v>
      </c>
      <c r="X79" s="121">
        <f>IF(U79=0,0,IF(ISBLANK('Student Work'!X79),"ERROR",IF(ABS('Student Work'!X79-'Student Work'!$V$14)&lt;0.01,IF(U79&lt;&gt;"ERROR","Correct","ERROR"),"ERROR")))</f>
        <v>0</v>
      </c>
      <c r="Y79" s="121">
        <f>IF(U79=0,0,IF(ISBLANK('Student Work'!Y79),"ERROR",IF(ABS('Student Work'!Y79-('Student Work'!V79+'Student Work'!W79+'Student Work'!X79))&lt;0.01,IF(U79&lt;&gt;"ERROR","Correct","ERROR"),"ERROR")))</f>
        <v>0</v>
      </c>
      <c r="Z79" s="121">
        <f>IF(V79=0,0,IF(ISBLANK('Student Work'!#REF!),"ERROR",IF(ABS('Student Work'!#REF!-('Student Work'!W79+'Student Work'!X79+'Student Work'!Y79))&lt;0.01,"Correct","ERROR")))</f>
        <v>0</v>
      </c>
      <c r="AA79" s="54"/>
      <c r="AB79" s="54"/>
      <c r="AC79" s="45"/>
    </row>
    <row r="80" spans="1:29">
      <c r="A80" s="44"/>
      <c r="B80" s="47"/>
      <c r="C80" s="47"/>
      <c r="D80" s="47"/>
      <c r="E80" s="47"/>
      <c r="F80" s="54"/>
      <c r="G80" s="107">
        <f>IF($K$13="Correct",IF(AND(G79+1&lt;='Student Work'!$K$13,G79&lt;&gt;0),G79+1,IF('Student Work'!G80&gt;0,"ERROR",0)),0)</f>
        <v>0</v>
      </c>
      <c r="H80" s="120">
        <f>IF(G80=0,0,IF(ISBLANK('Student Work'!H80),"ERROR",IF(ABS('Student Work'!H80-'Student Work'!K79)&lt;0.01,IF(G80&lt;&gt;"ERROR","Correct","ERROR"),"ERROR")))</f>
        <v>0</v>
      </c>
      <c r="I80" s="121">
        <f>IF(G80=0,0,IF(ISBLANK('Student Work'!I80),"ERROR",IF(ABS('Student Work'!I80-'Student Work'!H80*'Student Work'!$K$12/12)&lt;0.01,IF(G80&lt;&gt;"ERROR","Correct","ERROR"),"ERROR")))</f>
        <v>0</v>
      </c>
      <c r="J80" s="121">
        <f>IF(G80=0,0,IF(ISBLANK('Student Work'!J80),"ERROR",IF(ABS('Student Work'!J80-('Student Work'!$K$14-'Student Work'!I80))&lt;0.01,IF(G80&lt;&gt;"ERROR","Correct","ERROR"),"ERROR")))</f>
        <v>0</v>
      </c>
      <c r="K80" s="121">
        <f>IF(G80=0,0,IF(ISBLANK('Student Work'!K80),"ERROR",IF(ABS('Student Work'!K80-('Student Work'!H80-'Student Work'!J80))&lt;0.01,IF(G80&lt;&gt;"ERROR","Correct","ERROR"),"ERROR")))</f>
        <v>0</v>
      </c>
      <c r="L80" s="76"/>
      <c r="M80" s="76"/>
      <c r="N80" s="75"/>
      <c r="O80" s="75"/>
      <c r="P80" s="75"/>
      <c r="Q80" s="75"/>
      <c r="R80" s="75"/>
      <c r="S80" s="75"/>
      <c r="T80" s="54"/>
      <c r="U80" s="107">
        <f>IF($V$13="Correct",IF(AND(U79+1&lt;='Student Work'!$V$13,U79&lt;&gt;0),U79+1,IF('Student Work'!U80&gt;0,"ERROR",0)),0)</f>
        <v>0</v>
      </c>
      <c r="V80" s="121">
        <f>IF(U80=0,0,IF(ISBLANK('Student Work'!V80),"ERROR",IF(ABS('Student Work'!V80-'Student Work'!Y79)&lt;0.01,IF(U80&lt;&gt;"ERROR","Correct","ERROR"),"ERROR")))</f>
        <v>0</v>
      </c>
      <c r="W80" s="121">
        <f>IF(U80=0,0,IF(ISBLANK('Student Work'!W80),"ERROR",IF(ABS('Student Work'!W80-'Student Work'!V80*'Student Work'!$V$12/12)&lt;0.01,IF(U80&lt;&gt;"ERROR","Correct","ERROR"),"ERROR")))</f>
        <v>0</v>
      </c>
      <c r="X80" s="121">
        <f>IF(U80=0,0,IF(ISBLANK('Student Work'!X80),"ERROR",IF(ABS('Student Work'!X80-'Student Work'!$V$14)&lt;0.01,IF(U80&lt;&gt;"ERROR","Correct","ERROR"),"ERROR")))</f>
        <v>0</v>
      </c>
      <c r="Y80" s="121">
        <f>IF(U80=0,0,IF(ISBLANK('Student Work'!Y80),"ERROR",IF(ABS('Student Work'!Y80-('Student Work'!V80+'Student Work'!W80+'Student Work'!X80))&lt;0.01,IF(U80&lt;&gt;"ERROR","Correct","ERROR"),"ERROR")))</f>
        <v>0</v>
      </c>
      <c r="Z80" s="121">
        <f>IF(V80=0,0,IF(ISBLANK('Student Work'!#REF!),"ERROR",IF(ABS('Student Work'!#REF!-('Student Work'!W80+'Student Work'!X80+'Student Work'!Y80))&lt;0.01,"Correct","ERROR")))</f>
        <v>0</v>
      </c>
      <c r="AA80" s="54"/>
      <c r="AB80" s="54"/>
      <c r="AC80" s="45"/>
    </row>
    <row r="81" spans="1:29">
      <c r="A81" s="44"/>
      <c r="B81" s="47"/>
      <c r="C81" s="47"/>
      <c r="D81" s="47"/>
      <c r="E81" s="47"/>
      <c r="F81" s="54"/>
      <c r="G81" s="107">
        <f>IF($K$13="Correct",IF(AND(G80+1&lt;='Student Work'!$K$13,G80&lt;&gt;0),G80+1,IF('Student Work'!G81&gt;0,"ERROR",0)),0)</f>
        <v>0</v>
      </c>
      <c r="H81" s="120">
        <f>IF(G81=0,0,IF(ISBLANK('Student Work'!H81),"ERROR",IF(ABS('Student Work'!H81-'Student Work'!K80)&lt;0.01,IF(G81&lt;&gt;"ERROR","Correct","ERROR"),"ERROR")))</f>
        <v>0</v>
      </c>
      <c r="I81" s="121">
        <f>IF(G81=0,0,IF(ISBLANK('Student Work'!I81),"ERROR",IF(ABS('Student Work'!I81-'Student Work'!H81*'Student Work'!$K$12/12)&lt;0.01,IF(G81&lt;&gt;"ERROR","Correct","ERROR"),"ERROR")))</f>
        <v>0</v>
      </c>
      <c r="J81" s="121">
        <f>IF(G81=0,0,IF(ISBLANK('Student Work'!J81),"ERROR",IF(ABS('Student Work'!J81-('Student Work'!$K$14-'Student Work'!I81))&lt;0.01,IF(G81&lt;&gt;"ERROR","Correct","ERROR"),"ERROR")))</f>
        <v>0</v>
      </c>
      <c r="K81" s="121">
        <f>IF(G81=0,0,IF(ISBLANK('Student Work'!K81),"ERROR",IF(ABS('Student Work'!K81-('Student Work'!H81-'Student Work'!J81))&lt;0.01,IF(G81&lt;&gt;"ERROR","Correct","ERROR"),"ERROR")))</f>
        <v>0</v>
      </c>
      <c r="L81" s="76"/>
      <c r="M81" s="76"/>
      <c r="N81" s="75"/>
      <c r="O81" s="75"/>
      <c r="P81" s="75"/>
      <c r="Q81" s="75"/>
      <c r="R81" s="75"/>
      <c r="S81" s="75"/>
      <c r="T81" s="54"/>
      <c r="U81" s="107">
        <f>IF($V$13="Correct",IF(AND(U80+1&lt;='Student Work'!$V$13,U80&lt;&gt;0),U80+1,IF('Student Work'!U81&gt;0,"ERROR",0)),0)</f>
        <v>0</v>
      </c>
      <c r="V81" s="121">
        <f>IF(U81=0,0,IF(ISBLANK('Student Work'!V81),"ERROR",IF(ABS('Student Work'!V81-'Student Work'!Y80)&lt;0.01,IF(U81&lt;&gt;"ERROR","Correct","ERROR"),"ERROR")))</f>
        <v>0</v>
      </c>
      <c r="W81" s="121">
        <f>IF(U81=0,0,IF(ISBLANK('Student Work'!W81),"ERROR",IF(ABS('Student Work'!W81-'Student Work'!V81*'Student Work'!$V$12/12)&lt;0.01,IF(U81&lt;&gt;"ERROR","Correct","ERROR"),"ERROR")))</f>
        <v>0</v>
      </c>
      <c r="X81" s="121">
        <f>IF(U81=0,0,IF(ISBLANK('Student Work'!X81),"ERROR",IF(ABS('Student Work'!X81-'Student Work'!$V$14)&lt;0.01,IF(U81&lt;&gt;"ERROR","Correct","ERROR"),"ERROR")))</f>
        <v>0</v>
      </c>
      <c r="Y81" s="121">
        <f>IF(U81=0,0,IF(ISBLANK('Student Work'!Y81),"ERROR",IF(ABS('Student Work'!Y81-('Student Work'!V81+'Student Work'!W81+'Student Work'!X81))&lt;0.01,IF(U81&lt;&gt;"ERROR","Correct","ERROR"),"ERROR")))</f>
        <v>0</v>
      </c>
      <c r="Z81" s="121">
        <f>IF(V81=0,0,IF(ISBLANK('Student Work'!#REF!),"ERROR",IF(ABS('Student Work'!#REF!-('Student Work'!W81+'Student Work'!X81+'Student Work'!Y81))&lt;0.01,"Correct","ERROR")))</f>
        <v>0</v>
      </c>
      <c r="AA81" s="54"/>
      <c r="AB81" s="54"/>
      <c r="AC81" s="45"/>
    </row>
    <row r="82" spans="1:29">
      <c r="A82" s="44"/>
      <c r="B82" s="47"/>
      <c r="C82" s="47"/>
      <c r="D82" s="47"/>
      <c r="E82" s="47"/>
      <c r="F82" s="54"/>
      <c r="G82" s="107">
        <f>IF($K$13="Correct",IF(AND(G81+1&lt;='Student Work'!$K$13,G81&lt;&gt;0),G81+1,IF('Student Work'!G82&gt;0,"ERROR",0)),0)</f>
        <v>0</v>
      </c>
      <c r="H82" s="120">
        <f>IF(G82=0,0,IF(ISBLANK('Student Work'!H82),"ERROR",IF(ABS('Student Work'!H82-'Student Work'!K81)&lt;0.01,IF(G82&lt;&gt;"ERROR","Correct","ERROR"),"ERROR")))</f>
        <v>0</v>
      </c>
      <c r="I82" s="121">
        <f>IF(G82=0,0,IF(ISBLANK('Student Work'!I82),"ERROR",IF(ABS('Student Work'!I82-'Student Work'!H82*'Student Work'!$K$12/12)&lt;0.01,IF(G82&lt;&gt;"ERROR","Correct","ERROR"),"ERROR")))</f>
        <v>0</v>
      </c>
      <c r="J82" s="121">
        <f>IF(G82=0,0,IF(ISBLANK('Student Work'!J82),"ERROR",IF(ABS('Student Work'!J82-('Student Work'!$K$14-'Student Work'!I82))&lt;0.01,IF(G82&lt;&gt;"ERROR","Correct","ERROR"),"ERROR")))</f>
        <v>0</v>
      </c>
      <c r="K82" s="121">
        <f>IF(G82=0,0,IF(ISBLANK('Student Work'!K82),"ERROR",IF(ABS('Student Work'!K82-('Student Work'!H82-'Student Work'!J82))&lt;0.01,IF(G82&lt;&gt;"ERROR","Correct","ERROR"),"ERROR")))</f>
        <v>0</v>
      </c>
      <c r="L82" s="76"/>
      <c r="M82" s="76"/>
      <c r="N82" s="75"/>
      <c r="O82" s="75"/>
      <c r="P82" s="75"/>
      <c r="Q82" s="75"/>
      <c r="R82" s="75"/>
      <c r="S82" s="75"/>
      <c r="T82" s="54"/>
      <c r="U82" s="107">
        <f>IF($V$13="Correct",IF(AND(U81+1&lt;='Student Work'!$V$13,U81&lt;&gt;0),U81+1,IF('Student Work'!U82&gt;0,"ERROR",0)),0)</f>
        <v>0</v>
      </c>
      <c r="V82" s="121">
        <f>IF(U82=0,0,IF(ISBLANK('Student Work'!V82),"ERROR",IF(ABS('Student Work'!V82-'Student Work'!Y81)&lt;0.01,IF(U82&lt;&gt;"ERROR","Correct","ERROR"),"ERROR")))</f>
        <v>0</v>
      </c>
      <c r="W82" s="121">
        <f>IF(U82=0,0,IF(ISBLANK('Student Work'!W82),"ERROR",IF(ABS('Student Work'!W82-'Student Work'!V82*'Student Work'!$V$12/12)&lt;0.01,IF(U82&lt;&gt;"ERROR","Correct","ERROR"),"ERROR")))</f>
        <v>0</v>
      </c>
      <c r="X82" s="121">
        <f>IF(U82=0,0,IF(ISBLANK('Student Work'!X82),"ERROR",IF(ABS('Student Work'!X82-'Student Work'!$V$14)&lt;0.01,IF(U82&lt;&gt;"ERROR","Correct","ERROR"),"ERROR")))</f>
        <v>0</v>
      </c>
      <c r="Y82" s="121">
        <f>IF(U82=0,0,IF(ISBLANK('Student Work'!Y82),"ERROR",IF(ABS('Student Work'!Y82-('Student Work'!V82+'Student Work'!W82+'Student Work'!X82))&lt;0.01,IF(U82&lt;&gt;"ERROR","Correct","ERROR"),"ERROR")))</f>
        <v>0</v>
      </c>
      <c r="Z82" s="121">
        <f>IF(V82=0,0,IF(ISBLANK('Student Work'!#REF!),"ERROR",IF(ABS('Student Work'!#REF!-('Student Work'!W82+'Student Work'!X82+'Student Work'!Y82))&lt;0.01,"Correct","ERROR")))</f>
        <v>0</v>
      </c>
      <c r="AA82" s="54"/>
      <c r="AB82" s="54"/>
      <c r="AC82" s="45"/>
    </row>
    <row r="83" spans="1:29">
      <c r="A83" s="44"/>
      <c r="B83" s="47"/>
      <c r="C83" s="47"/>
      <c r="D83" s="47"/>
      <c r="E83" s="47"/>
      <c r="F83" s="54"/>
      <c r="G83" s="107">
        <f>IF($K$13="Correct",IF(AND(G82+1&lt;='Student Work'!$K$13,G82&lt;&gt;0),G82+1,IF('Student Work'!G83&gt;0,"ERROR",0)),0)</f>
        <v>0</v>
      </c>
      <c r="H83" s="120">
        <f>IF(G83=0,0,IF(ISBLANK('Student Work'!H83),"ERROR",IF(ABS('Student Work'!H83-'Student Work'!K82)&lt;0.01,IF(G83&lt;&gt;"ERROR","Correct","ERROR"),"ERROR")))</f>
        <v>0</v>
      </c>
      <c r="I83" s="121">
        <f>IF(G83=0,0,IF(ISBLANK('Student Work'!I83),"ERROR",IF(ABS('Student Work'!I83-'Student Work'!H83*'Student Work'!$K$12/12)&lt;0.01,IF(G83&lt;&gt;"ERROR","Correct","ERROR"),"ERROR")))</f>
        <v>0</v>
      </c>
      <c r="J83" s="121">
        <f>IF(G83=0,0,IF(ISBLANK('Student Work'!J83),"ERROR",IF(ABS('Student Work'!J83-('Student Work'!$K$14-'Student Work'!I83))&lt;0.01,IF(G83&lt;&gt;"ERROR","Correct","ERROR"),"ERROR")))</f>
        <v>0</v>
      </c>
      <c r="K83" s="121">
        <f>IF(G83=0,0,IF(ISBLANK('Student Work'!K83),"ERROR",IF(ABS('Student Work'!K83-('Student Work'!H83-'Student Work'!J83))&lt;0.01,IF(G83&lt;&gt;"ERROR","Correct","ERROR"),"ERROR")))</f>
        <v>0</v>
      </c>
      <c r="L83" s="76"/>
      <c r="M83" s="76"/>
      <c r="N83" s="75"/>
      <c r="O83" s="75"/>
      <c r="P83" s="75"/>
      <c r="Q83" s="75"/>
      <c r="R83" s="75"/>
      <c r="S83" s="75"/>
      <c r="T83" s="54"/>
      <c r="U83" s="107">
        <f>IF($V$13="Correct",IF(AND(U82+1&lt;='Student Work'!$V$13,U82&lt;&gt;0),U82+1,IF('Student Work'!U83&gt;0,"ERROR",0)),0)</f>
        <v>0</v>
      </c>
      <c r="V83" s="121">
        <f>IF(U83=0,0,IF(ISBLANK('Student Work'!V83),"ERROR",IF(ABS('Student Work'!V83-'Student Work'!Y82)&lt;0.01,IF(U83&lt;&gt;"ERROR","Correct","ERROR"),"ERROR")))</f>
        <v>0</v>
      </c>
      <c r="W83" s="121">
        <f>IF(U83=0,0,IF(ISBLANK('Student Work'!W83),"ERROR",IF(ABS('Student Work'!W83-'Student Work'!V83*'Student Work'!$V$12/12)&lt;0.01,IF(U83&lt;&gt;"ERROR","Correct","ERROR"),"ERROR")))</f>
        <v>0</v>
      </c>
      <c r="X83" s="121">
        <f>IF(U83=0,0,IF(ISBLANK('Student Work'!X83),"ERROR",IF(ABS('Student Work'!X83-'Student Work'!$V$14)&lt;0.01,IF(U83&lt;&gt;"ERROR","Correct","ERROR"),"ERROR")))</f>
        <v>0</v>
      </c>
      <c r="Y83" s="121">
        <f>IF(U83=0,0,IF(ISBLANK('Student Work'!Y83),"ERROR",IF(ABS('Student Work'!Y83-('Student Work'!V83+'Student Work'!W83+'Student Work'!X83))&lt;0.01,IF(U83&lt;&gt;"ERROR","Correct","ERROR"),"ERROR")))</f>
        <v>0</v>
      </c>
      <c r="Z83" s="121">
        <f>IF(V83=0,0,IF(ISBLANK('Student Work'!#REF!),"ERROR",IF(ABS('Student Work'!#REF!-('Student Work'!W83+'Student Work'!X83+'Student Work'!Y83))&lt;0.01,"Correct","ERROR")))</f>
        <v>0</v>
      </c>
      <c r="AA83" s="54"/>
      <c r="AB83" s="54"/>
      <c r="AC83" s="45"/>
    </row>
    <row r="84" spans="1:29">
      <c r="A84" s="44"/>
      <c r="B84" s="47"/>
      <c r="C84" s="47"/>
      <c r="D84" s="47"/>
      <c r="E84" s="47"/>
      <c r="F84" s="54"/>
      <c r="G84" s="107">
        <f>IF($K$13="Correct",IF(AND(G83+1&lt;='Student Work'!$K$13,G83&lt;&gt;0),G83+1,IF('Student Work'!G84&gt;0,"ERROR",0)),0)</f>
        <v>0</v>
      </c>
      <c r="H84" s="120">
        <f>IF(G84=0,0,IF(ISBLANK('Student Work'!H84),"ERROR",IF(ABS('Student Work'!H84-'Student Work'!K83)&lt;0.01,IF(G84&lt;&gt;"ERROR","Correct","ERROR"),"ERROR")))</f>
        <v>0</v>
      </c>
      <c r="I84" s="121">
        <f>IF(G84=0,0,IF(ISBLANK('Student Work'!I84),"ERROR",IF(ABS('Student Work'!I84-'Student Work'!H84*'Student Work'!$K$12/12)&lt;0.01,IF(G84&lt;&gt;"ERROR","Correct","ERROR"),"ERROR")))</f>
        <v>0</v>
      </c>
      <c r="J84" s="121">
        <f>IF(G84=0,0,IF(ISBLANK('Student Work'!J84),"ERROR",IF(ABS('Student Work'!J84-('Student Work'!$K$14-'Student Work'!I84))&lt;0.01,IF(G84&lt;&gt;"ERROR","Correct","ERROR"),"ERROR")))</f>
        <v>0</v>
      </c>
      <c r="K84" s="121">
        <f>IF(G84=0,0,IF(ISBLANK('Student Work'!K84),"ERROR",IF(ABS('Student Work'!K84-('Student Work'!H84-'Student Work'!J84))&lt;0.01,IF(G84&lt;&gt;"ERROR","Correct","ERROR"),"ERROR")))</f>
        <v>0</v>
      </c>
      <c r="L84" s="76"/>
      <c r="M84" s="76"/>
      <c r="N84" s="75"/>
      <c r="O84" s="75"/>
      <c r="P84" s="75"/>
      <c r="Q84" s="75"/>
      <c r="R84" s="75"/>
      <c r="S84" s="75"/>
      <c r="T84" s="54"/>
      <c r="U84" s="107">
        <f>IF($V$13="Correct",IF(AND(U83+1&lt;='Student Work'!$V$13,U83&lt;&gt;0),U83+1,IF('Student Work'!U84&gt;0,"ERROR",0)),0)</f>
        <v>0</v>
      </c>
      <c r="V84" s="121">
        <f>IF(U84=0,0,IF(ISBLANK('Student Work'!V84),"ERROR",IF(ABS('Student Work'!V84-'Student Work'!Y83)&lt;0.01,IF(U84&lt;&gt;"ERROR","Correct","ERROR"),"ERROR")))</f>
        <v>0</v>
      </c>
      <c r="W84" s="121">
        <f>IF(U84=0,0,IF(ISBLANK('Student Work'!W84),"ERROR",IF(ABS('Student Work'!W84-'Student Work'!V84*'Student Work'!$V$12/12)&lt;0.01,IF(U84&lt;&gt;"ERROR","Correct","ERROR"),"ERROR")))</f>
        <v>0</v>
      </c>
      <c r="X84" s="121">
        <f>IF(U84=0,0,IF(ISBLANK('Student Work'!X84),"ERROR",IF(ABS('Student Work'!X84-'Student Work'!$V$14)&lt;0.01,IF(U84&lt;&gt;"ERROR","Correct","ERROR"),"ERROR")))</f>
        <v>0</v>
      </c>
      <c r="Y84" s="121">
        <f>IF(U84=0,0,IF(ISBLANK('Student Work'!Y84),"ERROR",IF(ABS('Student Work'!Y84-('Student Work'!V84+'Student Work'!W84+'Student Work'!X84))&lt;0.01,IF(U84&lt;&gt;"ERROR","Correct","ERROR"),"ERROR")))</f>
        <v>0</v>
      </c>
      <c r="Z84" s="121">
        <f>IF(V84=0,0,IF(ISBLANK('Student Work'!#REF!),"ERROR",IF(ABS('Student Work'!#REF!-('Student Work'!W84+'Student Work'!X84+'Student Work'!Y84))&lt;0.01,"Correct","ERROR")))</f>
        <v>0</v>
      </c>
      <c r="AA84" s="54"/>
      <c r="AB84" s="54"/>
      <c r="AC84" s="45"/>
    </row>
    <row r="85" spans="1:29">
      <c r="A85" s="44"/>
      <c r="B85" s="47"/>
      <c r="C85" s="47"/>
      <c r="D85" s="47"/>
      <c r="E85" s="47"/>
      <c r="F85" s="54"/>
      <c r="G85" s="107">
        <f>IF($K$13="Correct",IF(AND(G84+1&lt;='Student Work'!$K$13,G84&lt;&gt;0),G84+1,IF('Student Work'!G85&gt;0,"ERROR",0)),0)</f>
        <v>0</v>
      </c>
      <c r="H85" s="120">
        <f>IF(G85=0,0,IF(ISBLANK('Student Work'!H85),"ERROR",IF(ABS('Student Work'!H85-'Student Work'!K84)&lt;0.01,IF(G85&lt;&gt;"ERROR","Correct","ERROR"),"ERROR")))</f>
        <v>0</v>
      </c>
      <c r="I85" s="121">
        <f>IF(G85=0,0,IF(ISBLANK('Student Work'!I85),"ERROR",IF(ABS('Student Work'!I85-'Student Work'!H85*'Student Work'!$K$12/12)&lt;0.01,IF(G85&lt;&gt;"ERROR","Correct","ERROR"),"ERROR")))</f>
        <v>0</v>
      </c>
      <c r="J85" s="121">
        <f>IF(G85=0,0,IF(ISBLANK('Student Work'!J85),"ERROR",IF(ABS('Student Work'!J85-('Student Work'!$K$14-'Student Work'!I85))&lt;0.01,IF(G85&lt;&gt;"ERROR","Correct","ERROR"),"ERROR")))</f>
        <v>0</v>
      </c>
      <c r="K85" s="121">
        <f>IF(G85=0,0,IF(ISBLANK('Student Work'!K85),"ERROR",IF(ABS('Student Work'!K85-('Student Work'!H85-'Student Work'!J85))&lt;0.01,IF(G85&lt;&gt;"ERROR","Correct","ERROR"),"ERROR")))</f>
        <v>0</v>
      </c>
      <c r="L85" s="76"/>
      <c r="M85" s="76"/>
      <c r="N85" s="75"/>
      <c r="O85" s="75"/>
      <c r="P85" s="75"/>
      <c r="Q85" s="75"/>
      <c r="R85" s="75"/>
      <c r="S85" s="75"/>
      <c r="T85" s="54"/>
      <c r="U85" s="107">
        <f>IF($V$13="Correct",IF(AND(U84+1&lt;='Student Work'!$V$13,U84&lt;&gt;0),U84+1,IF('Student Work'!U85&gt;0,"ERROR",0)),0)</f>
        <v>0</v>
      </c>
      <c r="V85" s="121">
        <f>IF(U85=0,0,IF(ISBLANK('Student Work'!V85),"ERROR",IF(ABS('Student Work'!V85-'Student Work'!Y84)&lt;0.01,IF(U85&lt;&gt;"ERROR","Correct","ERROR"),"ERROR")))</f>
        <v>0</v>
      </c>
      <c r="W85" s="121">
        <f>IF(U85=0,0,IF(ISBLANK('Student Work'!W85),"ERROR",IF(ABS('Student Work'!W85-'Student Work'!V85*'Student Work'!$V$12/12)&lt;0.01,IF(U85&lt;&gt;"ERROR","Correct","ERROR"),"ERROR")))</f>
        <v>0</v>
      </c>
      <c r="X85" s="121">
        <f>IF(U85=0,0,IF(ISBLANK('Student Work'!X85),"ERROR",IF(ABS('Student Work'!X85-'Student Work'!$V$14)&lt;0.01,IF(U85&lt;&gt;"ERROR","Correct","ERROR"),"ERROR")))</f>
        <v>0</v>
      </c>
      <c r="Y85" s="121">
        <f>IF(U85=0,0,IF(ISBLANK('Student Work'!Y85),"ERROR",IF(ABS('Student Work'!Y85-('Student Work'!V85+'Student Work'!W85+'Student Work'!X85))&lt;0.01,IF(U85&lt;&gt;"ERROR","Correct","ERROR"),"ERROR")))</f>
        <v>0</v>
      </c>
      <c r="Z85" s="121">
        <f>IF(V85=0,0,IF(ISBLANK('Student Work'!#REF!),"ERROR",IF(ABS('Student Work'!#REF!-('Student Work'!W85+'Student Work'!X85+'Student Work'!Y85))&lt;0.01,"Correct","ERROR")))</f>
        <v>0</v>
      </c>
      <c r="AA85" s="54"/>
      <c r="AB85" s="54"/>
      <c r="AC85" s="45"/>
    </row>
    <row r="86" spans="1:29">
      <c r="A86" s="44"/>
      <c r="B86" s="47"/>
      <c r="C86" s="47"/>
      <c r="D86" s="47"/>
      <c r="E86" s="47"/>
      <c r="F86" s="54"/>
      <c r="G86" s="107">
        <f>IF($K$13="Correct",IF(AND(G85+1&lt;='Student Work'!$K$13,G85&lt;&gt;0),G85+1,IF('Student Work'!G86&gt;0,"ERROR",0)),0)</f>
        <v>0</v>
      </c>
      <c r="H86" s="120">
        <f>IF(G86=0,0,IF(ISBLANK('Student Work'!H86),"ERROR",IF(ABS('Student Work'!H86-'Student Work'!K85)&lt;0.01,IF(G86&lt;&gt;"ERROR","Correct","ERROR"),"ERROR")))</f>
        <v>0</v>
      </c>
      <c r="I86" s="121">
        <f>IF(G86=0,0,IF(ISBLANK('Student Work'!I86),"ERROR",IF(ABS('Student Work'!I86-'Student Work'!H86*'Student Work'!$K$12/12)&lt;0.01,IF(G86&lt;&gt;"ERROR","Correct","ERROR"),"ERROR")))</f>
        <v>0</v>
      </c>
      <c r="J86" s="121">
        <f>IF(G86=0,0,IF(ISBLANK('Student Work'!J86),"ERROR",IF(ABS('Student Work'!J86-('Student Work'!$K$14-'Student Work'!I86))&lt;0.01,IF(G86&lt;&gt;"ERROR","Correct","ERROR"),"ERROR")))</f>
        <v>0</v>
      </c>
      <c r="K86" s="121">
        <f>IF(G86=0,0,IF(ISBLANK('Student Work'!K86),"ERROR",IF(ABS('Student Work'!K86-('Student Work'!H86-'Student Work'!J86))&lt;0.01,IF(G86&lt;&gt;"ERROR","Correct","ERROR"),"ERROR")))</f>
        <v>0</v>
      </c>
      <c r="L86" s="76"/>
      <c r="M86" s="76"/>
      <c r="N86" s="75"/>
      <c r="O86" s="75"/>
      <c r="P86" s="75"/>
      <c r="Q86" s="75"/>
      <c r="R86" s="75"/>
      <c r="S86" s="75"/>
      <c r="T86" s="54"/>
      <c r="U86" s="107">
        <f>IF($V$13="Correct",IF(AND(U85+1&lt;='Student Work'!$V$13,U85&lt;&gt;0),U85+1,IF('Student Work'!U86&gt;0,"ERROR",0)),0)</f>
        <v>0</v>
      </c>
      <c r="V86" s="121">
        <f>IF(U86=0,0,IF(ISBLANK('Student Work'!V86),"ERROR",IF(ABS('Student Work'!V86-'Student Work'!Y85)&lt;0.01,IF(U86&lt;&gt;"ERROR","Correct","ERROR"),"ERROR")))</f>
        <v>0</v>
      </c>
      <c r="W86" s="121">
        <f>IF(U86=0,0,IF(ISBLANK('Student Work'!W86),"ERROR",IF(ABS('Student Work'!W86-'Student Work'!V86*'Student Work'!$V$12/12)&lt;0.01,IF(U86&lt;&gt;"ERROR","Correct","ERROR"),"ERROR")))</f>
        <v>0</v>
      </c>
      <c r="X86" s="121">
        <f>IF(U86=0,0,IF(ISBLANK('Student Work'!X86),"ERROR",IF(ABS('Student Work'!X86-'Student Work'!$V$14)&lt;0.01,IF(U86&lt;&gt;"ERROR","Correct","ERROR"),"ERROR")))</f>
        <v>0</v>
      </c>
      <c r="Y86" s="121">
        <f>IF(U86=0,0,IF(ISBLANK('Student Work'!Y86),"ERROR",IF(ABS('Student Work'!Y86-('Student Work'!V86+'Student Work'!W86+'Student Work'!X86))&lt;0.01,IF(U86&lt;&gt;"ERROR","Correct","ERROR"),"ERROR")))</f>
        <v>0</v>
      </c>
      <c r="Z86" s="121">
        <f>IF(V86=0,0,IF(ISBLANK('Student Work'!#REF!),"ERROR",IF(ABS('Student Work'!#REF!-('Student Work'!W86+'Student Work'!X86+'Student Work'!Y86))&lt;0.01,"Correct","ERROR")))</f>
        <v>0</v>
      </c>
      <c r="AA86" s="54"/>
      <c r="AB86" s="54"/>
      <c r="AC86" s="45"/>
    </row>
    <row r="87" spans="1:29">
      <c r="A87" s="44"/>
      <c r="B87" s="47"/>
      <c r="C87" s="47"/>
      <c r="D87" s="47"/>
      <c r="E87" s="47"/>
      <c r="F87" s="54"/>
      <c r="G87" s="107">
        <f>IF($K$13="Correct",IF(AND(G86+1&lt;='Student Work'!$K$13,G86&lt;&gt;0),G86+1,IF('Student Work'!G87&gt;0,"ERROR",0)),0)</f>
        <v>0</v>
      </c>
      <c r="H87" s="120">
        <f>IF(G87=0,0,IF(ISBLANK('Student Work'!H87),"ERROR",IF(ABS('Student Work'!H87-'Student Work'!K86)&lt;0.01,IF(G87&lt;&gt;"ERROR","Correct","ERROR"),"ERROR")))</f>
        <v>0</v>
      </c>
      <c r="I87" s="121">
        <f>IF(G87=0,0,IF(ISBLANK('Student Work'!I87),"ERROR",IF(ABS('Student Work'!I87-'Student Work'!H87*'Student Work'!$K$12/12)&lt;0.01,IF(G87&lt;&gt;"ERROR","Correct","ERROR"),"ERROR")))</f>
        <v>0</v>
      </c>
      <c r="J87" s="121">
        <f>IF(G87=0,0,IF(ISBLANK('Student Work'!J87),"ERROR",IF(ABS('Student Work'!J87-('Student Work'!$K$14-'Student Work'!I87))&lt;0.01,IF(G87&lt;&gt;"ERROR","Correct","ERROR"),"ERROR")))</f>
        <v>0</v>
      </c>
      <c r="K87" s="121">
        <f>IF(G87=0,0,IF(ISBLANK('Student Work'!K87),"ERROR",IF(ABS('Student Work'!K87-('Student Work'!H87-'Student Work'!J87))&lt;0.01,IF(G87&lt;&gt;"ERROR","Correct","ERROR"),"ERROR")))</f>
        <v>0</v>
      </c>
      <c r="L87" s="76"/>
      <c r="M87" s="76"/>
      <c r="N87" s="75"/>
      <c r="O87" s="75"/>
      <c r="P87" s="75"/>
      <c r="Q87" s="75"/>
      <c r="R87" s="75"/>
      <c r="S87" s="75"/>
      <c r="T87" s="54"/>
      <c r="U87" s="107">
        <f>IF($V$13="Correct",IF(AND(U86+1&lt;='Student Work'!$V$13,U86&lt;&gt;0),U86+1,IF('Student Work'!U87&gt;0,"ERROR",0)),0)</f>
        <v>0</v>
      </c>
      <c r="V87" s="121">
        <f>IF(U87=0,0,IF(ISBLANK('Student Work'!V87),"ERROR",IF(ABS('Student Work'!V87-'Student Work'!Y86)&lt;0.01,IF(U87&lt;&gt;"ERROR","Correct","ERROR"),"ERROR")))</f>
        <v>0</v>
      </c>
      <c r="W87" s="121">
        <f>IF(U87=0,0,IF(ISBLANK('Student Work'!W87),"ERROR",IF(ABS('Student Work'!W87-'Student Work'!V87*'Student Work'!$V$12/12)&lt;0.01,IF(U87&lt;&gt;"ERROR","Correct","ERROR"),"ERROR")))</f>
        <v>0</v>
      </c>
      <c r="X87" s="121">
        <f>IF(U87=0,0,IF(ISBLANK('Student Work'!X87),"ERROR",IF(ABS('Student Work'!X87-'Student Work'!$V$14)&lt;0.01,IF(U87&lt;&gt;"ERROR","Correct","ERROR"),"ERROR")))</f>
        <v>0</v>
      </c>
      <c r="Y87" s="121">
        <f>IF(U87=0,0,IF(ISBLANK('Student Work'!Y87),"ERROR",IF(ABS('Student Work'!Y87-('Student Work'!V87+'Student Work'!W87+'Student Work'!X87))&lt;0.01,IF(U87&lt;&gt;"ERROR","Correct","ERROR"),"ERROR")))</f>
        <v>0</v>
      </c>
      <c r="Z87" s="121">
        <f>IF(V87=0,0,IF(ISBLANK('Student Work'!#REF!),"ERROR",IF(ABS('Student Work'!#REF!-('Student Work'!W87+'Student Work'!X87+'Student Work'!Y87))&lt;0.01,"Correct","ERROR")))</f>
        <v>0</v>
      </c>
      <c r="AA87" s="54"/>
      <c r="AB87" s="54"/>
      <c r="AC87" s="45"/>
    </row>
    <row r="88" spans="1:29">
      <c r="A88" s="44"/>
      <c r="B88" s="47"/>
      <c r="C88" s="47"/>
      <c r="D88" s="47"/>
      <c r="E88" s="47"/>
      <c r="F88" s="54"/>
      <c r="G88" s="107">
        <f>IF($K$13="Correct",IF(AND(G87+1&lt;='Student Work'!$K$13,G87&lt;&gt;0),G87+1,IF('Student Work'!G88&gt;0,"ERROR",0)),0)</f>
        <v>0</v>
      </c>
      <c r="H88" s="120">
        <f>IF(G88=0,0,IF(ISBLANK('Student Work'!H88),"ERROR",IF(ABS('Student Work'!H88-'Student Work'!K87)&lt;0.01,IF(G88&lt;&gt;"ERROR","Correct","ERROR"),"ERROR")))</f>
        <v>0</v>
      </c>
      <c r="I88" s="121">
        <f>IF(G88=0,0,IF(ISBLANK('Student Work'!I88),"ERROR",IF(ABS('Student Work'!I88-'Student Work'!H88*'Student Work'!$K$12/12)&lt;0.01,IF(G88&lt;&gt;"ERROR","Correct","ERROR"),"ERROR")))</f>
        <v>0</v>
      </c>
      <c r="J88" s="121">
        <f>IF(G88=0,0,IF(ISBLANK('Student Work'!J88),"ERROR",IF(ABS('Student Work'!J88-('Student Work'!$K$14-'Student Work'!I88))&lt;0.01,IF(G88&lt;&gt;"ERROR","Correct","ERROR"),"ERROR")))</f>
        <v>0</v>
      </c>
      <c r="K88" s="121">
        <f>IF(G88=0,0,IF(ISBLANK('Student Work'!K88),"ERROR",IF(ABS('Student Work'!K88-('Student Work'!H88-'Student Work'!J88))&lt;0.01,IF(G88&lt;&gt;"ERROR","Correct","ERROR"),"ERROR")))</f>
        <v>0</v>
      </c>
      <c r="L88" s="76"/>
      <c r="M88" s="76"/>
      <c r="N88" s="75"/>
      <c r="O88" s="75"/>
      <c r="P88" s="75"/>
      <c r="Q88" s="75"/>
      <c r="R88" s="75"/>
      <c r="S88" s="75"/>
      <c r="T88" s="54"/>
      <c r="U88" s="107">
        <f>IF($V$13="Correct",IF(AND(U87+1&lt;='Student Work'!$V$13,U87&lt;&gt;0),U87+1,IF('Student Work'!U88&gt;0,"ERROR",0)),0)</f>
        <v>0</v>
      </c>
      <c r="V88" s="121">
        <f>IF(U88=0,0,IF(ISBLANK('Student Work'!V88),"ERROR",IF(ABS('Student Work'!V88-'Student Work'!Y87)&lt;0.01,IF(U88&lt;&gt;"ERROR","Correct","ERROR"),"ERROR")))</f>
        <v>0</v>
      </c>
      <c r="W88" s="121">
        <f>IF(U88=0,0,IF(ISBLANK('Student Work'!W88),"ERROR",IF(ABS('Student Work'!W88-'Student Work'!V88*'Student Work'!$V$12/12)&lt;0.01,IF(U88&lt;&gt;"ERROR","Correct","ERROR"),"ERROR")))</f>
        <v>0</v>
      </c>
      <c r="X88" s="121">
        <f>IF(U88=0,0,IF(ISBLANK('Student Work'!X88),"ERROR",IF(ABS('Student Work'!X88-'Student Work'!$V$14)&lt;0.01,IF(U88&lt;&gt;"ERROR","Correct","ERROR"),"ERROR")))</f>
        <v>0</v>
      </c>
      <c r="Y88" s="121">
        <f>IF(U88=0,0,IF(ISBLANK('Student Work'!Y88),"ERROR",IF(ABS('Student Work'!Y88-('Student Work'!V88+'Student Work'!W88+'Student Work'!X88))&lt;0.01,IF(U88&lt;&gt;"ERROR","Correct","ERROR"),"ERROR")))</f>
        <v>0</v>
      </c>
      <c r="Z88" s="121">
        <f>IF(V88=0,0,IF(ISBLANK('Student Work'!#REF!),"ERROR",IF(ABS('Student Work'!#REF!-('Student Work'!W88+'Student Work'!X88+'Student Work'!Y88))&lt;0.01,"Correct","ERROR")))</f>
        <v>0</v>
      </c>
      <c r="AA88" s="54"/>
      <c r="AB88" s="54"/>
      <c r="AC88" s="45"/>
    </row>
    <row r="89" spans="1:29">
      <c r="A89" s="44"/>
      <c r="B89" s="47"/>
      <c r="C89" s="47"/>
      <c r="D89" s="47"/>
      <c r="E89" s="47"/>
      <c r="F89" s="54"/>
      <c r="G89" s="107">
        <f>IF($K$13="Correct",IF(AND(G88+1&lt;='Student Work'!$K$13,G88&lt;&gt;0),G88+1,IF('Student Work'!G89&gt;0,"ERROR",0)),0)</f>
        <v>0</v>
      </c>
      <c r="H89" s="120">
        <f>IF(G89=0,0,IF(ISBLANK('Student Work'!H89),"ERROR",IF(ABS('Student Work'!H89-'Student Work'!K88)&lt;0.01,IF(G89&lt;&gt;"ERROR","Correct","ERROR"),"ERROR")))</f>
        <v>0</v>
      </c>
      <c r="I89" s="121">
        <f>IF(G89=0,0,IF(ISBLANK('Student Work'!I89),"ERROR",IF(ABS('Student Work'!I89-'Student Work'!H89*'Student Work'!$K$12/12)&lt;0.01,IF(G89&lt;&gt;"ERROR","Correct","ERROR"),"ERROR")))</f>
        <v>0</v>
      </c>
      <c r="J89" s="121">
        <f>IF(G89=0,0,IF(ISBLANK('Student Work'!J89),"ERROR",IF(ABS('Student Work'!J89-('Student Work'!$K$14-'Student Work'!I89))&lt;0.01,IF(G89&lt;&gt;"ERROR","Correct","ERROR"),"ERROR")))</f>
        <v>0</v>
      </c>
      <c r="K89" s="121">
        <f>IF(G89=0,0,IF(ISBLANK('Student Work'!K89),"ERROR",IF(ABS('Student Work'!K89-('Student Work'!H89-'Student Work'!J89))&lt;0.01,IF(G89&lt;&gt;"ERROR","Correct","ERROR"),"ERROR")))</f>
        <v>0</v>
      </c>
      <c r="L89" s="76"/>
      <c r="M89" s="76"/>
      <c r="N89" s="75"/>
      <c r="O89" s="75"/>
      <c r="P89" s="75"/>
      <c r="Q89" s="75"/>
      <c r="R89" s="75"/>
      <c r="S89" s="75"/>
      <c r="T89" s="54"/>
      <c r="U89" s="107">
        <f>IF($V$13="Correct",IF(AND(U88+1&lt;='Student Work'!$V$13,U88&lt;&gt;0),U88+1,IF('Student Work'!U89&gt;0,"ERROR",0)),0)</f>
        <v>0</v>
      </c>
      <c r="V89" s="121">
        <f>IF(U89=0,0,IF(ISBLANK('Student Work'!V89),"ERROR",IF(ABS('Student Work'!V89-'Student Work'!Y88)&lt;0.01,IF(U89&lt;&gt;"ERROR","Correct","ERROR"),"ERROR")))</f>
        <v>0</v>
      </c>
      <c r="W89" s="121">
        <f>IF(U89=0,0,IF(ISBLANK('Student Work'!W89),"ERROR",IF(ABS('Student Work'!W89-'Student Work'!V89*'Student Work'!$V$12/12)&lt;0.01,IF(U89&lt;&gt;"ERROR","Correct","ERROR"),"ERROR")))</f>
        <v>0</v>
      </c>
      <c r="X89" s="121">
        <f>IF(U89=0,0,IF(ISBLANK('Student Work'!X89),"ERROR",IF(ABS('Student Work'!X89-'Student Work'!$V$14)&lt;0.01,IF(U89&lt;&gt;"ERROR","Correct","ERROR"),"ERROR")))</f>
        <v>0</v>
      </c>
      <c r="Y89" s="121">
        <f>IF(U89=0,0,IF(ISBLANK('Student Work'!Y89),"ERROR",IF(ABS('Student Work'!Y89-('Student Work'!V89+'Student Work'!W89+'Student Work'!X89))&lt;0.01,IF(U89&lt;&gt;"ERROR","Correct","ERROR"),"ERROR")))</f>
        <v>0</v>
      </c>
      <c r="Z89" s="121">
        <f>IF(V89=0,0,IF(ISBLANK('Student Work'!#REF!),"ERROR",IF(ABS('Student Work'!#REF!-('Student Work'!W89+'Student Work'!X89+'Student Work'!Y89))&lt;0.01,"Correct","ERROR")))</f>
        <v>0</v>
      </c>
      <c r="AA89" s="54"/>
      <c r="AB89" s="54"/>
      <c r="AC89" s="45"/>
    </row>
    <row r="90" spans="1:29">
      <c r="A90" s="44"/>
      <c r="B90" s="47"/>
      <c r="C90" s="47"/>
      <c r="D90" s="47"/>
      <c r="E90" s="47"/>
      <c r="F90" s="54"/>
      <c r="G90" s="107">
        <f>IF($K$13="Correct",IF(AND(G89+1&lt;='Student Work'!$K$13,G89&lt;&gt;0),G89+1,IF('Student Work'!G90&gt;0,"ERROR",0)),0)</f>
        <v>0</v>
      </c>
      <c r="H90" s="120">
        <f>IF(G90=0,0,IF(ISBLANK('Student Work'!H90),"ERROR",IF(ABS('Student Work'!H90-'Student Work'!K89)&lt;0.01,IF(G90&lt;&gt;"ERROR","Correct","ERROR"),"ERROR")))</f>
        <v>0</v>
      </c>
      <c r="I90" s="121">
        <f>IF(G90=0,0,IF(ISBLANK('Student Work'!I90),"ERROR",IF(ABS('Student Work'!I90-'Student Work'!H90*'Student Work'!$K$12/12)&lt;0.01,IF(G90&lt;&gt;"ERROR","Correct","ERROR"),"ERROR")))</f>
        <v>0</v>
      </c>
      <c r="J90" s="121">
        <f>IF(G90=0,0,IF(ISBLANK('Student Work'!J90),"ERROR",IF(ABS('Student Work'!J90-('Student Work'!$K$14-'Student Work'!I90))&lt;0.01,IF(G90&lt;&gt;"ERROR","Correct","ERROR"),"ERROR")))</f>
        <v>0</v>
      </c>
      <c r="K90" s="121">
        <f>IF(G90=0,0,IF(ISBLANK('Student Work'!K90),"ERROR",IF(ABS('Student Work'!K90-('Student Work'!H90-'Student Work'!J90))&lt;0.01,IF(G90&lt;&gt;"ERROR","Correct","ERROR"),"ERROR")))</f>
        <v>0</v>
      </c>
      <c r="L90" s="76"/>
      <c r="M90" s="76"/>
      <c r="N90" s="75"/>
      <c r="O90" s="75"/>
      <c r="P90" s="75"/>
      <c r="Q90" s="75"/>
      <c r="R90" s="75"/>
      <c r="S90" s="75"/>
      <c r="T90" s="54"/>
      <c r="U90" s="107">
        <f>IF($V$13="Correct",IF(AND(U89+1&lt;='Student Work'!$V$13,U89&lt;&gt;0),U89+1,IF('Student Work'!U90&gt;0,"ERROR",0)),0)</f>
        <v>0</v>
      </c>
      <c r="V90" s="121">
        <f>IF(U90=0,0,IF(ISBLANK('Student Work'!V90),"ERROR",IF(ABS('Student Work'!V90-'Student Work'!Y89)&lt;0.01,IF(U90&lt;&gt;"ERROR","Correct","ERROR"),"ERROR")))</f>
        <v>0</v>
      </c>
      <c r="W90" s="121">
        <f>IF(U90=0,0,IF(ISBLANK('Student Work'!W90),"ERROR",IF(ABS('Student Work'!W90-'Student Work'!V90*'Student Work'!$V$12/12)&lt;0.01,IF(U90&lt;&gt;"ERROR","Correct","ERROR"),"ERROR")))</f>
        <v>0</v>
      </c>
      <c r="X90" s="121">
        <f>IF(U90=0,0,IF(ISBLANK('Student Work'!X90),"ERROR",IF(ABS('Student Work'!X90-'Student Work'!$V$14)&lt;0.01,IF(U90&lt;&gt;"ERROR","Correct","ERROR"),"ERROR")))</f>
        <v>0</v>
      </c>
      <c r="Y90" s="121">
        <f>IF(U90=0,0,IF(ISBLANK('Student Work'!Y90),"ERROR",IF(ABS('Student Work'!Y90-('Student Work'!V90+'Student Work'!W90+'Student Work'!X90))&lt;0.01,IF(U90&lt;&gt;"ERROR","Correct","ERROR"),"ERROR")))</f>
        <v>0</v>
      </c>
      <c r="Z90" s="121">
        <f>IF(V90=0,0,IF(ISBLANK('Student Work'!#REF!),"ERROR",IF(ABS('Student Work'!#REF!-('Student Work'!W90+'Student Work'!X90+'Student Work'!Y90))&lt;0.01,"Correct","ERROR")))</f>
        <v>0</v>
      </c>
      <c r="AA90" s="54"/>
      <c r="AB90" s="54"/>
      <c r="AC90" s="45"/>
    </row>
    <row r="91" spans="1:29">
      <c r="A91" s="44"/>
      <c r="B91" s="47"/>
      <c r="C91" s="47"/>
      <c r="D91" s="47"/>
      <c r="E91" s="47"/>
      <c r="F91" s="54"/>
      <c r="G91" s="107">
        <f>IF($K$13="Correct",IF(AND(G90+1&lt;='Student Work'!$K$13,G90&lt;&gt;0),G90+1,IF('Student Work'!G91&gt;0,"ERROR",0)),0)</f>
        <v>0</v>
      </c>
      <c r="H91" s="120">
        <f>IF(G91=0,0,IF(ISBLANK('Student Work'!H91),"ERROR",IF(ABS('Student Work'!H91-'Student Work'!K90)&lt;0.01,IF(G91&lt;&gt;"ERROR","Correct","ERROR"),"ERROR")))</f>
        <v>0</v>
      </c>
      <c r="I91" s="121">
        <f>IF(G91=0,0,IF(ISBLANK('Student Work'!I91),"ERROR",IF(ABS('Student Work'!I91-'Student Work'!H91*'Student Work'!$K$12/12)&lt;0.01,IF(G91&lt;&gt;"ERROR","Correct","ERROR"),"ERROR")))</f>
        <v>0</v>
      </c>
      <c r="J91" s="121">
        <f>IF(G91=0,0,IF(ISBLANK('Student Work'!J91),"ERROR",IF(ABS('Student Work'!J91-('Student Work'!$K$14-'Student Work'!I91))&lt;0.01,IF(G91&lt;&gt;"ERROR","Correct","ERROR"),"ERROR")))</f>
        <v>0</v>
      </c>
      <c r="K91" s="121">
        <f>IF(G91=0,0,IF(ISBLANK('Student Work'!K91),"ERROR",IF(ABS('Student Work'!K91-('Student Work'!H91-'Student Work'!J91))&lt;0.01,IF(G91&lt;&gt;"ERROR","Correct","ERROR"),"ERROR")))</f>
        <v>0</v>
      </c>
      <c r="L91" s="76"/>
      <c r="M91" s="76"/>
      <c r="N91" s="75"/>
      <c r="O91" s="75"/>
      <c r="P91" s="75"/>
      <c r="Q91" s="75"/>
      <c r="R91" s="75"/>
      <c r="S91" s="75"/>
      <c r="T91" s="54"/>
      <c r="U91" s="107">
        <f>IF($V$13="Correct",IF(AND(U90+1&lt;='Student Work'!$V$13,U90&lt;&gt;0),U90+1,IF('Student Work'!U91&gt;0,"ERROR",0)),0)</f>
        <v>0</v>
      </c>
      <c r="V91" s="121">
        <f>IF(U91=0,0,IF(ISBLANK('Student Work'!V91),"ERROR",IF(ABS('Student Work'!V91-'Student Work'!Y90)&lt;0.01,IF(U91&lt;&gt;"ERROR","Correct","ERROR"),"ERROR")))</f>
        <v>0</v>
      </c>
      <c r="W91" s="121">
        <f>IF(U91=0,0,IF(ISBLANK('Student Work'!W91),"ERROR",IF(ABS('Student Work'!W91-'Student Work'!V91*'Student Work'!$V$12/12)&lt;0.01,IF(U91&lt;&gt;"ERROR","Correct","ERROR"),"ERROR")))</f>
        <v>0</v>
      </c>
      <c r="X91" s="121">
        <f>IF(U91=0,0,IF(ISBLANK('Student Work'!X91),"ERROR",IF(ABS('Student Work'!X91-'Student Work'!$V$14)&lt;0.01,IF(U91&lt;&gt;"ERROR","Correct","ERROR"),"ERROR")))</f>
        <v>0</v>
      </c>
      <c r="Y91" s="121">
        <f>IF(U91=0,0,IF(ISBLANK('Student Work'!Y91),"ERROR",IF(ABS('Student Work'!Y91-('Student Work'!V91+'Student Work'!W91+'Student Work'!X91))&lt;0.01,IF(U91&lt;&gt;"ERROR","Correct","ERROR"),"ERROR")))</f>
        <v>0</v>
      </c>
      <c r="Z91" s="121">
        <f>IF(V91=0,0,IF(ISBLANK('Student Work'!#REF!),"ERROR",IF(ABS('Student Work'!#REF!-('Student Work'!W91+'Student Work'!X91+'Student Work'!Y91))&lt;0.01,"Correct","ERROR")))</f>
        <v>0</v>
      </c>
      <c r="AA91" s="54"/>
      <c r="AB91" s="54"/>
      <c r="AC91" s="45"/>
    </row>
    <row r="92" spans="1:29">
      <c r="A92" s="44"/>
      <c r="B92" s="47"/>
      <c r="C92" s="47"/>
      <c r="D92" s="47"/>
      <c r="E92" s="47"/>
      <c r="F92" s="54"/>
      <c r="G92" s="107">
        <f>IF($K$13="Correct",IF(AND(G91+1&lt;='Student Work'!$K$13,G91&lt;&gt;0),G91+1,IF('Student Work'!G92&gt;0,"ERROR",0)),0)</f>
        <v>0</v>
      </c>
      <c r="H92" s="120">
        <f>IF(G92=0,0,IF(ISBLANK('Student Work'!H92),"ERROR",IF(ABS('Student Work'!H92-'Student Work'!K91)&lt;0.01,IF(G92&lt;&gt;"ERROR","Correct","ERROR"),"ERROR")))</f>
        <v>0</v>
      </c>
      <c r="I92" s="121">
        <f>IF(G92=0,0,IF(ISBLANK('Student Work'!I92),"ERROR",IF(ABS('Student Work'!I92-'Student Work'!H92*'Student Work'!$K$12/12)&lt;0.01,IF(G92&lt;&gt;"ERROR","Correct","ERROR"),"ERROR")))</f>
        <v>0</v>
      </c>
      <c r="J92" s="121">
        <f>IF(G92=0,0,IF(ISBLANK('Student Work'!J92),"ERROR",IF(ABS('Student Work'!J92-('Student Work'!$K$14-'Student Work'!I92))&lt;0.01,IF(G92&lt;&gt;"ERROR","Correct","ERROR"),"ERROR")))</f>
        <v>0</v>
      </c>
      <c r="K92" s="121">
        <f>IF(G92=0,0,IF(ISBLANK('Student Work'!K92),"ERROR",IF(ABS('Student Work'!K92-('Student Work'!H92-'Student Work'!J92))&lt;0.01,IF(G92&lt;&gt;"ERROR","Correct","ERROR"),"ERROR")))</f>
        <v>0</v>
      </c>
      <c r="L92" s="76"/>
      <c r="M92" s="76"/>
      <c r="N92" s="75"/>
      <c r="O92" s="75"/>
      <c r="P92" s="75"/>
      <c r="Q92" s="75"/>
      <c r="R92" s="75"/>
      <c r="S92" s="75"/>
      <c r="T92" s="54"/>
      <c r="U92" s="107">
        <f>IF($V$13="Correct",IF(AND(U91+1&lt;='Student Work'!$V$13,U91&lt;&gt;0),U91+1,IF('Student Work'!U92&gt;0,"ERROR",0)),0)</f>
        <v>0</v>
      </c>
      <c r="V92" s="121">
        <f>IF(U92=0,0,IF(ISBLANK('Student Work'!V92),"ERROR",IF(ABS('Student Work'!V92-'Student Work'!Y91)&lt;0.01,IF(U92&lt;&gt;"ERROR","Correct","ERROR"),"ERROR")))</f>
        <v>0</v>
      </c>
      <c r="W92" s="121">
        <f>IF(U92=0,0,IF(ISBLANK('Student Work'!W92),"ERROR",IF(ABS('Student Work'!W92-'Student Work'!V92*'Student Work'!$V$12/12)&lt;0.01,IF(U92&lt;&gt;"ERROR","Correct","ERROR"),"ERROR")))</f>
        <v>0</v>
      </c>
      <c r="X92" s="121">
        <f>IF(U92=0,0,IF(ISBLANK('Student Work'!X92),"ERROR",IF(ABS('Student Work'!X92-'Student Work'!$V$14)&lt;0.01,IF(U92&lt;&gt;"ERROR","Correct","ERROR"),"ERROR")))</f>
        <v>0</v>
      </c>
      <c r="Y92" s="121">
        <f>IF(U92=0,0,IF(ISBLANK('Student Work'!Y92),"ERROR",IF(ABS('Student Work'!Y92-('Student Work'!V92+'Student Work'!W92+'Student Work'!X92))&lt;0.01,IF(U92&lt;&gt;"ERROR","Correct","ERROR"),"ERROR")))</f>
        <v>0</v>
      </c>
      <c r="Z92" s="121">
        <f>IF(V92=0,0,IF(ISBLANK('Student Work'!#REF!),"ERROR",IF(ABS('Student Work'!#REF!-('Student Work'!W92+'Student Work'!X92+'Student Work'!Y92))&lt;0.01,"Correct","ERROR")))</f>
        <v>0</v>
      </c>
      <c r="AA92" s="54"/>
      <c r="AB92" s="54"/>
      <c r="AC92" s="45"/>
    </row>
    <row r="93" spans="1:29">
      <c r="A93" s="44"/>
      <c r="B93" s="47"/>
      <c r="C93" s="47"/>
      <c r="D93" s="47"/>
      <c r="E93" s="47"/>
      <c r="F93" s="54"/>
      <c r="G93" s="107">
        <f>IF($K$13="Correct",IF(AND(G92+1&lt;='Student Work'!$K$13,G92&lt;&gt;0),G92+1,IF('Student Work'!G93&gt;0,"ERROR",0)),0)</f>
        <v>0</v>
      </c>
      <c r="H93" s="120">
        <f>IF(G93=0,0,IF(ISBLANK('Student Work'!H93),"ERROR",IF(ABS('Student Work'!H93-'Student Work'!K92)&lt;0.01,IF(G93&lt;&gt;"ERROR","Correct","ERROR"),"ERROR")))</f>
        <v>0</v>
      </c>
      <c r="I93" s="121">
        <f>IF(G93=0,0,IF(ISBLANK('Student Work'!I93),"ERROR",IF(ABS('Student Work'!I93-'Student Work'!H93*'Student Work'!$K$12/12)&lt;0.01,IF(G93&lt;&gt;"ERROR","Correct","ERROR"),"ERROR")))</f>
        <v>0</v>
      </c>
      <c r="J93" s="121">
        <f>IF(G93=0,0,IF(ISBLANK('Student Work'!J93),"ERROR",IF(ABS('Student Work'!J93-('Student Work'!$K$14-'Student Work'!I93))&lt;0.01,IF(G93&lt;&gt;"ERROR","Correct","ERROR"),"ERROR")))</f>
        <v>0</v>
      </c>
      <c r="K93" s="121">
        <f>IF(G93=0,0,IF(ISBLANK('Student Work'!K93),"ERROR",IF(ABS('Student Work'!K93-('Student Work'!H93-'Student Work'!J93))&lt;0.01,IF(G93&lt;&gt;"ERROR","Correct","ERROR"),"ERROR")))</f>
        <v>0</v>
      </c>
      <c r="L93" s="76"/>
      <c r="M93" s="76"/>
      <c r="N93" s="75"/>
      <c r="O93" s="75"/>
      <c r="P93" s="75"/>
      <c r="Q93" s="75"/>
      <c r="R93" s="75"/>
      <c r="S93" s="75"/>
      <c r="T93" s="54"/>
      <c r="U93" s="107">
        <f>IF($V$13="Correct",IF(AND(U92+1&lt;='Student Work'!$V$13,U92&lt;&gt;0),U92+1,IF('Student Work'!U93&gt;0,"ERROR",0)),0)</f>
        <v>0</v>
      </c>
      <c r="V93" s="121">
        <f>IF(U93=0,0,IF(ISBLANK('Student Work'!V93),"ERROR",IF(ABS('Student Work'!V93-'Student Work'!Y92)&lt;0.01,IF(U93&lt;&gt;"ERROR","Correct","ERROR"),"ERROR")))</f>
        <v>0</v>
      </c>
      <c r="W93" s="121">
        <f>IF(U93=0,0,IF(ISBLANK('Student Work'!W93),"ERROR",IF(ABS('Student Work'!W93-'Student Work'!V93*'Student Work'!$V$12/12)&lt;0.01,IF(U93&lt;&gt;"ERROR","Correct","ERROR"),"ERROR")))</f>
        <v>0</v>
      </c>
      <c r="X93" s="121">
        <f>IF(U93=0,0,IF(ISBLANK('Student Work'!X93),"ERROR",IF(ABS('Student Work'!X93-'Student Work'!$V$14)&lt;0.01,IF(U93&lt;&gt;"ERROR","Correct","ERROR"),"ERROR")))</f>
        <v>0</v>
      </c>
      <c r="Y93" s="121">
        <f>IF(U93=0,0,IF(ISBLANK('Student Work'!Y93),"ERROR",IF(ABS('Student Work'!Y93-('Student Work'!V93+'Student Work'!W93+'Student Work'!X93))&lt;0.01,IF(U93&lt;&gt;"ERROR","Correct","ERROR"),"ERROR")))</f>
        <v>0</v>
      </c>
      <c r="Z93" s="121">
        <f>IF(V93=0,0,IF(ISBLANK('Student Work'!#REF!),"ERROR",IF(ABS('Student Work'!#REF!-('Student Work'!W93+'Student Work'!X93+'Student Work'!Y93))&lt;0.01,"Correct","ERROR")))</f>
        <v>0</v>
      </c>
      <c r="AA93" s="54"/>
      <c r="AB93" s="54"/>
      <c r="AC93" s="45"/>
    </row>
    <row r="94" spans="1:29">
      <c r="A94" s="44"/>
      <c r="B94" s="47"/>
      <c r="C94" s="47"/>
      <c r="D94" s="47"/>
      <c r="E94" s="47"/>
      <c r="F94" s="54"/>
      <c r="G94" s="107">
        <f>IF($K$13="Correct",IF(AND(G93+1&lt;='Student Work'!$K$13,G93&lt;&gt;0),G93+1,IF('Student Work'!G94&gt;0,"ERROR",0)),0)</f>
        <v>0</v>
      </c>
      <c r="H94" s="120">
        <f>IF(G94=0,0,IF(ISBLANK('Student Work'!H94),"ERROR",IF(ABS('Student Work'!H94-'Student Work'!K93)&lt;0.01,IF(G94&lt;&gt;"ERROR","Correct","ERROR"),"ERROR")))</f>
        <v>0</v>
      </c>
      <c r="I94" s="121">
        <f>IF(G94=0,0,IF(ISBLANK('Student Work'!I94),"ERROR",IF(ABS('Student Work'!I94-'Student Work'!H94*'Student Work'!$K$12/12)&lt;0.01,IF(G94&lt;&gt;"ERROR","Correct","ERROR"),"ERROR")))</f>
        <v>0</v>
      </c>
      <c r="J94" s="121">
        <f>IF(G94=0,0,IF(ISBLANK('Student Work'!J94),"ERROR",IF(ABS('Student Work'!J94-('Student Work'!$K$14-'Student Work'!I94))&lt;0.01,IF(G94&lt;&gt;"ERROR","Correct","ERROR"),"ERROR")))</f>
        <v>0</v>
      </c>
      <c r="K94" s="121">
        <f>IF(G94=0,0,IF(ISBLANK('Student Work'!K94),"ERROR",IF(ABS('Student Work'!K94-('Student Work'!H94-'Student Work'!J94))&lt;0.01,IF(G94&lt;&gt;"ERROR","Correct","ERROR"),"ERROR")))</f>
        <v>0</v>
      </c>
      <c r="L94" s="76"/>
      <c r="M94" s="76"/>
      <c r="N94" s="75"/>
      <c r="O94" s="75"/>
      <c r="P94" s="75"/>
      <c r="Q94" s="75"/>
      <c r="R94" s="75"/>
      <c r="S94" s="75"/>
      <c r="T94" s="54"/>
      <c r="U94" s="107">
        <f>IF($V$13="Correct",IF(AND(U93+1&lt;='Student Work'!$V$13,U93&lt;&gt;0),U93+1,IF('Student Work'!U94&gt;0,"ERROR",0)),0)</f>
        <v>0</v>
      </c>
      <c r="V94" s="121">
        <f>IF(U94=0,0,IF(ISBLANK('Student Work'!V94),"ERROR",IF(ABS('Student Work'!V94-'Student Work'!Y93)&lt;0.01,IF(U94&lt;&gt;"ERROR","Correct","ERROR"),"ERROR")))</f>
        <v>0</v>
      </c>
      <c r="W94" s="121">
        <f>IF(U94=0,0,IF(ISBLANK('Student Work'!W94),"ERROR",IF(ABS('Student Work'!W94-'Student Work'!V94*'Student Work'!$V$12/12)&lt;0.01,IF(U94&lt;&gt;"ERROR","Correct","ERROR"),"ERROR")))</f>
        <v>0</v>
      </c>
      <c r="X94" s="121">
        <f>IF(U94=0,0,IF(ISBLANK('Student Work'!X94),"ERROR",IF(ABS('Student Work'!X94-'Student Work'!$V$14)&lt;0.01,IF(U94&lt;&gt;"ERROR","Correct","ERROR"),"ERROR")))</f>
        <v>0</v>
      </c>
      <c r="Y94" s="121">
        <f>IF(U94=0,0,IF(ISBLANK('Student Work'!Y94),"ERROR",IF(ABS('Student Work'!Y94-('Student Work'!V94+'Student Work'!W94+'Student Work'!X94))&lt;0.01,IF(U94&lt;&gt;"ERROR","Correct","ERROR"),"ERROR")))</f>
        <v>0</v>
      </c>
      <c r="Z94" s="121">
        <f>IF(V94=0,0,IF(ISBLANK('Student Work'!#REF!),"ERROR",IF(ABS('Student Work'!#REF!-('Student Work'!W94+'Student Work'!X94+'Student Work'!Y94))&lt;0.01,"Correct","ERROR")))</f>
        <v>0</v>
      </c>
      <c r="AA94" s="54"/>
      <c r="AB94" s="54"/>
      <c r="AC94" s="45"/>
    </row>
    <row r="95" spans="1:29">
      <c r="A95" s="44"/>
      <c r="B95" s="47"/>
      <c r="C95" s="47"/>
      <c r="D95" s="47"/>
      <c r="E95" s="47"/>
      <c r="F95" s="54"/>
      <c r="G95" s="107">
        <f>IF($K$13="Correct",IF(AND(G94+1&lt;='Student Work'!$K$13,G94&lt;&gt;0),G94+1,IF('Student Work'!G95&gt;0,"ERROR",0)),0)</f>
        <v>0</v>
      </c>
      <c r="H95" s="120">
        <f>IF(G95=0,0,IF(ISBLANK('Student Work'!H95),"ERROR",IF(ABS('Student Work'!H95-'Student Work'!K94)&lt;0.01,IF(G95&lt;&gt;"ERROR","Correct","ERROR"),"ERROR")))</f>
        <v>0</v>
      </c>
      <c r="I95" s="121">
        <f>IF(G95=0,0,IF(ISBLANK('Student Work'!I95),"ERROR",IF(ABS('Student Work'!I95-'Student Work'!H95*'Student Work'!$K$12/12)&lt;0.01,IF(G95&lt;&gt;"ERROR","Correct","ERROR"),"ERROR")))</f>
        <v>0</v>
      </c>
      <c r="J95" s="121">
        <f>IF(G95=0,0,IF(ISBLANK('Student Work'!J95),"ERROR",IF(ABS('Student Work'!J95-('Student Work'!$K$14-'Student Work'!I95))&lt;0.01,IF(G95&lt;&gt;"ERROR","Correct","ERROR"),"ERROR")))</f>
        <v>0</v>
      </c>
      <c r="K95" s="121">
        <f>IF(G95=0,0,IF(ISBLANK('Student Work'!K95),"ERROR",IF(ABS('Student Work'!K95-('Student Work'!H95-'Student Work'!J95))&lt;0.01,IF(G95&lt;&gt;"ERROR","Correct","ERROR"),"ERROR")))</f>
        <v>0</v>
      </c>
      <c r="L95" s="76"/>
      <c r="M95" s="76"/>
      <c r="N95" s="75"/>
      <c r="O95" s="75"/>
      <c r="P95" s="75"/>
      <c r="Q95" s="75"/>
      <c r="R95" s="75"/>
      <c r="S95" s="75"/>
      <c r="T95" s="54"/>
      <c r="U95" s="107">
        <f>IF($V$13="Correct",IF(AND(U94+1&lt;='Student Work'!$V$13,U94&lt;&gt;0),U94+1,IF('Student Work'!U95&gt;0,"ERROR",0)),0)</f>
        <v>0</v>
      </c>
      <c r="V95" s="121">
        <f>IF(U95=0,0,IF(ISBLANK('Student Work'!V95),"ERROR",IF(ABS('Student Work'!V95-'Student Work'!Y94)&lt;0.01,IF(U95&lt;&gt;"ERROR","Correct","ERROR"),"ERROR")))</f>
        <v>0</v>
      </c>
      <c r="W95" s="121">
        <f>IF(U95=0,0,IF(ISBLANK('Student Work'!W95),"ERROR",IF(ABS('Student Work'!W95-'Student Work'!V95*'Student Work'!$V$12/12)&lt;0.01,IF(U95&lt;&gt;"ERROR","Correct","ERROR"),"ERROR")))</f>
        <v>0</v>
      </c>
      <c r="X95" s="121">
        <f>IF(U95=0,0,IF(ISBLANK('Student Work'!X95),"ERROR",IF(ABS('Student Work'!X95-'Student Work'!$V$14)&lt;0.01,IF(U95&lt;&gt;"ERROR","Correct","ERROR"),"ERROR")))</f>
        <v>0</v>
      </c>
      <c r="Y95" s="121">
        <f>IF(U95=0,0,IF(ISBLANK('Student Work'!Y95),"ERROR",IF(ABS('Student Work'!Y95-('Student Work'!V95+'Student Work'!W95+'Student Work'!X95))&lt;0.01,IF(U95&lt;&gt;"ERROR","Correct","ERROR"),"ERROR")))</f>
        <v>0</v>
      </c>
      <c r="Z95" s="121">
        <f>IF(V95=0,0,IF(ISBLANK('Student Work'!#REF!),"ERROR",IF(ABS('Student Work'!#REF!-('Student Work'!W95+'Student Work'!X95+'Student Work'!Y95))&lt;0.01,"Correct","ERROR")))</f>
        <v>0</v>
      </c>
      <c r="AA95" s="54"/>
      <c r="AB95" s="54"/>
      <c r="AC95" s="45"/>
    </row>
    <row r="96" spans="1:29">
      <c r="A96" s="44"/>
      <c r="B96" s="47"/>
      <c r="C96" s="47"/>
      <c r="D96" s="47"/>
      <c r="E96" s="47"/>
      <c r="F96" s="54"/>
      <c r="G96" s="107">
        <f>IF($K$13="Correct",IF(AND(G95+1&lt;='Student Work'!$K$13,G95&lt;&gt;0),G95+1,IF('Student Work'!G96&gt;0,"ERROR",0)),0)</f>
        <v>0</v>
      </c>
      <c r="H96" s="120">
        <f>IF(G96=0,0,IF(ISBLANK('Student Work'!H96),"ERROR",IF(ABS('Student Work'!H96-'Student Work'!K95)&lt;0.01,IF(G96&lt;&gt;"ERROR","Correct","ERROR"),"ERROR")))</f>
        <v>0</v>
      </c>
      <c r="I96" s="121">
        <f>IF(G96=0,0,IF(ISBLANK('Student Work'!I96),"ERROR",IF(ABS('Student Work'!I96-'Student Work'!H96*'Student Work'!$K$12/12)&lt;0.01,IF(G96&lt;&gt;"ERROR","Correct","ERROR"),"ERROR")))</f>
        <v>0</v>
      </c>
      <c r="J96" s="121">
        <f>IF(G96=0,0,IF(ISBLANK('Student Work'!J96),"ERROR",IF(ABS('Student Work'!J96-('Student Work'!$K$14-'Student Work'!I96))&lt;0.01,IF(G96&lt;&gt;"ERROR","Correct","ERROR"),"ERROR")))</f>
        <v>0</v>
      </c>
      <c r="K96" s="121">
        <f>IF(G96=0,0,IF(ISBLANK('Student Work'!K96),"ERROR",IF(ABS('Student Work'!K96-('Student Work'!H96-'Student Work'!J96))&lt;0.01,IF(G96&lt;&gt;"ERROR","Correct","ERROR"),"ERROR")))</f>
        <v>0</v>
      </c>
      <c r="L96" s="76"/>
      <c r="M96" s="76"/>
      <c r="N96" s="75"/>
      <c r="O96" s="75"/>
      <c r="P96" s="75"/>
      <c r="Q96" s="75"/>
      <c r="R96" s="75"/>
      <c r="S96" s="75"/>
      <c r="T96" s="54"/>
      <c r="U96" s="107">
        <f>IF($V$13="Correct",IF(AND(U95+1&lt;='Student Work'!$V$13,U95&lt;&gt;0),U95+1,IF('Student Work'!U96&gt;0,"ERROR",0)),0)</f>
        <v>0</v>
      </c>
      <c r="V96" s="121">
        <f>IF(U96=0,0,IF(ISBLANK('Student Work'!V96),"ERROR",IF(ABS('Student Work'!V96-'Student Work'!Y95)&lt;0.01,IF(U96&lt;&gt;"ERROR","Correct","ERROR"),"ERROR")))</f>
        <v>0</v>
      </c>
      <c r="W96" s="121">
        <f>IF(U96=0,0,IF(ISBLANK('Student Work'!W96),"ERROR",IF(ABS('Student Work'!W96-'Student Work'!V96*'Student Work'!$V$12/12)&lt;0.01,IF(U96&lt;&gt;"ERROR","Correct","ERROR"),"ERROR")))</f>
        <v>0</v>
      </c>
      <c r="X96" s="121">
        <f>IF(U96=0,0,IF(ISBLANK('Student Work'!X96),"ERROR",IF(ABS('Student Work'!X96-'Student Work'!$V$14)&lt;0.01,IF(U96&lt;&gt;"ERROR","Correct","ERROR"),"ERROR")))</f>
        <v>0</v>
      </c>
      <c r="Y96" s="121">
        <f>IF(U96=0,0,IF(ISBLANK('Student Work'!Y96),"ERROR",IF(ABS('Student Work'!Y96-('Student Work'!V96+'Student Work'!W96+'Student Work'!X96))&lt;0.01,IF(U96&lt;&gt;"ERROR","Correct","ERROR"),"ERROR")))</f>
        <v>0</v>
      </c>
      <c r="Z96" s="121">
        <f>IF(V96=0,0,IF(ISBLANK('Student Work'!#REF!),"ERROR",IF(ABS('Student Work'!#REF!-('Student Work'!W96+'Student Work'!X96+'Student Work'!Y96))&lt;0.01,"Correct","ERROR")))</f>
        <v>0</v>
      </c>
      <c r="AA96" s="54"/>
      <c r="AB96" s="54"/>
      <c r="AC96" s="45"/>
    </row>
    <row r="97" spans="1:29">
      <c r="A97" s="44"/>
      <c r="B97" s="47"/>
      <c r="C97" s="47"/>
      <c r="D97" s="47"/>
      <c r="E97" s="47"/>
      <c r="F97" s="54"/>
      <c r="G97" s="107">
        <f>IF($K$13="Correct",IF(AND(G96+1&lt;='Student Work'!$K$13,G96&lt;&gt;0),G96+1,IF('Student Work'!G97&gt;0,"ERROR",0)),0)</f>
        <v>0</v>
      </c>
      <c r="H97" s="120">
        <f>IF(G97=0,0,IF(ISBLANK('Student Work'!H97),"ERROR",IF(ABS('Student Work'!H97-'Student Work'!K96)&lt;0.01,IF(G97&lt;&gt;"ERROR","Correct","ERROR"),"ERROR")))</f>
        <v>0</v>
      </c>
      <c r="I97" s="121">
        <f>IF(G97=0,0,IF(ISBLANK('Student Work'!I97),"ERROR",IF(ABS('Student Work'!I97-'Student Work'!H97*'Student Work'!$K$12/12)&lt;0.01,IF(G97&lt;&gt;"ERROR","Correct","ERROR"),"ERROR")))</f>
        <v>0</v>
      </c>
      <c r="J97" s="121">
        <f>IF(G97=0,0,IF(ISBLANK('Student Work'!J97),"ERROR",IF(ABS('Student Work'!J97-('Student Work'!$K$14-'Student Work'!I97))&lt;0.01,IF(G97&lt;&gt;"ERROR","Correct","ERROR"),"ERROR")))</f>
        <v>0</v>
      </c>
      <c r="K97" s="121">
        <f>IF(G97=0,0,IF(ISBLANK('Student Work'!K97),"ERROR",IF(ABS('Student Work'!K97-('Student Work'!H97-'Student Work'!J97))&lt;0.01,IF(G97&lt;&gt;"ERROR","Correct","ERROR"),"ERROR")))</f>
        <v>0</v>
      </c>
      <c r="L97" s="76"/>
      <c r="M97" s="76"/>
      <c r="N97" s="75"/>
      <c r="O97" s="75"/>
      <c r="P97" s="75"/>
      <c r="Q97" s="75"/>
      <c r="R97" s="75"/>
      <c r="S97" s="75"/>
      <c r="T97" s="54"/>
      <c r="U97" s="107">
        <f>IF($V$13="Correct",IF(AND(U96+1&lt;='Student Work'!$V$13,U96&lt;&gt;0),U96+1,IF('Student Work'!U97&gt;0,"ERROR",0)),0)</f>
        <v>0</v>
      </c>
      <c r="V97" s="121">
        <f>IF(U97=0,0,IF(ISBLANK('Student Work'!V97),"ERROR",IF(ABS('Student Work'!V97-'Student Work'!Y96)&lt;0.01,IF(U97&lt;&gt;"ERROR","Correct","ERROR"),"ERROR")))</f>
        <v>0</v>
      </c>
      <c r="W97" s="121">
        <f>IF(U97=0,0,IF(ISBLANK('Student Work'!W97),"ERROR",IF(ABS('Student Work'!W97-'Student Work'!V97*'Student Work'!$V$12/12)&lt;0.01,IF(U97&lt;&gt;"ERROR","Correct","ERROR"),"ERROR")))</f>
        <v>0</v>
      </c>
      <c r="X97" s="121">
        <f>IF(U97=0,0,IF(ISBLANK('Student Work'!X97),"ERROR",IF(ABS('Student Work'!X97-'Student Work'!$V$14)&lt;0.01,IF(U97&lt;&gt;"ERROR","Correct","ERROR"),"ERROR")))</f>
        <v>0</v>
      </c>
      <c r="Y97" s="121">
        <f>IF(U97=0,0,IF(ISBLANK('Student Work'!Y97),"ERROR",IF(ABS('Student Work'!Y97-('Student Work'!V97+'Student Work'!W97+'Student Work'!X97))&lt;0.01,IF(U97&lt;&gt;"ERROR","Correct","ERROR"),"ERROR")))</f>
        <v>0</v>
      </c>
      <c r="Z97" s="121">
        <f>IF(V97=0,0,IF(ISBLANK('Student Work'!#REF!),"ERROR",IF(ABS('Student Work'!#REF!-('Student Work'!W97+'Student Work'!X97+'Student Work'!Y97))&lt;0.01,"Correct","ERROR")))</f>
        <v>0</v>
      </c>
      <c r="AA97" s="54"/>
      <c r="AB97" s="54"/>
      <c r="AC97" s="45"/>
    </row>
    <row r="98" spans="1:29">
      <c r="A98" s="44"/>
      <c r="B98" s="47"/>
      <c r="C98" s="47"/>
      <c r="D98" s="47"/>
      <c r="E98" s="47"/>
      <c r="F98" s="54"/>
      <c r="G98" s="107">
        <f>IF($K$13="Correct",IF(AND(G97+1&lt;='Student Work'!$K$13,G97&lt;&gt;0),G97+1,IF('Student Work'!G98&gt;0,"ERROR",0)),0)</f>
        <v>0</v>
      </c>
      <c r="H98" s="120">
        <f>IF(G98=0,0,IF(ISBLANK('Student Work'!H98),"ERROR",IF(ABS('Student Work'!H98-'Student Work'!K97)&lt;0.01,IF(G98&lt;&gt;"ERROR","Correct","ERROR"),"ERROR")))</f>
        <v>0</v>
      </c>
      <c r="I98" s="121">
        <f>IF(G98=0,0,IF(ISBLANK('Student Work'!I98),"ERROR",IF(ABS('Student Work'!I98-'Student Work'!H98*'Student Work'!$K$12/12)&lt;0.01,IF(G98&lt;&gt;"ERROR","Correct","ERROR"),"ERROR")))</f>
        <v>0</v>
      </c>
      <c r="J98" s="121">
        <f>IF(G98=0,0,IF(ISBLANK('Student Work'!J98),"ERROR",IF(ABS('Student Work'!J98-('Student Work'!$K$14-'Student Work'!I98))&lt;0.01,IF(G98&lt;&gt;"ERROR","Correct","ERROR"),"ERROR")))</f>
        <v>0</v>
      </c>
      <c r="K98" s="121">
        <f>IF(G98=0,0,IF(ISBLANK('Student Work'!K98),"ERROR",IF(ABS('Student Work'!K98-('Student Work'!H98-'Student Work'!J98))&lt;0.01,IF(G98&lt;&gt;"ERROR","Correct","ERROR"),"ERROR")))</f>
        <v>0</v>
      </c>
      <c r="L98" s="76"/>
      <c r="M98" s="76"/>
      <c r="N98" s="75"/>
      <c r="O98" s="75"/>
      <c r="P98" s="75"/>
      <c r="Q98" s="75"/>
      <c r="R98" s="75"/>
      <c r="S98" s="75"/>
      <c r="T98" s="54"/>
      <c r="U98" s="107">
        <f>IF($V$13="Correct",IF(AND(U97+1&lt;='Student Work'!$V$13,U97&lt;&gt;0),U97+1,IF('Student Work'!U98&gt;0,"ERROR",0)),0)</f>
        <v>0</v>
      </c>
      <c r="V98" s="121">
        <f>IF(U98=0,0,IF(ISBLANK('Student Work'!V98),"ERROR",IF(ABS('Student Work'!V98-'Student Work'!Y97)&lt;0.01,IF(U98&lt;&gt;"ERROR","Correct","ERROR"),"ERROR")))</f>
        <v>0</v>
      </c>
      <c r="W98" s="121">
        <f>IF(U98=0,0,IF(ISBLANK('Student Work'!W98),"ERROR",IF(ABS('Student Work'!W98-'Student Work'!V98*'Student Work'!$V$12/12)&lt;0.01,IF(U98&lt;&gt;"ERROR","Correct","ERROR"),"ERROR")))</f>
        <v>0</v>
      </c>
      <c r="X98" s="121">
        <f>IF(U98=0,0,IF(ISBLANK('Student Work'!X98),"ERROR",IF(ABS('Student Work'!X98-'Student Work'!$V$14)&lt;0.01,IF(U98&lt;&gt;"ERROR","Correct","ERROR"),"ERROR")))</f>
        <v>0</v>
      </c>
      <c r="Y98" s="121">
        <f>IF(U98=0,0,IF(ISBLANK('Student Work'!Y98),"ERROR",IF(ABS('Student Work'!Y98-('Student Work'!V98+'Student Work'!W98+'Student Work'!X98))&lt;0.01,IF(U98&lt;&gt;"ERROR","Correct","ERROR"),"ERROR")))</f>
        <v>0</v>
      </c>
      <c r="Z98" s="121">
        <f>IF(V98=0,0,IF(ISBLANK('Student Work'!#REF!),"ERROR",IF(ABS('Student Work'!#REF!-('Student Work'!W98+'Student Work'!X98+'Student Work'!Y98))&lt;0.01,"Correct","ERROR")))</f>
        <v>0</v>
      </c>
      <c r="AA98" s="54"/>
      <c r="AB98" s="54"/>
      <c r="AC98" s="45"/>
    </row>
    <row r="99" spans="1:29">
      <c r="A99" s="44"/>
      <c r="B99" s="47"/>
      <c r="C99" s="47"/>
      <c r="D99" s="47"/>
      <c r="E99" s="47"/>
      <c r="F99" s="54"/>
      <c r="G99" s="107">
        <f>IF($K$13="Correct",IF(AND(G98+1&lt;='Student Work'!$K$13,G98&lt;&gt;0),G98+1,IF('Student Work'!G99&gt;0,"ERROR",0)),0)</f>
        <v>0</v>
      </c>
      <c r="H99" s="120">
        <f>IF(G99=0,0,IF(ISBLANK('Student Work'!H99),"ERROR",IF(ABS('Student Work'!H99-'Student Work'!K98)&lt;0.01,IF(G99&lt;&gt;"ERROR","Correct","ERROR"),"ERROR")))</f>
        <v>0</v>
      </c>
      <c r="I99" s="121">
        <f>IF(G99=0,0,IF(ISBLANK('Student Work'!I99),"ERROR",IF(ABS('Student Work'!I99-'Student Work'!H99*'Student Work'!$K$12/12)&lt;0.01,IF(G99&lt;&gt;"ERROR","Correct","ERROR"),"ERROR")))</f>
        <v>0</v>
      </c>
      <c r="J99" s="121">
        <f>IF(G99=0,0,IF(ISBLANK('Student Work'!J99),"ERROR",IF(ABS('Student Work'!J99-('Student Work'!$K$14-'Student Work'!I99))&lt;0.01,IF(G99&lt;&gt;"ERROR","Correct","ERROR"),"ERROR")))</f>
        <v>0</v>
      </c>
      <c r="K99" s="121">
        <f>IF(G99=0,0,IF(ISBLANK('Student Work'!K99),"ERROR",IF(ABS('Student Work'!K99-('Student Work'!H99-'Student Work'!J99))&lt;0.01,IF(G99&lt;&gt;"ERROR","Correct","ERROR"),"ERROR")))</f>
        <v>0</v>
      </c>
      <c r="L99" s="76"/>
      <c r="M99" s="76"/>
      <c r="N99" s="54"/>
      <c r="O99" s="54"/>
      <c r="P99" s="54"/>
      <c r="Q99" s="54"/>
      <c r="R99" s="54"/>
      <c r="S99" s="54"/>
      <c r="T99" s="54"/>
      <c r="U99" s="107">
        <f>IF($V$13="Correct",IF(AND(U98+1&lt;='Student Work'!$V$13,U98&lt;&gt;0),U98+1,IF('Student Work'!U99&gt;0,"ERROR",0)),0)</f>
        <v>0</v>
      </c>
      <c r="V99" s="121">
        <f>IF(U99=0,0,IF(ISBLANK('Student Work'!V99),"ERROR",IF(ABS('Student Work'!V99-'Student Work'!Y98)&lt;0.01,IF(U99&lt;&gt;"ERROR","Correct","ERROR"),"ERROR")))</f>
        <v>0</v>
      </c>
      <c r="W99" s="121">
        <f>IF(U99=0,0,IF(ISBLANK('Student Work'!W99),"ERROR",IF(ABS('Student Work'!W99-'Student Work'!V99*'Student Work'!$V$12/12)&lt;0.01,IF(U99&lt;&gt;"ERROR","Correct","ERROR"),"ERROR")))</f>
        <v>0</v>
      </c>
      <c r="X99" s="121">
        <f>IF(U99=0,0,IF(ISBLANK('Student Work'!X99),"ERROR",IF(ABS('Student Work'!X99-'Student Work'!$V$14)&lt;0.01,IF(U99&lt;&gt;"ERROR","Correct","ERROR"),"ERROR")))</f>
        <v>0</v>
      </c>
      <c r="Y99" s="121">
        <f>IF(U99=0,0,IF(ISBLANK('Student Work'!Y99),"ERROR",IF(ABS('Student Work'!Y99-('Student Work'!V99+'Student Work'!W99+'Student Work'!X99))&lt;0.01,IF(U99&lt;&gt;"ERROR","Correct","ERROR"),"ERROR")))</f>
        <v>0</v>
      </c>
      <c r="Z99" s="121">
        <f>IF(V99=0,0,IF(ISBLANK('Student Work'!#REF!),"ERROR",IF(ABS('Student Work'!#REF!-('Student Work'!W99+'Student Work'!X99+'Student Work'!Y99))&lt;0.01,"Correct","ERROR")))</f>
        <v>0</v>
      </c>
      <c r="AA99" s="54"/>
      <c r="AB99" s="54"/>
      <c r="AC99" s="45"/>
    </row>
    <row r="100" spans="1:29">
      <c r="A100" s="44"/>
      <c r="B100" s="47"/>
      <c r="C100" s="47"/>
      <c r="D100" s="47"/>
      <c r="E100" s="47"/>
      <c r="F100" s="54"/>
      <c r="G100" s="107">
        <f>IF($K$13="Correct",IF(AND(G99+1&lt;='Student Work'!$K$13,G99&lt;&gt;0),G99+1,IF('Student Work'!G100&gt;0,"ERROR",0)),0)</f>
        <v>0</v>
      </c>
      <c r="H100" s="120">
        <f>IF(G100=0,0,IF(ISBLANK('Student Work'!H100),"ERROR",IF(ABS('Student Work'!H100-'Student Work'!K99)&lt;0.01,IF(G100&lt;&gt;"ERROR","Correct","ERROR"),"ERROR")))</f>
        <v>0</v>
      </c>
      <c r="I100" s="121">
        <f>IF(G100=0,0,IF(ISBLANK('Student Work'!I100),"ERROR",IF(ABS('Student Work'!I100-'Student Work'!H100*'Student Work'!$K$12/12)&lt;0.01,IF(G100&lt;&gt;"ERROR","Correct","ERROR"),"ERROR")))</f>
        <v>0</v>
      </c>
      <c r="J100" s="121">
        <f>IF(G100=0,0,IF(ISBLANK('Student Work'!J100),"ERROR",IF(ABS('Student Work'!J100-('Student Work'!$K$14-'Student Work'!I100))&lt;0.01,IF(G100&lt;&gt;"ERROR","Correct","ERROR"),"ERROR")))</f>
        <v>0</v>
      </c>
      <c r="K100" s="121">
        <f>IF(G100=0,0,IF(ISBLANK('Student Work'!K100),"ERROR",IF(ABS('Student Work'!K100-('Student Work'!H100-'Student Work'!J100))&lt;0.01,IF(G100&lt;&gt;"ERROR","Correct","ERROR"),"ERROR")))</f>
        <v>0</v>
      </c>
      <c r="L100" s="76"/>
      <c r="M100" s="76"/>
      <c r="N100" s="54"/>
      <c r="O100" s="54"/>
      <c r="P100" s="54"/>
      <c r="Q100" s="54"/>
      <c r="R100" s="54"/>
      <c r="S100" s="54"/>
      <c r="T100" s="54"/>
      <c r="U100" s="107">
        <f>IF($V$13="Correct",IF(AND(U99+1&lt;='Student Work'!$V$13,U99&lt;&gt;0),U99+1,IF('Student Work'!U100&gt;0,"ERROR",0)),0)</f>
        <v>0</v>
      </c>
      <c r="V100" s="121">
        <f>IF(U100=0,0,IF(ISBLANK('Student Work'!V100),"ERROR",IF(ABS('Student Work'!V100-'Student Work'!Y99)&lt;0.01,IF(U100&lt;&gt;"ERROR","Correct","ERROR"),"ERROR")))</f>
        <v>0</v>
      </c>
      <c r="W100" s="121">
        <f>IF(U100=0,0,IF(ISBLANK('Student Work'!W100),"ERROR",IF(ABS('Student Work'!W100-'Student Work'!V100*'Student Work'!$V$12/12)&lt;0.01,IF(U100&lt;&gt;"ERROR","Correct","ERROR"),"ERROR")))</f>
        <v>0</v>
      </c>
      <c r="X100" s="121">
        <f>IF(U100=0,0,IF(ISBLANK('Student Work'!X100),"ERROR",IF(ABS('Student Work'!X100-'Student Work'!$V$14)&lt;0.01,IF(U100&lt;&gt;"ERROR","Correct","ERROR"),"ERROR")))</f>
        <v>0</v>
      </c>
      <c r="Y100" s="121">
        <f>IF(U100=0,0,IF(ISBLANK('Student Work'!Y100),"ERROR",IF(ABS('Student Work'!Y100-('Student Work'!V100+'Student Work'!W100+'Student Work'!X100))&lt;0.01,IF(U100&lt;&gt;"ERROR","Correct","ERROR"),"ERROR")))</f>
        <v>0</v>
      </c>
      <c r="Z100" s="121">
        <f>IF(V100=0,0,IF(ISBLANK('Student Work'!#REF!),"ERROR",IF(ABS('Student Work'!#REF!-('Student Work'!W100+'Student Work'!X100+'Student Work'!Y100))&lt;0.01,"Correct","ERROR")))</f>
        <v>0</v>
      </c>
      <c r="AA100" s="54"/>
      <c r="AB100" s="54"/>
      <c r="AC100" s="45"/>
    </row>
    <row r="101" spans="1:29">
      <c r="A101" s="44"/>
      <c r="B101" s="47"/>
      <c r="C101" s="47"/>
      <c r="D101" s="47"/>
      <c r="E101" s="47"/>
      <c r="F101" s="54"/>
      <c r="G101" s="107">
        <f>IF($K$13="Correct",IF(AND(G100+1&lt;='Student Work'!$K$13,G100&lt;&gt;0),G100+1,IF('Student Work'!G101&gt;0,"ERROR",0)),0)</f>
        <v>0</v>
      </c>
      <c r="H101" s="120">
        <f>IF(G101=0,0,IF(ISBLANK('Student Work'!H101),"ERROR",IF(ABS('Student Work'!H101-'Student Work'!K100)&lt;0.01,IF(G101&lt;&gt;"ERROR","Correct","ERROR"),"ERROR")))</f>
        <v>0</v>
      </c>
      <c r="I101" s="121">
        <f>IF(G101=0,0,IF(ISBLANK('Student Work'!I101),"ERROR",IF(ABS('Student Work'!I101-'Student Work'!H101*'Student Work'!$K$12/12)&lt;0.01,IF(G101&lt;&gt;"ERROR","Correct","ERROR"),"ERROR")))</f>
        <v>0</v>
      </c>
      <c r="J101" s="121">
        <f>IF(G101=0,0,IF(ISBLANK('Student Work'!J101),"ERROR",IF(ABS('Student Work'!J101-('Student Work'!$K$14-'Student Work'!I101))&lt;0.01,IF(G101&lt;&gt;"ERROR","Correct","ERROR"),"ERROR")))</f>
        <v>0</v>
      </c>
      <c r="K101" s="121">
        <f>IF(G101=0,0,IF(ISBLANK('Student Work'!K101),"ERROR",IF(ABS('Student Work'!K101-('Student Work'!H101-'Student Work'!J101))&lt;0.01,IF(G101&lt;&gt;"ERROR","Correct","ERROR"),"ERROR")))</f>
        <v>0</v>
      </c>
      <c r="L101" s="76"/>
      <c r="M101" s="76"/>
      <c r="N101" s="54"/>
      <c r="O101" s="54"/>
      <c r="P101" s="54"/>
      <c r="Q101" s="54"/>
      <c r="R101" s="54"/>
      <c r="S101" s="54"/>
      <c r="T101" s="54"/>
      <c r="U101" s="107">
        <f>IF($V$13="Correct",IF(AND(U100+1&lt;='Student Work'!$V$13,U100&lt;&gt;0),U100+1,IF('Student Work'!U101&gt;0,"ERROR",0)),0)</f>
        <v>0</v>
      </c>
      <c r="V101" s="121">
        <f>IF(U101=0,0,IF(ISBLANK('Student Work'!V101),"ERROR",IF(ABS('Student Work'!V101-'Student Work'!Y100)&lt;0.01,IF(U101&lt;&gt;"ERROR","Correct","ERROR"),"ERROR")))</f>
        <v>0</v>
      </c>
      <c r="W101" s="121">
        <f>IF(U101=0,0,IF(ISBLANK('Student Work'!W101),"ERROR",IF(ABS('Student Work'!W101-'Student Work'!V101*'Student Work'!$V$12/12)&lt;0.01,IF(U101&lt;&gt;"ERROR","Correct","ERROR"),"ERROR")))</f>
        <v>0</v>
      </c>
      <c r="X101" s="121">
        <f>IF(U101=0,0,IF(ISBLANK('Student Work'!X101),"ERROR",IF(ABS('Student Work'!X101-'Student Work'!$V$14)&lt;0.01,IF(U101&lt;&gt;"ERROR","Correct","ERROR"),"ERROR")))</f>
        <v>0</v>
      </c>
      <c r="Y101" s="121">
        <f>IF(U101=0,0,IF(ISBLANK('Student Work'!Y101),"ERROR",IF(ABS('Student Work'!Y101-('Student Work'!V101+'Student Work'!W101+'Student Work'!X101))&lt;0.01,IF(U101&lt;&gt;"ERROR","Correct","ERROR"),"ERROR")))</f>
        <v>0</v>
      </c>
      <c r="Z101" s="121">
        <f>IF(V101=0,0,IF(ISBLANK('Student Work'!#REF!),"ERROR",IF(ABS('Student Work'!#REF!-('Student Work'!W101+'Student Work'!X101+'Student Work'!Y101))&lt;0.01,"Correct","ERROR")))</f>
        <v>0</v>
      </c>
      <c r="AA101" s="54"/>
      <c r="AB101" s="54"/>
      <c r="AC101" s="45"/>
    </row>
    <row r="102" spans="1:29">
      <c r="A102" s="44"/>
      <c r="B102" s="47"/>
      <c r="C102" s="47"/>
      <c r="D102" s="47"/>
      <c r="E102" s="47"/>
      <c r="F102" s="54"/>
      <c r="G102" s="107">
        <f>IF($K$13="Correct",IF(AND(G101+1&lt;='Student Work'!$K$13,G101&lt;&gt;0),G101+1,IF('Student Work'!G102&gt;0,"ERROR",0)),0)</f>
        <v>0</v>
      </c>
      <c r="H102" s="120">
        <f>IF(G102=0,0,IF(ISBLANK('Student Work'!H102),"ERROR",IF(ABS('Student Work'!H102-'Student Work'!K101)&lt;0.01,IF(G102&lt;&gt;"ERROR","Correct","ERROR"),"ERROR")))</f>
        <v>0</v>
      </c>
      <c r="I102" s="121">
        <f>IF(G102=0,0,IF(ISBLANK('Student Work'!I102),"ERROR",IF(ABS('Student Work'!I102-'Student Work'!H102*'Student Work'!$K$12/12)&lt;0.01,IF(G102&lt;&gt;"ERROR","Correct","ERROR"),"ERROR")))</f>
        <v>0</v>
      </c>
      <c r="J102" s="121">
        <f>IF(G102=0,0,IF(ISBLANK('Student Work'!J102),"ERROR",IF(ABS('Student Work'!J102-('Student Work'!$K$14-'Student Work'!I102))&lt;0.01,IF(G102&lt;&gt;"ERROR","Correct","ERROR"),"ERROR")))</f>
        <v>0</v>
      </c>
      <c r="K102" s="121">
        <f>IF(G102=0,0,IF(ISBLANK('Student Work'!K102),"ERROR",IF(ABS('Student Work'!K102-('Student Work'!H102-'Student Work'!J102))&lt;0.01,IF(G102&lt;&gt;"ERROR","Correct","ERROR"),"ERROR")))</f>
        <v>0</v>
      </c>
      <c r="L102" s="76"/>
      <c r="M102" s="76"/>
      <c r="N102" s="54"/>
      <c r="O102" s="54"/>
      <c r="P102" s="54"/>
      <c r="Q102" s="54"/>
      <c r="R102" s="54"/>
      <c r="S102" s="54"/>
      <c r="T102" s="54"/>
      <c r="U102" s="107">
        <f>IF($V$13="Correct",IF(AND(U101+1&lt;='Student Work'!$V$13,U101&lt;&gt;0),U101+1,IF('Student Work'!U102&gt;0,"ERROR",0)),0)</f>
        <v>0</v>
      </c>
      <c r="V102" s="121">
        <f>IF(U102=0,0,IF(ISBLANK('Student Work'!V102),"ERROR",IF(ABS('Student Work'!V102-'Student Work'!Y101)&lt;0.01,IF(U102&lt;&gt;"ERROR","Correct","ERROR"),"ERROR")))</f>
        <v>0</v>
      </c>
      <c r="W102" s="121">
        <f>IF(U102=0,0,IF(ISBLANK('Student Work'!W102),"ERROR",IF(ABS('Student Work'!W102-'Student Work'!V102*'Student Work'!$V$12/12)&lt;0.01,IF(U102&lt;&gt;"ERROR","Correct","ERROR"),"ERROR")))</f>
        <v>0</v>
      </c>
      <c r="X102" s="121">
        <f>IF(U102=0,0,IF(ISBLANK('Student Work'!X102),"ERROR",IF(ABS('Student Work'!X102-'Student Work'!$V$14)&lt;0.01,IF(U102&lt;&gt;"ERROR","Correct","ERROR"),"ERROR")))</f>
        <v>0</v>
      </c>
      <c r="Y102" s="121">
        <f>IF(U102=0,0,IF(ISBLANK('Student Work'!Y102),"ERROR",IF(ABS('Student Work'!Y102-('Student Work'!V102+'Student Work'!W102+'Student Work'!X102))&lt;0.01,IF(U102&lt;&gt;"ERROR","Correct","ERROR"),"ERROR")))</f>
        <v>0</v>
      </c>
      <c r="Z102" s="121">
        <f>IF(V102=0,0,IF(ISBLANK('Student Work'!#REF!),"ERROR",IF(ABS('Student Work'!#REF!-('Student Work'!W102+'Student Work'!X102+'Student Work'!Y102))&lt;0.01,"Correct","ERROR")))</f>
        <v>0</v>
      </c>
      <c r="AA102" s="54"/>
      <c r="AB102" s="54"/>
      <c r="AC102" s="45"/>
    </row>
    <row r="103" spans="1:29">
      <c r="A103" s="44"/>
      <c r="B103" s="47"/>
      <c r="C103" s="47"/>
      <c r="D103" s="47"/>
      <c r="E103" s="47"/>
      <c r="F103" s="54"/>
      <c r="G103" s="107">
        <f>IF($K$13="Correct",IF(AND(G102+1&lt;='Student Work'!$K$13,G102&lt;&gt;0),G102+1,IF('Student Work'!G103&gt;0,"ERROR",0)),0)</f>
        <v>0</v>
      </c>
      <c r="H103" s="120">
        <f>IF(G103=0,0,IF(ISBLANK('Student Work'!H103),"ERROR",IF(ABS('Student Work'!H103-'Student Work'!K102)&lt;0.01,IF(G103&lt;&gt;"ERROR","Correct","ERROR"),"ERROR")))</f>
        <v>0</v>
      </c>
      <c r="I103" s="121">
        <f>IF(G103=0,0,IF(ISBLANK('Student Work'!I103),"ERROR",IF(ABS('Student Work'!I103-'Student Work'!H103*'Student Work'!$K$12/12)&lt;0.01,IF(G103&lt;&gt;"ERROR","Correct","ERROR"),"ERROR")))</f>
        <v>0</v>
      </c>
      <c r="J103" s="121">
        <f>IF(G103=0,0,IF(ISBLANK('Student Work'!J103),"ERROR",IF(ABS('Student Work'!J103-('Student Work'!$K$14-'Student Work'!I103))&lt;0.01,IF(G103&lt;&gt;"ERROR","Correct","ERROR"),"ERROR")))</f>
        <v>0</v>
      </c>
      <c r="K103" s="121">
        <f>IF(G103=0,0,IF(ISBLANK('Student Work'!K103),"ERROR",IF(ABS('Student Work'!K103-('Student Work'!H103-'Student Work'!J103))&lt;0.01,IF(G103&lt;&gt;"ERROR","Correct","ERROR"),"ERROR")))</f>
        <v>0</v>
      </c>
      <c r="L103" s="76"/>
      <c r="M103" s="76"/>
      <c r="N103" s="54"/>
      <c r="O103" s="54"/>
      <c r="P103" s="54"/>
      <c r="Q103" s="54"/>
      <c r="R103" s="54"/>
      <c r="S103" s="54"/>
      <c r="T103" s="54"/>
      <c r="U103" s="107">
        <f>IF($V$13="Correct",IF(AND(U102+1&lt;='Student Work'!$V$13,U102&lt;&gt;0),U102+1,IF('Student Work'!U103&gt;0,"ERROR",0)),0)</f>
        <v>0</v>
      </c>
      <c r="V103" s="121">
        <f>IF(U103=0,0,IF(ISBLANK('Student Work'!V103),"ERROR",IF(ABS('Student Work'!V103-'Student Work'!Y102)&lt;0.01,IF(U103&lt;&gt;"ERROR","Correct","ERROR"),"ERROR")))</f>
        <v>0</v>
      </c>
      <c r="W103" s="121">
        <f>IF(U103=0,0,IF(ISBLANK('Student Work'!W103),"ERROR",IF(ABS('Student Work'!W103-'Student Work'!V103*'Student Work'!$V$12/12)&lt;0.01,IF(U103&lt;&gt;"ERROR","Correct","ERROR"),"ERROR")))</f>
        <v>0</v>
      </c>
      <c r="X103" s="121">
        <f>IF(U103=0,0,IF(ISBLANK('Student Work'!X103),"ERROR",IF(ABS('Student Work'!X103-'Student Work'!$V$14)&lt;0.01,IF(U103&lt;&gt;"ERROR","Correct","ERROR"),"ERROR")))</f>
        <v>0</v>
      </c>
      <c r="Y103" s="121">
        <f>IF(U103=0,0,IF(ISBLANK('Student Work'!Y103),"ERROR",IF(ABS('Student Work'!Y103-('Student Work'!V103+'Student Work'!W103+'Student Work'!X103))&lt;0.01,IF(U103&lt;&gt;"ERROR","Correct","ERROR"),"ERROR")))</f>
        <v>0</v>
      </c>
      <c r="Z103" s="121">
        <f>IF(V103=0,0,IF(ISBLANK('Student Work'!#REF!),"ERROR",IF(ABS('Student Work'!#REF!-('Student Work'!W103+'Student Work'!X103+'Student Work'!Y103))&lt;0.01,"Correct","ERROR")))</f>
        <v>0</v>
      </c>
      <c r="AA103" s="54"/>
      <c r="AB103" s="54"/>
      <c r="AC103" s="45"/>
    </row>
    <row r="104" spans="1:29">
      <c r="A104" s="44"/>
      <c r="B104" s="47"/>
      <c r="C104" s="47"/>
      <c r="D104" s="47"/>
      <c r="E104" s="47"/>
      <c r="F104" s="54"/>
      <c r="G104" s="107">
        <f>IF($K$13="Correct",IF(AND(G103+1&lt;='Student Work'!$K$13,G103&lt;&gt;0),G103+1,IF('Student Work'!G104&gt;0,"ERROR",0)),0)</f>
        <v>0</v>
      </c>
      <c r="H104" s="120">
        <f>IF(G104=0,0,IF(ISBLANK('Student Work'!H104),"ERROR",IF(ABS('Student Work'!H104-'Student Work'!K103)&lt;0.01,IF(G104&lt;&gt;"ERROR","Correct","ERROR"),"ERROR")))</f>
        <v>0</v>
      </c>
      <c r="I104" s="121">
        <f>IF(G104=0,0,IF(ISBLANK('Student Work'!I104),"ERROR",IF(ABS('Student Work'!I104-'Student Work'!H104*'Student Work'!$K$12/12)&lt;0.01,IF(G104&lt;&gt;"ERROR","Correct","ERROR"),"ERROR")))</f>
        <v>0</v>
      </c>
      <c r="J104" s="121">
        <f>IF(G104=0,0,IF(ISBLANK('Student Work'!J104),"ERROR",IF(ABS('Student Work'!J104-('Student Work'!$K$14-'Student Work'!I104))&lt;0.01,IF(G104&lt;&gt;"ERROR","Correct","ERROR"),"ERROR")))</f>
        <v>0</v>
      </c>
      <c r="K104" s="121">
        <f>IF(G104=0,0,IF(ISBLANK('Student Work'!K104),"ERROR",IF(ABS('Student Work'!K104-('Student Work'!H104-'Student Work'!J104))&lt;0.01,IF(G104&lt;&gt;"ERROR","Correct","ERROR"),"ERROR")))</f>
        <v>0</v>
      </c>
      <c r="L104" s="76"/>
      <c r="M104" s="76"/>
      <c r="N104" s="54"/>
      <c r="O104" s="54"/>
      <c r="P104" s="54"/>
      <c r="Q104" s="54"/>
      <c r="R104" s="54"/>
      <c r="S104" s="54"/>
      <c r="T104" s="54"/>
      <c r="U104" s="107">
        <f>IF($V$13="Correct",IF(AND(U103+1&lt;='Student Work'!$V$13,U103&lt;&gt;0),U103+1,IF('Student Work'!U104&gt;0,"ERROR",0)),0)</f>
        <v>0</v>
      </c>
      <c r="V104" s="121">
        <f>IF(U104=0,0,IF(ISBLANK('Student Work'!V104),"ERROR",IF(ABS('Student Work'!V104-'Student Work'!Y103)&lt;0.01,IF(U104&lt;&gt;"ERROR","Correct","ERROR"),"ERROR")))</f>
        <v>0</v>
      </c>
      <c r="W104" s="121">
        <f>IF(U104=0,0,IF(ISBLANK('Student Work'!W104),"ERROR",IF(ABS('Student Work'!W104-'Student Work'!V104*'Student Work'!$V$12/12)&lt;0.01,IF(U104&lt;&gt;"ERROR","Correct","ERROR"),"ERROR")))</f>
        <v>0</v>
      </c>
      <c r="X104" s="121">
        <f>IF(U104=0,0,IF(ISBLANK('Student Work'!X104),"ERROR",IF(ABS('Student Work'!X104-'Student Work'!$V$14)&lt;0.01,IF(U104&lt;&gt;"ERROR","Correct","ERROR"),"ERROR")))</f>
        <v>0</v>
      </c>
      <c r="Y104" s="121">
        <f>IF(U104=0,0,IF(ISBLANK('Student Work'!Y104),"ERROR",IF(ABS('Student Work'!Y104-('Student Work'!V104+'Student Work'!W104+'Student Work'!X104))&lt;0.01,IF(U104&lt;&gt;"ERROR","Correct","ERROR"),"ERROR")))</f>
        <v>0</v>
      </c>
      <c r="Z104" s="121">
        <f>IF(V104=0,0,IF(ISBLANK('Student Work'!#REF!),"ERROR",IF(ABS('Student Work'!#REF!-('Student Work'!W104+'Student Work'!X104+'Student Work'!Y104))&lt;0.01,"Correct","ERROR")))</f>
        <v>0</v>
      </c>
      <c r="AA104" s="54"/>
      <c r="AB104" s="54"/>
      <c r="AC104" s="45"/>
    </row>
    <row r="105" spans="1:29">
      <c r="A105" s="44"/>
      <c r="B105" s="47"/>
      <c r="C105" s="47"/>
      <c r="D105" s="47"/>
      <c r="E105" s="47"/>
      <c r="F105" s="54"/>
      <c r="G105" s="107">
        <f>IF($K$13="Correct",IF(AND(G104+1&lt;='Student Work'!$K$13,G104&lt;&gt;0),G104+1,IF('Student Work'!G105&gt;0,"ERROR",0)),0)</f>
        <v>0</v>
      </c>
      <c r="H105" s="120">
        <f>IF(G105=0,0,IF(ISBLANK('Student Work'!H105),"ERROR",IF(ABS('Student Work'!H105-'Student Work'!K104)&lt;0.01,IF(G105&lt;&gt;"ERROR","Correct","ERROR"),"ERROR")))</f>
        <v>0</v>
      </c>
      <c r="I105" s="121">
        <f>IF(G105=0,0,IF(ISBLANK('Student Work'!I105),"ERROR",IF(ABS('Student Work'!I105-'Student Work'!H105*'Student Work'!$K$12/12)&lt;0.01,IF(G105&lt;&gt;"ERROR","Correct","ERROR"),"ERROR")))</f>
        <v>0</v>
      </c>
      <c r="J105" s="121">
        <f>IF(G105=0,0,IF(ISBLANK('Student Work'!J105),"ERROR",IF(ABS('Student Work'!J105-('Student Work'!$K$14-'Student Work'!I105))&lt;0.01,IF(G105&lt;&gt;"ERROR","Correct","ERROR"),"ERROR")))</f>
        <v>0</v>
      </c>
      <c r="K105" s="121">
        <f>IF(G105=0,0,IF(ISBLANK('Student Work'!K105),"ERROR",IF(ABS('Student Work'!K105-('Student Work'!H105-'Student Work'!J105))&lt;0.01,IF(G105&lt;&gt;"ERROR","Correct","ERROR"),"ERROR")))</f>
        <v>0</v>
      </c>
      <c r="L105" s="76"/>
      <c r="M105" s="76"/>
      <c r="N105" s="54"/>
      <c r="O105" s="54"/>
      <c r="P105" s="54"/>
      <c r="Q105" s="54"/>
      <c r="R105" s="54"/>
      <c r="S105" s="54"/>
      <c r="T105" s="54"/>
      <c r="U105" s="107">
        <f>IF($V$13="Correct",IF(AND(U104+1&lt;='Student Work'!$V$13,U104&lt;&gt;0),U104+1,IF('Student Work'!U105&gt;0,"ERROR",0)),0)</f>
        <v>0</v>
      </c>
      <c r="V105" s="121">
        <f>IF(U105=0,0,IF(ISBLANK('Student Work'!V105),"ERROR",IF(ABS('Student Work'!V105-'Student Work'!Y104)&lt;0.01,IF(U105&lt;&gt;"ERROR","Correct","ERROR"),"ERROR")))</f>
        <v>0</v>
      </c>
      <c r="W105" s="121">
        <f>IF(U105=0,0,IF(ISBLANK('Student Work'!W105),"ERROR",IF(ABS('Student Work'!W105-'Student Work'!V105*'Student Work'!$V$12/12)&lt;0.01,IF(U105&lt;&gt;"ERROR","Correct","ERROR"),"ERROR")))</f>
        <v>0</v>
      </c>
      <c r="X105" s="121">
        <f>IF(U105=0,0,IF(ISBLANK('Student Work'!X105),"ERROR",IF(ABS('Student Work'!X105-'Student Work'!$V$14)&lt;0.01,IF(U105&lt;&gt;"ERROR","Correct","ERROR"),"ERROR")))</f>
        <v>0</v>
      </c>
      <c r="Y105" s="121">
        <f>IF(U105=0,0,IF(ISBLANK('Student Work'!Y105),"ERROR",IF(ABS('Student Work'!Y105-('Student Work'!V105+'Student Work'!W105+'Student Work'!X105))&lt;0.01,IF(U105&lt;&gt;"ERROR","Correct","ERROR"),"ERROR")))</f>
        <v>0</v>
      </c>
      <c r="Z105" s="121">
        <f>IF(V105=0,0,IF(ISBLANK('Student Work'!#REF!),"ERROR",IF(ABS('Student Work'!#REF!-('Student Work'!W105+'Student Work'!X105+'Student Work'!Y105))&lt;0.01,"Correct","ERROR")))</f>
        <v>0</v>
      </c>
      <c r="AA105" s="54"/>
      <c r="AB105" s="54"/>
      <c r="AC105" s="45"/>
    </row>
    <row r="106" spans="1:29">
      <c r="A106" s="44"/>
      <c r="B106" s="47"/>
      <c r="C106" s="47"/>
      <c r="D106" s="47"/>
      <c r="E106" s="47"/>
      <c r="F106" s="54"/>
      <c r="G106" s="107">
        <f>IF($K$13="Correct",IF(AND(G105+1&lt;='Student Work'!$K$13,G105&lt;&gt;0),G105+1,IF('Student Work'!G106&gt;0,"ERROR",0)),0)</f>
        <v>0</v>
      </c>
      <c r="H106" s="120">
        <f>IF(G106=0,0,IF(ISBLANK('Student Work'!H106),"ERROR",IF(ABS('Student Work'!H106-'Student Work'!K105)&lt;0.01,IF(G106&lt;&gt;"ERROR","Correct","ERROR"),"ERROR")))</f>
        <v>0</v>
      </c>
      <c r="I106" s="121">
        <f>IF(G106=0,0,IF(ISBLANK('Student Work'!I106),"ERROR",IF(ABS('Student Work'!I106-'Student Work'!H106*'Student Work'!$K$12/12)&lt;0.01,IF(G106&lt;&gt;"ERROR","Correct","ERROR"),"ERROR")))</f>
        <v>0</v>
      </c>
      <c r="J106" s="121">
        <f>IF(G106=0,0,IF(ISBLANK('Student Work'!J106),"ERROR",IF(ABS('Student Work'!J106-('Student Work'!$K$14-'Student Work'!I106))&lt;0.01,IF(G106&lt;&gt;"ERROR","Correct","ERROR"),"ERROR")))</f>
        <v>0</v>
      </c>
      <c r="K106" s="121">
        <f>IF(G106=0,0,IF(ISBLANK('Student Work'!K106),"ERROR",IF(ABS('Student Work'!K106-('Student Work'!H106-'Student Work'!J106))&lt;0.01,IF(G106&lt;&gt;"ERROR","Correct","ERROR"),"ERROR")))</f>
        <v>0</v>
      </c>
      <c r="L106" s="76"/>
      <c r="M106" s="76"/>
      <c r="N106" s="54"/>
      <c r="O106" s="54"/>
      <c r="P106" s="54"/>
      <c r="Q106" s="54"/>
      <c r="R106" s="54"/>
      <c r="S106" s="54"/>
      <c r="T106" s="54"/>
      <c r="U106" s="107">
        <f>IF($V$13="Correct",IF(AND(U105+1&lt;='Student Work'!$V$13,U105&lt;&gt;0),U105+1,IF('Student Work'!U106&gt;0,"ERROR",0)),0)</f>
        <v>0</v>
      </c>
      <c r="V106" s="121">
        <f>IF(U106=0,0,IF(ISBLANK('Student Work'!V106),"ERROR",IF(ABS('Student Work'!V106-'Student Work'!Y105)&lt;0.01,IF(U106&lt;&gt;"ERROR","Correct","ERROR"),"ERROR")))</f>
        <v>0</v>
      </c>
      <c r="W106" s="121">
        <f>IF(U106=0,0,IF(ISBLANK('Student Work'!W106),"ERROR",IF(ABS('Student Work'!W106-'Student Work'!V106*'Student Work'!$V$12/12)&lt;0.01,IF(U106&lt;&gt;"ERROR","Correct","ERROR"),"ERROR")))</f>
        <v>0</v>
      </c>
      <c r="X106" s="121">
        <f>IF(U106=0,0,IF(ISBLANK('Student Work'!X106),"ERROR",IF(ABS('Student Work'!X106-'Student Work'!$V$14)&lt;0.01,IF(U106&lt;&gt;"ERROR","Correct","ERROR"),"ERROR")))</f>
        <v>0</v>
      </c>
      <c r="Y106" s="121">
        <f>IF(U106=0,0,IF(ISBLANK('Student Work'!Y106),"ERROR",IF(ABS('Student Work'!Y106-('Student Work'!V106+'Student Work'!W106+'Student Work'!X106))&lt;0.01,IF(U106&lt;&gt;"ERROR","Correct","ERROR"),"ERROR")))</f>
        <v>0</v>
      </c>
      <c r="Z106" s="121">
        <f>IF(V106=0,0,IF(ISBLANK('Student Work'!#REF!),"ERROR",IF(ABS('Student Work'!#REF!-('Student Work'!W106+'Student Work'!X106+'Student Work'!Y106))&lt;0.01,"Correct","ERROR")))</f>
        <v>0</v>
      </c>
      <c r="AA106" s="54"/>
      <c r="AB106" s="54"/>
      <c r="AC106" s="45"/>
    </row>
    <row r="107" spans="1:29">
      <c r="A107" s="44"/>
      <c r="B107" s="47"/>
      <c r="C107" s="47"/>
      <c r="D107" s="47"/>
      <c r="E107" s="47"/>
      <c r="F107" s="54"/>
      <c r="G107" s="107">
        <f>IF($K$13="Correct",IF(AND(G106+1&lt;='Student Work'!$K$13,G106&lt;&gt;0),G106+1,IF('Student Work'!G107&gt;0,"ERROR",0)),0)</f>
        <v>0</v>
      </c>
      <c r="H107" s="120">
        <f>IF(G107=0,0,IF(ISBLANK('Student Work'!H107),"ERROR",IF(ABS('Student Work'!H107-'Student Work'!K106)&lt;0.01,IF(G107&lt;&gt;"ERROR","Correct","ERROR"),"ERROR")))</f>
        <v>0</v>
      </c>
      <c r="I107" s="121">
        <f>IF(G107=0,0,IF(ISBLANK('Student Work'!I107),"ERROR",IF(ABS('Student Work'!I107-'Student Work'!H107*'Student Work'!$K$12/12)&lt;0.01,IF(G107&lt;&gt;"ERROR","Correct","ERROR"),"ERROR")))</f>
        <v>0</v>
      </c>
      <c r="J107" s="121">
        <f>IF(G107=0,0,IF(ISBLANK('Student Work'!J107),"ERROR",IF(ABS('Student Work'!J107-('Student Work'!$K$14-'Student Work'!I107))&lt;0.01,IF(G107&lt;&gt;"ERROR","Correct","ERROR"),"ERROR")))</f>
        <v>0</v>
      </c>
      <c r="K107" s="121">
        <f>IF(G107=0,0,IF(ISBLANK('Student Work'!K107),"ERROR",IF(ABS('Student Work'!K107-('Student Work'!H107-'Student Work'!J107))&lt;0.01,IF(G107&lt;&gt;"ERROR","Correct","ERROR"),"ERROR")))</f>
        <v>0</v>
      </c>
      <c r="L107" s="76"/>
      <c r="M107" s="76"/>
      <c r="N107" s="54"/>
      <c r="O107" s="54"/>
      <c r="P107" s="54"/>
      <c r="Q107" s="54"/>
      <c r="R107" s="54"/>
      <c r="S107" s="54"/>
      <c r="T107" s="54"/>
      <c r="U107" s="107">
        <f>IF($V$13="Correct",IF(AND(U106+1&lt;='Student Work'!$V$13,U106&lt;&gt;0),U106+1,IF('Student Work'!U107&gt;0,"ERROR",0)),0)</f>
        <v>0</v>
      </c>
      <c r="V107" s="121">
        <f>IF(U107=0,0,IF(ISBLANK('Student Work'!V107),"ERROR",IF(ABS('Student Work'!V107-'Student Work'!Y106)&lt;0.01,IF(U107&lt;&gt;"ERROR","Correct","ERROR"),"ERROR")))</f>
        <v>0</v>
      </c>
      <c r="W107" s="121">
        <f>IF(U107=0,0,IF(ISBLANK('Student Work'!W107),"ERROR",IF(ABS('Student Work'!W107-'Student Work'!V107*'Student Work'!$V$12/12)&lt;0.01,IF(U107&lt;&gt;"ERROR","Correct","ERROR"),"ERROR")))</f>
        <v>0</v>
      </c>
      <c r="X107" s="121">
        <f>IF(U107=0,0,IF(ISBLANK('Student Work'!X107),"ERROR",IF(ABS('Student Work'!X107-'Student Work'!$V$14)&lt;0.01,IF(U107&lt;&gt;"ERROR","Correct","ERROR"),"ERROR")))</f>
        <v>0</v>
      </c>
      <c r="Y107" s="121">
        <f>IF(U107=0,0,IF(ISBLANK('Student Work'!Y107),"ERROR",IF(ABS('Student Work'!Y107-('Student Work'!V107+'Student Work'!W107+'Student Work'!X107))&lt;0.01,IF(U107&lt;&gt;"ERROR","Correct","ERROR"),"ERROR")))</f>
        <v>0</v>
      </c>
      <c r="Z107" s="121">
        <f>IF(V107=0,0,IF(ISBLANK('Student Work'!#REF!),"ERROR",IF(ABS('Student Work'!#REF!-('Student Work'!W107+'Student Work'!X107+'Student Work'!Y107))&lt;0.01,"Correct","ERROR")))</f>
        <v>0</v>
      </c>
      <c r="AA107" s="54"/>
      <c r="AB107" s="54"/>
      <c r="AC107" s="45"/>
    </row>
    <row r="108" spans="1:29">
      <c r="A108" s="44"/>
      <c r="B108" s="47"/>
      <c r="C108" s="47"/>
      <c r="D108" s="47"/>
      <c r="E108" s="47"/>
      <c r="F108" s="54"/>
      <c r="G108" s="107">
        <f>IF($K$13="Correct",IF(AND(G107+1&lt;='Student Work'!$K$13,G107&lt;&gt;0),G107+1,IF('Student Work'!G108&gt;0,"ERROR",0)),0)</f>
        <v>0</v>
      </c>
      <c r="H108" s="120">
        <f>IF(G108=0,0,IF(ISBLANK('Student Work'!H108),"ERROR",IF(ABS('Student Work'!H108-'Student Work'!K107)&lt;0.01,IF(G108&lt;&gt;"ERROR","Correct","ERROR"),"ERROR")))</f>
        <v>0</v>
      </c>
      <c r="I108" s="121">
        <f>IF(G108=0,0,IF(ISBLANK('Student Work'!I108),"ERROR",IF(ABS('Student Work'!I108-'Student Work'!H108*'Student Work'!$K$12/12)&lt;0.01,IF(G108&lt;&gt;"ERROR","Correct","ERROR"),"ERROR")))</f>
        <v>0</v>
      </c>
      <c r="J108" s="121">
        <f>IF(G108=0,0,IF(ISBLANK('Student Work'!J108),"ERROR",IF(ABS('Student Work'!J108-('Student Work'!$K$14-'Student Work'!I108))&lt;0.01,IF(G108&lt;&gt;"ERROR","Correct","ERROR"),"ERROR")))</f>
        <v>0</v>
      </c>
      <c r="K108" s="121">
        <f>IF(G108=0,0,IF(ISBLANK('Student Work'!K108),"ERROR",IF(ABS('Student Work'!K108-('Student Work'!H108-'Student Work'!J108))&lt;0.01,IF(G108&lt;&gt;"ERROR","Correct","ERROR"),"ERROR")))</f>
        <v>0</v>
      </c>
      <c r="L108" s="76"/>
      <c r="M108" s="76"/>
      <c r="N108" s="54"/>
      <c r="O108" s="54"/>
      <c r="P108" s="54"/>
      <c r="Q108" s="54"/>
      <c r="R108" s="54"/>
      <c r="S108" s="54"/>
      <c r="T108" s="54"/>
      <c r="U108" s="107">
        <f>IF($V$13="Correct",IF(AND(U107+1&lt;='Student Work'!$V$13,U107&lt;&gt;0),U107+1,IF('Student Work'!U108&gt;0,"ERROR",0)),0)</f>
        <v>0</v>
      </c>
      <c r="V108" s="121">
        <f>IF(U108=0,0,IF(ISBLANK('Student Work'!V108),"ERROR",IF(ABS('Student Work'!V108-'Student Work'!Y107)&lt;0.01,IF(U108&lt;&gt;"ERROR","Correct","ERROR"),"ERROR")))</f>
        <v>0</v>
      </c>
      <c r="W108" s="121">
        <f>IF(U108=0,0,IF(ISBLANK('Student Work'!W108),"ERROR",IF(ABS('Student Work'!W108-'Student Work'!V108*'Student Work'!$V$12/12)&lt;0.01,IF(U108&lt;&gt;"ERROR","Correct","ERROR"),"ERROR")))</f>
        <v>0</v>
      </c>
      <c r="X108" s="121">
        <f>IF(U108=0,0,IF(ISBLANK('Student Work'!X108),"ERROR",IF(ABS('Student Work'!X108-'Student Work'!$V$14)&lt;0.01,IF(U108&lt;&gt;"ERROR","Correct","ERROR"),"ERROR")))</f>
        <v>0</v>
      </c>
      <c r="Y108" s="121">
        <f>IF(U108=0,0,IF(ISBLANK('Student Work'!Y108),"ERROR",IF(ABS('Student Work'!Y108-('Student Work'!V108+'Student Work'!W108+'Student Work'!X108))&lt;0.01,IF(U108&lt;&gt;"ERROR","Correct","ERROR"),"ERROR")))</f>
        <v>0</v>
      </c>
      <c r="Z108" s="121">
        <f>IF(V108=0,0,IF(ISBLANK('Student Work'!#REF!),"ERROR",IF(ABS('Student Work'!#REF!-('Student Work'!W108+'Student Work'!X108+'Student Work'!Y108))&lt;0.01,"Correct","ERROR")))</f>
        <v>0</v>
      </c>
      <c r="AA108" s="54"/>
      <c r="AB108" s="54"/>
      <c r="AC108" s="45"/>
    </row>
    <row r="109" spans="1:29">
      <c r="A109" s="44"/>
      <c r="B109" s="47"/>
      <c r="C109" s="47"/>
      <c r="D109" s="47"/>
      <c r="E109" s="47"/>
      <c r="F109" s="54"/>
      <c r="G109" s="107">
        <f>IF($K$13="Correct",IF(AND(G108+1&lt;='Student Work'!$K$13,G108&lt;&gt;0),G108+1,IF('Student Work'!G109&gt;0,"ERROR",0)),0)</f>
        <v>0</v>
      </c>
      <c r="H109" s="120">
        <f>IF(G109=0,0,IF(ISBLANK('Student Work'!H109),"ERROR",IF(ABS('Student Work'!H109-'Student Work'!K108)&lt;0.01,IF(G109&lt;&gt;"ERROR","Correct","ERROR"),"ERROR")))</f>
        <v>0</v>
      </c>
      <c r="I109" s="121">
        <f>IF(G109=0,0,IF(ISBLANK('Student Work'!I109),"ERROR",IF(ABS('Student Work'!I109-'Student Work'!H109*'Student Work'!$K$12/12)&lt;0.01,IF(G109&lt;&gt;"ERROR","Correct","ERROR"),"ERROR")))</f>
        <v>0</v>
      </c>
      <c r="J109" s="121">
        <f>IF(G109=0,0,IF(ISBLANK('Student Work'!J109),"ERROR",IF(ABS('Student Work'!J109-('Student Work'!$K$14-'Student Work'!I109))&lt;0.01,IF(G109&lt;&gt;"ERROR","Correct","ERROR"),"ERROR")))</f>
        <v>0</v>
      </c>
      <c r="K109" s="121">
        <f>IF(G109=0,0,IF(ISBLANK('Student Work'!K109),"ERROR",IF(ABS('Student Work'!K109-('Student Work'!H109-'Student Work'!J109))&lt;0.01,IF(G109&lt;&gt;"ERROR","Correct","ERROR"),"ERROR")))</f>
        <v>0</v>
      </c>
      <c r="L109" s="76"/>
      <c r="M109" s="76"/>
      <c r="N109" s="54"/>
      <c r="O109" s="54"/>
      <c r="P109" s="54"/>
      <c r="Q109" s="54"/>
      <c r="R109" s="54"/>
      <c r="S109" s="54"/>
      <c r="T109" s="54"/>
      <c r="U109" s="107">
        <f>IF($V$13="Correct",IF(AND(U108+1&lt;='Student Work'!$V$13,U108&lt;&gt;0),U108+1,IF('Student Work'!U109&gt;0,"ERROR",0)),0)</f>
        <v>0</v>
      </c>
      <c r="V109" s="121">
        <f>IF(U109=0,0,IF(ISBLANK('Student Work'!V109),"ERROR",IF(ABS('Student Work'!V109-'Student Work'!Y108)&lt;0.01,IF(U109&lt;&gt;"ERROR","Correct","ERROR"),"ERROR")))</f>
        <v>0</v>
      </c>
      <c r="W109" s="121">
        <f>IF(U109=0,0,IF(ISBLANK('Student Work'!W109),"ERROR",IF(ABS('Student Work'!W109-'Student Work'!V109*'Student Work'!$V$12/12)&lt;0.01,IF(U109&lt;&gt;"ERROR","Correct","ERROR"),"ERROR")))</f>
        <v>0</v>
      </c>
      <c r="X109" s="121">
        <f>IF(U109=0,0,IF(ISBLANK('Student Work'!X109),"ERROR",IF(ABS('Student Work'!X109-'Student Work'!$V$14)&lt;0.01,IF(U109&lt;&gt;"ERROR","Correct","ERROR"),"ERROR")))</f>
        <v>0</v>
      </c>
      <c r="Y109" s="121">
        <f>IF(U109=0,0,IF(ISBLANK('Student Work'!Y109),"ERROR",IF(ABS('Student Work'!Y109-('Student Work'!V109+'Student Work'!W109+'Student Work'!X109))&lt;0.01,IF(U109&lt;&gt;"ERROR","Correct","ERROR"),"ERROR")))</f>
        <v>0</v>
      </c>
      <c r="Z109" s="121">
        <f>IF(V109=0,0,IF(ISBLANK('Student Work'!#REF!),"ERROR",IF(ABS('Student Work'!#REF!-('Student Work'!W109+'Student Work'!X109+'Student Work'!Y109))&lt;0.01,"Correct","ERROR")))</f>
        <v>0</v>
      </c>
      <c r="AA109" s="54"/>
      <c r="AB109" s="54"/>
      <c r="AC109" s="45"/>
    </row>
    <row r="110" spans="1:29">
      <c r="A110" s="44"/>
      <c r="B110" s="47"/>
      <c r="C110" s="47"/>
      <c r="D110" s="47"/>
      <c r="E110" s="47"/>
      <c r="F110" s="54"/>
      <c r="G110" s="107">
        <f>IF($K$13="Correct",IF(AND(G109+1&lt;='Student Work'!$K$13,G109&lt;&gt;0),G109+1,IF('Student Work'!G110&gt;0,"ERROR",0)),0)</f>
        <v>0</v>
      </c>
      <c r="H110" s="120">
        <f>IF(G110=0,0,IF(ISBLANK('Student Work'!H110),"ERROR",IF(ABS('Student Work'!H110-'Student Work'!K109)&lt;0.01,IF(G110&lt;&gt;"ERROR","Correct","ERROR"),"ERROR")))</f>
        <v>0</v>
      </c>
      <c r="I110" s="121">
        <f>IF(G110=0,0,IF(ISBLANK('Student Work'!I110),"ERROR",IF(ABS('Student Work'!I110-'Student Work'!H110*'Student Work'!$K$12/12)&lt;0.01,IF(G110&lt;&gt;"ERROR","Correct","ERROR"),"ERROR")))</f>
        <v>0</v>
      </c>
      <c r="J110" s="121">
        <f>IF(G110=0,0,IF(ISBLANK('Student Work'!J110),"ERROR",IF(ABS('Student Work'!J110-('Student Work'!$K$14-'Student Work'!I110))&lt;0.01,IF(G110&lt;&gt;"ERROR","Correct","ERROR"),"ERROR")))</f>
        <v>0</v>
      </c>
      <c r="K110" s="121">
        <f>IF(G110=0,0,IF(ISBLANK('Student Work'!K110),"ERROR",IF(ABS('Student Work'!K110-('Student Work'!H110-'Student Work'!J110))&lt;0.01,IF(G110&lt;&gt;"ERROR","Correct","ERROR"),"ERROR")))</f>
        <v>0</v>
      </c>
      <c r="L110" s="76"/>
      <c r="M110" s="76"/>
      <c r="N110" s="54"/>
      <c r="O110" s="54"/>
      <c r="P110" s="54"/>
      <c r="Q110" s="54"/>
      <c r="R110" s="54"/>
      <c r="S110" s="54"/>
      <c r="T110" s="54"/>
      <c r="U110" s="107">
        <f>IF($V$13="Correct",IF(AND(U109+1&lt;='Student Work'!$V$13,U109&lt;&gt;0),U109+1,IF('Student Work'!U110&gt;0,"ERROR",0)),0)</f>
        <v>0</v>
      </c>
      <c r="V110" s="121">
        <f>IF(U110=0,0,IF(ISBLANK('Student Work'!V110),"ERROR",IF(ABS('Student Work'!V110-'Student Work'!Y109)&lt;0.01,IF(U110&lt;&gt;"ERROR","Correct","ERROR"),"ERROR")))</f>
        <v>0</v>
      </c>
      <c r="W110" s="121">
        <f>IF(U110=0,0,IF(ISBLANK('Student Work'!W110),"ERROR",IF(ABS('Student Work'!W110-'Student Work'!V110*'Student Work'!$V$12/12)&lt;0.01,IF(U110&lt;&gt;"ERROR","Correct","ERROR"),"ERROR")))</f>
        <v>0</v>
      </c>
      <c r="X110" s="121">
        <f>IF(U110=0,0,IF(ISBLANK('Student Work'!X110),"ERROR",IF(ABS('Student Work'!X110-'Student Work'!$V$14)&lt;0.01,IF(U110&lt;&gt;"ERROR","Correct","ERROR"),"ERROR")))</f>
        <v>0</v>
      </c>
      <c r="Y110" s="121">
        <f>IF(U110=0,0,IF(ISBLANK('Student Work'!Y110),"ERROR",IF(ABS('Student Work'!Y110-('Student Work'!V110+'Student Work'!W110+'Student Work'!X110))&lt;0.01,IF(U110&lt;&gt;"ERROR","Correct","ERROR"),"ERROR")))</f>
        <v>0</v>
      </c>
      <c r="Z110" s="121">
        <f>IF(V110=0,0,IF(ISBLANK('Student Work'!#REF!),"ERROR",IF(ABS('Student Work'!#REF!-('Student Work'!W110+'Student Work'!X110+'Student Work'!Y110))&lt;0.01,"Correct","ERROR")))</f>
        <v>0</v>
      </c>
      <c r="AA110" s="54"/>
      <c r="AB110" s="54"/>
      <c r="AC110" s="45"/>
    </row>
    <row r="111" spans="1:29">
      <c r="A111" s="44"/>
      <c r="B111" s="47"/>
      <c r="C111" s="47"/>
      <c r="D111" s="47"/>
      <c r="E111" s="47"/>
      <c r="F111" s="54"/>
      <c r="G111" s="107">
        <f>IF($K$13="Correct",IF(AND(G110+1&lt;='Student Work'!$K$13,G110&lt;&gt;0),G110+1,IF('Student Work'!G111&gt;0,"ERROR",0)),0)</f>
        <v>0</v>
      </c>
      <c r="H111" s="120">
        <f>IF(G111=0,0,IF(ISBLANK('Student Work'!H111),"ERROR",IF(ABS('Student Work'!H111-'Student Work'!K110)&lt;0.01,IF(G111&lt;&gt;"ERROR","Correct","ERROR"),"ERROR")))</f>
        <v>0</v>
      </c>
      <c r="I111" s="121">
        <f>IF(G111=0,0,IF(ISBLANK('Student Work'!I111),"ERROR",IF(ABS('Student Work'!I111-'Student Work'!H111*'Student Work'!$K$12/12)&lt;0.01,IF(G111&lt;&gt;"ERROR","Correct","ERROR"),"ERROR")))</f>
        <v>0</v>
      </c>
      <c r="J111" s="121">
        <f>IF(G111=0,0,IF(ISBLANK('Student Work'!J111),"ERROR",IF(ABS('Student Work'!J111-('Student Work'!$K$14-'Student Work'!I111))&lt;0.01,IF(G111&lt;&gt;"ERROR","Correct","ERROR"),"ERROR")))</f>
        <v>0</v>
      </c>
      <c r="K111" s="121">
        <f>IF(G111=0,0,IF(ISBLANK('Student Work'!K111),"ERROR",IF(ABS('Student Work'!K111-('Student Work'!H111-'Student Work'!J111))&lt;0.01,IF(G111&lt;&gt;"ERROR","Correct","ERROR"),"ERROR")))</f>
        <v>0</v>
      </c>
      <c r="L111" s="76"/>
      <c r="M111" s="76"/>
      <c r="N111" s="54"/>
      <c r="O111" s="54"/>
      <c r="P111" s="54"/>
      <c r="Q111" s="54"/>
      <c r="R111" s="54"/>
      <c r="S111" s="54"/>
      <c r="T111" s="54"/>
      <c r="U111" s="107">
        <f>IF($V$13="Correct",IF(AND(U110+1&lt;='Student Work'!$V$13,U110&lt;&gt;0),U110+1,IF('Student Work'!U111&gt;0,"ERROR",0)),0)</f>
        <v>0</v>
      </c>
      <c r="V111" s="121">
        <f>IF(U111=0,0,IF(ISBLANK('Student Work'!V111),"ERROR",IF(ABS('Student Work'!V111-'Student Work'!Y110)&lt;0.01,IF(U111&lt;&gt;"ERROR","Correct","ERROR"),"ERROR")))</f>
        <v>0</v>
      </c>
      <c r="W111" s="121">
        <f>IF(U111=0,0,IF(ISBLANK('Student Work'!W111),"ERROR",IF(ABS('Student Work'!W111-'Student Work'!V111*'Student Work'!$V$12/12)&lt;0.01,IF(U111&lt;&gt;"ERROR","Correct","ERROR"),"ERROR")))</f>
        <v>0</v>
      </c>
      <c r="X111" s="121">
        <f>IF(U111=0,0,IF(ISBLANK('Student Work'!X111),"ERROR",IF(ABS('Student Work'!X111-'Student Work'!$V$14)&lt;0.01,IF(U111&lt;&gt;"ERROR","Correct","ERROR"),"ERROR")))</f>
        <v>0</v>
      </c>
      <c r="Y111" s="121">
        <f>IF(U111=0,0,IF(ISBLANK('Student Work'!Y111),"ERROR",IF(ABS('Student Work'!Y111-('Student Work'!V111+'Student Work'!W111+'Student Work'!X111))&lt;0.01,IF(U111&lt;&gt;"ERROR","Correct","ERROR"),"ERROR")))</f>
        <v>0</v>
      </c>
      <c r="Z111" s="121">
        <f>IF(V111=0,0,IF(ISBLANK('Student Work'!#REF!),"ERROR",IF(ABS('Student Work'!#REF!-('Student Work'!W111+'Student Work'!X111+'Student Work'!Y111))&lt;0.01,"Correct","ERROR")))</f>
        <v>0</v>
      </c>
      <c r="AA111" s="54"/>
      <c r="AB111" s="54"/>
      <c r="AC111" s="45"/>
    </row>
    <row r="112" spans="1:29">
      <c r="A112" s="44"/>
      <c r="B112" s="47"/>
      <c r="C112" s="47"/>
      <c r="D112" s="47"/>
      <c r="E112" s="47"/>
      <c r="F112" s="54"/>
      <c r="G112" s="107">
        <f>IF($K$13="Correct",IF(AND(G111+1&lt;='Student Work'!$K$13,G111&lt;&gt;0),G111+1,IF('Student Work'!G112&gt;0,"ERROR",0)),0)</f>
        <v>0</v>
      </c>
      <c r="H112" s="120">
        <f>IF(G112=0,0,IF(ISBLANK('Student Work'!H112),"ERROR",IF(ABS('Student Work'!H112-'Student Work'!K111)&lt;0.01,IF(G112&lt;&gt;"ERROR","Correct","ERROR"),"ERROR")))</f>
        <v>0</v>
      </c>
      <c r="I112" s="121">
        <f>IF(G112=0,0,IF(ISBLANK('Student Work'!I112),"ERROR",IF(ABS('Student Work'!I112-'Student Work'!H112*'Student Work'!$K$12/12)&lt;0.01,IF(G112&lt;&gt;"ERROR","Correct","ERROR"),"ERROR")))</f>
        <v>0</v>
      </c>
      <c r="J112" s="121">
        <f>IF(G112=0,0,IF(ISBLANK('Student Work'!J112),"ERROR",IF(ABS('Student Work'!J112-('Student Work'!$K$14-'Student Work'!I112))&lt;0.01,IF(G112&lt;&gt;"ERROR","Correct","ERROR"),"ERROR")))</f>
        <v>0</v>
      </c>
      <c r="K112" s="121">
        <f>IF(G112=0,0,IF(ISBLANK('Student Work'!K112),"ERROR",IF(ABS('Student Work'!K112-('Student Work'!H112-'Student Work'!J112))&lt;0.01,IF(G112&lt;&gt;"ERROR","Correct","ERROR"),"ERROR")))</f>
        <v>0</v>
      </c>
      <c r="L112" s="76"/>
      <c r="M112" s="76"/>
      <c r="N112" s="54"/>
      <c r="O112" s="54"/>
      <c r="P112" s="54"/>
      <c r="Q112" s="54"/>
      <c r="R112" s="54"/>
      <c r="S112" s="54"/>
      <c r="T112" s="54"/>
      <c r="U112" s="107">
        <f>IF($V$13="Correct",IF(AND(U111+1&lt;='Student Work'!$V$13,U111&lt;&gt;0),U111+1,IF('Student Work'!U112&gt;0,"ERROR",0)),0)</f>
        <v>0</v>
      </c>
      <c r="V112" s="121">
        <f>IF(U112=0,0,IF(ISBLANK('Student Work'!V112),"ERROR",IF(ABS('Student Work'!V112-'Student Work'!Y111)&lt;0.01,IF(U112&lt;&gt;"ERROR","Correct","ERROR"),"ERROR")))</f>
        <v>0</v>
      </c>
      <c r="W112" s="121">
        <f>IF(U112=0,0,IF(ISBLANK('Student Work'!W112),"ERROR",IF(ABS('Student Work'!W112-'Student Work'!V112*'Student Work'!$V$12/12)&lt;0.01,IF(U112&lt;&gt;"ERROR","Correct","ERROR"),"ERROR")))</f>
        <v>0</v>
      </c>
      <c r="X112" s="121">
        <f>IF(U112=0,0,IF(ISBLANK('Student Work'!X112),"ERROR",IF(ABS('Student Work'!X112-'Student Work'!$V$14)&lt;0.01,IF(U112&lt;&gt;"ERROR","Correct","ERROR"),"ERROR")))</f>
        <v>0</v>
      </c>
      <c r="Y112" s="121">
        <f>IF(U112=0,0,IF(ISBLANK('Student Work'!Y112),"ERROR",IF(ABS('Student Work'!Y112-('Student Work'!V112+'Student Work'!W112+'Student Work'!X112))&lt;0.01,IF(U112&lt;&gt;"ERROR","Correct","ERROR"),"ERROR")))</f>
        <v>0</v>
      </c>
      <c r="Z112" s="121">
        <f>IF(V112=0,0,IF(ISBLANK('Student Work'!#REF!),"ERROR",IF(ABS('Student Work'!#REF!-('Student Work'!W112+'Student Work'!X112+'Student Work'!Y112))&lt;0.01,"Correct","ERROR")))</f>
        <v>0</v>
      </c>
      <c r="AA112" s="54"/>
      <c r="AB112" s="54"/>
      <c r="AC112" s="45"/>
    </row>
    <row r="113" spans="1:29">
      <c r="A113" s="44"/>
      <c r="B113" s="47"/>
      <c r="C113" s="47"/>
      <c r="D113" s="47"/>
      <c r="E113" s="47"/>
      <c r="F113" s="54"/>
      <c r="G113" s="107">
        <f>IF($K$13="Correct",IF(AND(G112+1&lt;='Student Work'!$K$13,G112&lt;&gt;0),G112+1,IF('Student Work'!G113&gt;0,"ERROR",0)),0)</f>
        <v>0</v>
      </c>
      <c r="H113" s="120">
        <f>IF(G113=0,0,IF(ISBLANK('Student Work'!H113),"ERROR",IF(ABS('Student Work'!H113-'Student Work'!K112)&lt;0.01,IF(G113&lt;&gt;"ERROR","Correct","ERROR"),"ERROR")))</f>
        <v>0</v>
      </c>
      <c r="I113" s="121">
        <f>IF(G113=0,0,IF(ISBLANK('Student Work'!I113),"ERROR",IF(ABS('Student Work'!I113-'Student Work'!H113*'Student Work'!$K$12/12)&lt;0.01,IF(G113&lt;&gt;"ERROR","Correct","ERROR"),"ERROR")))</f>
        <v>0</v>
      </c>
      <c r="J113" s="121">
        <f>IF(G113=0,0,IF(ISBLANK('Student Work'!J113),"ERROR",IF(ABS('Student Work'!J113-('Student Work'!$K$14-'Student Work'!I113))&lt;0.01,IF(G113&lt;&gt;"ERROR","Correct","ERROR"),"ERROR")))</f>
        <v>0</v>
      </c>
      <c r="K113" s="121">
        <f>IF(G113=0,0,IF(ISBLANK('Student Work'!K113),"ERROR",IF(ABS('Student Work'!K113-('Student Work'!H113-'Student Work'!J113))&lt;0.01,IF(G113&lt;&gt;"ERROR","Correct","ERROR"),"ERROR")))</f>
        <v>0</v>
      </c>
      <c r="L113" s="76"/>
      <c r="M113" s="76"/>
      <c r="N113" s="54"/>
      <c r="O113" s="54"/>
      <c r="P113" s="54"/>
      <c r="Q113" s="54"/>
      <c r="R113" s="54"/>
      <c r="S113" s="54"/>
      <c r="T113" s="54"/>
      <c r="U113" s="107">
        <f>IF($V$13="Correct",IF(AND(U112+1&lt;='Student Work'!$V$13,U112&lt;&gt;0),U112+1,IF('Student Work'!U113&gt;0,"ERROR",0)),0)</f>
        <v>0</v>
      </c>
      <c r="V113" s="121">
        <f>IF(U113=0,0,IF(ISBLANK('Student Work'!V113),"ERROR",IF(ABS('Student Work'!V113-'Student Work'!Y112)&lt;0.01,IF(U113&lt;&gt;"ERROR","Correct","ERROR"),"ERROR")))</f>
        <v>0</v>
      </c>
      <c r="W113" s="121">
        <f>IF(U113=0,0,IF(ISBLANK('Student Work'!W113),"ERROR",IF(ABS('Student Work'!W113-'Student Work'!V113*'Student Work'!$V$12/12)&lt;0.01,IF(U113&lt;&gt;"ERROR","Correct","ERROR"),"ERROR")))</f>
        <v>0</v>
      </c>
      <c r="X113" s="121">
        <f>IF(U113=0,0,IF(ISBLANK('Student Work'!X113),"ERROR",IF(ABS('Student Work'!X113-'Student Work'!$V$14)&lt;0.01,IF(U113&lt;&gt;"ERROR","Correct","ERROR"),"ERROR")))</f>
        <v>0</v>
      </c>
      <c r="Y113" s="121">
        <f>IF(U113=0,0,IF(ISBLANK('Student Work'!Y113),"ERROR",IF(ABS('Student Work'!Y113-('Student Work'!V113+'Student Work'!W113+'Student Work'!X113))&lt;0.01,IF(U113&lt;&gt;"ERROR","Correct","ERROR"),"ERROR")))</f>
        <v>0</v>
      </c>
      <c r="Z113" s="121">
        <f>IF(V113=0,0,IF(ISBLANK('Student Work'!#REF!),"ERROR",IF(ABS('Student Work'!#REF!-('Student Work'!W113+'Student Work'!X113+'Student Work'!Y113))&lt;0.01,"Correct","ERROR")))</f>
        <v>0</v>
      </c>
      <c r="AA113" s="54"/>
      <c r="AB113" s="54"/>
      <c r="AC113" s="45"/>
    </row>
    <row r="114" spans="1:29">
      <c r="A114" s="44"/>
      <c r="B114" s="47"/>
      <c r="C114" s="47"/>
      <c r="D114" s="47"/>
      <c r="E114" s="47"/>
      <c r="F114" s="54"/>
      <c r="G114" s="107">
        <f>IF($K$13="Correct",IF(AND(G113+1&lt;='Student Work'!$K$13,G113&lt;&gt;0),G113+1,IF('Student Work'!G114&gt;0,"ERROR",0)),0)</f>
        <v>0</v>
      </c>
      <c r="H114" s="120">
        <f>IF(G114=0,0,IF(ISBLANK('Student Work'!H114),"ERROR",IF(ABS('Student Work'!H114-'Student Work'!K113)&lt;0.01,IF(G114&lt;&gt;"ERROR","Correct","ERROR"),"ERROR")))</f>
        <v>0</v>
      </c>
      <c r="I114" s="121">
        <f>IF(G114=0,0,IF(ISBLANK('Student Work'!I114),"ERROR",IF(ABS('Student Work'!I114-'Student Work'!H114*'Student Work'!$K$12/12)&lt;0.01,IF(G114&lt;&gt;"ERROR","Correct","ERROR"),"ERROR")))</f>
        <v>0</v>
      </c>
      <c r="J114" s="121">
        <f>IF(G114=0,0,IF(ISBLANK('Student Work'!J114),"ERROR",IF(ABS('Student Work'!J114-('Student Work'!$K$14-'Student Work'!I114))&lt;0.01,IF(G114&lt;&gt;"ERROR","Correct","ERROR"),"ERROR")))</f>
        <v>0</v>
      </c>
      <c r="K114" s="121">
        <f>IF(G114=0,0,IF(ISBLANK('Student Work'!K114),"ERROR",IF(ABS('Student Work'!K114-('Student Work'!H114-'Student Work'!J114))&lt;0.01,IF(G114&lt;&gt;"ERROR","Correct","ERROR"),"ERROR")))</f>
        <v>0</v>
      </c>
      <c r="L114" s="76"/>
      <c r="M114" s="76"/>
      <c r="N114" s="54"/>
      <c r="O114" s="54"/>
      <c r="P114" s="54"/>
      <c r="Q114" s="54"/>
      <c r="R114" s="54"/>
      <c r="S114" s="54"/>
      <c r="T114" s="54"/>
      <c r="U114" s="107">
        <f>IF($V$13="Correct",IF(AND(U113+1&lt;='Student Work'!$V$13,U113&lt;&gt;0),U113+1,IF('Student Work'!U114&gt;0,"ERROR",0)),0)</f>
        <v>0</v>
      </c>
      <c r="V114" s="121">
        <f>IF(U114=0,0,IF(ISBLANK('Student Work'!V114),"ERROR",IF(ABS('Student Work'!V114-'Student Work'!Y113)&lt;0.01,IF(U114&lt;&gt;"ERROR","Correct","ERROR"),"ERROR")))</f>
        <v>0</v>
      </c>
      <c r="W114" s="121">
        <f>IF(U114=0,0,IF(ISBLANK('Student Work'!W114),"ERROR",IF(ABS('Student Work'!W114-'Student Work'!V114*'Student Work'!$V$12/12)&lt;0.01,IF(U114&lt;&gt;"ERROR","Correct","ERROR"),"ERROR")))</f>
        <v>0</v>
      </c>
      <c r="X114" s="121">
        <f>IF(U114=0,0,IF(ISBLANK('Student Work'!X114),"ERROR",IF(ABS('Student Work'!X114-'Student Work'!$V$14)&lt;0.01,IF(U114&lt;&gt;"ERROR","Correct","ERROR"),"ERROR")))</f>
        <v>0</v>
      </c>
      <c r="Y114" s="121">
        <f>IF(U114=0,0,IF(ISBLANK('Student Work'!Y114),"ERROR",IF(ABS('Student Work'!Y114-('Student Work'!V114+'Student Work'!W114+'Student Work'!X114))&lt;0.01,IF(U114&lt;&gt;"ERROR","Correct","ERROR"),"ERROR")))</f>
        <v>0</v>
      </c>
      <c r="Z114" s="121">
        <f>IF(V114=0,0,IF(ISBLANK('Student Work'!#REF!),"ERROR",IF(ABS('Student Work'!#REF!-('Student Work'!W114+'Student Work'!X114+'Student Work'!Y114))&lt;0.01,"Correct","ERROR")))</f>
        <v>0</v>
      </c>
      <c r="AA114" s="54"/>
      <c r="AB114" s="54"/>
      <c r="AC114" s="45"/>
    </row>
    <row r="115" spans="1:29">
      <c r="A115" s="44"/>
      <c r="B115" s="47"/>
      <c r="C115" s="47"/>
      <c r="D115" s="47"/>
      <c r="E115" s="47"/>
      <c r="F115" s="54"/>
      <c r="G115" s="107">
        <f>IF($K$13="Correct",IF(AND(G114+1&lt;='Student Work'!$K$13,G114&lt;&gt;0),G114+1,IF('Student Work'!G115&gt;0,"ERROR",0)),0)</f>
        <v>0</v>
      </c>
      <c r="H115" s="120">
        <f>IF(G115=0,0,IF(ISBLANK('Student Work'!H115),"ERROR",IF(ABS('Student Work'!H115-'Student Work'!K114)&lt;0.01,IF(G115&lt;&gt;"ERROR","Correct","ERROR"),"ERROR")))</f>
        <v>0</v>
      </c>
      <c r="I115" s="121">
        <f>IF(G115=0,0,IF(ISBLANK('Student Work'!I115),"ERROR",IF(ABS('Student Work'!I115-'Student Work'!H115*'Student Work'!$K$12/12)&lt;0.01,IF(G115&lt;&gt;"ERROR","Correct","ERROR"),"ERROR")))</f>
        <v>0</v>
      </c>
      <c r="J115" s="121">
        <f>IF(G115=0,0,IF(ISBLANK('Student Work'!J115),"ERROR",IF(ABS('Student Work'!J115-('Student Work'!$K$14-'Student Work'!I115))&lt;0.01,IF(G115&lt;&gt;"ERROR","Correct","ERROR"),"ERROR")))</f>
        <v>0</v>
      </c>
      <c r="K115" s="121">
        <f>IF(G115=0,0,IF(ISBLANK('Student Work'!K115),"ERROR",IF(ABS('Student Work'!K115-('Student Work'!H115-'Student Work'!J115))&lt;0.01,IF(G115&lt;&gt;"ERROR","Correct","ERROR"),"ERROR")))</f>
        <v>0</v>
      </c>
      <c r="L115" s="76"/>
      <c r="M115" s="76"/>
      <c r="N115" s="54"/>
      <c r="O115" s="54"/>
      <c r="P115" s="54"/>
      <c r="Q115" s="54"/>
      <c r="R115" s="54"/>
      <c r="S115" s="54"/>
      <c r="T115" s="54"/>
      <c r="U115" s="107">
        <f>IF($V$13="Correct",IF(AND(U114+1&lt;='Student Work'!$V$13,U114&lt;&gt;0),U114+1,IF('Student Work'!U115&gt;0,"ERROR",0)),0)</f>
        <v>0</v>
      </c>
      <c r="V115" s="121">
        <f>IF(U115=0,0,IF(ISBLANK('Student Work'!V115),"ERROR",IF(ABS('Student Work'!V115-'Student Work'!Y114)&lt;0.01,IF(U115&lt;&gt;"ERROR","Correct","ERROR"),"ERROR")))</f>
        <v>0</v>
      </c>
      <c r="W115" s="121">
        <f>IF(U115=0,0,IF(ISBLANK('Student Work'!W115),"ERROR",IF(ABS('Student Work'!W115-'Student Work'!V115*'Student Work'!$V$12/12)&lt;0.01,IF(U115&lt;&gt;"ERROR","Correct","ERROR"),"ERROR")))</f>
        <v>0</v>
      </c>
      <c r="X115" s="121">
        <f>IF(U115=0,0,IF(ISBLANK('Student Work'!X115),"ERROR",IF(ABS('Student Work'!X115-'Student Work'!$V$14)&lt;0.01,IF(U115&lt;&gt;"ERROR","Correct","ERROR"),"ERROR")))</f>
        <v>0</v>
      </c>
      <c r="Y115" s="121">
        <f>IF(U115=0,0,IF(ISBLANK('Student Work'!Y115),"ERROR",IF(ABS('Student Work'!Y115-('Student Work'!V115+'Student Work'!W115+'Student Work'!X115))&lt;0.01,IF(U115&lt;&gt;"ERROR","Correct","ERROR"),"ERROR")))</f>
        <v>0</v>
      </c>
      <c r="Z115" s="121">
        <f>IF(V115=0,0,IF(ISBLANK('Student Work'!#REF!),"ERROR",IF(ABS('Student Work'!#REF!-('Student Work'!W115+'Student Work'!X115+'Student Work'!Y115))&lt;0.01,"Correct","ERROR")))</f>
        <v>0</v>
      </c>
      <c r="AA115" s="54"/>
      <c r="AB115" s="54"/>
      <c r="AC115" s="45"/>
    </row>
    <row r="116" spans="1:29">
      <c r="A116" s="44"/>
      <c r="B116" s="47"/>
      <c r="C116" s="47"/>
      <c r="D116" s="47"/>
      <c r="E116" s="47"/>
      <c r="F116" s="54"/>
      <c r="G116" s="107">
        <f>IF($K$13="Correct",IF(AND(G115+1&lt;='Student Work'!$K$13,G115&lt;&gt;0),G115+1,IF('Student Work'!G116&gt;0,"ERROR",0)),0)</f>
        <v>0</v>
      </c>
      <c r="H116" s="120">
        <f>IF(G116=0,0,IF(ISBLANK('Student Work'!H116),"ERROR",IF(ABS('Student Work'!H116-'Student Work'!K115)&lt;0.01,IF(G116&lt;&gt;"ERROR","Correct","ERROR"),"ERROR")))</f>
        <v>0</v>
      </c>
      <c r="I116" s="121">
        <f>IF(G116=0,0,IF(ISBLANK('Student Work'!I116),"ERROR",IF(ABS('Student Work'!I116-'Student Work'!H116*'Student Work'!$K$12/12)&lt;0.01,IF(G116&lt;&gt;"ERROR","Correct","ERROR"),"ERROR")))</f>
        <v>0</v>
      </c>
      <c r="J116" s="121">
        <f>IF(G116=0,0,IF(ISBLANK('Student Work'!J116),"ERROR",IF(ABS('Student Work'!J116-('Student Work'!$K$14-'Student Work'!I116))&lt;0.01,IF(G116&lt;&gt;"ERROR","Correct","ERROR"),"ERROR")))</f>
        <v>0</v>
      </c>
      <c r="K116" s="121">
        <f>IF(G116=0,0,IF(ISBLANK('Student Work'!K116),"ERROR",IF(ABS('Student Work'!K116-('Student Work'!H116-'Student Work'!J116))&lt;0.01,IF(G116&lt;&gt;"ERROR","Correct","ERROR"),"ERROR")))</f>
        <v>0</v>
      </c>
      <c r="L116" s="76"/>
      <c r="M116" s="76"/>
      <c r="N116" s="54"/>
      <c r="O116" s="54"/>
      <c r="P116" s="54"/>
      <c r="Q116" s="54"/>
      <c r="R116" s="54"/>
      <c r="S116" s="54"/>
      <c r="T116" s="54"/>
      <c r="U116" s="107">
        <f>IF($V$13="Correct",IF(AND(U115+1&lt;='Student Work'!$V$13,U115&lt;&gt;0),U115+1,IF('Student Work'!U116&gt;0,"ERROR",0)),0)</f>
        <v>0</v>
      </c>
      <c r="V116" s="121">
        <f>IF(U116=0,0,IF(ISBLANK('Student Work'!V116),"ERROR",IF(ABS('Student Work'!V116-'Student Work'!Y115)&lt;0.01,IF(U116&lt;&gt;"ERROR","Correct","ERROR"),"ERROR")))</f>
        <v>0</v>
      </c>
      <c r="W116" s="121">
        <f>IF(U116=0,0,IF(ISBLANK('Student Work'!W116),"ERROR",IF(ABS('Student Work'!W116-'Student Work'!V116*'Student Work'!$V$12/12)&lt;0.01,IF(U116&lt;&gt;"ERROR","Correct","ERROR"),"ERROR")))</f>
        <v>0</v>
      </c>
      <c r="X116" s="121">
        <f>IF(U116=0,0,IF(ISBLANK('Student Work'!X116),"ERROR",IF(ABS('Student Work'!X116-'Student Work'!$V$14)&lt;0.01,IF(U116&lt;&gt;"ERROR","Correct","ERROR"),"ERROR")))</f>
        <v>0</v>
      </c>
      <c r="Y116" s="121">
        <f>IF(U116=0,0,IF(ISBLANK('Student Work'!Y116),"ERROR",IF(ABS('Student Work'!Y116-('Student Work'!V116+'Student Work'!W116+'Student Work'!X116))&lt;0.01,IF(U116&lt;&gt;"ERROR","Correct","ERROR"),"ERROR")))</f>
        <v>0</v>
      </c>
      <c r="Z116" s="121">
        <f>IF(V116=0,0,IF(ISBLANK('Student Work'!#REF!),"ERROR",IF(ABS('Student Work'!#REF!-('Student Work'!W116+'Student Work'!X116+'Student Work'!Y116))&lt;0.01,"Correct","ERROR")))</f>
        <v>0</v>
      </c>
      <c r="AA116" s="54"/>
      <c r="AB116" s="54"/>
      <c r="AC116" s="45"/>
    </row>
    <row r="117" spans="1:29">
      <c r="A117" s="44"/>
      <c r="B117" s="47"/>
      <c r="C117" s="47"/>
      <c r="D117" s="47"/>
      <c r="E117" s="47"/>
      <c r="F117" s="54"/>
      <c r="G117" s="107">
        <f>IF($K$13="Correct",IF(AND(G116+1&lt;='Student Work'!$K$13,G116&lt;&gt;0),G116+1,IF('Student Work'!G117&gt;0,"ERROR",0)),0)</f>
        <v>0</v>
      </c>
      <c r="H117" s="120">
        <f>IF(G117=0,0,IF(ISBLANK('Student Work'!H117),"ERROR",IF(ABS('Student Work'!H117-'Student Work'!K116)&lt;0.01,IF(G117&lt;&gt;"ERROR","Correct","ERROR"),"ERROR")))</f>
        <v>0</v>
      </c>
      <c r="I117" s="121">
        <f>IF(G117=0,0,IF(ISBLANK('Student Work'!I117),"ERROR",IF(ABS('Student Work'!I117-'Student Work'!H117*'Student Work'!$K$12/12)&lt;0.01,IF(G117&lt;&gt;"ERROR","Correct","ERROR"),"ERROR")))</f>
        <v>0</v>
      </c>
      <c r="J117" s="121">
        <f>IF(G117=0,0,IF(ISBLANK('Student Work'!J117),"ERROR",IF(ABS('Student Work'!J117-('Student Work'!$K$14-'Student Work'!I117))&lt;0.01,IF(G117&lt;&gt;"ERROR","Correct","ERROR"),"ERROR")))</f>
        <v>0</v>
      </c>
      <c r="K117" s="121">
        <f>IF(G117=0,0,IF(ISBLANK('Student Work'!K117),"ERROR",IF(ABS('Student Work'!K117-('Student Work'!H117-'Student Work'!J117))&lt;0.01,IF(G117&lt;&gt;"ERROR","Correct","ERROR"),"ERROR")))</f>
        <v>0</v>
      </c>
      <c r="L117" s="76"/>
      <c r="M117" s="76"/>
      <c r="N117" s="54"/>
      <c r="O117" s="54"/>
      <c r="P117" s="54"/>
      <c r="Q117" s="54"/>
      <c r="R117" s="54"/>
      <c r="S117" s="54"/>
      <c r="T117" s="54"/>
      <c r="U117" s="107">
        <f>IF($V$13="Correct",IF(AND(U116+1&lt;='Student Work'!$V$13,U116&lt;&gt;0),U116+1,IF('Student Work'!U117&gt;0,"ERROR",0)),0)</f>
        <v>0</v>
      </c>
      <c r="V117" s="121">
        <f>IF(U117=0,0,IF(ISBLANK('Student Work'!V117),"ERROR",IF(ABS('Student Work'!V117-'Student Work'!Y116)&lt;0.01,IF(U117&lt;&gt;"ERROR","Correct","ERROR"),"ERROR")))</f>
        <v>0</v>
      </c>
      <c r="W117" s="121">
        <f>IF(U117=0,0,IF(ISBLANK('Student Work'!W117),"ERROR",IF(ABS('Student Work'!W117-'Student Work'!V117*'Student Work'!$V$12/12)&lt;0.01,IF(U117&lt;&gt;"ERROR","Correct","ERROR"),"ERROR")))</f>
        <v>0</v>
      </c>
      <c r="X117" s="121">
        <f>IF(U117=0,0,IF(ISBLANK('Student Work'!X117),"ERROR",IF(ABS('Student Work'!X117-'Student Work'!$V$14)&lt;0.01,IF(U117&lt;&gt;"ERROR","Correct","ERROR"),"ERROR")))</f>
        <v>0</v>
      </c>
      <c r="Y117" s="121">
        <f>IF(U117=0,0,IF(ISBLANK('Student Work'!Y117),"ERROR",IF(ABS('Student Work'!Y117-('Student Work'!V117+'Student Work'!W117+'Student Work'!X117))&lt;0.01,IF(U117&lt;&gt;"ERROR","Correct","ERROR"),"ERROR")))</f>
        <v>0</v>
      </c>
      <c r="Z117" s="121">
        <f>IF(V117=0,0,IF(ISBLANK('Student Work'!#REF!),"ERROR",IF(ABS('Student Work'!#REF!-('Student Work'!W117+'Student Work'!X117+'Student Work'!Y117))&lt;0.01,"Correct","ERROR")))</f>
        <v>0</v>
      </c>
      <c r="AA117" s="54"/>
      <c r="AB117" s="54"/>
      <c r="AC117" s="45"/>
    </row>
    <row r="118" spans="1:29">
      <c r="A118" s="44"/>
      <c r="B118" s="47"/>
      <c r="C118" s="47"/>
      <c r="D118" s="47"/>
      <c r="E118" s="47"/>
      <c r="F118" s="54"/>
      <c r="G118" s="107">
        <f>IF($K$13="Correct",IF(AND(G117+1&lt;='Student Work'!$K$13,G117&lt;&gt;0),G117+1,IF('Student Work'!G118&gt;0,"ERROR",0)),0)</f>
        <v>0</v>
      </c>
      <c r="H118" s="120">
        <f>IF(G118=0,0,IF(ISBLANK('Student Work'!H118),"ERROR",IF(ABS('Student Work'!H118-'Student Work'!K117)&lt;0.01,IF(G118&lt;&gt;"ERROR","Correct","ERROR"),"ERROR")))</f>
        <v>0</v>
      </c>
      <c r="I118" s="121">
        <f>IF(G118=0,0,IF(ISBLANK('Student Work'!I118),"ERROR",IF(ABS('Student Work'!I118-'Student Work'!H118*'Student Work'!$K$12/12)&lt;0.01,IF(G118&lt;&gt;"ERROR","Correct","ERROR"),"ERROR")))</f>
        <v>0</v>
      </c>
      <c r="J118" s="121">
        <f>IF(G118=0,0,IF(ISBLANK('Student Work'!J118),"ERROR",IF(ABS('Student Work'!J118-('Student Work'!$K$14-'Student Work'!I118))&lt;0.01,IF(G118&lt;&gt;"ERROR","Correct","ERROR"),"ERROR")))</f>
        <v>0</v>
      </c>
      <c r="K118" s="121">
        <f>IF(G118=0,0,IF(ISBLANK('Student Work'!K118),"ERROR",IF(ABS('Student Work'!K118-('Student Work'!H118-'Student Work'!J118))&lt;0.01,IF(G118&lt;&gt;"ERROR","Correct","ERROR"),"ERROR")))</f>
        <v>0</v>
      </c>
      <c r="L118" s="76"/>
      <c r="M118" s="76"/>
      <c r="N118" s="54"/>
      <c r="O118" s="54"/>
      <c r="P118" s="54"/>
      <c r="Q118" s="54"/>
      <c r="R118" s="54"/>
      <c r="S118" s="54"/>
      <c r="T118" s="54"/>
      <c r="U118" s="107">
        <f>IF($V$13="Correct",IF(AND(U117+1&lt;='Student Work'!$V$13,U117&lt;&gt;0),U117+1,IF('Student Work'!U118&gt;0,"ERROR",0)),0)</f>
        <v>0</v>
      </c>
      <c r="V118" s="121">
        <f>IF(U118=0,0,IF(ISBLANK('Student Work'!V118),"ERROR",IF(ABS('Student Work'!V118-'Student Work'!Y117)&lt;0.01,IF(U118&lt;&gt;"ERROR","Correct","ERROR"),"ERROR")))</f>
        <v>0</v>
      </c>
      <c r="W118" s="121">
        <f>IF(U118=0,0,IF(ISBLANK('Student Work'!W118),"ERROR",IF(ABS('Student Work'!W118-'Student Work'!V118*'Student Work'!$V$12/12)&lt;0.01,IF(U118&lt;&gt;"ERROR","Correct","ERROR"),"ERROR")))</f>
        <v>0</v>
      </c>
      <c r="X118" s="121">
        <f>IF(U118=0,0,IF(ISBLANK('Student Work'!X118),"ERROR",IF(ABS('Student Work'!X118-'Student Work'!$V$14)&lt;0.01,IF(U118&lt;&gt;"ERROR","Correct","ERROR"),"ERROR")))</f>
        <v>0</v>
      </c>
      <c r="Y118" s="121">
        <f>IF(U118=0,0,IF(ISBLANK('Student Work'!Y118),"ERROR",IF(ABS('Student Work'!Y118-('Student Work'!V118+'Student Work'!W118+'Student Work'!X118))&lt;0.01,IF(U118&lt;&gt;"ERROR","Correct","ERROR"),"ERROR")))</f>
        <v>0</v>
      </c>
      <c r="Z118" s="121">
        <f>IF(V118=0,0,IF(ISBLANK('Student Work'!#REF!),"ERROR",IF(ABS('Student Work'!#REF!-('Student Work'!W118+'Student Work'!X118+'Student Work'!Y118))&lt;0.01,"Correct","ERROR")))</f>
        <v>0</v>
      </c>
      <c r="AA118" s="54"/>
      <c r="AB118" s="54"/>
      <c r="AC118" s="45"/>
    </row>
    <row r="119" spans="1:29">
      <c r="A119" s="44"/>
      <c r="B119" s="47"/>
      <c r="C119" s="47"/>
      <c r="D119" s="47"/>
      <c r="E119" s="47"/>
      <c r="F119" s="54"/>
      <c r="G119" s="107">
        <f>IF($K$13="Correct",IF(AND(G118+1&lt;='Student Work'!$K$13,G118&lt;&gt;0),G118+1,IF('Student Work'!G119&gt;0,"ERROR",0)),0)</f>
        <v>0</v>
      </c>
      <c r="H119" s="120">
        <f>IF(G119=0,0,IF(ISBLANK('Student Work'!H119),"ERROR",IF(ABS('Student Work'!H119-'Student Work'!K118)&lt;0.01,IF(G119&lt;&gt;"ERROR","Correct","ERROR"),"ERROR")))</f>
        <v>0</v>
      </c>
      <c r="I119" s="121">
        <f>IF(G119=0,0,IF(ISBLANK('Student Work'!I119),"ERROR",IF(ABS('Student Work'!I119-'Student Work'!H119*'Student Work'!$K$12/12)&lt;0.01,IF(G119&lt;&gt;"ERROR","Correct","ERROR"),"ERROR")))</f>
        <v>0</v>
      </c>
      <c r="J119" s="121">
        <f>IF(G119=0,0,IF(ISBLANK('Student Work'!J119),"ERROR",IF(ABS('Student Work'!J119-('Student Work'!$K$14-'Student Work'!I119))&lt;0.01,IF(G119&lt;&gt;"ERROR","Correct","ERROR"),"ERROR")))</f>
        <v>0</v>
      </c>
      <c r="K119" s="121">
        <f>IF(G119=0,0,IF(ISBLANK('Student Work'!K119),"ERROR",IF(ABS('Student Work'!K119-('Student Work'!H119-'Student Work'!J119))&lt;0.01,IF(G119&lt;&gt;"ERROR","Correct","ERROR"),"ERROR")))</f>
        <v>0</v>
      </c>
      <c r="L119" s="76"/>
      <c r="M119" s="76"/>
      <c r="N119" s="54"/>
      <c r="O119" s="54"/>
      <c r="P119" s="54"/>
      <c r="Q119" s="54"/>
      <c r="R119" s="54"/>
      <c r="S119" s="54"/>
      <c r="T119" s="54"/>
      <c r="U119" s="107">
        <f>IF($V$13="Correct",IF(AND(U118+1&lt;='Student Work'!$V$13,U118&lt;&gt;0),U118+1,IF('Student Work'!U119&gt;0,"ERROR",0)),0)</f>
        <v>0</v>
      </c>
      <c r="V119" s="121">
        <f>IF(U119=0,0,IF(ISBLANK('Student Work'!V119),"ERROR",IF(ABS('Student Work'!V119-'Student Work'!Y118)&lt;0.01,IF(U119&lt;&gt;"ERROR","Correct","ERROR"),"ERROR")))</f>
        <v>0</v>
      </c>
      <c r="W119" s="121">
        <f>IF(U119=0,0,IF(ISBLANK('Student Work'!W119),"ERROR",IF(ABS('Student Work'!W119-'Student Work'!V119*'Student Work'!$V$12/12)&lt;0.01,IF(U119&lt;&gt;"ERROR","Correct","ERROR"),"ERROR")))</f>
        <v>0</v>
      </c>
      <c r="X119" s="121">
        <f>IF(U119=0,0,IF(ISBLANK('Student Work'!X119),"ERROR",IF(ABS('Student Work'!X119-'Student Work'!$V$14)&lt;0.01,IF(U119&lt;&gt;"ERROR","Correct","ERROR"),"ERROR")))</f>
        <v>0</v>
      </c>
      <c r="Y119" s="121">
        <f>IF(U119=0,0,IF(ISBLANK('Student Work'!Y119),"ERROR",IF(ABS('Student Work'!Y119-('Student Work'!V119+'Student Work'!W119+'Student Work'!X119))&lt;0.01,IF(U119&lt;&gt;"ERROR","Correct","ERROR"),"ERROR")))</f>
        <v>0</v>
      </c>
      <c r="Z119" s="121">
        <f>IF(V119=0,0,IF(ISBLANK('Student Work'!#REF!),"ERROR",IF(ABS('Student Work'!#REF!-('Student Work'!W119+'Student Work'!X119+'Student Work'!Y119))&lt;0.01,"Correct","ERROR")))</f>
        <v>0</v>
      </c>
      <c r="AA119" s="54"/>
      <c r="AB119" s="54"/>
      <c r="AC119" s="45"/>
    </row>
    <row r="120" spans="1:29">
      <c r="A120" s="44"/>
      <c r="B120" s="47"/>
      <c r="C120" s="47"/>
      <c r="D120" s="47"/>
      <c r="E120" s="47"/>
      <c r="F120" s="54"/>
      <c r="G120" s="107">
        <f>IF($K$13="Correct",IF(AND(G119+1&lt;='Student Work'!$K$13,G119&lt;&gt;0),G119+1,IF('Student Work'!G120&gt;0,"ERROR",0)),0)</f>
        <v>0</v>
      </c>
      <c r="H120" s="120">
        <f>IF(G120=0,0,IF(ISBLANK('Student Work'!H120),"ERROR",IF(ABS('Student Work'!H120-'Student Work'!K119)&lt;0.01,IF(G120&lt;&gt;"ERROR","Correct","ERROR"),"ERROR")))</f>
        <v>0</v>
      </c>
      <c r="I120" s="121">
        <f>IF(G120=0,0,IF(ISBLANK('Student Work'!I120),"ERROR",IF(ABS('Student Work'!I120-'Student Work'!H120*'Student Work'!$K$12/12)&lt;0.01,IF(G120&lt;&gt;"ERROR","Correct","ERROR"),"ERROR")))</f>
        <v>0</v>
      </c>
      <c r="J120" s="121">
        <f>IF(G120=0,0,IF(ISBLANK('Student Work'!J120),"ERROR",IF(ABS('Student Work'!J120-('Student Work'!$K$14-'Student Work'!I120))&lt;0.01,IF(G120&lt;&gt;"ERROR","Correct","ERROR"),"ERROR")))</f>
        <v>0</v>
      </c>
      <c r="K120" s="121">
        <f>IF(G120=0,0,IF(ISBLANK('Student Work'!K120),"ERROR",IF(ABS('Student Work'!K120-('Student Work'!H120-'Student Work'!J120))&lt;0.01,IF(G120&lt;&gt;"ERROR","Correct","ERROR"),"ERROR")))</f>
        <v>0</v>
      </c>
      <c r="L120" s="76"/>
      <c r="M120" s="76"/>
      <c r="N120" s="54"/>
      <c r="O120" s="54"/>
      <c r="P120" s="54"/>
      <c r="Q120" s="54"/>
      <c r="R120" s="54"/>
      <c r="S120" s="54"/>
      <c r="T120" s="54"/>
      <c r="U120" s="107">
        <f>IF($V$13="Correct",IF(AND(U119+1&lt;='Student Work'!$V$13,U119&lt;&gt;0),U119+1,IF('Student Work'!U120&gt;0,"ERROR",0)),0)</f>
        <v>0</v>
      </c>
      <c r="V120" s="121">
        <f>IF(U120=0,0,IF(ISBLANK('Student Work'!V120),"ERROR",IF(ABS('Student Work'!V120-'Student Work'!Y119)&lt;0.01,IF(U120&lt;&gt;"ERROR","Correct","ERROR"),"ERROR")))</f>
        <v>0</v>
      </c>
      <c r="W120" s="121">
        <f>IF(U120=0,0,IF(ISBLANK('Student Work'!W120),"ERROR",IF(ABS('Student Work'!W120-'Student Work'!V120*'Student Work'!$V$12/12)&lt;0.01,IF(U120&lt;&gt;"ERROR","Correct","ERROR"),"ERROR")))</f>
        <v>0</v>
      </c>
      <c r="X120" s="121">
        <f>IF(U120=0,0,IF(ISBLANK('Student Work'!X120),"ERROR",IF(ABS('Student Work'!X120-'Student Work'!$V$14)&lt;0.01,IF(U120&lt;&gt;"ERROR","Correct","ERROR"),"ERROR")))</f>
        <v>0</v>
      </c>
      <c r="Y120" s="121">
        <f>IF(U120=0,0,IF(ISBLANK('Student Work'!Y120),"ERROR",IF(ABS('Student Work'!Y120-('Student Work'!V120+'Student Work'!W120+'Student Work'!X120))&lt;0.01,IF(U120&lt;&gt;"ERROR","Correct","ERROR"),"ERROR")))</f>
        <v>0</v>
      </c>
      <c r="Z120" s="121">
        <f>IF(V120=0,0,IF(ISBLANK('Student Work'!#REF!),"ERROR",IF(ABS('Student Work'!#REF!-('Student Work'!W120+'Student Work'!X120+'Student Work'!Y120))&lt;0.01,"Correct","ERROR")))</f>
        <v>0</v>
      </c>
      <c r="AA120" s="54"/>
      <c r="AB120" s="54"/>
      <c r="AC120" s="45"/>
    </row>
    <row r="121" spans="1:29">
      <c r="A121" s="44"/>
      <c r="B121" s="47"/>
      <c r="C121" s="47"/>
      <c r="D121" s="47"/>
      <c r="E121" s="47"/>
      <c r="F121" s="54"/>
      <c r="G121" s="107">
        <f>IF($K$13="Correct",IF(AND(G120+1&lt;='Student Work'!$K$13,G120&lt;&gt;0),G120+1,IF('Student Work'!G121&gt;0,"ERROR",0)),0)</f>
        <v>0</v>
      </c>
      <c r="H121" s="120">
        <f>IF(G121=0,0,IF(ISBLANK('Student Work'!H121),"ERROR",IF(ABS('Student Work'!H121-'Student Work'!K120)&lt;0.01,IF(G121&lt;&gt;"ERROR","Correct","ERROR"),"ERROR")))</f>
        <v>0</v>
      </c>
      <c r="I121" s="121">
        <f>IF(G121=0,0,IF(ISBLANK('Student Work'!I121),"ERROR",IF(ABS('Student Work'!I121-'Student Work'!H121*'Student Work'!$K$12/12)&lt;0.01,IF(G121&lt;&gt;"ERROR","Correct","ERROR"),"ERROR")))</f>
        <v>0</v>
      </c>
      <c r="J121" s="121">
        <f>IF(G121=0,0,IF(ISBLANK('Student Work'!J121),"ERROR",IF(ABS('Student Work'!J121-('Student Work'!$K$14-'Student Work'!I121))&lt;0.01,IF(G121&lt;&gt;"ERROR","Correct","ERROR"),"ERROR")))</f>
        <v>0</v>
      </c>
      <c r="K121" s="121">
        <f>IF(G121=0,0,IF(ISBLANK('Student Work'!K121),"ERROR",IF(ABS('Student Work'!K121-('Student Work'!H121-'Student Work'!J121))&lt;0.01,IF(G121&lt;&gt;"ERROR","Correct","ERROR"),"ERROR")))</f>
        <v>0</v>
      </c>
      <c r="L121" s="76"/>
      <c r="M121" s="76"/>
      <c r="N121" s="54"/>
      <c r="O121" s="54"/>
      <c r="P121" s="54"/>
      <c r="Q121" s="54"/>
      <c r="R121" s="54"/>
      <c r="S121" s="54"/>
      <c r="T121" s="54"/>
      <c r="U121" s="107">
        <f>IF($V$13="Correct",IF(AND(U120+1&lt;='Student Work'!$V$13,U120&lt;&gt;0),U120+1,IF('Student Work'!U121&gt;0,"ERROR",0)),0)</f>
        <v>0</v>
      </c>
      <c r="V121" s="121">
        <f>IF(U121=0,0,IF(ISBLANK('Student Work'!V121),"ERROR",IF(ABS('Student Work'!V121-'Student Work'!Y120)&lt;0.01,IF(U121&lt;&gt;"ERROR","Correct","ERROR"),"ERROR")))</f>
        <v>0</v>
      </c>
      <c r="W121" s="121">
        <f>IF(U121=0,0,IF(ISBLANK('Student Work'!W121),"ERROR",IF(ABS('Student Work'!W121-'Student Work'!V121*'Student Work'!$V$12/12)&lt;0.01,IF(U121&lt;&gt;"ERROR","Correct","ERROR"),"ERROR")))</f>
        <v>0</v>
      </c>
      <c r="X121" s="121">
        <f>IF(U121=0,0,IF(ISBLANK('Student Work'!X121),"ERROR",IF(ABS('Student Work'!X121-'Student Work'!$V$14)&lt;0.01,IF(U121&lt;&gt;"ERROR","Correct","ERROR"),"ERROR")))</f>
        <v>0</v>
      </c>
      <c r="Y121" s="121">
        <f>IF(U121=0,0,IF(ISBLANK('Student Work'!Y121),"ERROR",IF(ABS('Student Work'!Y121-('Student Work'!V121+'Student Work'!W121+'Student Work'!X121))&lt;0.01,IF(U121&lt;&gt;"ERROR","Correct","ERROR"),"ERROR")))</f>
        <v>0</v>
      </c>
      <c r="Z121" s="121">
        <f>IF(V121=0,0,IF(ISBLANK('Student Work'!#REF!),"ERROR",IF(ABS('Student Work'!#REF!-('Student Work'!W121+'Student Work'!X121+'Student Work'!Y121))&lt;0.01,"Correct","ERROR")))</f>
        <v>0</v>
      </c>
      <c r="AA121" s="54"/>
      <c r="AB121" s="54"/>
      <c r="AC121" s="45"/>
    </row>
    <row r="122" spans="1:29">
      <c r="A122" s="44"/>
      <c r="B122" s="47"/>
      <c r="C122" s="47"/>
      <c r="D122" s="47"/>
      <c r="E122" s="47"/>
      <c r="F122" s="54"/>
      <c r="G122" s="107">
        <f>IF($K$13="Correct",IF(AND(G121+1&lt;='Student Work'!$K$13,G121&lt;&gt;0),G121+1,IF('Student Work'!G122&gt;0,"ERROR",0)),0)</f>
        <v>0</v>
      </c>
      <c r="H122" s="120">
        <f>IF(G122=0,0,IF(ISBLANK('Student Work'!H122),"ERROR",IF(ABS('Student Work'!H122-'Student Work'!K121)&lt;0.01,IF(G122&lt;&gt;"ERROR","Correct","ERROR"),"ERROR")))</f>
        <v>0</v>
      </c>
      <c r="I122" s="121">
        <f>IF(G122=0,0,IF(ISBLANK('Student Work'!I122),"ERROR",IF(ABS('Student Work'!I122-'Student Work'!H122*'Student Work'!$K$12/12)&lt;0.01,IF(G122&lt;&gt;"ERROR","Correct","ERROR"),"ERROR")))</f>
        <v>0</v>
      </c>
      <c r="J122" s="121">
        <f>IF(G122=0,0,IF(ISBLANK('Student Work'!J122),"ERROR",IF(ABS('Student Work'!J122-('Student Work'!$K$14-'Student Work'!I122))&lt;0.01,IF(G122&lt;&gt;"ERROR","Correct","ERROR"),"ERROR")))</f>
        <v>0</v>
      </c>
      <c r="K122" s="121">
        <f>IF(G122=0,0,IF(ISBLANK('Student Work'!K122),"ERROR",IF(ABS('Student Work'!K122-('Student Work'!H122-'Student Work'!J122))&lt;0.01,IF(G122&lt;&gt;"ERROR","Correct","ERROR"),"ERROR")))</f>
        <v>0</v>
      </c>
      <c r="L122" s="76"/>
      <c r="M122" s="76"/>
      <c r="N122" s="54"/>
      <c r="O122" s="54"/>
      <c r="P122" s="54"/>
      <c r="Q122" s="54"/>
      <c r="R122" s="54"/>
      <c r="S122" s="54"/>
      <c r="T122" s="54"/>
      <c r="U122" s="107">
        <f>IF($V$13="Correct",IF(AND(U121+1&lt;='Student Work'!$V$13,U121&lt;&gt;0),U121+1,IF('Student Work'!U122&gt;0,"ERROR",0)),0)</f>
        <v>0</v>
      </c>
      <c r="V122" s="121">
        <f>IF(U122=0,0,IF(ISBLANK('Student Work'!V122),"ERROR",IF(ABS('Student Work'!V122-'Student Work'!Y121)&lt;0.01,IF(U122&lt;&gt;"ERROR","Correct","ERROR"),"ERROR")))</f>
        <v>0</v>
      </c>
      <c r="W122" s="121">
        <f>IF(U122=0,0,IF(ISBLANK('Student Work'!W122),"ERROR",IF(ABS('Student Work'!W122-'Student Work'!V122*'Student Work'!$V$12/12)&lt;0.01,IF(U122&lt;&gt;"ERROR","Correct","ERROR"),"ERROR")))</f>
        <v>0</v>
      </c>
      <c r="X122" s="121">
        <f>IF(U122=0,0,IF(ISBLANK('Student Work'!X122),"ERROR",IF(ABS('Student Work'!X122-'Student Work'!$V$14)&lt;0.01,IF(U122&lt;&gt;"ERROR","Correct","ERROR"),"ERROR")))</f>
        <v>0</v>
      </c>
      <c r="Y122" s="121">
        <f>IF(U122=0,0,IF(ISBLANK('Student Work'!Y122),"ERROR",IF(ABS('Student Work'!Y122-('Student Work'!V122+'Student Work'!W122+'Student Work'!X122))&lt;0.01,IF(U122&lt;&gt;"ERROR","Correct","ERROR"),"ERROR")))</f>
        <v>0</v>
      </c>
      <c r="Z122" s="121">
        <f>IF(V122=0,0,IF(ISBLANK('Student Work'!#REF!),"ERROR",IF(ABS('Student Work'!#REF!-('Student Work'!W122+'Student Work'!X122+'Student Work'!Y122))&lt;0.01,"Correct","ERROR")))</f>
        <v>0</v>
      </c>
      <c r="AA122" s="54"/>
      <c r="AB122" s="54"/>
      <c r="AC122" s="45"/>
    </row>
    <row r="123" spans="1:29">
      <c r="A123" s="44"/>
      <c r="B123" s="47"/>
      <c r="C123" s="47"/>
      <c r="D123" s="47"/>
      <c r="E123" s="47"/>
      <c r="F123" s="54"/>
      <c r="G123" s="107">
        <f>IF($K$13="Correct",IF(AND(G122+1&lt;='Student Work'!$K$13,G122&lt;&gt;0),G122+1,IF('Student Work'!G123&gt;0,"ERROR",0)),0)</f>
        <v>0</v>
      </c>
      <c r="H123" s="120">
        <f>IF(G123=0,0,IF(ISBLANK('Student Work'!H123),"ERROR",IF(ABS('Student Work'!H123-'Student Work'!K122)&lt;0.01,IF(G123&lt;&gt;"ERROR","Correct","ERROR"),"ERROR")))</f>
        <v>0</v>
      </c>
      <c r="I123" s="121">
        <f>IF(G123=0,0,IF(ISBLANK('Student Work'!I123),"ERROR",IF(ABS('Student Work'!I123-'Student Work'!H123*'Student Work'!$K$12/12)&lt;0.01,IF(G123&lt;&gt;"ERROR","Correct","ERROR"),"ERROR")))</f>
        <v>0</v>
      </c>
      <c r="J123" s="121">
        <f>IF(G123=0,0,IF(ISBLANK('Student Work'!J123),"ERROR",IF(ABS('Student Work'!J123-('Student Work'!$K$14-'Student Work'!I123))&lt;0.01,IF(G123&lt;&gt;"ERROR","Correct","ERROR"),"ERROR")))</f>
        <v>0</v>
      </c>
      <c r="K123" s="121">
        <f>IF(G123=0,0,IF(ISBLANK('Student Work'!K123),"ERROR",IF(ABS('Student Work'!K123-('Student Work'!H123-'Student Work'!J123))&lt;0.01,IF(G123&lt;&gt;"ERROR","Correct","ERROR"),"ERROR")))</f>
        <v>0</v>
      </c>
      <c r="L123" s="76"/>
      <c r="M123" s="76"/>
      <c r="N123" s="54"/>
      <c r="O123" s="54"/>
      <c r="P123" s="54"/>
      <c r="Q123" s="54"/>
      <c r="R123" s="54"/>
      <c r="S123" s="54"/>
      <c r="T123" s="54"/>
      <c r="U123" s="107">
        <f>IF($V$13="Correct",IF(AND(U122+1&lt;='Student Work'!$V$13,U122&lt;&gt;0),U122+1,IF('Student Work'!U123&gt;0,"ERROR",0)),0)</f>
        <v>0</v>
      </c>
      <c r="V123" s="121">
        <f>IF(U123=0,0,IF(ISBLANK('Student Work'!V123),"ERROR",IF(ABS('Student Work'!V123-'Student Work'!Y122)&lt;0.01,IF(U123&lt;&gt;"ERROR","Correct","ERROR"),"ERROR")))</f>
        <v>0</v>
      </c>
      <c r="W123" s="121">
        <f>IF(U123=0,0,IF(ISBLANK('Student Work'!W123),"ERROR",IF(ABS('Student Work'!W123-'Student Work'!V123*'Student Work'!$V$12/12)&lt;0.01,IF(U123&lt;&gt;"ERROR","Correct","ERROR"),"ERROR")))</f>
        <v>0</v>
      </c>
      <c r="X123" s="121">
        <f>IF(U123=0,0,IF(ISBLANK('Student Work'!X123),"ERROR",IF(ABS('Student Work'!X123-'Student Work'!$V$14)&lt;0.01,IF(U123&lt;&gt;"ERROR","Correct","ERROR"),"ERROR")))</f>
        <v>0</v>
      </c>
      <c r="Y123" s="121">
        <f>IF(U123=0,0,IF(ISBLANK('Student Work'!Y123),"ERROR",IF(ABS('Student Work'!Y123-('Student Work'!V123+'Student Work'!W123+'Student Work'!X123))&lt;0.01,IF(U123&lt;&gt;"ERROR","Correct","ERROR"),"ERROR")))</f>
        <v>0</v>
      </c>
      <c r="Z123" s="121">
        <f>IF(V123=0,0,IF(ISBLANK('Student Work'!#REF!),"ERROR",IF(ABS('Student Work'!#REF!-('Student Work'!W123+'Student Work'!X123+'Student Work'!Y123))&lt;0.01,"Correct","ERROR")))</f>
        <v>0</v>
      </c>
      <c r="AA123" s="54"/>
      <c r="AB123" s="54"/>
      <c r="AC123" s="45"/>
    </row>
    <row r="124" spans="1:29">
      <c r="A124" s="44"/>
      <c r="B124" s="47"/>
      <c r="C124" s="47"/>
      <c r="D124" s="47"/>
      <c r="E124" s="47"/>
      <c r="F124" s="54"/>
      <c r="G124" s="107">
        <f>IF($K$13="Correct",IF(AND(G123+1&lt;='Student Work'!$K$13,G123&lt;&gt;0),G123+1,IF('Student Work'!G124&gt;0,"ERROR",0)),0)</f>
        <v>0</v>
      </c>
      <c r="H124" s="120">
        <f>IF(G124=0,0,IF(ISBLANK('Student Work'!H124),"ERROR",IF(ABS('Student Work'!H124-'Student Work'!K123)&lt;0.01,IF(G124&lt;&gt;"ERROR","Correct","ERROR"),"ERROR")))</f>
        <v>0</v>
      </c>
      <c r="I124" s="121">
        <f>IF(G124=0,0,IF(ISBLANK('Student Work'!I124),"ERROR",IF(ABS('Student Work'!I124-'Student Work'!H124*'Student Work'!$K$12/12)&lt;0.01,IF(G124&lt;&gt;"ERROR","Correct","ERROR"),"ERROR")))</f>
        <v>0</v>
      </c>
      <c r="J124" s="121">
        <f>IF(G124=0,0,IF(ISBLANK('Student Work'!J124),"ERROR",IF(ABS('Student Work'!J124-('Student Work'!$K$14-'Student Work'!I124))&lt;0.01,IF(G124&lt;&gt;"ERROR","Correct","ERROR"),"ERROR")))</f>
        <v>0</v>
      </c>
      <c r="K124" s="121">
        <f>IF(G124=0,0,IF(ISBLANK('Student Work'!K124),"ERROR",IF(ABS('Student Work'!K124-('Student Work'!H124-'Student Work'!J124))&lt;0.01,IF(G124&lt;&gt;"ERROR","Correct","ERROR"),"ERROR")))</f>
        <v>0</v>
      </c>
      <c r="L124" s="76"/>
      <c r="M124" s="76"/>
      <c r="N124" s="54"/>
      <c r="O124" s="54"/>
      <c r="P124" s="54"/>
      <c r="Q124" s="54"/>
      <c r="R124" s="54"/>
      <c r="S124" s="54"/>
      <c r="T124" s="54"/>
      <c r="U124" s="107">
        <f>IF($V$13="Correct",IF(AND(U123+1&lt;='Student Work'!$V$13,U123&lt;&gt;0),U123+1,IF('Student Work'!U124&gt;0,"ERROR",0)),0)</f>
        <v>0</v>
      </c>
      <c r="V124" s="121">
        <f>IF(U124=0,0,IF(ISBLANK('Student Work'!V124),"ERROR",IF(ABS('Student Work'!V124-'Student Work'!Y123)&lt;0.01,IF(U124&lt;&gt;"ERROR","Correct","ERROR"),"ERROR")))</f>
        <v>0</v>
      </c>
      <c r="W124" s="121">
        <f>IF(U124=0,0,IF(ISBLANK('Student Work'!W124),"ERROR",IF(ABS('Student Work'!W124-'Student Work'!V124*'Student Work'!$V$12/12)&lt;0.01,IF(U124&lt;&gt;"ERROR","Correct","ERROR"),"ERROR")))</f>
        <v>0</v>
      </c>
      <c r="X124" s="121">
        <f>IF(U124=0,0,IF(ISBLANK('Student Work'!X124),"ERROR",IF(ABS('Student Work'!X124-'Student Work'!$V$14)&lt;0.01,IF(U124&lt;&gt;"ERROR","Correct","ERROR"),"ERROR")))</f>
        <v>0</v>
      </c>
      <c r="Y124" s="121">
        <f>IF(U124=0,0,IF(ISBLANK('Student Work'!Y124),"ERROR",IF(ABS('Student Work'!Y124-('Student Work'!V124+'Student Work'!W124+'Student Work'!X124))&lt;0.01,IF(U124&lt;&gt;"ERROR","Correct","ERROR"),"ERROR")))</f>
        <v>0</v>
      </c>
      <c r="Z124" s="121">
        <f>IF(V124=0,0,IF(ISBLANK('Student Work'!#REF!),"ERROR",IF(ABS('Student Work'!#REF!-('Student Work'!W124+'Student Work'!X124+'Student Work'!Y124))&lt;0.01,"Correct","ERROR")))</f>
        <v>0</v>
      </c>
      <c r="AA124" s="54"/>
      <c r="AB124" s="54"/>
      <c r="AC124" s="45"/>
    </row>
    <row r="125" spans="1:29">
      <c r="A125" s="44"/>
      <c r="B125" s="47"/>
      <c r="C125" s="47"/>
      <c r="D125" s="47"/>
      <c r="E125" s="47"/>
      <c r="F125" s="54"/>
      <c r="G125" s="107">
        <f>IF($K$13="Correct",IF(AND(G124+1&lt;='Student Work'!$K$13,G124&lt;&gt;0),G124+1,IF('Student Work'!G125&gt;0,"ERROR",0)),0)</f>
        <v>0</v>
      </c>
      <c r="H125" s="120">
        <f>IF(G125=0,0,IF(ISBLANK('Student Work'!H125),"ERROR",IF(ABS('Student Work'!H125-'Student Work'!K124)&lt;0.01,IF(G125&lt;&gt;"ERROR","Correct","ERROR"),"ERROR")))</f>
        <v>0</v>
      </c>
      <c r="I125" s="121">
        <f>IF(G125=0,0,IF(ISBLANK('Student Work'!I125),"ERROR",IF(ABS('Student Work'!I125-'Student Work'!H125*'Student Work'!$K$12/12)&lt;0.01,IF(G125&lt;&gt;"ERROR","Correct","ERROR"),"ERROR")))</f>
        <v>0</v>
      </c>
      <c r="J125" s="121">
        <f>IF(G125=0,0,IF(ISBLANK('Student Work'!J125),"ERROR",IF(ABS('Student Work'!J125-('Student Work'!$K$14-'Student Work'!I125))&lt;0.01,IF(G125&lt;&gt;"ERROR","Correct","ERROR"),"ERROR")))</f>
        <v>0</v>
      </c>
      <c r="K125" s="121">
        <f>IF(G125=0,0,IF(ISBLANK('Student Work'!K125),"ERROR",IF(ABS('Student Work'!K125-('Student Work'!H125-'Student Work'!J125))&lt;0.01,IF(G125&lt;&gt;"ERROR","Correct","ERROR"),"ERROR")))</f>
        <v>0</v>
      </c>
      <c r="L125" s="76"/>
      <c r="M125" s="76"/>
      <c r="N125" s="54"/>
      <c r="O125" s="54"/>
      <c r="P125" s="54"/>
      <c r="Q125" s="54"/>
      <c r="R125" s="54"/>
      <c r="S125" s="54"/>
      <c r="T125" s="54"/>
      <c r="U125" s="107">
        <f>IF($V$13="Correct",IF(AND(U124+1&lt;='Student Work'!$V$13,U124&lt;&gt;0),U124+1,IF('Student Work'!U125&gt;0,"ERROR",0)),0)</f>
        <v>0</v>
      </c>
      <c r="V125" s="121">
        <f>IF(U125=0,0,IF(ISBLANK('Student Work'!V125),"ERROR",IF(ABS('Student Work'!V125-'Student Work'!Y124)&lt;0.01,IF(U125&lt;&gt;"ERROR","Correct","ERROR"),"ERROR")))</f>
        <v>0</v>
      </c>
      <c r="W125" s="121">
        <f>IF(U125=0,0,IF(ISBLANK('Student Work'!W125),"ERROR",IF(ABS('Student Work'!W125-'Student Work'!V125*'Student Work'!$V$12/12)&lt;0.01,IF(U125&lt;&gt;"ERROR","Correct","ERROR"),"ERROR")))</f>
        <v>0</v>
      </c>
      <c r="X125" s="121">
        <f>IF(U125=0,0,IF(ISBLANK('Student Work'!X125),"ERROR",IF(ABS('Student Work'!X125-'Student Work'!$V$14)&lt;0.01,IF(U125&lt;&gt;"ERROR","Correct","ERROR"),"ERROR")))</f>
        <v>0</v>
      </c>
      <c r="Y125" s="121">
        <f>IF(U125=0,0,IF(ISBLANK('Student Work'!Y125),"ERROR",IF(ABS('Student Work'!Y125-('Student Work'!V125+'Student Work'!W125+'Student Work'!X125))&lt;0.01,IF(U125&lt;&gt;"ERROR","Correct","ERROR"),"ERROR")))</f>
        <v>0</v>
      </c>
      <c r="Z125" s="121">
        <f>IF(V125=0,0,IF(ISBLANK('Student Work'!#REF!),"ERROR",IF(ABS('Student Work'!#REF!-('Student Work'!W125+'Student Work'!X125+'Student Work'!Y125))&lt;0.01,"Correct","ERROR")))</f>
        <v>0</v>
      </c>
      <c r="AA125" s="54"/>
      <c r="AB125" s="54"/>
      <c r="AC125" s="45"/>
    </row>
    <row r="126" spans="1:29">
      <c r="A126" s="44"/>
      <c r="B126" s="47"/>
      <c r="C126" s="47"/>
      <c r="D126" s="47"/>
      <c r="E126" s="47"/>
      <c r="F126" s="54"/>
      <c r="G126" s="107">
        <f>IF($K$13="Correct",IF(AND(G125+1&lt;='Student Work'!$K$13,G125&lt;&gt;0),G125+1,IF('Student Work'!G126&gt;0,"ERROR",0)),0)</f>
        <v>0</v>
      </c>
      <c r="H126" s="120">
        <f>IF(G126=0,0,IF(ISBLANK('Student Work'!H126),"ERROR",IF(ABS('Student Work'!H126-'Student Work'!K125)&lt;0.01,IF(G126&lt;&gt;"ERROR","Correct","ERROR"),"ERROR")))</f>
        <v>0</v>
      </c>
      <c r="I126" s="121">
        <f>IF(G126=0,0,IF(ISBLANK('Student Work'!I126),"ERROR",IF(ABS('Student Work'!I126-'Student Work'!H126*'Student Work'!$K$12/12)&lt;0.01,IF(G126&lt;&gt;"ERROR","Correct","ERROR"),"ERROR")))</f>
        <v>0</v>
      </c>
      <c r="J126" s="121">
        <f>IF(G126=0,0,IF(ISBLANK('Student Work'!J126),"ERROR",IF(ABS('Student Work'!J126-('Student Work'!$K$14-'Student Work'!I126))&lt;0.01,IF(G126&lt;&gt;"ERROR","Correct","ERROR"),"ERROR")))</f>
        <v>0</v>
      </c>
      <c r="K126" s="121">
        <f>IF(G126=0,0,IF(ISBLANK('Student Work'!K126),"ERROR",IF(ABS('Student Work'!K126-('Student Work'!H126-'Student Work'!J126))&lt;0.01,IF(G126&lt;&gt;"ERROR","Correct","ERROR"),"ERROR")))</f>
        <v>0</v>
      </c>
      <c r="L126" s="76"/>
      <c r="M126" s="76"/>
      <c r="N126" s="54"/>
      <c r="O126" s="54"/>
      <c r="P126" s="54"/>
      <c r="Q126" s="54"/>
      <c r="R126" s="54"/>
      <c r="S126" s="54"/>
      <c r="T126" s="54"/>
      <c r="U126" s="107">
        <f>IF($V$13="Correct",IF(AND(U125+1&lt;='Student Work'!$V$13,U125&lt;&gt;0),U125+1,IF('Student Work'!U126&gt;0,"ERROR",0)),0)</f>
        <v>0</v>
      </c>
      <c r="V126" s="121">
        <f>IF(U126=0,0,IF(ISBLANK('Student Work'!V126),"ERROR",IF(ABS('Student Work'!V126-'Student Work'!Y125)&lt;0.01,IF(U126&lt;&gt;"ERROR","Correct","ERROR"),"ERROR")))</f>
        <v>0</v>
      </c>
      <c r="W126" s="121">
        <f>IF(U126=0,0,IF(ISBLANK('Student Work'!W126),"ERROR",IF(ABS('Student Work'!W126-'Student Work'!V126*'Student Work'!$V$12/12)&lt;0.01,IF(U126&lt;&gt;"ERROR","Correct","ERROR"),"ERROR")))</f>
        <v>0</v>
      </c>
      <c r="X126" s="121">
        <f>IF(U126=0,0,IF(ISBLANK('Student Work'!X126),"ERROR",IF(ABS('Student Work'!X126-'Student Work'!$V$14)&lt;0.01,IF(U126&lt;&gt;"ERROR","Correct","ERROR"),"ERROR")))</f>
        <v>0</v>
      </c>
      <c r="Y126" s="121">
        <f>IF(U126=0,0,IF(ISBLANK('Student Work'!Y126),"ERROR",IF(ABS('Student Work'!Y126-('Student Work'!V126+'Student Work'!W126+'Student Work'!X126))&lt;0.01,IF(U126&lt;&gt;"ERROR","Correct","ERROR"),"ERROR")))</f>
        <v>0</v>
      </c>
      <c r="Z126" s="121">
        <f>IF(V126=0,0,IF(ISBLANK('Student Work'!#REF!),"ERROR",IF(ABS('Student Work'!#REF!-('Student Work'!W126+'Student Work'!X126+'Student Work'!Y126))&lt;0.01,"Correct","ERROR")))</f>
        <v>0</v>
      </c>
      <c r="AA126" s="54"/>
      <c r="AB126" s="54"/>
      <c r="AC126" s="45"/>
    </row>
    <row r="127" spans="1:29">
      <c r="A127" s="44"/>
      <c r="B127" s="47"/>
      <c r="C127" s="47"/>
      <c r="D127" s="47"/>
      <c r="E127" s="47"/>
      <c r="F127" s="54"/>
      <c r="G127" s="107">
        <f>IF($K$13="Correct",IF(AND(G126+1&lt;='Student Work'!$K$13,G126&lt;&gt;0),G126+1,IF('Student Work'!G127&gt;0,"ERROR",0)),0)</f>
        <v>0</v>
      </c>
      <c r="H127" s="120">
        <f>IF(G127=0,0,IF(ISBLANK('Student Work'!H127),"ERROR",IF(ABS('Student Work'!H127-'Student Work'!K126)&lt;0.01,IF(G127&lt;&gt;"ERROR","Correct","ERROR"),"ERROR")))</f>
        <v>0</v>
      </c>
      <c r="I127" s="121">
        <f>IF(G127=0,0,IF(ISBLANK('Student Work'!I127),"ERROR",IF(ABS('Student Work'!I127-'Student Work'!H127*'Student Work'!$K$12/12)&lt;0.01,IF(G127&lt;&gt;"ERROR","Correct","ERROR"),"ERROR")))</f>
        <v>0</v>
      </c>
      <c r="J127" s="121">
        <f>IF(G127=0,0,IF(ISBLANK('Student Work'!J127),"ERROR",IF(ABS('Student Work'!J127-('Student Work'!$K$14-'Student Work'!I127))&lt;0.01,IF(G127&lt;&gt;"ERROR","Correct","ERROR"),"ERROR")))</f>
        <v>0</v>
      </c>
      <c r="K127" s="121">
        <f>IF(G127=0,0,IF(ISBLANK('Student Work'!K127),"ERROR",IF(ABS('Student Work'!K127-('Student Work'!H127-'Student Work'!J127))&lt;0.01,IF(G127&lt;&gt;"ERROR","Correct","ERROR"),"ERROR")))</f>
        <v>0</v>
      </c>
      <c r="L127" s="76"/>
      <c r="M127" s="76"/>
      <c r="N127" s="54"/>
      <c r="O127" s="54"/>
      <c r="P127" s="54"/>
      <c r="Q127" s="54"/>
      <c r="R127" s="54"/>
      <c r="S127" s="54"/>
      <c r="T127" s="54"/>
      <c r="U127" s="107">
        <f>IF($V$13="Correct",IF(AND(U126+1&lt;='Student Work'!$V$13,U126&lt;&gt;0),U126+1,IF('Student Work'!U127&gt;0,"ERROR",0)),0)</f>
        <v>0</v>
      </c>
      <c r="V127" s="121">
        <f>IF(U127=0,0,IF(ISBLANK('Student Work'!V127),"ERROR",IF(ABS('Student Work'!V127-'Student Work'!Y126)&lt;0.01,IF(U127&lt;&gt;"ERROR","Correct","ERROR"),"ERROR")))</f>
        <v>0</v>
      </c>
      <c r="W127" s="121">
        <f>IF(U127=0,0,IF(ISBLANK('Student Work'!W127),"ERROR",IF(ABS('Student Work'!W127-'Student Work'!V127*'Student Work'!$V$12/12)&lt;0.01,IF(U127&lt;&gt;"ERROR","Correct","ERROR"),"ERROR")))</f>
        <v>0</v>
      </c>
      <c r="X127" s="121">
        <f>IF(U127=0,0,IF(ISBLANK('Student Work'!X127),"ERROR",IF(ABS('Student Work'!X127-'Student Work'!$V$14)&lt;0.01,IF(U127&lt;&gt;"ERROR","Correct","ERROR"),"ERROR")))</f>
        <v>0</v>
      </c>
      <c r="Y127" s="121">
        <f>IF(U127=0,0,IF(ISBLANK('Student Work'!Y127),"ERROR",IF(ABS('Student Work'!Y127-('Student Work'!V127+'Student Work'!W127+'Student Work'!X127))&lt;0.01,IF(U127&lt;&gt;"ERROR","Correct","ERROR"),"ERROR")))</f>
        <v>0</v>
      </c>
      <c r="Z127" s="121">
        <f>IF(V127=0,0,IF(ISBLANK('Student Work'!#REF!),"ERROR",IF(ABS('Student Work'!#REF!-('Student Work'!W127+'Student Work'!X127+'Student Work'!Y127))&lt;0.01,"Correct","ERROR")))</f>
        <v>0</v>
      </c>
      <c r="AA127" s="54"/>
      <c r="AB127" s="54"/>
      <c r="AC127" s="45"/>
    </row>
    <row r="128" spans="1:29">
      <c r="A128" s="44"/>
      <c r="B128" s="47"/>
      <c r="C128" s="47"/>
      <c r="D128" s="47"/>
      <c r="E128" s="47"/>
      <c r="F128" s="54"/>
      <c r="G128" s="107">
        <f>IF($K$13="Correct",IF(AND(G127+1&lt;='Student Work'!$K$13,G127&lt;&gt;0),G127+1,IF('Student Work'!G128&gt;0,"ERROR",0)),0)</f>
        <v>0</v>
      </c>
      <c r="H128" s="120">
        <f>IF(G128=0,0,IF(ISBLANK('Student Work'!H128),"ERROR",IF(ABS('Student Work'!H128-'Student Work'!K127)&lt;0.01,IF(G128&lt;&gt;"ERROR","Correct","ERROR"),"ERROR")))</f>
        <v>0</v>
      </c>
      <c r="I128" s="121">
        <f>IF(G128=0,0,IF(ISBLANK('Student Work'!I128),"ERROR",IF(ABS('Student Work'!I128-'Student Work'!H128*'Student Work'!$K$12/12)&lt;0.01,IF(G128&lt;&gt;"ERROR","Correct","ERROR"),"ERROR")))</f>
        <v>0</v>
      </c>
      <c r="J128" s="121">
        <f>IF(G128=0,0,IF(ISBLANK('Student Work'!J128),"ERROR",IF(ABS('Student Work'!J128-('Student Work'!$K$14-'Student Work'!I128))&lt;0.01,IF(G128&lt;&gt;"ERROR","Correct","ERROR"),"ERROR")))</f>
        <v>0</v>
      </c>
      <c r="K128" s="121">
        <f>IF(G128=0,0,IF(ISBLANK('Student Work'!K128),"ERROR",IF(ABS('Student Work'!K128-('Student Work'!H128-'Student Work'!J128))&lt;0.01,IF(G128&lt;&gt;"ERROR","Correct","ERROR"),"ERROR")))</f>
        <v>0</v>
      </c>
      <c r="L128" s="76"/>
      <c r="M128" s="76"/>
      <c r="N128" s="54"/>
      <c r="O128" s="54"/>
      <c r="P128" s="54"/>
      <c r="Q128" s="54"/>
      <c r="R128" s="54"/>
      <c r="S128" s="54"/>
      <c r="T128" s="54"/>
      <c r="U128" s="107">
        <f>IF($V$13="Correct",IF(AND(U127+1&lt;='Student Work'!$V$13,U127&lt;&gt;0),U127+1,IF('Student Work'!U128&gt;0,"ERROR",0)),0)</f>
        <v>0</v>
      </c>
      <c r="V128" s="121">
        <f>IF(U128=0,0,IF(ISBLANK('Student Work'!V128),"ERROR",IF(ABS('Student Work'!V128-'Student Work'!Y127)&lt;0.01,IF(U128&lt;&gt;"ERROR","Correct","ERROR"),"ERROR")))</f>
        <v>0</v>
      </c>
      <c r="W128" s="121">
        <f>IF(U128=0,0,IF(ISBLANK('Student Work'!W128),"ERROR",IF(ABS('Student Work'!W128-'Student Work'!V128*'Student Work'!$V$12/12)&lt;0.01,IF(U128&lt;&gt;"ERROR","Correct","ERROR"),"ERROR")))</f>
        <v>0</v>
      </c>
      <c r="X128" s="121">
        <f>IF(U128=0,0,IF(ISBLANK('Student Work'!X128),"ERROR",IF(ABS('Student Work'!X128-'Student Work'!$V$14)&lt;0.01,IF(U128&lt;&gt;"ERROR","Correct","ERROR"),"ERROR")))</f>
        <v>0</v>
      </c>
      <c r="Y128" s="121">
        <f>IF(U128=0,0,IF(ISBLANK('Student Work'!Y128),"ERROR",IF(ABS('Student Work'!Y128-('Student Work'!V128+'Student Work'!W128+'Student Work'!X128))&lt;0.01,IF(U128&lt;&gt;"ERROR","Correct","ERROR"),"ERROR")))</f>
        <v>0</v>
      </c>
      <c r="Z128" s="121">
        <f>IF(V128=0,0,IF(ISBLANK('Student Work'!#REF!),"ERROR",IF(ABS('Student Work'!#REF!-('Student Work'!W128+'Student Work'!X128+'Student Work'!Y128))&lt;0.01,"Correct","ERROR")))</f>
        <v>0</v>
      </c>
      <c r="AA128" s="54"/>
      <c r="AB128" s="54"/>
      <c r="AC128" s="45"/>
    </row>
    <row r="129" spans="1:29">
      <c r="A129" s="44"/>
      <c r="B129" s="47"/>
      <c r="C129" s="47"/>
      <c r="D129" s="47"/>
      <c r="E129" s="47"/>
      <c r="F129" s="54"/>
      <c r="G129" s="107">
        <f>IF($K$13="Correct",IF(AND(G128+1&lt;='Student Work'!$K$13,G128&lt;&gt;0),G128+1,IF('Student Work'!G129&gt;0,"ERROR",0)),0)</f>
        <v>0</v>
      </c>
      <c r="H129" s="120">
        <f>IF(G129=0,0,IF(ISBLANK('Student Work'!H129),"ERROR",IF(ABS('Student Work'!H129-'Student Work'!K128)&lt;0.01,IF(G129&lt;&gt;"ERROR","Correct","ERROR"),"ERROR")))</f>
        <v>0</v>
      </c>
      <c r="I129" s="121">
        <f>IF(G129=0,0,IF(ISBLANK('Student Work'!I129),"ERROR",IF(ABS('Student Work'!I129-'Student Work'!H129*'Student Work'!$K$12/12)&lt;0.01,IF(G129&lt;&gt;"ERROR","Correct","ERROR"),"ERROR")))</f>
        <v>0</v>
      </c>
      <c r="J129" s="121">
        <f>IF(G129=0,0,IF(ISBLANK('Student Work'!J129),"ERROR",IF(ABS('Student Work'!J129-('Student Work'!$K$14-'Student Work'!I129))&lt;0.01,IF(G129&lt;&gt;"ERROR","Correct","ERROR"),"ERROR")))</f>
        <v>0</v>
      </c>
      <c r="K129" s="121">
        <f>IF(G129=0,0,IF(ISBLANK('Student Work'!K129),"ERROR",IF(ABS('Student Work'!K129-('Student Work'!H129-'Student Work'!J129))&lt;0.01,IF(G129&lt;&gt;"ERROR","Correct","ERROR"),"ERROR")))</f>
        <v>0</v>
      </c>
      <c r="L129" s="76"/>
      <c r="M129" s="76"/>
      <c r="N129" s="54"/>
      <c r="O129" s="54"/>
      <c r="P129" s="54"/>
      <c r="Q129" s="54"/>
      <c r="R129" s="54"/>
      <c r="S129" s="54"/>
      <c r="T129" s="54"/>
      <c r="U129" s="107">
        <f>IF($V$13="Correct",IF(AND(U128+1&lt;='Student Work'!$V$13,U128&lt;&gt;0),U128+1,IF('Student Work'!U129&gt;0,"ERROR",0)),0)</f>
        <v>0</v>
      </c>
      <c r="V129" s="121">
        <f>IF(U129=0,0,IF(ISBLANK('Student Work'!V129),"ERROR",IF(ABS('Student Work'!V129-'Student Work'!Y128)&lt;0.01,IF(U129&lt;&gt;"ERROR","Correct","ERROR"),"ERROR")))</f>
        <v>0</v>
      </c>
      <c r="W129" s="121">
        <f>IF(U129=0,0,IF(ISBLANK('Student Work'!W129),"ERROR",IF(ABS('Student Work'!W129-'Student Work'!V129*'Student Work'!$V$12/12)&lt;0.01,IF(U129&lt;&gt;"ERROR","Correct","ERROR"),"ERROR")))</f>
        <v>0</v>
      </c>
      <c r="X129" s="121">
        <f>IF(U129=0,0,IF(ISBLANK('Student Work'!X129),"ERROR",IF(ABS('Student Work'!X129-'Student Work'!$V$14)&lt;0.01,IF(U129&lt;&gt;"ERROR","Correct","ERROR"),"ERROR")))</f>
        <v>0</v>
      </c>
      <c r="Y129" s="121">
        <f>IF(U129=0,0,IF(ISBLANK('Student Work'!Y129),"ERROR",IF(ABS('Student Work'!Y129-('Student Work'!V129+'Student Work'!W129+'Student Work'!X129))&lt;0.01,IF(U129&lt;&gt;"ERROR","Correct","ERROR"),"ERROR")))</f>
        <v>0</v>
      </c>
      <c r="Z129" s="121">
        <f>IF(V129=0,0,IF(ISBLANK('Student Work'!#REF!),"ERROR",IF(ABS('Student Work'!#REF!-('Student Work'!W129+'Student Work'!X129+'Student Work'!Y129))&lt;0.01,"Correct","ERROR")))</f>
        <v>0</v>
      </c>
      <c r="AA129" s="54"/>
      <c r="AB129" s="54"/>
      <c r="AC129" s="45"/>
    </row>
    <row r="130" spans="1:29">
      <c r="A130" s="44"/>
      <c r="B130" s="47"/>
      <c r="C130" s="47"/>
      <c r="D130" s="47"/>
      <c r="E130" s="47"/>
      <c r="F130" s="54"/>
      <c r="G130" s="107">
        <f>IF($K$13="Correct",IF(AND(G129+1&lt;='Student Work'!$K$13,G129&lt;&gt;0),G129+1,IF('Student Work'!G130&gt;0,"ERROR",0)),0)</f>
        <v>0</v>
      </c>
      <c r="H130" s="120">
        <f>IF(G130=0,0,IF(ISBLANK('Student Work'!H130),"ERROR",IF(ABS('Student Work'!H130-'Student Work'!K129)&lt;0.01,IF(G130&lt;&gt;"ERROR","Correct","ERROR"),"ERROR")))</f>
        <v>0</v>
      </c>
      <c r="I130" s="121">
        <f>IF(G130=0,0,IF(ISBLANK('Student Work'!I130),"ERROR",IF(ABS('Student Work'!I130-'Student Work'!H130*'Student Work'!$K$12/12)&lt;0.01,IF(G130&lt;&gt;"ERROR","Correct","ERROR"),"ERROR")))</f>
        <v>0</v>
      </c>
      <c r="J130" s="121">
        <f>IF(G130=0,0,IF(ISBLANK('Student Work'!J130),"ERROR",IF(ABS('Student Work'!J130-('Student Work'!$K$14-'Student Work'!I130))&lt;0.01,IF(G130&lt;&gt;"ERROR","Correct","ERROR"),"ERROR")))</f>
        <v>0</v>
      </c>
      <c r="K130" s="121">
        <f>IF(G130=0,0,IF(ISBLANK('Student Work'!K130),"ERROR",IF(ABS('Student Work'!K130-('Student Work'!H130-'Student Work'!J130))&lt;0.01,IF(G130&lt;&gt;"ERROR","Correct","ERROR"),"ERROR")))</f>
        <v>0</v>
      </c>
      <c r="L130" s="76"/>
      <c r="M130" s="76"/>
      <c r="N130" s="54"/>
      <c r="O130" s="54"/>
      <c r="P130" s="54"/>
      <c r="Q130" s="54"/>
      <c r="R130" s="54"/>
      <c r="S130" s="54"/>
      <c r="T130" s="54"/>
      <c r="U130" s="107">
        <f>IF($V$13="Correct",IF(AND(U129+1&lt;='Student Work'!$V$13,U129&lt;&gt;0),U129+1,IF('Student Work'!U130&gt;0,"ERROR",0)),0)</f>
        <v>0</v>
      </c>
      <c r="V130" s="121">
        <f>IF(U130=0,0,IF(ISBLANK('Student Work'!V130),"ERROR",IF(ABS('Student Work'!V130-'Student Work'!Y129)&lt;0.01,IF(U130&lt;&gt;"ERROR","Correct","ERROR"),"ERROR")))</f>
        <v>0</v>
      </c>
      <c r="W130" s="121">
        <f>IF(U130=0,0,IF(ISBLANK('Student Work'!W130),"ERROR",IF(ABS('Student Work'!W130-'Student Work'!V130*'Student Work'!$V$12/12)&lt;0.01,IF(U130&lt;&gt;"ERROR","Correct","ERROR"),"ERROR")))</f>
        <v>0</v>
      </c>
      <c r="X130" s="121">
        <f>IF(U130=0,0,IF(ISBLANK('Student Work'!X130),"ERROR",IF(ABS('Student Work'!X130-'Student Work'!$V$14)&lt;0.01,IF(U130&lt;&gt;"ERROR","Correct","ERROR"),"ERROR")))</f>
        <v>0</v>
      </c>
      <c r="Y130" s="121">
        <f>IF(U130=0,0,IF(ISBLANK('Student Work'!Y130),"ERROR",IF(ABS('Student Work'!Y130-('Student Work'!V130+'Student Work'!W130+'Student Work'!X130))&lt;0.01,IF(U130&lt;&gt;"ERROR","Correct","ERROR"),"ERROR")))</f>
        <v>0</v>
      </c>
      <c r="Z130" s="121">
        <f>IF(V130=0,0,IF(ISBLANK('Student Work'!#REF!),"ERROR",IF(ABS('Student Work'!#REF!-('Student Work'!W130+'Student Work'!X130+'Student Work'!Y130))&lt;0.01,"Correct","ERROR")))</f>
        <v>0</v>
      </c>
      <c r="AA130" s="54"/>
      <c r="AB130" s="54"/>
      <c r="AC130" s="45"/>
    </row>
    <row r="131" spans="1:29">
      <c r="A131" s="44"/>
      <c r="B131" s="47"/>
      <c r="C131" s="47"/>
      <c r="D131" s="47"/>
      <c r="E131" s="47"/>
      <c r="F131" s="54"/>
      <c r="G131" s="107">
        <f>IF($K$13="Correct",IF(AND(G130+1&lt;='Student Work'!$K$13,G130&lt;&gt;0),G130+1,IF('Student Work'!G131&gt;0,"ERROR",0)),0)</f>
        <v>0</v>
      </c>
      <c r="H131" s="120">
        <f>IF(G131=0,0,IF(ISBLANK('Student Work'!H131),"ERROR",IF(ABS('Student Work'!H131-'Student Work'!K130)&lt;0.01,IF(G131&lt;&gt;"ERROR","Correct","ERROR"),"ERROR")))</f>
        <v>0</v>
      </c>
      <c r="I131" s="121">
        <f>IF(G131=0,0,IF(ISBLANK('Student Work'!I131),"ERROR",IF(ABS('Student Work'!I131-'Student Work'!H131*'Student Work'!$K$12/12)&lt;0.01,IF(G131&lt;&gt;"ERROR","Correct","ERROR"),"ERROR")))</f>
        <v>0</v>
      </c>
      <c r="J131" s="121">
        <f>IF(G131=0,0,IF(ISBLANK('Student Work'!J131),"ERROR",IF(ABS('Student Work'!J131-('Student Work'!$K$14-'Student Work'!I131))&lt;0.01,IF(G131&lt;&gt;"ERROR","Correct","ERROR"),"ERROR")))</f>
        <v>0</v>
      </c>
      <c r="K131" s="121">
        <f>IF(G131=0,0,IF(ISBLANK('Student Work'!K131),"ERROR",IF(ABS('Student Work'!K131-('Student Work'!H131-'Student Work'!J131))&lt;0.01,IF(G131&lt;&gt;"ERROR","Correct","ERROR"),"ERROR")))</f>
        <v>0</v>
      </c>
      <c r="L131" s="76"/>
      <c r="M131" s="76"/>
      <c r="N131" s="54"/>
      <c r="O131" s="54"/>
      <c r="P131" s="54"/>
      <c r="Q131" s="54"/>
      <c r="R131" s="54"/>
      <c r="S131" s="54"/>
      <c r="T131" s="54"/>
      <c r="U131" s="107">
        <f>IF($V$13="Correct",IF(AND(U130+1&lt;='Student Work'!$V$13,U130&lt;&gt;0),U130+1,IF('Student Work'!U131&gt;0,"ERROR",0)),0)</f>
        <v>0</v>
      </c>
      <c r="V131" s="121">
        <f>IF(U131=0,0,IF(ISBLANK('Student Work'!V131),"ERROR",IF(ABS('Student Work'!V131-'Student Work'!Y130)&lt;0.01,IF(U131&lt;&gt;"ERROR","Correct","ERROR"),"ERROR")))</f>
        <v>0</v>
      </c>
      <c r="W131" s="121">
        <f>IF(U131=0,0,IF(ISBLANK('Student Work'!W131),"ERROR",IF(ABS('Student Work'!W131-'Student Work'!V131*'Student Work'!$V$12/12)&lt;0.01,IF(U131&lt;&gt;"ERROR","Correct","ERROR"),"ERROR")))</f>
        <v>0</v>
      </c>
      <c r="X131" s="121">
        <f>IF(U131=0,0,IF(ISBLANK('Student Work'!X131),"ERROR",IF(ABS('Student Work'!X131-'Student Work'!$V$14)&lt;0.01,IF(U131&lt;&gt;"ERROR","Correct","ERROR"),"ERROR")))</f>
        <v>0</v>
      </c>
      <c r="Y131" s="121">
        <f>IF(U131=0,0,IF(ISBLANK('Student Work'!Y131),"ERROR",IF(ABS('Student Work'!Y131-('Student Work'!V131+'Student Work'!W131+'Student Work'!X131))&lt;0.01,IF(U131&lt;&gt;"ERROR","Correct","ERROR"),"ERROR")))</f>
        <v>0</v>
      </c>
      <c r="Z131" s="121">
        <f>IF(V131=0,0,IF(ISBLANK('Student Work'!#REF!),"ERROR",IF(ABS('Student Work'!#REF!-('Student Work'!W131+'Student Work'!X131+'Student Work'!Y131))&lt;0.01,"Correct","ERROR")))</f>
        <v>0</v>
      </c>
      <c r="AA131" s="54"/>
      <c r="AB131" s="54"/>
      <c r="AC131" s="45"/>
    </row>
    <row r="132" spans="1:29">
      <c r="A132" s="44"/>
      <c r="B132" s="47"/>
      <c r="C132" s="47"/>
      <c r="D132" s="47"/>
      <c r="E132" s="47"/>
      <c r="F132" s="54"/>
      <c r="G132" s="107">
        <f>IF($K$13="Correct",IF(AND(G131+1&lt;='Student Work'!$K$13,G131&lt;&gt;0),G131+1,IF('Student Work'!G132&gt;0,"ERROR",0)),0)</f>
        <v>0</v>
      </c>
      <c r="H132" s="120">
        <f>IF(G132=0,0,IF(ISBLANK('Student Work'!H132),"ERROR",IF(ABS('Student Work'!H132-'Student Work'!K131)&lt;0.01,IF(G132&lt;&gt;"ERROR","Correct","ERROR"),"ERROR")))</f>
        <v>0</v>
      </c>
      <c r="I132" s="121">
        <f>IF(G132=0,0,IF(ISBLANK('Student Work'!I132),"ERROR",IF(ABS('Student Work'!I132-'Student Work'!H132*'Student Work'!$K$12/12)&lt;0.01,IF(G132&lt;&gt;"ERROR","Correct","ERROR"),"ERROR")))</f>
        <v>0</v>
      </c>
      <c r="J132" s="121">
        <f>IF(G132=0,0,IF(ISBLANK('Student Work'!J132),"ERROR",IF(ABS('Student Work'!J132-('Student Work'!$K$14-'Student Work'!I132))&lt;0.01,IF(G132&lt;&gt;"ERROR","Correct","ERROR"),"ERROR")))</f>
        <v>0</v>
      </c>
      <c r="K132" s="121">
        <f>IF(G132=0,0,IF(ISBLANK('Student Work'!K132),"ERROR",IF(ABS('Student Work'!K132-('Student Work'!H132-'Student Work'!J132))&lt;0.01,IF(G132&lt;&gt;"ERROR","Correct","ERROR"),"ERROR")))</f>
        <v>0</v>
      </c>
      <c r="L132" s="76"/>
      <c r="M132" s="76"/>
      <c r="N132" s="54"/>
      <c r="O132" s="54"/>
      <c r="P132" s="54"/>
      <c r="Q132" s="54"/>
      <c r="R132" s="54"/>
      <c r="S132" s="54"/>
      <c r="T132" s="54"/>
      <c r="U132" s="107">
        <f>IF($V$13="Correct",IF(AND(U131+1&lt;='Student Work'!$V$13,U131&lt;&gt;0),U131+1,IF('Student Work'!U132&gt;0,"ERROR",0)),0)</f>
        <v>0</v>
      </c>
      <c r="V132" s="121">
        <f>IF(U132=0,0,IF(ISBLANK('Student Work'!V132),"ERROR",IF(ABS('Student Work'!V132-'Student Work'!Y131)&lt;0.01,IF(U132&lt;&gt;"ERROR","Correct","ERROR"),"ERROR")))</f>
        <v>0</v>
      </c>
      <c r="W132" s="121">
        <f>IF(U132=0,0,IF(ISBLANK('Student Work'!W132),"ERROR",IF(ABS('Student Work'!W132-'Student Work'!V132*'Student Work'!$V$12/12)&lt;0.01,IF(U132&lt;&gt;"ERROR","Correct","ERROR"),"ERROR")))</f>
        <v>0</v>
      </c>
      <c r="X132" s="121">
        <f>IF(U132=0,0,IF(ISBLANK('Student Work'!X132),"ERROR",IF(ABS('Student Work'!X132-'Student Work'!$V$14)&lt;0.01,IF(U132&lt;&gt;"ERROR","Correct","ERROR"),"ERROR")))</f>
        <v>0</v>
      </c>
      <c r="Y132" s="121">
        <f>IF(U132=0,0,IF(ISBLANK('Student Work'!Y132),"ERROR",IF(ABS('Student Work'!Y132-('Student Work'!V132+'Student Work'!W132+'Student Work'!X132))&lt;0.01,IF(U132&lt;&gt;"ERROR","Correct","ERROR"),"ERROR")))</f>
        <v>0</v>
      </c>
      <c r="Z132" s="121">
        <f>IF(V132=0,0,IF(ISBLANK('Student Work'!#REF!),"ERROR",IF(ABS('Student Work'!#REF!-('Student Work'!W132+'Student Work'!X132+'Student Work'!Y132))&lt;0.01,"Correct","ERROR")))</f>
        <v>0</v>
      </c>
      <c r="AA132" s="54"/>
      <c r="AB132" s="54"/>
      <c r="AC132" s="45"/>
    </row>
    <row r="133" spans="1:29">
      <c r="A133" s="44"/>
      <c r="B133" s="47"/>
      <c r="C133" s="47"/>
      <c r="D133" s="47"/>
      <c r="E133" s="47"/>
      <c r="F133" s="54"/>
      <c r="G133" s="107">
        <f>IF($K$13="Correct",IF(AND(G132+1&lt;='Student Work'!$K$13,G132&lt;&gt;0),G132+1,IF('Student Work'!G133&gt;0,"ERROR",0)),0)</f>
        <v>0</v>
      </c>
      <c r="H133" s="120">
        <f>IF(G133=0,0,IF(ISBLANK('Student Work'!H133),"ERROR",IF(ABS('Student Work'!H133-'Student Work'!K132)&lt;0.01,IF(G133&lt;&gt;"ERROR","Correct","ERROR"),"ERROR")))</f>
        <v>0</v>
      </c>
      <c r="I133" s="121">
        <f>IF(G133=0,0,IF(ISBLANK('Student Work'!I133),"ERROR",IF(ABS('Student Work'!I133-'Student Work'!H133*'Student Work'!$K$12/12)&lt;0.01,IF(G133&lt;&gt;"ERROR","Correct","ERROR"),"ERROR")))</f>
        <v>0</v>
      </c>
      <c r="J133" s="121">
        <f>IF(G133=0,0,IF(ISBLANK('Student Work'!J133),"ERROR",IF(ABS('Student Work'!J133-('Student Work'!$K$14-'Student Work'!I133))&lt;0.01,IF(G133&lt;&gt;"ERROR","Correct","ERROR"),"ERROR")))</f>
        <v>0</v>
      </c>
      <c r="K133" s="121">
        <f>IF(G133=0,0,IF(ISBLANK('Student Work'!K133),"ERROR",IF(ABS('Student Work'!K133-('Student Work'!H133-'Student Work'!J133))&lt;0.01,IF(G133&lt;&gt;"ERROR","Correct","ERROR"),"ERROR")))</f>
        <v>0</v>
      </c>
      <c r="L133" s="76"/>
      <c r="M133" s="76"/>
      <c r="N133" s="54"/>
      <c r="O133" s="54"/>
      <c r="P133" s="54"/>
      <c r="Q133" s="54"/>
      <c r="R133" s="54"/>
      <c r="S133" s="54"/>
      <c r="T133" s="54"/>
      <c r="U133" s="107">
        <f>IF($V$13="Correct",IF(AND(U132+1&lt;='Student Work'!$V$13,U132&lt;&gt;0),U132+1,IF('Student Work'!U133&gt;0,"ERROR",0)),0)</f>
        <v>0</v>
      </c>
      <c r="V133" s="121">
        <f>IF(U133=0,0,IF(ISBLANK('Student Work'!V133),"ERROR",IF(ABS('Student Work'!V133-'Student Work'!Y132)&lt;0.01,IF(U133&lt;&gt;"ERROR","Correct","ERROR"),"ERROR")))</f>
        <v>0</v>
      </c>
      <c r="W133" s="121">
        <f>IF(U133=0,0,IF(ISBLANK('Student Work'!W133),"ERROR",IF(ABS('Student Work'!W133-'Student Work'!V133*'Student Work'!$V$12/12)&lt;0.01,IF(U133&lt;&gt;"ERROR","Correct","ERROR"),"ERROR")))</f>
        <v>0</v>
      </c>
      <c r="X133" s="121">
        <f>IF(U133=0,0,IF(ISBLANK('Student Work'!X133),"ERROR",IF(ABS('Student Work'!X133-'Student Work'!$V$14)&lt;0.01,IF(U133&lt;&gt;"ERROR","Correct","ERROR"),"ERROR")))</f>
        <v>0</v>
      </c>
      <c r="Y133" s="121">
        <f>IF(U133=0,0,IF(ISBLANK('Student Work'!Y133),"ERROR",IF(ABS('Student Work'!Y133-('Student Work'!V133+'Student Work'!W133+'Student Work'!X133))&lt;0.01,IF(U133&lt;&gt;"ERROR","Correct","ERROR"),"ERROR")))</f>
        <v>0</v>
      </c>
      <c r="Z133" s="121">
        <f>IF(V133=0,0,IF(ISBLANK('Student Work'!#REF!),"ERROR",IF(ABS('Student Work'!#REF!-('Student Work'!W133+'Student Work'!X133+'Student Work'!Y133))&lt;0.01,"Correct","ERROR")))</f>
        <v>0</v>
      </c>
      <c r="AA133" s="54"/>
      <c r="AB133" s="54"/>
      <c r="AC133" s="45"/>
    </row>
    <row r="134" spans="1:29">
      <c r="A134" s="44"/>
      <c r="B134" s="47"/>
      <c r="C134" s="47"/>
      <c r="D134" s="47"/>
      <c r="E134" s="47"/>
      <c r="F134" s="54"/>
      <c r="G134" s="107">
        <f>IF($K$13="Correct",IF(AND(G133+1&lt;='Student Work'!$K$13,G133&lt;&gt;0),G133+1,IF('Student Work'!G134&gt;0,"ERROR",0)),0)</f>
        <v>0</v>
      </c>
      <c r="H134" s="120">
        <f>IF(G134=0,0,IF(ISBLANK('Student Work'!H134),"ERROR",IF(ABS('Student Work'!H134-'Student Work'!K133)&lt;0.01,IF(G134&lt;&gt;"ERROR","Correct","ERROR"),"ERROR")))</f>
        <v>0</v>
      </c>
      <c r="I134" s="121">
        <f>IF(G134=0,0,IF(ISBLANK('Student Work'!I134),"ERROR",IF(ABS('Student Work'!I134-'Student Work'!H134*'Student Work'!$K$12/12)&lt;0.01,IF(G134&lt;&gt;"ERROR","Correct","ERROR"),"ERROR")))</f>
        <v>0</v>
      </c>
      <c r="J134" s="121">
        <f>IF(G134=0,0,IF(ISBLANK('Student Work'!J134),"ERROR",IF(ABS('Student Work'!J134-('Student Work'!$K$14-'Student Work'!I134))&lt;0.01,IF(G134&lt;&gt;"ERROR","Correct","ERROR"),"ERROR")))</f>
        <v>0</v>
      </c>
      <c r="K134" s="121">
        <f>IF(G134=0,0,IF(ISBLANK('Student Work'!K134),"ERROR",IF(ABS('Student Work'!K134-('Student Work'!H134-'Student Work'!J134))&lt;0.01,IF(G134&lt;&gt;"ERROR","Correct","ERROR"),"ERROR")))</f>
        <v>0</v>
      </c>
      <c r="L134" s="76"/>
      <c r="M134" s="76"/>
      <c r="N134" s="54"/>
      <c r="O134" s="54"/>
      <c r="P134" s="54"/>
      <c r="Q134" s="54"/>
      <c r="R134" s="54"/>
      <c r="S134" s="54"/>
      <c r="T134" s="54"/>
      <c r="U134" s="107">
        <f>IF($V$13="Correct",IF(AND(U133+1&lt;='Student Work'!$V$13,U133&lt;&gt;0),U133+1,IF('Student Work'!U134&gt;0,"ERROR",0)),0)</f>
        <v>0</v>
      </c>
      <c r="V134" s="121">
        <f>IF(U134=0,0,IF(ISBLANK('Student Work'!V134),"ERROR",IF(ABS('Student Work'!V134-'Student Work'!Y133)&lt;0.01,IF(U134&lt;&gt;"ERROR","Correct","ERROR"),"ERROR")))</f>
        <v>0</v>
      </c>
      <c r="W134" s="121">
        <f>IF(U134=0,0,IF(ISBLANK('Student Work'!W134),"ERROR",IF(ABS('Student Work'!W134-'Student Work'!V134*'Student Work'!$V$12/12)&lt;0.01,IF(U134&lt;&gt;"ERROR","Correct","ERROR"),"ERROR")))</f>
        <v>0</v>
      </c>
      <c r="X134" s="121">
        <f>IF(U134=0,0,IF(ISBLANK('Student Work'!X134),"ERROR",IF(ABS('Student Work'!X134-'Student Work'!$V$14)&lt;0.01,IF(U134&lt;&gt;"ERROR","Correct","ERROR"),"ERROR")))</f>
        <v>0</v>
      </c>
      <c r="Y134" s="121">
        <f>IF(U134=0,0,IF(ISBLANK('Student Work'!Y134),"ERROR",IF(ABS('Student Work'!Y134-('Student Work'!V134+'Student Work'!W134+'Student Work'!X134))&lt;0.01,IF(U134&lt;&gt;"ERROR","Correct","ERROR"),"ERROR")))</f>
        <v>0</v>
      </c>
      <c r="Z134" s="121">
        <f>IF(V134=0,0,IF(ISBLANK('Student Work'!#REF!),"ERROR",IF(ABS('Student Work'!#REF!-('Student Work'!W134+'Student Work'!X134+'Student Work'!Y134))&lt;0.01,"Correct","ERROR")))</f>
        <v>0</v>
      </c>
      <c r="AA134" s="54"/>
      <c r="AB134" s="54"/>
      <c r="AC134" s="45"/>
    </row>
    <row r="135" spans="1:29">
      <c r="A135" s="44"/>
      <c r="B135" s="47"/>
      <c r="C135" s="47"/>
      <c r="D135" s="47"/>
      <c r="E135" s="47"/>
      <c r="F135" s="54"/>
      <c r="G135" s="107">
        <f>IF($K$13="Correct",IF(AND(G134+1&lt;='Student Work'!$K$13,G134&lt;&gt;0),G134+1,IF('Student Work'!G135&gt;0,"ERROR",0)),0)</f>
        <v>0</v>
      </c>
      <c r="H135" s="120">
        <f>IF(G135=0,0,IF(ISBLANK('Student Work'!H135),"ERROR",IF(ABS('Student Work'!H135-'Student Work'!K134)&lt;0.01,IF(G135&lt;&gt;"ERROR","Correct","ERROR"),"ERROR")))</f>
        <v>0</v>
      </c>
      <c r="I135" s="121">
        <f>IF(G135=0,0,IF(ISBLANK('Student Work'!I135),"ERROR",IF(ABS('Student Work'!I135-'Student Work'!H135*'Student Work'!$K$12/12)&lt;0.01,IF(G135&lt;&gt;"ERROR","Correct","ERROR"),"ERROR")))</f>
        <v>0</v>
      </c>
      <c r="J135" s="121">
        <f>IF(G135=0,0,IF(ISBLANK('Student Work'!J135),"ERROR",IF(ABS('Student Work'!J135-('Student Work'!$K$14-'Student Work'!I135))&lt;0.01,IF(G135&lt;&gt;"ERROR","Correct","ERROR"),"ERROR")))</f>
        <v>0</v>
      </c>
      <c r="K135" s="121">
        <f>IF(G135=0,0,IF(ISBLANK('Student Work'!K135),"ERROR",IF(ABS('Student Work'!K135-('Student Work'!H135-'Student Work'!J135))&lt;0.01,IF(G135&lt;&gt;"ERROR","Correct","ERROR"),"ERROR")))</f>
        <v>0</v>
      </c>
      <c r="L135" s="76"/>
      <c r="M135" s="76"/>
      <c r="N135" s="54"/>
      <c r="O135" s="54"/>
      <c r="P135" s="54"/>
      <c r="Q135" s="54"/>
      <c r="R135" s="54"/>
      <c r="S135" s="54"/>
      <c r="T135" s="54"/>
      <c r="U135" s="107">
        <f>IF($V$13="Correct",IF(AND(U134+1&lt;='Student Work'!$V$13,U134&lt;&gt;0),U134+1,IF('Student Work'!U135&gt;0,"ERROR",0)),0)</f>
        <v>0</v>
      </c>
      <c r="V135" s="121">
        <f>IF(U135=0,0,IF(ISBLANK('Student Work'!V135),"ERROR",IF(ABS('Student Work'!V135-'Student Work'!Y134)&lt;0.01,IF(U135&lt;&gt;"ERROR","Correct","ERROR"),"ERROR")))</f>
        <v>0</v>
      </c>
      <c r="W135" s="121">
        <f>IF(U135=0,0,IF(ISBLANK('Student Work'!W135),"ERROR",IF(ABS('Student Work'!W135-'Student Work'!V135*'Student Work'!$V$12/12)&lt;0.01,IF(U135&lt;&gt;"ERROR","Correct","ERROR"),"ERROR")))</f>
        <v>0</v>
      </c>
      <c r="X135" s="121">
        <f>IF(U135=0,0,IF(ISBLANK('Student Work'!X135),"ERROR",IF(ABS('Student Work'!X135-'Student Work'!$V$14)&lt;0.01,IF(U135&lt;&gt;"ERROR","Correct","ERROR"),"ERROR")))</f>
        <v>0</v>
      </c>
      <c r="Y135" s="121">
        <f>IF(U135=0,0,IF(ISBLANK('Student Work'!Y135),"ERROR",IF(ABS('Student Work'!Y135-('Student Work'!V135+'Student Work'!W135+'Student Work'!X135))&lt;0.01,IF(U135&lt;&gt;"ERROR","Correct","ERROR"),"ERROR")))</f>
        <v>0</v>
      </c>
      <c r="Z135" s="121">
        <f>IF(V135=0,0,IF(ISBLANK('Student Work'!#REF!),"ERROR",IF(ABS('Student Work'!#REF!-('Student Work'!W135+'Student Work'!X135+'Student Work'!Y135))&lt;0.01,"Correct","ERROR")))</f>
        <v>0</v>
      </c>
      <c r="AA135" s="54"/>
      <c r="AB135" s="54"/>
      <c r="AC135" s="45"/>
    </row>
    <row r="136" spans="1:29">
      <c r="A136" s="44"/>
      <c r="B136" s="47"/>
      <c r="C136" s="47"/>
      <c r="D136" s="47"/>
      <c r="E136" s="47"/>
      <c r="F136" s="54"/>
      <c r="G136" s="107">
        <f>IF($K$13="Correct",IF(AND(G135+1&lt;='Student Work'!$K$13,G135&lt;&gt;0),G135+1,IF('Student Work'!G136&gt;0,"ERROR",0)),0)</f>
        <v>0</v>
      </c>
      <c r="H136" s="120">
        <f>IF(G136=0,0,IF(ISBLANK('Student Work'!H136),"ERROR",IF(ABS('Student Work'!H136-'Student Work'!K135)&lt;0.01,IF(G136&lt;&gt;"ERROR","Correct","ERROR"),"ERROR")))</f>
        <v>0</v>
      </c>
      <c r="I136" s="121">
        <f>IF(G136=0,0,IF(ISBLANK('Student Work'!I136),"ERROR",IF(ABS('Student Work'!I136-'Student Work'!H136*'Student Work'!$K$12/12)&lt;0.01,IF(G136&lt;&gt;"ERROR","Correct","ERROR"),"ERROR")))</f>
        <v>0</v>
      </c>
      <c r="J136" s="121">
        <f>IF(G136=0,0,IF(ISBLANK('Student Work'!J136),"ERROR",IF(ABS('Student Work'!J136-('Student Work'!$K$14-'Student Work'!I136))&lt;0.01,IF(G136&lt;&gt;"ERROR","Correct","ERROR"),"ERROR")))</f>
        <v>0</v>
      </c>
      <c r="K136" s="121">
        <f>IF(G136=0,0,IF(ISBLANK('Student Work'!K136),"ERROR",IF(ABS('Student Work'!K136-('Student Work'!H136-'Student Work'!J136))&lt;0.01,IF(G136&lt;&gt;"ERROR","Correct","ERROR"),"ERROR")))</f>
        <v>0</v>
      </c>
      <c r="L136" s="76"/>
      <c r="M136" s="76"/>
      <c r="N136" s="54"/>
      <c r="O136" s="54"/>
      <c r="P136" s="54"/>
      <c r="Q136" s="54"/>
      <c r="R136" s="54"/>
      <c r="S136" s="54"/>
      <c r="T136" s="54"/>
      <c r="U136" s="107">
        <f>IF($V$13="Correct",IF(AND(U135+1&lt;='Student Work'!$V$13,U135&lt;&gt;0),U135+1,IF('Student Work'!U136&gt;0,"ERROR",0)),0)</f>
        <v>0</v>
      </c>
      <c r="V136" s="121">
        <f>IF(U136=0,0,IF(ISBLANK('Student Work'!V136),"ERROR",IF(ABS('Student Work'!V136-'Student Work'!Y135)&lt;0.01,IF(U136&lt;&gt;"ERROR","Correct","ERROR"),"ERROR")))</f>
        <v>0</v>
      </c>
      <c r="W136" s="121">
        <f>IF(U136=0,0,IF(ISBLANK('Student Work'!W136),"ERROR",IF(ABS('Student Work'!W136-'Student Work'!V136*'Student Work'!$V$12/12)&lt;0.01,IF(U136&lt;&gt;"ERROR","Correct","ERROR"),"ERROR")))</f>
        <v>0</v>
      </c>
      <c r="X136" s="121">
        <f>IF(U136=0,0,IF(ISBLANK('Student Work'!X136),"ERROR",IF(ABS('Student Work'!X136-'Student Work'!$V$14)&lt;0.01,IF(U136&lt;&gt;"ERROR","Correct","ERROR"),"ERROR")))</f>
        <v>0</v>
      </c>
      <c r="Y136" s="121">
        <f>IF(U136=0,0,IF(ISBLANK('Student Work'!Y136),"ERROR",IF(ABS('Student Work'!Y136-('Student Work'!V136+'Student Work'!W136+'Student Work'!X136))&lt;0.01,IF(U136&lt;&gt;"ERROR","Correct","ERROR"),"ERROR")))</f>
        <v>0</v>
      </c>
      <c r="Z136" s="121">
        <f>IF(V136=0,0,IF(ISBLANK('Student Work'!#REF!),"ERROR",IF(ABS('Student Work'!#REF!-('Student Work'!W136+'Student Work'!X136+'Student Work'!Y136))&lt;0.01,"Correct","ERROR")))</f>
        <v>0</v>
      </c>
      <c r="AA136" s="54"/>
      <c r="AB136" s="54"/>
      <c r="AC136" s="45"/>
    </row>
    <row r="137" spans="1:29">
      <c r="A137" s="44"/>
      <c r="B137" s="47"/>
      <c r="C137" s="47"/>
      <c r="D137" s="47"/>
      <c r="E137" s="47"/>
      <c r="F137" s="54"/>
      <c r="G137" s="107">
        <f>IF($K$13="Correct",IF(AND(G136+1&lt;='Student Work'!$K$13,G136&lt;&gt;0),G136+1,IF('Student Work'!G137&gt;0,"ERROR",0)),0)</f>
        <v>0</v>
      </c>
      <c r="H137" s="120">
        <f>IF(G137=0,0,IF(ISBLANK('Student Work'!H137),"ERROR",IF(ABS('Student Work'!H137-'Student Work'!K136)&lt;0.01,IF(G137&lt;&gt;"ERROR","Correct","ERROR"),"ERROR")))</f>
        <v>0</v>
      </c>
      <c r="I137" s="121">
        <f>IF(G137=0,0,IF(ISBLANK('Student Work'!I137),"ERROR",IF(ABS('Student Work'!I137-'Student Work'!H137*'Student Work'!$K$12/12)&lt;0.01,IF(G137&lt;&gt;"ERROR","Correct","ERROR"),"ERROR")))</f>
        <v>0</v>
      </c>
      <c r="J137" s="121">
        <f>IF(G137=0,0,IF(ISBLANK('Student Work'!J137),"ERROR",IF(ABS('Student Work'!J137-('Student Work'!$K$14-'Student Work'!I137))&lt;0.01,IF(G137&lt;&gt;"ERROR","Correct","ERROR"),"ERROR")))</f>
        <v>0</v>
      </c>
      <c r="K137" s="121">
        <f>IF(G137=0,0,IF(ISBLANK('Student Work'!K137),"ERROR",IF(ABS('Student Work'!K137-('Student Work'!H137-'Student Work'!J137))&lt;0.01,IF(G137&lt;&gt;"ERROR","Correct","ERROR"),"ERROR")))</f>
        <v>0</v>
      </c>
      <c r="L137" s="76"/>
      <c r="M137" s="76"/>
      <c r="N137" s="54"/>
      <c r="O137" s="54"/>
      <c r="P137" s="54"/>
      <c r="Q137" s="54"/>
      <c r="R137" s="54"/>
      <c r="S137" s="54"/>
      <c r="T137" s="54"/>
      <c r="U137" s="107">
        <f>IF($V$13="Correct",IF(AND(U136+1&lt;='Student Work'!$V$13,U136&lt;&gt;0),U136+1,IF('Student Work'!U137&gt;0,"ERROR",0)),0)</f>
        <v>0</v>
      </c>
      <c r="V137" s="121">
        <f>IF(U137=0,0,IF(ISBLANK('Student Work'!V137),"ERROR",IF(ABS('Student Work'!V137-'Student Work'!Y136)&lt;0.01,IF(U137&lt;&gt;"ERROR","Correct","ERROR"),"ERROR")))</f>
        <v>0</v>
      </c>
      <c r="W137" s="121">
        <f>IF(U137=0,0,IF(ISBLANK('Student Work'!W137),"ERROR",IF(ABS('Student Work'!W137-'Student Work'!V137*'Student Work'!$V$12/12)&lt;0.01,IF(U137&lt;&gt;"ERROR","Correct","ERROR"),"ERROR")))</f>
        <v>0</v>
      </c>
      <c r="X137" s="121">
        <f>IF(U137=0,0,IF(ISBLANK('Student Work'!X137),"ERROR",IF(ABS('Student Work'!X137-'Student Work'!$V$14)&lt;0.01,IF(U137&lt;&gt;"ERROR","Correct","ERROR"),"ERROR")))</f>
        <v>0</v>
      </c>
      <c r="Y137" s="121">
        <f>IF(U137=0,0,IF(ISBLANK('Student Work'!Y137),"ERROR",IF(ABS('Student Work'!Y137-('Student Work'!V137+'Student Work'!W137+'Student Work'!X137))&lt;0.01,IF(U137&lt;&gt;"ERROR","Correct","ERROR"),"ERROR")))</f>
        <v>0</v>
      </c>
      <c r="Z137" s="121">
        <f>IF(V137=0,0,IF(ISBLANK('Student Work'!#REF!),"ERROR",IF(ABS('Student Work'!#REF!-('Student Work'!W137+'Student Work'!X137+'Student Work'!Y137))&lt;0.01,"Correct","ERROR")))</f>
        <v>0</v>
      </c>
      <c r="AA137" s="54"/>
      <c r="AB137" s="54"/>
      <c r="AC137" s="45"/>
    </row>
    <row r="138" spans="1:29">
      <c r="A138" s="44"/>
      <c r="B138" s="47"/>
      <c r="C138" s="47"/>
      <c r="D138" s="47"/>
      <c r="E138" s="47"/>
      <c r="F138" s="54"/>
      <c r="G138" s="107">
        <f>IF($K$13="Correct",IF(AND(G137+1&lt;='Student Work'!$K$13,G137&lt;&gt;0),G137+1,IF('Student Work'!G138&gt;0,"ERROR",0)),0)</f>
        <v>0</v>
      </c>
      <c r="H138" s="120">
        <f>IF(G138=0,0,IF(ISBLANK('Student Work'!H138),"ERROR",IF(ABS('Student Work'!H138-'Student Work'!K137)&lt;0.01,IF(G138&lt;&gt;"ERROR","Correct","ERROR"),"ERROR")))</f>
        <v>0</v>
      </c>
      <c r="I138" s="121">
        <f>IF(G138=0,0,IF(ISBLANK('Student Work'!I138),"ERROR",IF(ABS('Student Work'!I138-'Student Work'!H138*'Student Work'!$K$12/12)&lt;0.01,IF(G138&lt;&gt;"ERROR","Correct","ERROR"),"ERROR")))</f>
        <v>0</v>
      </c>
      <c r="J138" s="121">
        <f>IF(G138=0,0,IF(ISBLANK('Student Work'!J138),"ERROR",IF(ABS('Student Work'!J138-('Student Work'!$K$14-'Student Work'!I138))&lt;0.01,IF(G138&lt;&gt;"ERROR","Correct","ERROR"),"ERROR")))</f>
        <v>0</v>
      </c>
      <c r="K138" s="121">
        <f>IF(G138=0,0,IF(ISBLANK('Student Work'!K138),"ERROR",IF(ABS('Student Work'!K138-('Student Work'!H138-'Student Work'!J138))&lt;0.01,IF(G138&lt;&gt;"ERROR","Correct","ERROR"),"ERROR")))</f>
        <v>0</v>
      </c>
      <c r="L138" s="76"/>
      <c r="M138" s="76"/>
      <c r="N138" s="54"/>
      <c r="O138" s="54"/>
      <c r="P138" s="54"/>
      <c r="Q138" s="54"/>
      <c r="R138" s="54"/>
      <c r="S138" s="54"/>
      <c r="T138" s="54"/>
      <c r="U138" s="107">
        <f>IF($V$13="Correct",IF(AND(U137+1&lt;='Student Work'!$V$13,U137&lt;&gt;0),U137+1,IF('Student Work'!U138&gt;0,"ERROR",0)),0)</f>
        <v>0</v>
      </c>
      <c r="V138" s="121">
        <f>IF(U138=0,0,IF(ISBLANK('Student Work'!V138),"ERROR",IF(ABS('Student Work'!V138-'Student Work'!Y137)&lt;0.01,IF(U138&lt;&gt;"ERROR","Correct","ERROR"),"ERROR")))</f>
        <v>0</v>
      </c>
      <c r="W138" s="121">
        <f>IF(U138=0,0,IF(ISBLANK('Student Work'!W138),"ERROR",IF(ABS('Student Work'!W138-'Student Work'!V138*'Student Work'!$V$12/12)&lt;0.01,IF(U138&lt;&gt;"ERROR","Correct","ERROR"),"ERROR")))</f>
        <v>0</v>
      </c>
      <c r="X138" s="121">
        <f>IF(U138=0,0,IF(ISBLANK('Student Work'!X138),"ERROR",IF(ABS('Student Work'!X138-'Student Work'!$V$14)&lt;0.01,IF(U138&lt;&gt;"ERROR","Correct","ERROR"),"ERROR")))</f>
        <v>0</v>
      </c>
      <c r="Y138" s="121">
        <f>IF(U138=0,0,IF(ISBLANK('Student Work'!Y138),"ERROR",IF(ABS('Student Work'!Y138-('Student Work'!V138+'Student Work'!W138+'Student Work'!X138))&lt;0.01,IF(U138&lt;&gt;"ERROR","Correct","ERROR"),"ERROR")))</f>
        <v>0</v>
      </c>
      <c r="Z138" s="121">
        <f>IF(V138=0,0,IF(ISBLANK('Student Work'!#REF!),"ERROR",IF(ABS('Student Work'!#REF!-('Student Work'!W138+'Student Work'!X138+'Student Work'!Y138))&lt;0.01,"Correct","ERROR")))</f>
        <v>0</v>
      </c>
      <c r="AA138" s="54"/>
      <c r="AB138" s="54"/>
      <c r="AC138" s="45"/>
    </row>
    <row r="139" spans="1:29">
      <c r="A139" s="44"/>
      <c r="B139" s="47"/>
      <c r="C139" s="47"/>
      <c r="D139" s="47"/>
      <c r="E139" s="47"/>
      <c r="F139" s="54"/>
      <c r="G139" s="107">
        <f>IF($K$13="Correct",IF(AND(G138+1&lt;='Student Work'!$K$13,G138&lt;&gt;0),G138+1,IF('Student Work'!G139&gt;0,"ERROR",0)),0)</f>
        <v>0</v>
      </c>
      <c r="H139" s="120">
        <f>IF(G139=0,0,IF(ISBLANK('Student Work'!H139),"ERROR",IF(ABS('Student Work'!H139-'Student Work'!K138)&lt;0.01,IF(G139&lt;&gt;"ERROR","Correct","ERROR"),"ERROR")))</f>
        <v>0</v>
      </c>
      <c r="I139" s="121">
        <f>IF(G139=0,0,IF(ISBLANK('Student Work'!I139),"ERROR",IF(ABS('Student Work'!I139-'Student Work'!H139*'Student Work'!$K$12/12)&lt;0.01,IF(G139&lt;&gt;"ERROR","Correct","ERROR"),"ERROR")))</f>
        <v>0</v>
      </c>
      <c r="J139" s="121">
        <f>IF(G139=0,0,IF(ISBLANK('Student Work'!J139),"ERROR",IF(ABS('Student Work'!J139-('Student Work'!$K$14-'Student Work'!I139))&lt;0.01,IF(G139&lt;&gt;"ERROR","Correct","ERROR"),"ERROR")))</f>
        <v>0</v>
      </c>
      <c r="K139" s="121">
        <f>IF(G139=0,0,IF(ISBLANK('Student Work'!K139),"ERROR",IF(ABS('Student Work'!K139-('Student Work'!H139-'Student Work'!J139))&lt;0.01,IF(G139&lt;&gt;"ERROR","Correct","ERROR"),"ERROR")))</f>
        <v>0</v>
      </c>
      <c r="L139" s="76"/>
      <c r="M139" s="76"/>
      <c r="N139" s="54"/>
      <c r="O139" s="54"/>
      <c r="P139" s="54"/>
      <c r="Q139" s="54"/>
      <c r="R139" s="54"/>
      <c r="S139" s="54"/>
      <c r="T139" s="54"/>
      <c r="U139" s="107">
        <f>IF($V$13="Correct",IF(AND(U138+1&lt;='Student Work'!$V$13,U138&lt;&gt;0),U138+1,IF('Student Work'!U139&gt;0,"ERROR",0)),0)</f>
        <v>0</v>
      </c>
      <c r="V139" s="121">
        <f>IF(U139=0,0,IF(ISBLANK('Student Work'!V139),"ERROR",IF(ABS('Student Work'!V139-'Student Work'!Y138)&lt;0.01,IF(U139&lt;&gt;"ERROR","Correct","ERROR"),"ERROR")))</f>
        <v>0</v>
      </c>
      <c r="W139" s="121">
        <f>IF(U139=0,0,IF(ISBLANK('Student Work'!W139),"ERROR",IF(ABS('Student Work'!W139-'Student Work'!V139*'Student Work'!$V$12/12)&lt;0.01,IF(U139&lt;&gt;"ERROR","Correct","ERROR"),"ERROR")))</f>
        <v>0</v>
      </c>
      <c r="X139" s="121">
        <f>IF(U139=0,0,IF(ISBLANK('Student Work'!X139),"ERROR",IF(ABS('Student Work'!X139-'Student Work'!$V$14)&lt;0.01,IF(U139&lt;&gt;"ERROR","Correct","ERROR"),"ERROR")))</f>
        <v>0</v>
      </c>
      <c r="Y139" s="121">
        <f>IF(U139=0,0,IF(ISBLANK('Student Work'!Y139),"ERROR",IF(ABS('Student Work'!Y139-('Student Work'!V139+'Student Work'!W139+'Student Work'!X139))&lt;0.01,IF(U139&lt;&gt;"ERROR","Correct","ERROR"),"ERROR")))</f>
        <v>0</v>
      </c>
      <c r="Z139" s="121">
        <f>IF(V139=0,0,IF(ISBLANK('Student Work'!#REF!),"ERROR",IF(ABS('Student Work'!#REF!-('Student Work'!W139+'Student Work'!X139+'Student Work'!Y139))&lt;0.01,"Correct","ERROR")))</f>
        <v>0</v>
      </c>
      <c r="AA139" s="54"/>
      <c r="AB139" s="54"/>
      <c r="AC139" s="45"/>
    </row>
    <row r="140" spans="1:29">
      <c r="A140" s="44"/>
      <c r="B140" s="47"/>
      <c r="C140" s="47"/>
      <c r="D140" s="47"/>
      <c r="E140" s="47"/>
      <c r="F140" s="54"/>
      <c r="G140" s="107">
        <f>IF($K$13="Correct",IF(AND(G139+1&lt;='Student Work'!$K$13,G139&lt;&gt;0),G139+1,IF('Student Work'!G140&gt;0,"ERROR",0)),0)</f>
        <v>0</v>
      </c>
      <c r="H140" s="120">
        <f>IF(G140=0,0,IF(ISBLANK('Student Work'!H140),"ERROR",IF(ABS('Student Work'!H140-'Student Work'!K139)&lt;0.01,IF(G140&lt;&gt;"ERROR","Correct","ERROR"),"ERROR")))</f>
        <v>0</v>
      </c>
      <c r="I140" s="121">
        <f>IF(G140=0,0,IF(ISBLANK('Student Work'!I140),"ERROR",IF(ABS('Student Work'!I140-'Student Work'!H140*'Student Work'!$K$12/12)&lt;0.01,IF(G140&lt;&gt;"ERROR","Correct","ERROR"),"ERROR")))</f>
        <v>0</v>
      </c>
      <c r="J140" s="121">
        <f>IF(G140=0,0,IF(ISBLANK('Student Work'!J140),"ERROR",IF(ABS('Student Work'!J140-('Student Work'!$K$14-'Student Work'!I140))&lt;0.01,IF(G140&lt;&gt;"ERROR","Correct","ERROR"),"ERROR")))</f>
        <v>0</v>
      </c>
      <c r="K140" s="121">
        <f>IF(G140=0,0,IF(ISBLANK('Student Work'!K140),"ERROR",IF(ABS('Student Work'!K140-('Student Work'!H140-'Student Work'!J140))&lt;0.01,IF(G140&lt;&gt;"ERROR","Correct","ERROR"),"ERROR")))</f>
        <v>0</v>
      </c>
      <c r="L140" s="76"/>
      <c r="M140" s="76"/>
      <c r="N140" s="54"/>
      <c r="O140" s="54"/>
      <c r="P140" s="54"/>
      <c r="Q140" s="54"/>
      <c r="R140" s="54"/>
      <c r="S140" s="54"/>
      <c r="T140" s="54"/>
      <c r="U140" s="107">
        <f>IF($V$13="Correct",IF(AND(U139+1&lt;='Student Work'!$V$13,U139&lt;&gt;0),U139+1,IF('Student Work'!U140&gt;0,"ERROR",0)),0)</f>
        <v>0</v>
      </c>
      <c r="V140" s="121">
        <f>IF(U140=0,0,IF(ISBLANK('Student Work'!V140),"ERROR",IF(ABS('Student Work'!V140-'Student Work'!Y139)&lt;0.01,IF(U140&lt;&gt;"ERROR","Correct","ERROR"),"ERROR")))</f>
        <v>0</v>
      </c>
      <c r="W140" s="121">
        <f>IF(U140=0,0,IF(ISBLANK('Student Work'!W140),"ERROR",IF(ABS('Student Work'!W140-'Student Work'!V140*'Student Work'!$V$12/12)&lt;0.01,IF(U140&lt;&gt;"ERROR","Correct","ERROR"),"ERROR")))</f>
        <v>0</v>
      </c>
      <c r="X140" s="121">
        <f>IF(U140=0,0,IF(ISBLANK('Student Work'!X140),"ERROR",IF(ABS('Student Work'!X140-'Student Work'!$V$14)&lt;0.01,IF(U140&lt;&gt;"ERROR","Correct","ERROR"),"ERROR")))</f>
        <v>0</v>
      </c>
      <c r="Y140" s="121">
        <f>IF(U140=0,0,IF(ISBLANK('Student Work'!Y140),"ERROR",IF(ABS('Student Work'!Y140-('Student Work'!V140+'Student Work'!W140+'Student Work'!X140))&lt;0.01,IF(U140&lt;&gt;"ERROR","Correct","ERROR"),"ERROR")))</f>
        <v>0</v>
      </c>
      <c r="Z140" s="121">
        <f>IF(V140=0,0,IF(ISBLANK('Student Work'!#REF!),"ERROR",IF(ABS('Student Work'!#REF!-('Student Work'!W140+'Student Work'!X140+'Student Work'!Y140))&lt;0.01,"Correct","ERROR")))</f>
        <v>0</v>
      </c>
      <c r="AA140" s="54"/>
      <c r="AB140" s="54"/>
      <c r="AC140" s="45"/>
    </row>
    <row r="141" spans="1:29">
      <c r="A141" s="44"/>
      <c r="B141" s="47"/>
      <c r="C141" s="47"/>
      <c r="D141" s="47"/>
      <c r="E141" s="47"/>
      <c r="F141" s="54"/>
      <c r="G141" s="107">
        <f>IF($K$13="Correct",IF(AND(G140+1&lt;='Student Work'!$K$13,G140&lt;&gt;0),G140+1,IF('Student Work'!G141&gt;0,"ERROR",0)),0)</f>
        <v>0</v>
      </c>
      <c r="H141" s="120">
        <f>IF(G141=0,0,IF(ISBLANK('Student Work'!H141),"ERROR",IF(ABS('Student Work'!H141-'Student Work'!K140)&lt;0.01,IF(G141&lt;&gt;"ERROR","Correct","ERROR"),"ERROR")))</f>
        <v>0</v>
      </c>
      <c r="I141" s="121">
        <f>IF(G141=0,0,IF(ISBLANK('Student Work'!I141),"ERROR",IF(ABS('Student Work'!I141-'Student Work'!H141*'Student Work'!$K$12/12)&lt;0.01,IF(G141&lt;&gt;"ERROR","Correct","ERROR"),"ERROR")))</f>
        <v>0</v>
      </c>
      <c r="J141" s="121">
        <f>IF(G141=0,0,IF(ISBLANK('Student Work'!J141),"ERROR",IF(ABS('Student Work'!J141-('Student Work'!$K$14-'Student Work'!I141))&lt;0.01,IF(G141&lt;&gt;"ERROR","Correct","ERROR"),"ERROR")))</f>
        <v>0</v>
      </c>
      <c r="K141" s="121">
        <f>IF(G141=0,0,IF(ISBLANK('Student Work'!K141),"ERROR",IF(ABS('Student Work'!K141-('Student Work'!H141-'Student Work'!J141))&lt;0.01,IF(G141&lt;&gt;"ERROR","Correct","ERROR"),"ERROR")))</f>
        <v>0</v>
      </c>
      <c r="L141" s="76"/>
      <c r="M141" s="76"/>
      <c r="N141" s="54"/>
      <c r="O141" s="54"/>
      <c r="P141" s="54"/>
      <c r="Q141" s="54"/>
      <c r="R141" s="54"/>
      <c r="S141" s="54"/>
      <c r="T141" s="54"/>
      <c r="U141" s="107">
        <f>IF($V$13="Correct",IF(AND(U140+1&lt;='Student Work'!$V$13,U140&lt;&gt;0),U140+1,IF('Student Work'!U141&gt;0,"ERROR",0)),0)</f>
        <v>0</v>
      </c>
      <c r="V141" s="121">
        <f>IF(U141=0,0,IF(ISBLANK('Student Work'!V141),"ERROR",IF(ABS('Student Work'!V141-'Student Work'!Y140)&lt;0.01,IF(U141&lt;&gt;"ERROR","Correct","ERROR"),"ERROR")))</f>
        <v>0</v>
      </c>
      <c r="W141" s="121">
        <f>IF(U141=0,0,IF(ISBLANK('Student Work'!W141),"ERROR",IF(ABS('Student Work'!W141-'Student Work'!V141*'Student Work'!$V$12/12)&lt;0.01,IF(U141&lt;&gt;"ERROR","Correct","ERROR"),"ERROR")))</f>
        <v>0</v>
      </c>
      <c r="X141" s="121">
        <f>IF(U141=0,0,IF(ISBLANK('Student Work'!X141),"ERROR",IF(ABS('Student Work'!X141-'Student Work'!$V$14)&lt;0.01,IF(U141&lt;&gt;"ERROR","Correct","ERROR"),"ERROR")))</f>
        <v>0</v>
      </c>
      <c r="Y141" s="121">
        <f>IF(U141=0,0,IF(ISBLANK('Student Work'!Y141),"ERROR",IF(ABS('Student Work'!Y141-('Student Work'!V141+'Student Work'!W141+'Student Work'!X141))&lt;0.01,IF(U141&lt;&gt;"ERROR","Correct","ERROR"),"ERROR")))</f>
        <v>0</v>
      </c>
      <c r="Z141" s="121">
        <f>IF(V141=0,0,IF(ISBLANK('Student Work'!#REF!),"ERROR",IF(ABS('Student Work'!#REF!-('Student Work'!W141+'Student Work'!X141+'Student Work'!Y141))&lt;0.01,"Correct","ERROR")))</f>
        <v>0</v>
      </c>
      <c r="AA141" s="54"/>
      <c r="AB141" s="54"/>
      <c r="AC141" s="45"/>
    </row>
    <row r="142" spans="1:29">
      <c r="A142" s="44"/>
      <c r="B142" s="47"/>
      <c r="C142" s="47"/>
      <c r="D142" s="47"/>
      <c r="E142" s="47"/>
      <c r="F142" s="54"/>
      <c r="G142" s="107">
        <f>IF($K$13="Correct",IF(AND(G141+1&lt;='Student Work'!$K$13,G141&lt;&gt;0),G141+1,IF('Student Work'!G142&gt;0,"ERROR",0)),0)</f>
        <v>0</v>
      </c>
      <c r="H142" s="120">
        <f>IF(G142=0,0,IF(ISBLANK('Student Work'!H142),"ERROR",IF(ABS('Student Work'!H142-'Student Work'!K141)&lt;0.01,IF(G142&lt;&gt;"ERROR","Correct","ERROR"),"ERROR")))</f>
        <v>0</v>
      </c>
      <c r="I142" s="121">
        <f>IF(G142=0,0,IF(ISBLANK('Student Work'!I142),"ERROR",IF(ABS('Student Work'!I142-'Student Work'!H142*'Student Work'!$K$12/12)&lt;0.01,IF(G142&lt;&gt;"ERROR","Correct","ERROR"),"ERROR")))</f>
        <v>0</v>
      </c>
      <c r="J142" s="121">
        <f>IF(G142=0,0,IF(ISBLANK('Student Work'!J142),"ERROR",IF(ABS('Student Work'!J142-('Student Work'!$K$14-'Student Work'!I142))&lt;0.01,IF(G142&lt;&gt;"ERROR","Correct","ERROR"),"ERROR")))</f>
        <v>0</v>
      </c>
      <c r="K142" s="121">
        <f>IF(G142=0,0,IF(ISBLANK('Student Work'!K142),"ERROR",IF(ABS('Student Work'!K142-('Student Work'!H142-'Student Work'!J142))&lt;0.01,IF(G142&lt;&gt;"ERROR","Correct","ERROR"),"ERROR")))</f>
        <v>0</v>
      </c>
      <c r="L142" s="76"/>
      <c r="M142" s="76"/>
      <c r="N142" s="54"/>
      <c r="O142" s="54"/>
      <c r="P142" s="54"/>
      <c r="Q142" s="54"/>
      <c r="R142" s="54"/>
      <c r="S142" s="54"/>
      <c r="T142" s="54"/>
      <c r="U142" s="107">
        <f>IF($V$13="Correct",IF(AND(U141+1&lt;='Student Work'!$V$13,U141&lt;&gt;0),U141+1,IF('Student Work'!U142&gt;0,"ERROR",0)),0)</f>
        <v>0</v>
      </c>
      <c r="V142" s="121">
        <f>IF(U142=0,0,IF(ISBLANK('Student Work'!V142),"ERROR",IF(ABS('Student Work'!V142-'Student Work'!Y141)&lt;0.01,IF(U142&lt;&gt;"ERROR","Correct","ERROR"),"ERROR")))</f>
        <v>0</v>
      </c>
      <c r="W142" s="121">
        <f>IF(U142=0,0,IF(ISBLANK('Student Work'!W142),"ERROR",IF(ABS('Student Work'!W142-'Student Work'!V142*'Student Work'!$V$12/12)&lt;0.01,IF(U142&lt;&gt;"ERROR","Correct","ERROR"),"ERROR")))</f>
        <v>0</v>
      </c>
      <c r="X142" s="121">
        <f>IF(U142=0,0,IF(ISBLANK('Student Work'!X142),"ERROR",IF(ABS('Student Work'!X142-'Student Work'!$V$14)&lt;0.01,IF(U142&lt;&gt;"ERROR","Correct","ERROR"),"ERROR")))</f>
        <v>0</v>
      </c>
      <c r="Y142" s="121">
        <f>IF(U142=0,0,IF(ISBLANK('Student Work'!Y142),"ERROR",IF(ABS('Student Work'!Y142-('Student Work'!V142+'Student Work'!W142+'Student Work'!X142))&lt;0.01,IF(U142&lt;&gt;"ERROR","Correct","ERROR"),"ERROR")))</f>
        <v>0</v>
      </c>
      <c r="Z142" s="121">
        <f>IF(V142=0,0,IF(ISBLANK('Student Work'!#REF!),"ERROR",IF(ABS('Student Work'!#REF!-('Student Work'!W142+'Student Work'!X142+'Student Work'!Y142))&lt;0.01,"Correct","ERROR")))</f>
        <v>0</v>
      </c>
      <c r="AA142" s="54"/>
      <c r="AB142" s="54"/>
      <c r="AC142" s="45"/>
    </row>
    <row r="143" spans="1:29">
      <c r="A143" s="44"/>
      <c r="B143" s="47"/>
      <c r="C143" s="47"/>
      <c r="D143" s="47"/>
      <c r="E143" s="47"/>
      <c r="F143" s="54"/>
      <c r="G143" s="107">
        <f>IF($K$13="Correct",IF(AND(G142+1&lt;='Student Work'!$K$13,G142&lt;&gt;0),G142+1,IF('Student Work'!G143&gt;0,"ERROR",0)),0)</f>
        <v>0</v>
      </c>
      <c r="H143" s="120">
        <f>IF(G143=0,0,IF(ISBLANK('Student Work'!H143),"ERROR",IF(ABS('Student Work'!H143-'Student Work'!K142)&lt;0.01,IF(G143&lt;&gt;"ERROR","Correct","ERROR"),"ERROR")))</f>
        <v>0</v>
      </c>
      <c r="I143" s="121">
        <f>IF(G143=0,0,IF(ISBLANK('Student Work'!I143),"ERROR",IF(ABS('Student Work'!I143-'Student Work'!H143*'Student Work'!$K$12/12)&lt;0.01,IF(G143&lt;&gt;"ERROR","Correct","ERROR"),"ERROR")))</f>
        <v>0</v>
      </c>
      <c r="J143" s="121">
        <f>IF(G143=0,0,IF(ISBLANK('Student Work'!J143),"ERROR",IF(ABS('Student Work'!J143-('Student Work'!$K$14-'Student Work'!I143))&lt;0.01,IF(G143&lt;&gt;"ERROR","Correct","ERROR"),"ERROR")))</f>
        <v>0</v>
      </c>
      <c r="K143" s="121">
        <f>IF(G143=0,0,IF(ISBLANK('Student Work'!K143),"ERROR",IF(ABS('Student Work'!K143-('Student Work'!H143-'Student Work'!J143))&lt;0.01,IF(G143&lt;&gt;"ERROR","Correct","ERROR"),"ERROR")))</f>
        <v>0</v>
      </c>
      <c r="L143" s="76"/>
      <c r="M143" s="76"/>
      <c r="N143" s="54"/>
      <c r="O143" s="54"/>
      <c r="P143" s="54"/>
      <c r="Q143" s="54"/>
      <c r="R143" s="54"/>
      <c r="S143" s="54"/>
      <c r="T143" s="54"/>
      <c r="U143" s="107">
        <f>IF($V$13="Correct",IF(AND(U142+1&lt;='Student Work'!$V$13,U142&lt;&gt;0),U142+1,IF('Student Work'!U143&gt;0,"ERROR",0)),0)</f>
        <v>0</v>
      </c>
      <c r="V143" s="121">
        <f>IF(U143=0,0,IF(ISBLANK('Student Work'!V143),"ERROR",IF(ABS('Student Work'!V143-'Student Work'!Y142)&lt;0.01,IF(U143&lt;&gt;"ERROR","Correct","ERROR"),"ERROR")))</f>
        <v>0</v>
      </c>
      <c r="W143" s="121">
        <f>IF(U143=0,0,IF(ISBLANK('Student Work'!W143),"ERROR",IF(ABS('Student Work'!W143-'Student Work'!V143*'Student Work'!$V$12/12)&lt;0.01,IF(U143&lt;&gt;"ERROR","Correct","ERROR"),"ERROR")))</f>
        <v>0</v>
      </c>
      <c r="X143" s="121">
        <f>IF(U143=0,0,IF(ISBLANK('Student Work'!X143),"ERROR",IF(ABS('Student Work'!X143-'Student Work'!$V$14)&lt;0.01,IF(U143&lt;&gt;"ERROR","Correct","ERROR"),"ERROR")))</f>
        <v>0</v>
      </c>
      <c r="Y143" s="121">
        <f>IF(U143=0,0,IF(ISBLANK('Student Work'!Y143),"ERROR",IF(ABS('Student Work'!Y143-('Student Work'!V143+'Student Work'!W143+'Student Work'!X143))&lt;0.01,IF(U143&lt;&gt;"ERROR","Correct","ERROR"),"ERROR")))</f>
        <v>0</v>
      </c>
      <c r="Z143" s="121">
        <f>IF(V143=0,0,IF(ISBLANK('Student Work'!#REF!),"ERROR",IF(ABS('Student Work'!#REF!-('Student Work'!W143+'Student Work'!X143+'Student Work'!Y143))&lt;0.01,"Correct","ERROR")))</f>
        <v>0</v>
      </c>
      <c r="AA143" s="54"/>
      <c r="AB143" s="54"/>
      <c r="AC143" s="45"/>
    </row>
    <row r="144" spans="1:29">
      <c r="A144" s="44"/>
      <c r="B144" s="47"/>
      <c r="C144" s="47"/>
      <c r="D144" s="47"/>
      <c r="E144" s="47"/>
      <c r="F144" s="54"/>
      <c r="G144" s="54"/>
      <c r="H144" s="54"/>
      <c r="I144" s="63"/>
      <c r="J144" s="76"/>
      <c r="K144" s="76"/>
      <c r="L144" s="76"/>
      <c r="M144" s="76"/>
      <c r="N144" s="54"/>
      <c r="O144" s="54"/>
      <c r="P144" s="54"/>
      <c r="Q144" s="54"/>
      <c r="R144" s="54"/>
      <c r="S144" s="54"/>
      <c r="T144" s="54"/>
      <c r="U144" s="107">
        <f>IF($V$13="Correct",IF(AND(U143+1&lt;='Student Work'!$V$13,U143&lt;&gt;0),U143+1,IF('Student Work'!U144&gt;0,"ERROR",0)),0)</f>
        <v>0</v>
      </c>
      <c r="V144" s="54"/>
      <c r="W144" s="54"/>
      <c r="X144" s="54"/>
      <c r="Y144" s="54"/>
      <c r="Z144" s="54"/>
      <c r="AA144" s="54"/>
      <c r="AB144" s="54"/>
      <c r="AC144" s="45"/>
    </row>
    <row r="145" spans="1:29" ht="24" customHeight="1">
      <c r="A145" s="44"/>
      <c r="B145" s="44"/>
      <c r="C145" s="44"/>
      <c r="D145" s="47"/>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row>
    <row r="146" spans="1:29">
      <c r="A146" s="44"/>
      <c r="B146" s="44"/>
      <c r="C146" s="44"/>
      <c r="D146" s="47"/>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row>
    <row r="147" spans="1:29">
      <c r="A147" s="44"/>
      <c r="B147" s="44"/>
      <c r="C147" s="44"/>
      <c r="D147" s="47"/>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row>
    <row r="148" spans="1:29">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row>
    <row r="149" spans="1:2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row>
    <row r="150" spans="1:29">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row>
    <row r="151" spans="1:29">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row>
    <row r="152" spans="1:29">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row>
    <row r="153" spans="1:29">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row>
    <row r="154" spans="1:29">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row>
    <row r="155" spans="1:29">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row>
    <row r="156" spans="1:29">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row>
    <row r="157" spans="1:29">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row>
    <row r="158" spans="1:29">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row>
    <row r="159" spans="1:2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row>
    <row r="160" spans="1:29">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row>
    <row r="161" spans="1:29">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row>
    <row r="162" spans="1:29">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row>
    <row r="163" spans="1:29">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row>
    <row r="164" spans="1:29">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row>
    <row r="165" spans="1:29">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row>
    <row r="166" spans="1:29">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row>
    <row r="167" spans="1:29">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row>
    <row r="168" spans="1:29">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row>
    <row r="169" spans="1:2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row>
    <row r="170" spans="1:29">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row>
    <row r="171" spans="1:29">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row>
    <row r="172" spans="1:29">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row>
    <row r="173" spans="1:29">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row>
    <row r="174" spans="1:29">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row>
    <row r="175" spans="1:29">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row>
    <row r="176" spans="1:29">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row>
    <row r="177" spans="1:29">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row>
    <row r="178" spans="1:29">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row>
    <row r="179" spans="1:2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row>
    <row r="180" spans="1:29">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row>
    <row r="181" spans="1:29">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row>
    <row r="182" spans="1:29">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row>
    <row r="183" spans="1:29">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row>
    <row r="184" spans="1:29">
      <c r="D184" s="44"/>
      <c r="I184" s="2"/>
      <c r="J184" s="8"/>
      <c r="K184" s="8"/>
      <c r="L184" s="8"/>
      <c r="M184" s="8"/>
    </row>
    <row r="185" spans="1:29">
      <c r="D185" s="44"/>
      <c r="I185" s="2"/>
      <c r="J185" s="8"/>
      <c r="K185" s="8"/>
      <c r="L185" s="8"/>
      <c r="M185" s="8"/>
    </row>
    <row r="186" spans="1:29">
      <c r="D186" s="44"/>
      <c r="I186" s="2"/>
      <c r="J186" s="8"/>
      <c r="K186" s="8"/>
      <c r="L186" s="8"/>
      <c r="M186" s="8"/>
    </row>
    <row r="187" spans="1:29">
      <c r="I187" s="2"/>
      <c r="J187" s="8"/>
      <c r="K187" s="8"/>
      <c r="L187" s="8"/>
      <c r="M187" s="8"/>
    </row>
    <row r="188" spans="1:29">
      <c r="I188" s="2"/>
      <c r="J188" s="8"/>
      <c r="K188" s="8"/>
      <c r="L188" s="8"/>
      <c r="M188" s="8"/>
    </row>
    <row r="189" spans="1:29">
      <c r="I189" s="2"/>
      <c r="J189" s="8"/>
      <c r="K189" s="8"/>
      <c r="L189" s="8"/>
      <c r="M189" s="8"/>
    </row>
    <row r="190" spans="1:29">
      <c r="I190" s="2"/>
      <c r="J190" s="8"/>
      <c r="K190" s="8"/>
      <c r="L190" s="8"/>
      <c r="M190" s="8"/>
    </row>
    <row r="191" spans="1:29">
      <c r="I191" s="2"/>
      <c r="J191" s="8"/>
      <c r="K191" s="8"/>
      <c r="L191" s="8"/>
      <c r="M191" s="8"/>
    </row>
    <row r="192" spans="1:29">
      <c r="I192" s="2"/>
      <c r="J192" s="8"/>
      <c r="K192" s="8"/>
      <c r="L192" s="8"/>
      <c r="M192" s="8"/>
    </row>
    <row r="193" spans="4:13" s="1" customFormat="1">
      <c r="D193" s="10"/>
      <c r="I193" s="2"/>
      <c r="J193" s="8"/>
      <c r="K193" s="8"/>
      <c r="L193" s="8"/>
      <c r="M193" s="8"/>
    </row>
    <row r="194" spans="4:13" s="1" customFormat="1">
      <c r="D194" s="10"/>
      <c r="I194" s="2"/>
      <c r="J194" s="8"/>
      <c r="K194" s="8"/>
      <c r="L194" s="8"/>
      <c r="M194" s="8"/>
    </row>
    <row r="195" spans="4:13" s="1" customFormat="1">
      <c r="D195" s="10"/>
      <c r="I195" s="2"/>
      <c r="J195" s="8"/>
      <c r="K195" s="8"/>
      <c r="L195" s="8"/>
      <c r="M195" s="8"/>
    </row>
    <row r="196" spans="4:13" s="1" customFormat="1" ht="15">
      <c r="I196" s="2"/>
      <c r="J196" s="8"/>
      <c r="K196" s="8"/>
      <c r="L196" s="8"/>
      <c r="M196" s="8"/>
    </row>
    <row r="197" spans="4:13" s="1" customFormat="1" ht="15">
      <c r="I197" s="2"/>
      <c r="J197" s="8"/>
      <c r="K197" s="8"/>
      <c r="L197" s="8"/>
      <c r="M197" s="8"/>
    </row>
    <row r="198" spans="4:13" s="1" customFormat="1" ht="15">
      <c r="I198" s="2"/>
      <c r="J198" s="8"/>
      <c r="K198" s="8"/>
      <c r="L198" s="8"/>
      <c r="M198" s="8"/>
    </row>
    <row r="199" spans="4:13" s="1" customFormat="1" ht="15">
      <c r="I199" s="2"/>
      <c r="J199" s="8"/>
      <c r="K199" s="8"/>
      <c r="L199" s="8"/>
      <c r="M199" s="8"/>
    </row>
    <row r="200" spans="4:13" s="1" customFormat="1" ht="15">
      <c r="I200" s="2"/>
      <c r="J200" s="8"/>
      <c r="K200" s="8"/>
      <c r="L200" s="8"/>
      <c r="M200" s="8"/>
    </row>
    <row r="201" spans="4:13" s="1" customFormat="1" ht="15">
      <c r="I201" s="2"/>
      <c r="J201" s="8"/>
      <c r="K201" s="8"/>
      <c r="L201" s="8"/>
      <c r="M201" s="8"/>
    </row>
    <row r="202" spans="4:13" s="1" customFormat="1" ht="15">
      <c r="I202" s="2"/>
      <c r="J202" s="8"/>
      <c r="K202" s="8"/>
      <c r="L202" s="8"/>
      <c r="M202" s="8"/>
    </row>
    <row r="203" spans="4:13" s="1" customFormat="1" ht="15">
      <c r="I203" s="2"/>
      <c r="J203" s="8"/>
      <c r="K203" s="8"/>
      <c r="L203" s="8"/>
      <c r="M203" s="8"/>
    </row>
    <row r="204" spans="4:13" s="1" customFormat="1" ht="15">
      <c r="I204" s="2"/>
      <c r="J204" s="8"/>
      <c r="K204" s="8"/>
      <c r="L204" s="8"/>
      <c r="M204" s="8"/>
    </row>
    <row r="205" spans="4:13" s="1" customFormat="1" ht="15">
      <c r="I205" s="2"/>
      <c r="J205" s="8"/>
      <c r="K205" s="8"/>
      <c r="L205" s="8"/>
      <c r="M205" s="8"/>
    </row>
    <row r="206" spans="4:13" s="1" customFormat="1" ht="15">
      <c r="I206" s="2"/>
      <c r="J206" s="8"/>
      <c r="K206" s="8"/>
      <c r="L206" s="8"/>
      <c r="M206" s="8"/>
    </row>
    <row r="207" spans="4:13" s="1" customFormat="1" ht="15">
      <c r="I207" s="2"/>
      <c r="J207" s="8"/>
      <c r="K207" s="8"/>
      <c r="L207" s="8"/>
      <c r="M207" s="8"/>
    </row>
    <row r="208" spans="4:13" s="1" customFormat="1" ht="15">
      <c r="I208" s="2"/>
      <c r="J208" s="8"/>
      <c r="K208" s="8"/>
      <c r="L208" s="8"/>
      <c r="M208" s="8"/>
    </row>
    <row r="209" spans="9:13" s="1" customFormat="1" ht="15">
      <c r="I209" s="2"/>
      <c r="J209" s="8"/>
      <c r="K209" s="8"/>
      <c r="L209" s="8"/>
      <c r="M209" s="8"/>
    </row>
    <row r="210" spans="9:13" s="1" customFormat="1" ht="15">
      <c r="I210" s="2"/>
      <c r="J210" s="8"/>
      <c r="K210" s="8"/>
      <c r="L210" s="8"/>
      <c r="M210" s="8"/>
    </row>
    <row r="211" spans="9:13" s="1" customFormat="1" ht="15">
      <c r="I211" s="2"/>
      <c r="J211" s="8"/>
      <c r="K211" s="8"/>
      <c r="L211" s="8"/>
      <c r="M211" s="8"/>
    </row>
    <row r="212" spans="9:13" s="1" customFormat="1" ht="15">
      <c r="I212" s="2"/>
      <c r="J212" s="8"/>
      <c r="K212" s="8"/>
      <c r="L212" s="8"/>
      <c r="M212" s="8"/>
    </row>
    <row r="213" spans="9:13" s="1" customFormat="1" ht="15">
      <c r="I213" s="2"/>
      <c r="J213" s="8"/>
      <c r="K213" s="8"/>
      <c r="L213" s="8"/>
      <c r="M213" s="8"/>
    </row>
    <row r="214" spans="9:13" s="1" customFormat="1" ht="15">
      <c r="I214" s="2"/>
      <c r="J214" s="8"/>
      <c r="K214" s="8"/>
      <c r="L214" s="8"/>
      <c r="M214" s="8"/>
    </row>
    <row r="215" spans="9:13" s="1" customFormat="1" ht="15">
      <c r="I215" s="2"/>
      <c r="J215" s="8"/>
      <c r="K215" s="8"/>
      <c r="L215" s="8"/>
      <c r="M215" s="8"/>
    </row>
    <row r="216" spans="9:13" s="1" customFormat="1" ht="15">
      <c r="I216" s="2"/>
      <c r="J216" s="8"/>
      <c r="K216" s="8"/>
      <c r="L216" s="8"/>
      <c r="M216" s="8"/>
    </row>
    <row r="217" spans="9:13" s="1" customFormat="1" ht="15">
      <c r="I217" s="2"/>
      <c r="J217" s="8"/>
      <c r="K217" s="8"/>
      <c r="L217" s="8"/>
      <c r="M217" s="8"/>
    </row>
    <row r="218" spans="9:13" s="1" customFormat="1" ht="15">
      <c r="I218" s="2"/>
      <c r="J218" s="8"/>
      <c r="K218" s="8"/>
      <c r="L218" s="8"/>
      <c r="M218" s="8"/>
    </row>
    <row r="219" spans="9:13" s="1" customFormat="1" ht="15">
      <c r="I219" s="2"/>
      <c r="J219" s="8"/>
      <c r="K219" s="8"/>
      <c r="L219" s="8"/>
      <c r="M219" s="8"/>
    </row>
    <row r="220" spans="9:13" s="1" customFormat="1" ht="15">
      <c r="I220" s="2"/>
      <c r="J220" s="8"/>
      <c r="K220" s="8"/>
      <c r="L220" s="8"/>
      <c r="M220" s="8"/>
    </row>
    <row r="221" spans="9:13" s="1" customFormat="1" ht="15">
      <c r="I221" s="2"/>
      <c r="J221" s="8"/>
      <c r="K221" s="8"/>
      <c r="L221" s="8"/>
      <c r="M221" s="8"/>
    </row>
    <row r="222" spans="9:13" s="1" customFormat="1" ht="15">
      <c r="I222" s="2"/>
      <c r="J222" s="8"/>
      <c r="K222" s="8"/>
      <c r="L222" s="8"/>
      <c r="M222" s="8"/>
    </row>
    <row r="223" spans="9:13" s="1" customFormat="1" ht="15">
      <c r="I223" s="2"/>
      <c r="J223" s="8"/>
      <c r="K223" s="8"/>
      <c r="L223" s="8"/>
      <c r="M223" s="8"/>
    </row>
    <row r="224" spans="9:13" s="1" customFormat="1" ht="15">
      <c r="I224" s="2"/>
      <c r="J224" s="8"/>
      <c r="K224" s="8"/>
      <c r="L224" s="8"/>
      <c r="M224" s="8"/>
    </row>
    <row r="225" spans="9:13" s="1" customFormat="1" ht="15">
      <c r="I225" s="2"/>
      <c r="J225" s="8"/>
      <c r="K225" s="8"/>
      <c r="L225" s="8"/>
      <c r="M225" s="8"/>
    </row>
    <row r="226" spans="9:13" s="1" customFormat="1" ht="15">
      <c r="I226" s="2"/>
      <c r="J226" s="8"/>
      <c r="K226" s="8"/>
      <c r="L226" s="8"/>
      <c r="M226" s="8"/>
    </row>
    <row r="227" spans="9:13" s="1" customFormat="1" ht="15">
      <c r="I227" s="2"/>
      <c r="J227" s="8"/>
      <c r="K227" s="8"/>
      <c r="L227" s="8"/>
      <c r="M227" s="8"/>
    </row>
    <row r="228" spans="9:13" s="1" customFormat="1" ht="15">
      <c r="I228" s="2"/>
      <c r="J228" s="8"/>
      <c r="K228" s="8"/>
      <c r="L228" s="8"/>
      <c r="M228" s="8"/>
    </row>
    <row r="229" spans="9:13" s="1" customFormat="1" ht="15">
      <c r="I229" s="2"/>
      <c r="J229" s="8"/>
      <c r="K229" s="8"/>
      <c r="L229" s="8"/>
      <c r="M229" s="8"/>
    </row>
    <row r="230" spans="9:13" s="1" customFormat="1" ht="15">
      <c r="I230" s="2"/>
      <c r="J230" s="8"/>
      <c r="K230" s="8"/>
      <c r="L230" s="8"/>
      <c r="M230" s="8"/>
    </row>
    <row r="231" spans="9:13" s="1" customFormat="1" ht="15">
      <c r="I231" s="2"/>
      <c r="J231" s="8"/>
      <c r="K231" s="8"/>
      <c r="L231" s="8"/>
      <c r="M231" s="8"/>
    </row>
    <row r="232" spans="9:13" s="1" customFormat="1" ht="15">
      <c r="I232" s="2"/>
      <c r="J232" s="8"/>
      <c r="K232" s="8"/>
      <c r="L232" s="8"/>
      <c r="M232" s="8"/>
    </row>
    <row r="233" spans="9:13" s="1" customFormat="1" ht="15">
      <c r="I233" s="2"/>
      <c r="J233" s="8"/>
      <c r="K233" s="8"/>
      <c r="L233" s="8"/>
      <c r="M233" s="8"/>
    </row>
    <row r="234" spans="9:13" s="1" customFormat="1" ht="15">
      <c r="I234" s="2"/>
      <c r="J234" s="8"/>
      <c r="K234" s="8"/>
      <c r="L234" s="8"/>
      <c r="M234" s="8"/>
    </row>
    <row r="235" spans="9:13" s="1" customFormat="1" ht="15">
      <c r="I235" s="2"/>
      <c r="J235" s="8"/>
      <c r="K235" s="8"/>
      <c r="L235" s="8"/>
      <c r="M235" s="8"/>
    </row>
    <row r="236" spans="9:13" s="1" customFormat="1" ht="15">
      <c r="I236" s="2"/>
      <c r="J236" s="8"/>
      <c r="K236" s="8"/>
      <c r="L236" s="8"/>
      <c r="M236" s="8"/>
    </row>
    <row r="237" spans="9:13" s="1" customFormat="1" ht="15">
      <c r="I237" s="2"/>
      <c r="J237" s="8"/>
      <c r="K237" s="8"/>
      <c r="L237" s="8"/>
      <c r="M237" s="8"/>
    </row>
    <row r="238" spans="9:13" s="1" customFormat="1" ht="15">
      <c r="I238" s="2"/>
      <c r="J238" s="8"/>
      <c r="K238" s="8"/>
      <c r="L238" s="8"/>
      <c r="M238" s="8"/>
    </row>
    <row r="239" spans="9:13" s="1" customFormat="1" ht="15">
      <c r="I239" s="2"/>
      <c r="J239" s="8"/>
      <c r="K239" s="8"/>
      <c r="L239" s="8"/>
      <c r="M239" s="8"/>
    </row>
    <row r="240" spans="9:13" s="1" customFormat="1" ht="15">
      <c r="I240" s="2"/>
      <c r="J240" s="8"/>
      <c r="K240" s="8"/>
      <c r="L240" s="8"/>
      <c r="M240" s="8"/>
    </row>
    <row r="241" spans="9:13" s="1" customFormat="1" ht="15">
      <c r="I241" s="2"/>
      <c r="J241" s="8"/>
      <c r="K241" s="8"/>
      <c r="L241" s="8"/>
      <c r="M241" s="8"/>
    </row>
    <row r="242" spans="9:13" s="1" customFormat="1" ht="15">
      <c r="I242" s="2"/>
      <c r="J242" s="8"/>
      <c r="K242" s="8"/>
      <c r="L242" s="8"/>
      <c r="M242" s="8"/>
    </row>
    <row r="243" spans="9:13" s="1" customFormat="1" ht="15">
      <c r="I243" s="2"/>
      <c r="J243" s="8"/>
      <c r="K243" s="8"/>
      <c r="L243" s="8"/>
      <c r="M243" s="8"/>
    </row>
    <row r="244" spans="9:13" s="1" customFormat="1" ht="15">
      <c r="I244" s="2"/>
      <c r="J244" s="8"/>
      <c r="K244" s="8"/>
      <c r="L244" s="8"/>
      <c r="M244" s="8"/>
    </row>
    <row r="245" spans="9:13" s="1" customFormat="1" ht="15">
      <c r="I245" s="2"/>
      <c r="J245" s="8"/>
      <c r="K245" s="8"/>
      <c r="L245" s="8"/>
      <c r="M245" s="8"/>
    </row>
    <row r="246" spans="9:13" s="1" customFormat="1" ht="15">
      <c r="I246" s="2"/>
      <c r="J246" s="8"/>
      <c r="K246" s="8"/>
      <c r="L246" s="8"/>
      <c r="M246" s="8"/>
    </row>
    <row r="247" spans="9:13" s="1" customFormat="1" ht="15">
      <c r="I247" s="2"/>
      <c r="J247" s="8"/>
      <c r="K247" s="8"/>
      <c r="L247" s="8"/>
      <c r="M247" s="8"/>
    </row>
    <row r="248" spans="9:13" s="1" customFormat="1" ht="15">
      <c r="I248" s="2"/>
      <c r="J248" s="8"/>
      <c r="K248" s="8"/>
      <c r="L248" s="8"/>
      <c r="M248" s="8"/>
    </row>
    <row r="249" spans="9:13" s="1" customFormat="1" ht="15">
      <c r="I249" s="2"/>
      <c r="J249" s="8"/>
      <c r="K249" s="8"/>
      <c r="L249" s="8"/>
      <c r="M249" s="8"/>
    </row>
    <row r="250" spans="9:13" s="1" customFormat="1" ht="15">
      <c r="I250" s="2"/>
      <c r="J250" s="8"/>
      <c r="K250" s="8"/>
      <c r="L250" s="8"/>
      <c r="M250" s="8"/>
    </row>
    <row r="251" spans="9:13" s="1" customFormat="1" ht="15">
      <c r="I251" s="2"/>
      <c r="J251" s="8"/>
      <c r="K251" s="8"/>
      <c r="L251" s="8"/>
      <c r="M251" s="8"/>
    </row>
    <row r="252" spans="9:13" s="1" customFormat="1" ht="15">
      <c r="I252" s="2"/>
      <c r="J252" s="8"/>
      <c r="K252" s="8"/>
      <c r="L252" s="8"/>
      <c r="M252" s="8"/>
    </row>
    <row r="253" spans="9:13" s="1" customFormat="1" ht="15">
      <c r="I253" s="2"/>
      <c r="J253" s="8"/>
      <c r="K253" s="8"/>
      <c r="L253" s="8"/>
      <c r="M253" s="8"/>
    </row>
    <row r="254" spans="9:13" s="1" customFormat="1" ht="15">
      <c r="I254" s="2"/>
      <c r="J254" s="8"/>
      <c r="K254" s="8"/>
      <c r="L254" s="8"/>
      <c r="M254" s="8"/>
    </row>
    <row r="255" spans="9:13" s="1" customFormat="1" ht="15">
      <c r="I255" s="2"/>
      <c r="J255" s="8"/>
      <c r="K255" s="8"/>
      <c r="L255" s="8"/>
      <c r="M255" s="8"/>
    </row>
    <row r="256" spans="9:13" s="1" customFormat="1" ht="15">
      <c r="I256" s="2"/>
      <c r="J256" s="8"/>
      <c r="K256" s="8"/>
      <c r="L256" s="8"/>
      <c r="M256" s="8"/>
    </row>
    <row r="257" spans="9:13" s="1" customFormat="1" ht="15">
      <c r="I257" s="2"/>
      <c r="J257" s="8"/>
      <c r="K257" s="8"/>
      <c r="L257" s="8"/>
      <c r="M257" s="8"/>
    </row>
    <row r="258" spans="9:13" s="1" customFormat="1" ht="15">
      <c r="I258" s="2"/>
      <c r="J258" s="8"/>
      <c r="K258" s="8"/>
      <c r="L258" s="8"/>
      <c r="M258" s="8"/>
    </row>
    <row r="259" spans="9:13" s="1" customFormat="1" ht="15">
      <c r="I259" s="2"/>
      <c r="J259" s="8"/>
      <c r="K259" s="8"/>
      <c r="L259" s="8"/>
      <c r="M259" s="8"/>
    </row>
    <row r="260" spans="9:13" s="1" customFormat="1" ht="15">
      <c r="I260" s="2"/>
      <c r="J260" s="8"/>
      <c r="K260" s="8"/>
      <c r="L260" s="8"/>
      <c r="M260" s="8"/>
    </row>
    <row r="261" spans="9:13" s="1" customFormat="1" ht="15">
      <c r="I261" s="2"/>
      <c r="J261" s="8"/>
      <c r="K261" s="8"/>
      <c r="L261" s="8"/>
      <c r="M261" s="8"/>
    </row>
    <row r="262" spans="9:13" s="1" customFormat="1" ht="15">
      <c r="I262" s="2"/>
      <c r="J262" s="8"/>
      <c r="K262" s="8"/>
      <c r="L262" s="8"/>
      <c r="M262" s="8"/>
    </row>
    <row r="263" spans="9:13" s="1" customFormat="1" ht="15">
      <c r="I263" s="2"/>
      <c r="J263" s="8"/>
      <c r="K263" s="8"/>
      <c r="L263" s="8"/>
      <c r="M263" s="8"/>
    </row>
    <row r="264" spans="9:13" s="1" customFormat="1" ht="15">
      <c r="I264" s="2"/>
      <c r="J264" s="8"/>
      <c r="K264" s="8"/>
      <c r="L264" s="8"/>
      <c r="M264" s="8"/>
    </row>
    <row r="265" spans="9:13" s="1" customFormat="1" ht="15">
      <c r="I265" s="2"/>
      <c r="J265" s="8"/>
      <c r="K265" s="8"/>
      <c r="L265" s="8"/>
      <c r="M265" s="8"/>
    </row>
    <row r="266" spans="9:13" s="1" customFormat="1" ht="15">
      <c r="I266" s="2"/>
      <c r="J266" s="8"/>
      <c r="K266" s="8"/>
      <c r="L266" s="8"/>
      <c r="M266" s="8"/>
    </row>
    <row r="267" spans="9:13" s="1" customFormat="1" ht="15">
      <c r="I267" s="2"/>
      <c r="J267" s="8"/>
      <c r="K267" s="8"/>
      <c r="L267" s="8"/>
      <c r="M267" s="8"/>
    </row>
    <row r="268" spans="9:13" s="1" customFormat="1" ht="15">
      <c r="I268" s="2"/>
      <c r="J268" s="8"/>
      <c r="K268" s="8"/>
      <c r="L268" s="8"/>
      <c r="M268" s="8"/>
    </row>
    <row r="269" spans="9:13" s="1" customFormat="1" ht="15">
      <c r="I269" s="2"/>
      <c r="J269" s="8"/>
      <c r="K269" s="8"/>
      <c r="L269" s="8"/>
      <c r="M269" s="8"/>
    </row>
    <row r="270" spans="9:13" s="1" customFormat="1" ht="15">
      <c r="I270" s="2"/>
      <c r="J270" s="8"/>
      <c r="K270" s="8"/>
      <c r="L270" s="8"/>
      <c r="M270" s="8"/>
    </row>
    <row r="271" spans="9:13" s="1" customFormat="1" ht="15">
      <c r="I271" s="2"/>
      <c r="J271" s="8"/>
      <c r="K271" s="8"/>
      <c r="L271" s="8"/>
      <c r="M271" s="8"/>
    </row>
    <row r="272" spans="9:13" s="1" customFormat="1" ht="15">
      <c r="I272" s="2"/>
      <c r="J272" s="8"/>
      <c r="K272" s="8"/>
      <c r="L272" s="8"/>
      <c r="M272" s="8"/>
    </row>
    <row r="273" spans="9:13" s="1" customFormat="1" ht="15">
      <c r="I273" s="2"/>
      <c r="J273" s="8"/>
      <c r="K273" s="8"/>
      <c r="L273" s="8"/>
      <c r="M273" s="8"/>
    </row>
    <row r="274" spans="9:13" s="1" customFormat="1" ht="15">
      <c r="I274" s="2"/>
      <c r="J274" s="8"/>
      <c r="K274" s="8"/>
      <c r="L274" s="8"/>
      <c r="M274" s="8"/>
    </row>
    <row r="275" spans="9:13" s="1" customFormat="1" ht="15">
      <c r="I275" s="2"/>
      <c r="J275" s="8"/>
      <c r="K275" s="8"/>
      <c r="L275" s="8"/>
      <c r="M275" s="8"/>
    </row>
    <row r="276" spans="9:13" s="1" customFormat="1" ht="15">
      <c r="I276" s="2"/>
      <c r="J276" s="8"/>
      <c r="K276" s="8"/>
      <c r="L276" s="8"/>
      <c r="M276" s="8"/>
    </row>
    <row r="277" spans="9:13" s="1" customFormat="1" ht="15">
      <c r="I277" s="2"/>
      <c r="J277" s="8"/>
      <c r="K277" s="8"/>
      <c r="L277" s="8"/>
      <c r="M277" s="8"/>
    </row>
    <row r="278" spans="9:13" s="1" customFormat="1" ht="15">
      <c r="I278" s="2"/>
      <c r="J278" s="8"/>
      <c r="K278" s="8"/>
      <c r="L278" s="8"/>
      <c r="M278" s="8"/>
    </row>
    <row r="279" spans="9:13" s="1" customFormat="1" ht="15">
      <c r="I279" s="2"/>
      <c r="J279" s="8"/>
      <c r="K279" s="8"/>
      <c r="L279" s="8"/>
      <c r="M279" s="8"/>
    </row>
    <row r="280" spans="9:13" s="1" customFormat="1" ht="15">
      <c r="I280" s="2"/>
      <c r="J280" s="8"/>
      <c r="K280" s="8"/>
      <c r="L280" s="8"/>
      <c r="M280" s="8"/>
    </row>
    <row r="281" spans="9:13" s="1" customFormat="1" ht="15">
      <c r="I281" s="2"/>
      <c r="J281" s="8"/>
      <c r="K281" s="8"/>
      <c r="L281" s="8"/>
      <c r="M281" s="8"/>
    </row>
    <row r="282" spans="9:13" s="1" customFormat="1" ht="15">
      <c r="I282" s="2"/>
      <c r="J282" s="8"/>
      <c r="K282" s="8"/>
      <c r="L282" s="8"/>
      <c r="M282" s="8"/>
    </row>
    <row r="283" spans="9:13" s="1" customFormat="1" ht="15">
      <c r="I283" s="2"/>
      <c r="J283" s="8"/>
      <c r="K283" s="8"/>
      <c r="L283" s="8"/>
      <c r="M283" s="8"/>
    </row>
    <row r="284" spans="9:13" s="1" customFormat="1" ht="15">
      <c r="I284" s="2"/>
      <c r="J284" s="8"/>
      <c r="K284" s="8"/>
      <c r="L284" s="8"/>
      <c r="M284" s="8"/>
    </row>
    <row r="285" spans="9:13" s="1" customFormat="1" ht="15">
      <c r="I285" s="2"/>
      <c r="J285" s="8"/>
      <c r="K285" s="8"/>
      <c r="L285" s="8"/>
      <c r="M285" s="8"/>
    </row>
    <row r="286" spans="9:13" s="1" customFormat="1" ht="15">
      <c r="I286" s="2"/>
      <c r="J286" s="8"/>
      <c r="K286" s="8"/>
      <c r="L286" s="8"/>
      <c r="M286" s="8"/>
    </row>
    <row r="287" spans="9:13" s="1" customFormat="1" ht="15">
      <c r="I287" s="2"/>
      <c r="J287" s="8"/>
      <c r="K287" s="8"/>
      <c r="L287" s="8"/>
      <c r="M287" s="8"/>
    </row>
    <row r="288" spans="9:13" s="1" customFormat="1" ht="15">
      <c r="I288" s="2"/>
      <c r="J288" s="8"/>
      <c r="K288" s="8"/>
      <c r="L288" s="8"/>
      <c r="M288" s="8"/>
    </row>
    <row r="289" spans="9:13" s="1" customFormat="1" ht="15">
      <c r="I289" s="2"/>
      <c r="J289" s="8"/>
      <c r="K289" s="8"/>
      <c r="L289" s="8"/>
      <c r="M289" s="8"/>
    </row>
    <row r="290" spans="9:13" s="1" customFormat="1" ht="15">
      <c r="I290" s="2"/>
      <c r="J290" s="8"/>
      <c r="K290" s="8"/>
      <c r="L290" s="8"/>
      <c r="M290" s="8"/>
    </row>
    <row r="291" spans="9:13" s="1" customFormat="1" ht="15">
      <c r="I291" s="2"/>
      <c r="J291" s="8"/>
      <c r="K291" s="8"/>
      <c r="L291" s="8"/>
      <c r="M291" s="8"/>
    </row>
    <row r="292" spans="9:13" s="1" customFormat="1" ht="15">
      <c r="I292" s="2"/>
      <c r="J292" s="8"/>
      <c r="K292" s="8"/>
      <c r="L292" s="8"/>
      <c r="M292" s="8"/>
    </row>
    <row r="293" spans="9:13" s="1" customFormat="1" ht="15">
      <c r="I293" s="2"/>
      <c r="J293" s="8"/>
      <c r="K293" s="8"/>
      <c r="L293" s="8"/>
      <c r="M293" s="8"/>
    </row>
    <row r="294" spans="9:13" s="1" customFormat="1" ht="15">
      <c r="I294" s="2"/>
      <c r="J294" s="8"/>
      <c r="K294" s="8"/>
      <c r="L294" s="8"/>
      <c r="M294" s="8"/>
    </row>
    <row r="295" spans="9:13" s="1" customFormat="1" ht="15">
      <c r="I295" s="2"/>
      <c r="J295" s="8"/>
      <c r="K295" s="8"/>
      <c r="L295" s="8"/>
      <c r="M295" s="8"/>
    </row>
    <row r="296" spans="9:13" s="1" customFormat="1" ht="15">
      <c r="I296" s="2"/>
      <c r="J296" s="8"/>
      <c r="K296" s="8"/>
      <c r="L296" s="8"/>
      <c r="M296" s="8"/>
    </row>
    <row r="297" spans="9:13" s="1" customFormat="1" ht="15">
      <c r="I297" s="2"/>
      <c r="J297" s="8"/>
      <c r="K297" s="8"/>
      <c r="L297" s="8"/>
      <c r="M297" s="8"/>
    </row>
    <row r="298" spans="9:13" s="1" customFormat="1" ht="15">
      <c r="I298" s="2"/>
      <c r="J298" s="8"/>
      <c r="K298" s="8"/>
      <c r="L298" s="8"/>
      <c r="M298" s="8"/>
    </row>
    <row r="299" spans="9:13" s="1" customFormat="1" ht="15">
      <c r="I299" s="2"/>
      <c r="J299" s="8"/>
      <c r="K299" s="8"/>
      <c r="L299" s="8"/>
      <c r="M299" s="8"/>
    </row>
    <row r="300" spans="9:13" s="1" customFormat="1" ht="15">
      <c r="I300" s="2"/>
      <c r="J300" s="8"/>
      <c r="K300" s="8"/>
      <c r="L300" s="8"/>
      <c r="M300" s="8"/>
    </row>
    <row r="301" spans="9:13" s="1" customFormat="1" ht="15">
      <c r="I301" s="2"/>
      <c r="J301" s="8"/>
      <c r="K301" s="8"/>
      <c r="L301" s="8"/>
      <c r="M301" s="8"/>
    </row>
    <row r="302" spans="9:13" s="1" customFormat="1" ht="15">
      <c r="I302" s="2"/>
      <c r="J302" s="8"/>
      <c r="K302" s="8"/>
      <c r="L302" s="8"/>
      <c r="M302" s="8"/>
    </row>
    <row r="303" spans="9:13" s="1" customFormat="1" ht="15">
      <c r="I303" s="2"/>
      <c r="J303" s="8"/>
      <c r="K303" s="8"/>
      <c r="L303" s="8"/>
      <c r="M303" s="8"/>
    </row>
    <row r="304" spans="9:13" s="1" customFormat="1" ht="15">
      <c r="I304" s="2"/>
      <c r="J304" s="8"/>
      <c r="K304" s="8"/>
      <c r="L304" s="8"/>
      <c r="M304" s="8"/>
    </row>
    <row r="305" spans="9:13" s="1" customFormat="1" ht="15">
      <c r="I305" s="2"/>
      <c r="J305" s="8"/>
      <c r="K305" s="8"/>
      <c r="L305" s="8"/>
      <c r="M305" s="8"/>
    </row>
    <row r="306" spans="9:13" s="1" customFormat="1" ht="15">
      <c r="I306" s="2"/>
      <c r="J306" s="8"/>
      <c r="K306" s="8"/>
      <c r="L306" s="8"/>
      <c r="M306" s="8"/>
    </row>
    <row r="307" spans="9:13" s="1" customFormat="1" ht="15">
      <c r="I307" s="2"/>
      <c r="J307" s="8"/>
      <c r="K307" s="8"/>
      <c r="L307" s="8"/>
      <c r="M307" s="8"/>
    </row>
    <row r="308" spans="9:13" s="1" customFormat="1" ht="15">
      <c r="I308" s="2"/>
      <c r="J308" s="8"/>
      <c r="K308" s="8"/>
      <c r="L308" s="8"/>
      <c r="M308" s="8"/>
    </row>
    <row r="309" spans="9:13" s="1" customFormat="1" ht="15">
      <c r="I309" s="2"/>
      <c r="J309" s="8"/>
      <c r="K309" s="8"/>
      <c r="L309" s="8"/>
      <c r="M309" s="8"/>
    </row>
    <row r="310" spans="9:13" s="1" customFormat="1" ht="15">
      <c r="I310" s="2"/>
      <c r="J310" s="8"/>
      <c r="K310" s="8"/>
      <c r="L310" s="8"/>
      <c r="M310" s="8"/>
    </row>
    <row r="311" spans="9:13" s="1" customFormat="1" ht="15">
      <c r="I311" s="2"/>
      <c r="J311" s="8"/>
      <c r="K311" s="8"/>
      <c r="L311" s="8"/>
      <c r="M311" s="8"/>
    </row>
    <row r="312" spans="9:13" s="1" customFormat="1" ht="15">
      <c r="I312" s="2"/>
      <c r="J312" s="8"/>
      <c r="K312" s="8"/>
      <c r="L312" s="8"/>
      <c r="M312" s="8"/>
    </row>
    <row r="313" spans="9:13" s="1" customFormat="1" ht="15">
      <c r="I313" s="2"/>
      <c r="J313" s="8"/>
      <c r="K313" s="8"/>
      <c r="L313" s="8"/>
      <c r="M313" s="8"/>
    </row>
    <row r="314" spans="9:13" s="1" customFormat="1" ht="15">
      <c r="I314" s="2"/>
      <c r="J314" s="8"/>
      <c r="K314" s="8"/>
      <c r="L314" s="8"/>
      <c r="M314" s="8"/>
    </row>
    <row r="315" spans="9:13" s="1" customFormat="1" ht="15">
      <c r="I315" s="2"/>
      <c r="J315" s="8"/>
      <c r="K315" s="8"/>
      <c r="L315" s="8"/>
      <c r="M315" s="8"/>
    </row>
    <row r="316" spans="9:13" s="1" customFormat="1" ht="15">
      <c r="I316" s="2"/>
      <c r="J316" s="8"/>
      <c r="K316" s="8"/>
      <c r="L316" s="8"/>
      <c r="M316" s="8"/>
    </row>
    <row r="317" spans="9:13" s="1" customFormat="1" ht="15">
      <c r="I317" s="2"/>
      <c r="J317" s="8"/>
      <c r="K317" s="8"/>
      <c r="L317" s="8"/>
      <c r="M317" s="8"/>
    </row>
    <row r="318" spans="9:13" s="1" customFormat="1" ht="15">
      <c r="I318" s="2"/>
      <c r="J318" s="8"/>
      <c r="K318" s="8"/>
      <c r="L318" s="8"/>
      <c r="M318" s="8"/>
    </row>
    <row r="319" spans="9:13" s="1" customFormat="1" ht="15">
      <c r="I319" s="2"/>
      <c r="J319" s="8"/>
      <c r="K319" s="8"/>
      <c r="L319" s="8"/>
      <c r="M319" s="8"/>
    </row>
    <row r="320" spans="9:13" s="1" customFormat="1" ht="15">
      <c r="I320" s="2"/>
      <c r="J320" s="8"/>
      <c r="K320" s="8"/>
      <c r="L320" s="8"/>
      <c r="M320" s="8"/>
    </row>
    <row r="321" spans="9:13" s="1" customFormat="1" ht="15">
      <c r="I321" s="2"/>
      <c r="J321" s="8"/>
      <c r="K321" s="8"/>
      <c r="L321" s="8"/>
      <c r="M321" s="8"/>
    </row>
    <row r="322" spans="9:13" s="1" customFormat="1" ht="15">
      <c r="I322" s="2"/>
      <c r="J322" s="8"/>
      <c r="K322" s="8"/>
      <c r="L322" s="8"/>
      <c r="M322" s="8"/>
    </row>
    <row r="323" spans="9:13" s="1" customFormat="1" ht="15">
      <c r="I323" s="2"/>
      <c r="J323" s="8"/>
      <c r="K323" s="8"/>
      <c r="L323" s="8"/>
      <c r="M323" s="8"/>
    </row>
    <row r="324" spans="9:13" s="1" customFormat="1" ht="15">
      <c r="I324" s="2"/>
      <c r="J324" s="8"/>
      <c r="K324" s="8"/>
      <c r="L324" s="8"/>
      <c r="M324" s="8"/>
    </row>
    <row r="325" spans="9:13" s="1" customFormat="1" ht="15">
      <c r="I325" s="2"/>
      <c r="J325" s="8"/>
      <c r="K325" s="8"/>
      <c r="L325" s="8"/>
      <c r="M325" s="8"/>
    </row>
    <row r="326" spans="9:13" s="1" customFormat="1" ht="15">
      <c r="I326" s="2"/>
      <c r="J326" s="8"/>
      <c r="K326" s="8"/>
      <c r="L326" s="8"/>
      <c r="M326" s="8"/>
    </row>
    <row r="327" spans="9:13" s="1" customFormat="1" ht="15">
      <c r="I327" s="2"/>
      <c r="J327" s="8"/>
      <c r="K327" s="8"/>
      <c r="L327" s="8"/>
      <c r="M327" s="8"/>
    </row>
    <row r="328" spans="9:13" s="1" customFormat="1" ht="15">
      <c r="I328" s="2"/>
      <c r="J328" s="8"/>
      <c r="K328" s="8"/>
      <c r="L328" s="8"/>
      <c r="M328" s="8"/>
    </row>
    <row r="329" spans="9:13" s="1" customFormat="1" ht="15">
      <c r="I329" s="2"/>
      <c r="J329" s="8"/>
      <c r="K329" s="8"/>
      <c r="L329" s="8"/>
      <c r="M329" s="8"/>
    </row>
    <row r="330" spans="9:13" s="1" customFormat="1" ht="15">
      <c r="I330" s="2"/>
      <c r="J330" s="8"/>
      <c r="K330" s="8"/>
      <c r="L330" s="8"/>
      <c r="M330" s="8"/>
    </row>
    <row r="331" spans="9:13" s="1" customFormat="1" ht="15">
      <c r="I331" s="2"/>
      <c r="J331" s="8"/>
      <c r="K331" s="8"/>
      <c r="L331" s="8"/>
      <c r="M331" s="8"/>
    </row>
    <row r="332" spans="9:13" s="1" customFormat="1" ht="15">
      <c r="I332" s="2"/>
      <c r="J332" s="8"/>
      <c r="K332" s="8"/>
      <c r="L332" s="8"/>
      <c r="M332" s="8"/>
    </row>
    <row r="333" spans="9:13" s="1" customFormat="1" ht="15">
      <c r="I333" s="2"/>
      <c r="J333" s="8"/>
      <c r="K333" s="8"/>
      <c r="L333" s="8"/>
      <c r="M333" s="8"/>
    </row>
    <row r="334" spans="9:13" s="1" customFormat="1" ht="15">
      <c r="I334" s="2"/>
      <c r="J334" s="8"/>
      <c r="K334" s="8"/>
      <c r="L334" s="8"/>
      <c r="M334" s="8"/>
    </row>
    <row r="335" spans="9:13" s="1" customFormat="1" ht="15">
      <c r="I335" s="2"/>
      <c r="J335" s="8"/>
      <c r="K335" s="8"/>
      <c r="L335" s="8"/>
      <c r="M335" s="8"/>
    </row>
    <row r="336" spans="9:13" s="1" customFormat="1" ht="15">
      <c r="I336" s="2"/>
      <c r="J336" s="8"/>
      <c r="K336" s="8"/>
      <c r="L336" s="8"/>
      <c r="M336" s="8"/>
    </row>
    <row r="337" spans="9:13" s="1" customFormat="1" ht="15">
      <c r="I337" s="2"/>
      <c r="J337" s="8"/>
      <c r="K337" s="8"/>
      <c r="L337" s="8"/>
      <c r="M337" s="8"/>
    </row>
    <row r="338" spans="9:13" s="1" customFormat="1" ht="15">
      <c r="I338" s="2"/>
      <c r="J338" s="8"/>
      <c r="K338" s="8"/>
      <c r="L338" s="8"/>
      <c r="M338" s="8"/>
    </row>
    <row r="339" spans="9:13" s="1" customFormat="1" ht="15">
      <c r="I339" s="2"/>
      <c r="J339" s="8"/>
      <c r="K339" s="8"/>
      <c r="L339" s="8"/>
      <c r="M339" s="8"/>
    </row>
    <row r="340" spans="9:13" s="1" customFormat="1" ht="15">
      <c r="I340" s="2"/>
      <c r="J340" s="8"/>
      <c r="K340" s="8"/>
      <c r="L340" s="8"/>
      <c r="M340" s="8"/>
    </row>
    <row r="341" spans="9:13" s="1" customFormat="1" ht="15">
      <c r="I341" s="2"/>
      <c r="J341" s="8"/>
      <c r="K341" s="8"/>
      <c r="L341" s="8"/>
      <c r="M341" s="8"/>
    </row>
    <row r="342" spans="9:13" s="1" customFormat="1" ht="15">
      <c r="I342" s="2"/>
      <c r="J342" s="8"/>
      <c r="K342" s="8"/>
      <c r="L342" s="8"/>
      <c r="M342" s="8"/>
    </row>
    <row r="343" spans="9:13" s="1" customFormat="1" ht="15">
      <c r="I343" s="2"/>
      <c r="J343" s="8"/>
      <c r="K343" s="8"/>
      <c r="L343" s="8"/>
      <c r="M343" s="8"/>
    </row>
    <row r="344" spans="9:13" s="1" customFormat="1" ht="15">
      <c r="I344" s="2"/>
      <c r="J344" s="8"/>
      <c r="K344" s="8"/>
      <c r="L344" s="8"/>
      <c r="M344" s="8"/>
    </row>
    <row r="345" spans="9:13" s="1" customFormat="1" ht="15">
      <c r="I345" s="2"/>
      <c r="J345" s="8"/>
      <c r="K345" s="8"/>
      <c r="L345" s="8"/>
      <c r="M345" s="8"/>
    </row>
    <row r="346" spans="9:13" s="1" customFormat="1" ht="15">
      <c r="I346" s="2"/>
      <c r="J346" s="8"/>
      <c r="K346" s="8"/>
      <c r="L346" s="8"/>
      <c r="M346" s="8"/>
    </row>
    <row r="347" spans="9:13" s="1" customFormat="1" ht="15">
      <c r="I347" s="2"/>
      <c r="J347" s="8"/>
      <c r="K347" s="8"/>
      <c r="L347" s="8"/>
      <c r="M347" s="8"/>
    </row>
    <row r="348" spans="9:13" s="1" customFormat="1" ht="15">
      <c r="I348" s="2"/>
      <c r="J348" s="8"/>
      <c r="K348" s="8"/>
      <c r="L348" s="8"/>
      <c r="M348" s="8"/>
    </row>
    <row r="349" spans="9:13" s="1" customFormat="1" ht="15">
      <c r="I349" s="2"/>
      <c r="J349" s="8"/>
      <c r="K349" s="8"/>
      <c r="L349" s="8"/>
      <c r="M349" s="8"/>
    </row>
    <row r="350" spans="9:13" s="1" customFormat="1" ht="15">
      <c r="I350" s="2"/>
      <c r="J350" s="8"/>
      <c r="K350" s="8"/>
      <c r="L350" s="8"/>
      <c r="M350" s="8"/>
    </row>
    <row r="351" spans="9:13" s="1" customFormat="1" ht="15">
      <c r="I351" s="2"/>
      <c r="J351" s="8"/>
      <c r="K351" s="8"/>
      <c r="L351" s="8"/>
      <c r="M351" s="8"/>
    </row>
    <row r="352" spans="9:13" s="1" customFormat="1" ht="15">
      <c r="I352" s="2"/>
      <c r="J352" s="8"/>
      <c r="K352" s="8"/>
      <c r="L352" s="8"/>
      <c r="M352" s="8"/>
    </row>
    <row r="353" spans="9:13" s="1" customFormat="1" ht="15">
      <c r="I353" s="2"/>
      <c r="J353" s="8"/>
      <c r="K353" s="8"/>
      <c r="L353" s="8"/>
      <c r="M353" s="8"/>
    </row>
    <row r="354" spans="9:13" s="1" customFormat="1" ht="15">
      <c r="I354" s="2"/>
      <c r="J354" s="8"/>
      <c r="K354" s="8"/>
      <c r="L354" s="8"/>
      <c r="M354" s="8"/>
    </row>
    <row r="355" spans="9:13" s="1" customFormat="1" ht="15">
      <c r="I355" s="2"/>
      <c r="J355" s="8"/>
      <c r="K355" s="8"/>
      <c r="L355" s="8"/>
      <c r="M355" s="8"/>
    </row>
    <row r="356" spans="9:13" s="1" customFormat="1" ht="15">
      <c r="I356" s="2"/>
      <c r="J356" s="8"/>
      <c r="K356" s="8"/>
      <c r="L356" s="8"/>
      <c r="M356" s="8"/>
    </row>
    <row r="357" spans="9:13" s="1" customFormat="1" ht="15">
      <c r="I357" s="2"/>
      <c r="J357" s="8"/>
      <c r="K357" s="8"/>
      <c r="L357" s="8"/>
      <c r="M357" s="8"/>
    </row>
    <row r="358" spans="9:13" s="1" customFormat="1" ht="15">
      <c r="I358" s="2"/>
      <c r="J358" s="8"/>
      <c r="K358" s="8"/>
      <c r="L358" s="8"/>
      <c r="M358" s="8"/>
    </row>
    <row r="359" spans="9:13" s="1" customFormat="1" ht="15">
      <c r="I359" s="2"/>
      <c r="J359" s="8"/>
      <c r="K359" s="8"/>
      <c r="L359" s="8"/>
      <c r="M359" s="8"/>
    </row>
    <row r="360" spans="9:13" s="1" customFormat="1" ht="15">
      <c r="I360" s="2"/>
      <c r="J360" s="8"/>
      <c r="K360" s="8"/>
      <c r="L360" s="8"/>
      <c r="M360" s="8"/>
    </row>
    <row r="361" spans="9:13" s="1" customFormat="1" ht="15">
      <c r="I361" s="2"/>
      <c r="J361" s="8"/>
      <c r="K361" s="8"/>
      <c r="L361" s="8"/>
      <c r="M361" s="8"/>
    </row>
    <row r="362" spans="9:13" s="1" customFormat="1" ht="15">
      <c r="I362" s="2"/>
      <c r="J362" s="8"/>
      <c r="K362" s="8"/>
      <c r="L362" s="8"/>
      <c r="M362" s="8"/>
    </row>
    <row r="363" spans="9:13" s="1" customFormat="1" ht="15">
      <c r="I363" s="2"/>
      <c r="J363" s="8"/>
      <c r="K363" s="8"/>
      <c r="L363" s="8"/>
      <c r="M363" s="8"/>
    </row>
    <row r="364" spans="9:13" s="1" customFormat="1" ht="15">
      <c r="I364" s="2"/>
      <c r="J364" s="8"/>
      <c r="K364" s="8"/>
      <c r="L364" s="8"/>
      <c r="M364" s="8"/>
    </row>
    <row r="365" spans="9:13" s="1" customFormat="1" ht="15">
      <c r="I365" s="2"/>
      <c r="J365" s="8"/>
      <c r="K365" s="8"/>
      <c r="L365" s="8"/>
      <c r="M365" s="8"/>
    </row>
    <row r="366" spans="9:13" s="1" customFormat="1" ht="15">
      <c r="I366" s="2"/>
      <c r="J366" s="8"/>
      <c r="K366" s="8"/>
      <c r="L366" s="8"/>
      <c r="M366" s="8"/>
    </row>
    <row r="367" spans="9:13" s="1" customFormat="1" ht="15">
      <c r="I367" s="2"/>
      <c r="J367" s="8"/>
      <c r="K367" s="8"/>
      <c r="L367" s="8"/>
      <c r="M367" s="8"/>
    </row>
    <row r="368" spans="9:13" s="1" customFormat="1" ht="15">
      <c r="I368" s="2"/>
      <c r="J368" s="2"/>
      <c r="K368" s="2"/>
      <c r="L368" s="8"/>
      <c r="M368" s="8"/>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pOSsp7gPedbH9g4ZfV7rlhWJ/FTyqh/1oTKVGABpB1KIDw7k4uYahj20zRgEceuoKveRI9FWPj7Cdlej6xgC6g==" saltValue="kBVXPjpfUPepo5Pg4/WOAA==" spinCount="100000" sheet="1" objects="1" scenarios="1" selectLockedCells="1" selectUnlockedCells="1"/>
  <mergeCells count="42">
    <mergeCell ref="H3:I3"/>
    <mergeCell ref="N28:S29"/>
    <mergeCell ref="N30:Q30"/>
    <mergeCell ref="R30:S30"/>
    <mergeCell ref="N22:S23"/>
    <mergeCell ref="N24:Q24"/>
    <mergeCell ref="R24:S24"/>
    <mergeCell ref="H4:I5"/>
    <mergeCell ref="J4:J5"/>
    <mergeCell ref="H7:I9"/>
    <mergeCell ref="O7:P7"/>
    <mergeCell ref="R7:S7"/>
    <mergeCell ref="N9:T9"/>
    <mergeCell ref="C2:F2"/>
    <mergeCell ref="D25:D53"/>
    <mergeCell ref="N25:Q25"/>
    <mergeCell ref="R25:S25"/>
    <mergeCell ref="H10:I12"/>
    <mergeCell ref="D4:D5"/>
    <mergeCell ref="N4:N5"/>
    <mergeCell ref="D7:D9"/>
    <mergeCell ref="N6:T6"/>
    <mergeCell ref="N26:S26"/>
    <mergeCell ref="D11:D12"/>
    <mergeCell ref="D14:D15"/>
    <mergeCell ref="D20:D24"/>
    <mergeCell ref="I17:K17"/>
    <mergeCell ref="O8:P8"/>
    <mergeCell ref="R8:S8"/>
    <mergeCell ref="N31:S31"/>
    <mergeCell ref="K6:K7"/>
    <mergeCell ref="D17:D18"/>
    <mergeCell ref="N20:N21"/>
    <mergeCell ref="X10:Y12"/>
    <mergeCell ref="X7:Y9"/>
    <mergeCell ref="X17:Z17"/>
    <mergeCell ref="G18:H18"/>
    <mergeCell ref="N10:T16"/>
    <mergeCell ref="U18:V18"/>
    <mergeCell ref="F12:F13"/>
    <mergeCell ref="Z12:Z13"/>
    <mergeCell ref="V6:V7"/>
  </mergeCells>
  <conditionalFormatting sqref="G7:Z8 G17:Z17 G9:N10 G11:M16 U9:Z11 W18:Z18 G25:U25 W25:Y25 T18:U18 T19:Z19 G18:S19 G22:Z24 U26:U144 G26:T143 W26:Z143 U14:Z16 U12:Y13 G20:M21 O20:Z21">
    <cfRule type="containsText" dxfId="20" priority="24" operator="containsText" text="Caution">
      <formula>NOT(ISERROR(SEARCH("Caution",G7)))</formula>
    </cfRule>
    <cfRule type="containsText" dxfId="19" priority="25" operator="containsText" text="Correct">
      <formula>NOT(ISERROR(SEARCH("Correct",G7)))</formula>
    </cfRule>
    <cfRule type="containsText" dxfId="18" priority="26" operator="containsText" text="ERROR">
      <formula>NOT(ISERROR(SEARCH("ERROR",G7)))</formula>
    </cfRule>
  </conditionalFormatting>
  <conditionalFormatting sqref="G25:G143">
    <cfRule type="containsText" dxfId="17" priority="11" operator="containsText" text="ERROR">
      <formula>NOT(ISERROR(SEARCH("ERROR",G25)))</formula>
    </cfRule>
    <cfRule type="cellIs" dxfId="16" priority="23" operator="greaterThan">
      <formula>5</formula>
    </cfRule>
  </conditionalFormatting>
  <conditionalFormatting sqref="D25:D53">
    <cfRule type="containsText" dxfId="15" priority="21" operator="containsText" text="Caution">
      <formula>NOT(ISERROR(SEARCH("Caution",D25)))</formula>
    </cfRule>
  </conditionalFormatting>
  <conditionalFormatting sqref="U25:U144">
    <cfRule type="containsText" dxfId="14" priority="12" operator="containsText" text="ERROR">
      <formula>NOT(ISERROR(SEARCH("ERROR",U25)))</formula>
    </cfRule>
    <cfRule type="cellIs" dxfId="13" priority="20" operator="greaterThan">
      <formula>5</formula>
    </cfRule>
  </conditionalFormatting>
  <conditionalFormatting sqref="V25:V143">
    <cfRule type="containsText" dxfId="12" priority="17" operator="containsText" text="Caution">
      <formula>NOT(ISERROR(SEARCH("Caution",V25)))</formula>
    </cfRule>
    <cfRule type="containsText" dxfId="11" priority="18" operator="containsText" text="Correct">
      <formula>NOT(ISERROR(SEARCH("Correct",V25)))</formula>
    </cfRule>
    <cfRule type="containsText" dxfId="10" priority="19" operator="containsText" text="ERROR">
      <formula>NOT(ISERROR(SEARCH("ERROR",V25)))</formula>
    </cfRule>
  </conditionalFormatting>
  <conditionalFormatting sqref="J3">
    <cfRule type="cellIs" dxfId="9" priority="10" operator="equal">
      <formula>0</formula>
    </cfRule>
  </conditionalFormatting>
  <conditionalFormatting sqref="F13">
    <cfRule type="containsText" dxfId="8" priority="7" operator="containsText" text="Caution">
      <formula>NOT(ISERROR(SEARCH("Caution",F13)))</formula>
    </cfRule>
    <cfRule type="containsText" dxfId="7" priority="8" operator="containsText" text="Correct">
      <formula>NOT(ISERROR(SEARCH("Correct",F13)))</formula>
    </cfRule>
    <cfRule type="containsText" dxfId="6" priority="9" operator="containsText" text="ERROR">
      <formula>NOT(ISERROR(SEARCH("ERROR",F13)))</formula>
    </cfRule>
  </conditionalFormatting>
  <conditionalFormatting sqref="N21">
    <cfRule type="containsText" dxfId="5" priority="4" operator="containsText" text="Caution">
      <formula>NOT(ISERROR(SEARCH("Caution",N21)))</formula>
    </cfRule>
    <cfRule type="containsText" dxfId="4" priority="5" operator="containsText" text="Correct">
      <formula>NOT(ISERROR(SEARCH("Correct",N21)))</formula>
    </cfRule>
    <cfRule type="containsText" dxfId="3" priority="6" operator="containsText" text="ERROR">
      <formula>NOT(ISERROR(SEARCH("ERROR",N21)))</formula>
    </cfRule>
  </conditionalFormatting>
  <conditionalFormatting sqref="Z13">
    <cfRule type="containsText" dxfId="2" priority="1" operator="containsText" text="Caution">
      <formula>NOT(ISERROR(SEARCH("Caution",Z13)))</formula>
    </cfRule>
    <cfRule type="containsText" dxfId="1" priority="2" operator="containsText" text="Correct">
      <formula>NOT(ISERROR(SEARCH("Correct",Z13)))</formula>
    </cfRule>
    <cfRule type="containsText" dxfId="0" priority="3" operator="containsText" text="ERROR">
      <formula>NOT(ISERROR(SEARCH("ERROR",Z13)))</formula>
    </cfRule>
  </conditionalFormatting>
  <pageMargins left="0.7" right="0.7" top="0.75" bottom="0.75" header="0.3" footer="0.3"/>
  <pageSetup orientation="portrait" r:id="rId1"/>
  <ignoredErrors>
    <ignoredError sqref="I21:I24 K8:K11 V8:V15 O7:P7 R7:S8 P8 Z26:Z143 K13:K16 I20"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F269E0-F682-472C-A86C-2C0D406473F3}">
  <ds:schemaRefs>
    <ds:schemaRef ds:uri="http://schemas.openxmlformats.org/package/2006/metadata/core-propertie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purl.org/dc/dcmitype/"/>
    <ds:schemaRef ds:uri="0acb5147-8577-475e-9c5c-8643af49afee"/>
    <ds:schemaRef ds:uri="http://schemas.microsoft.com/office/2006/metadata/properties"/>
  </ds:schemaRefs>
</ds:datastoreItem>
</file>

<file path=customXml/itemProps2.xml><?xml version="1.0" encoding="utf-8"?>
<ds:datastoreItem xmlns:ds="http://schemas.openxmlformats.org/officeDocument/2006/customXml" ds:itemID="{7C700076-05A9-4FEC-9A2E-747E641C94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FF9E1A-0C09-452E-98F2-D8C646CB09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2023-03-10T20:58:27Z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